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ThisWorkbook" defaultThemeVersion="124226"/>
  <xr:revisionPtr revIDLastSave="0" documentId="13_ncr:1_{09F547E0-870B-4304-9F01-43D1ED9490AA}" xr6:coauthVersionLast="41" xr6:coauthVersionMax="41" xr10:uidLastSave="{00000000-0000-0000-0000-000000000000}"/>
  <workbookProtection workbookAlgorithmName="SHA-512" workbookHashValue="OgVerYsgYKajFlsFA2qKD2osU9KyRoIiyg8SNOZVfqj/F//yNr2DGVNh6+nD9TMs/TX+cY5CBXPKB4kvyhD4WQ==" workbookSaltValue="gmoC6MD5GGwrLmBq6ymL4g==" workbookSpinCount="100000" lockStructure="1"/>
  <bookViews>
    <workbookView xWindow="-120" yWindow="-120" windowWidth="29040" windowHeight="15840" tabRatio="936" firstSheet="2" activeTab="2" xr2:uid="{00000000-000D-0000-FFFF-FFFF00000000}"/>
  </bookViews>
  <sheets>
    <sheet name="31新規転記用FMT" sheetId="41" state="hidden" r:id="rId1"/>
    <sheet name="更新履歴" sheetId="43" state="hidden" r:id="rId2"/>
    <sheet name="提出書類一覧" sheetId="42" r:id="rId3"/>
    <sheet name="【参考】見込み省エネルギー量の算出（要件アと要件ウ）" sheetId="40" r:id="rId4"/>
    <sheet name="（様式第１）融資計画書" sheetId="15" r:id="rId5"/>
    <sheet name="（別添１）融資計画詳細1" sheetId="18" r:id="rId6"/>
    <sheet name="（別添１）融資計画詳細2" sheetId="19" r:id="rId7"/>
    <sheet name="（別添１）融資計画詳細3" sheetId="1" r:id="rId8"/>
    <sheet name="（別添１）融資計画詳細4" sheetId="23" r:id="rId9"/>
    <sheet name="（別添２）役員名簿（指定金融機関）" sheetId="24" r:id="rId10"/>
    <sheet name="（別添２）役員名簿 (利子補給対象事業者)" sheetId="38" r:id="rId11"/>
    <sheet name="（別添３）利子補給金の交付の対象となる経費リスト" sheetId="6" r:id="rId12"/>
    <sheet name="（別添４）エネルギー消費効率の根拠（要件ア）" sheetId="7" r:id="rId13"/>
    <sheet name="（別添５）エネルギー消費原単位の改善根拠（要件イ）" sheetId="8" r:id="rId14"/>
    <sheet name="（別添６）省エネルギー取組の根拠（要件ウ）" sheetId="25" r:id="rId15"/>
    <sheet name="（別添７）見込み省エネルギー量の算出（要件アと要件ウ）" sheetId="39" r:id="rId16"/>
    <sheet name="(別添７）見込み省エネルギー量の算出（要件イ）" sheetId="36" r:id="rId17"/>
    <sheet name="エネルギー使用量の原油換算表（任意）" sheetId="14" r:id="rId18"/>
  </sheets>
  <definedNames>
    <definedName name="_xlnm._FilterDatabase" localSheetId="11" hidden="1">'（別添３）利子補給金の交付の対象となる経費リスト'!$AC$5:$AF$249</definedName>
    <definedName name="_xlnm.Print_Area" localSheetId="5">'（別添１）融資計画詳細1'!$A$1:$P$53</definedName>
    <definedName name="_xlnm.Print_Area" localSheetId="6">'（別添１）融資計画詳細2'!$A$1:$P$170</definedName>
    <definedName name="_xlnm.Print_Area" localSheetId="7">'（別添１）融資計画詳細3'!$A$1:$R$69</definedName>
    <definedName name="_xlnm.Print_Area" localSheetId="8">'（別添１）融資計画詳細4'!$A$1:$J$38</definedName>
    <definedName name="_xlnm.Print_Area" localSheetId="10">'（別添２）役員名簿 (利子補給対象事業者)'!$A$1:$I$36</definedName>
    <definedName name="_xlnm.Print_Area" localSheetId="9">'（別添２）役員名簿（指定金融機関）'!$A$1:$I$36</definedName>
    <definedName name="_xlnm.Print_Area" localSheetId="11">'（別添３）利子補給金の交付の対象となる経費リスト'!$A$1:$Y$44</definedName>
    <definedName name="_xlnm.Print_Area" localSheetId="12">'（別添４）エネルギー消費効率の根拠（要件ア）'!$A$121:$Q$442</definedName>
    <definedName name="_xlnm.Print_Area" localSheetId="13">'（別添５）エネルギー消費原単位の改善根拠（要件イ）'!$A$1:$Q$62</definedName>
    <definedName name="_xlnm.Print_Area" localSheetId="14">'（別添６）省エネルギー取組の根拠（要件ウ）'!$A$1:$Q$59</definedName>
    <definedName name="_xlnm.Print_Area" localSheetId="15">'（別添７）見込み省エネルギー量の算出（要件アと要件ウ）'!$A$64:$AB$186</definedName>
    <definedName name="_xlnm.Print_Area" localSheetId="16">'(別添７）見込み省エネルギー量の算出（要件イ）'!$A$1:$AT$37</definedName>
    <definedName name="_xlnm.Print_Area" localSheetId="4">'（様式第１）融資計画書'!$A$1:$Q$123</definedName>
    <definedName name="_xlnm.Print_Area" localSheetId="3">'【参考】見込み省エネルギー量の算出（要件アと要件ウ）'!$A$1:$Q$65</definedName>
    <definedName name="_xlnm.Print_Area" localSheetId="17">'エネルギー使用量の原油換算表（任意）'!$A$1:$P$58</definedName>
    <definedName name="_xlnm.Print_Area" localSheetId="2">提出書類一覧!$A$1:$I$31</definedName>
    <definedName name="_xlnm.Print_Titles" localSheetId="0">'31新規転記用FMT'!$1:$1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65" i="39" l="1"/>
  <c r="U66" i="39" l="1"/>
  <c r="ID3" i="41" l="1"/>
  <c r="IC3" i="41"/>
  <c r="IB3" i="41"/>
  <c r="IA3" i="41"/>
  <c r="HZ3" i="41"/>
  <c r="HY3" i="41"/>
  <c r="HX3" i="41"/>
  <c r="HW3" i="41"/>
  <c r="HV3" i="41"/>
  <c r="HU3" i="41"/>
  <c r="HT3" i="41"/>
  <c r="HS3" i="41"/>
  <c r="HR3" i="41"/>
  <c r="HQ3" i="41"/>
  <c r="HP3" i="41"/>
  <c r="HO3" i="41"/>
  <c r="HN3" i="41"/>
  <c r="HM3" i="41"/>
  <c r="HL3" i="41"/>
  <c r="HK3" i="41"/>
  <c r="HJ3" i="41"/>
  <c r="HI3" i="41"/>
  <c r="HH3" i="41"/>
  <c r="HG3" i="41"/>
  <c r="HF3" i="41"/>
  <c r="HE3" i="41"/>
  <c r="HD3" i="41"/>
  <c r="HC3" i="41"/>
  <c r="HB3" i="41"/>
  <c r="HA3" i="41"/>
  <c r="GZ3" i="41"/>
  <c r="GY3" i="41"/>
  <c r="GX3" i="41"/>
  <c r="GW3" i="41"/>
  <c r="GV3" i="41"/>
  <c r="GU3" i="41"/>
  <c r="GT3" i="41"/>
  <c r="GS3" i="41"/>
  <c r="GR3" i="41"/>
  <c r="GQ3" i="41"/>
  <c r="GP3" i="41"/>
  <c r="GO3" i="41"/>
  <c r="GN3" i="41"/>
  <c r="GM3" i="41"/>
  <c r="GL3" i="41"/>
  <c r="GK3" i="41"/>
  <c r="GJ3" i="41"/>
  <c r="GI3" i="41"/>
  <c r="GH3" i="41"/>
  <c r="GG3" i="41"/>
  <c r="GF3" i="41"/>
  <c r="GE3" i="41"/>
  <c r="GD3" i="41"/>
  <c r="GC3" i="41"/>
  <c r="GB3" i="41"/>
  <c r="GA3" i="41"/>
  <c r="FZ3" i="41"/>
  <c r="FY3" i="41"/>
  <c r="FX3" i="41"/>
  <c r="FW3" i="41"/>
  <c r="FV3" i="41"/>
  <c r="FU3" i="41"/>
  <c r="FT3" i="41"/>
  <c r="FS3" i="41"/>
  <c r="FR3" i="41"/>
  <c r="FQ3" i="41"/>
  <c r="FP3" i="41"/>
  <c r="FO3" i="41"/>
  <c r="FN3" i="41"/>
  <c r="FM3" i="41"/>
  <c r="FL3" i="41"/>
  <c r="FK3" i="41"/>
  <c r="FJ3" i="41"/>
  <c r="FI3" i="41"/>
  <c r="FH3" i="41"/>
  <c r="FG3" i="41"/>
  <c r="FF3" i="41"/>
  <c r="FE3" i="41"/>
  <c r="FD3" i="41"/>
  <c r="FC3" i="41"/>
  <c r="FB3" i="41"/>
  <c r="FA3" i="41"/>
  <c r="EZ3" i="41"/>
  <c r="EY3" i="41"/>
  <c r="EX3" i="41"/>
  <c r="EW3" i="41"/>
  <c r="EV3" i="41"/>
  <c r="EU3" i="41"/>
  <c r="ET3" i="41"/>
  <c r="ES3" i="41"/>
  <c r="ER3" i="41"/>
  <c r="EQ3" i="41"/>
  <c r="EP3" i="41"/>
  <c r="EO3" i="41"/>
  <c r="EN3" i="41"/>
  <c r="EM3" i="41"/>
  <c r="EL3" i="41"/>
  <c r="EK3" i="41"/>
  <c r="EJ3" i="41"/>
  <c r="EI3" i="41"/>
  <c r="EH3" i="41"/>
  <c r="EG3" i="41"/>
  <c r="EF3" i="41"/>
  <c r="EE3" i="41"/>
  <c r="ED3" i="41"/>
  <c r="EC3" i="41"/>
  <c r="EB3" i="41"/>
  <c r="EA3" i="41"/>
  <c r="DZ3" i="41"/>
  <c r="DY3" i="41"/>
  <c r="DX3" i="41"/>
  <c r="DW3" i="41"/>
  <c r="DV3" i="41"/>
  <c r="DU3" i="41"/>
  <c r="DT3" i="41"/>
  <c r="DS3" i="41"/>
  <c r="DR3" i="41"/>
  <c r="DQ3" i="41"/>
  <c r="DP3" i="41"/>
  <c r="DO3" i="41"/>
  <c r="DN3" i="41"/>
  <c r="DM3" i="41"/>
  <c r="DL3" i="41"/>
  <c r="DK3" i="41"/>
  <c r="DJ3" i="41"/>
  <c r="DI3" i="41"/>
  <c r="DH3" i="41"/>
  <c r="DG3" i="41"/>
  <c r="DF3" i="41"/>
  <c r="DE3" i="41"/>
  <c r="DD3" i="41"/>
  <c r="DC3" i="41"/>
  <c r="DB3" i="41"/>
  <c r="DA3" i="41"/>
  <c r="CZ3" i="41"/>
  <c r="CY3" i="41"/>
  <c r="CX3" i="41"/>
  <c r="CW3" i="41"/>
  <c r="CV3" i="41"/>
  <c r="CU3" i="41"/>
  <c r="CT3" i="41"/>
  <c r="CS3" i="41"/>
  <c r="CR3" i="41"/>
  <c r="CQ3" i="41"/>
  <c r="CP3" i="41"/>
  <c r="CO3" i="41"/>
  <c r="CN3" i="41"/>
  <c r="CM3" i="41"/>
  <c r="CL3" i="41"/>
  <c r="CK3" i="41"/>
  <c r="CJ3" i="41"/>
  <c r="CI3" i="41"/>
  <c r="CH3" i="41"/>
  <c r="CG3" i="41"/>
  <c r="CF3" i="41"/>
  <c r="CE3" i="41"/>
  <c r="CD3" i="41"/>
  <c r="CC3" i="41"/>
  <c r="CB3" i="41"/>
  <c r="CA3" i="41"/>
  <c r="BZ3" i="41"/>
  <c r="BY3" i="41"/>
  <c r="BX3" i="41"/>
  <c r="BW3" i="41"/>
  <c r="BV3" i="41"/>
  <c r="BU3" i="41"/>
  <c r="BT3" i="41"/>
  <c r="BS3" i="41"/>
  <c r="BR3" i="41"/>
  <c r="BQ3" i="41"/>
  <c r="BP3" i="41"/>
  <c r="BO3" i="41"/>
  <c r="BN3" i="41"/>
  <c r="BM3" i="41"/>
  <c r="BL3" i="41"/>
  <c r="BK3" i="41"/>
  <c r="BJ3" i="41"/>
  <c r="BI3" i="41"/>
  <c r="BH3" i="41"/>
  <c r="BG3" i="41"/>
  <c r="BF3" i="41"/>
  <c r="BE3" i="41"/>
  <c r="BD3" i="41"/>
  <c r="BC3" i="41"/>
  <c r="BB3" i="41"/>
  <c r="BA3" i="41"/>
  <c r="AZ3" i="41"/>
  <c r="AY3" i="41"/>
  <c r="AX3" i="41"/>
  <c r="AW3" i="41"/>
  <c r="AV3" i="41"/>
  <c r="AU3" i="41"/>
  <c r="AT3" i="41"/>
  <c r="AS3" i="41"/>
  <c r="AR3" i="41"/>
  <c r="AQ3" i="41"/>
  <c r="AP3" i="41"/>
  <c r="AO3" i="41"/>
  <c r="AN3" i="41"/>
  <c r="AM3" i="41"/>
  <c r="AL3" i="41"/>
  <c r="AK3" i="41"/>
  <c r="AJ3" i="41"/>
  <c r="AI3" i="41"/>
  <c r="AH3" i="41"/>
  <c r="AG3" i="41"/>
  <c r="AF3" i="41"/>
  <c r="AE3" i="41"/>
  <c r="AD3" i="41"/>
  <c r="AC3" i="41"/>
  <c r="AB3" i="41"/>
  <c r="AA3" i="41"/>
  <c r="Z3" i="41"/>
  <c r="Y3" i="41"/>
  <c r="X3" i="41"/>
  <c r="W3" i="41"/>
  <c r="V3" i="41"/>
  <c r="U3" i="41"/>
  <c r="T3" i="41"/>
  <c r="S3" i="41"/>
  <c r="R3" i="41"/>
  <c r="Q3" i="41"/>
  <c r="P3" i="41"/>
  <c r="O3" i="41"/>
  <c r="N3" i="41"/>
  <c r="M3" i="41"/>
  <c r="L3" i="41"/>
  <c r="K3" i="41"/>
  <c r="J3" i="41"/>
  <c r="ID2" i="41"/>
  <c r="IC2" i="41"/>
  <c r="IB2" i="41"/>
  <c r="IA2" i="41"/>
  <c r="HZ2" i="41"/>
  <c r="HY2" i="41"/>
  <c r="HX2" i="41"/>
  <c r="HW2" i="41"/>
  <c r="HV2" i="41"/>
  <c r="HU2" i="41"/>
  <c r="HT2" i="41"/>
  <c r="HS2" i="41"/>
  <c r="HR2" i="41"/>
  <c r="HQ2" i="41"/>
  <c r="HP2" i="41"/>
  <c r="HO2" i="41"/>
  <c r="HN2" i="41"/>
  <c r="HM2" i="41"/>
  <c r="HL2" i="41"/>
  <c r="HK2" i="41"/>
  <c r="HJ2" i="41"/>
  <c r="HI2" i="41"/>
  <c r="HH2" i="41"/>
  <c r="HG2" i="41"/>
  <c r="HF2" i="41"/>
  <c r="HE2" i="41"/>
  <c r="HD2" i="41"/>
  <c r="HC2" i="41"/>
  <c r="HB2" i="41"/>
  <c r="HA2" i="41"/>
  <c r="GZ2" i="41"/>
  <c r="GY2" i="41"/>
  <c r="GX2" i="41"/>
  <c r="GW2" i="41"/>
  <c r="GV2" i="41"/>
  <c r="GU2" i="41"/>
  <c r="GT2" i="41"/>
  <c r="GS2" i="41"/>
  <c r="GR2" i="41"/>
  <c r="GQ2" i="41"/>
  <c r="GP2" i="41"/>
  <c r="GO2" i="41"/>
  <c r="GN2" i="41"/>
  <c r="GM2" i="41"/>
  <c r="GL2" i="41"/>
  <c r="GK2" i="41"/>
  <c r="GJ2" i="41"/>
  <c r="GI2" i="41"/>
  <c r="GH2" i="41"/>
  <c r="GG2" i="41"/>
  <c r="GF2" i="41"/>
  <c r="GE2" i="41"/>
  <c r="GD2" i="41"/>
  <c r="GC2" i="41"/>
  <c r="GB2" i="41"/>
  <c r="GA2" i="41"/>
  <c r="FZ2" i="41"/>
  <c r="FY2" i="41"/>
  <c r="FX2" i="41"/>
  <c r="FW2" i="41"/>
  <c r="FV2" i="41"/>
  <c r="FU2" i="41"/>
  <c r="FT2" i="41"/>
  <c r="FS2" i="41"/>
  <c r="FR2" i="41"/>
  <c r="FQ2" i="41"/>
  <c r="FP2" i="41"/>
  <c r="FO2" i="41"/>
  <c r="FN2" i="41"/>
  <c r="FM2" i="41"/>
  <c r="FL2" i="41"/>
  <c r="FK2" i="41"/>
  <c r="FJ2" i="41"/>
  <c r="FI2" i="41"/>
  <c r="FH2" i="41"/>
  <c r="FG2" i="41"/>
  <c r="FF2" i="41"/>
  <c r="FE2" i="41"/>
  <c r="FD2" i="41"/>
  <c r="FC2" i="41"/>
  <c r="FB2" i="41"/>
  <c r="FA2" i="41"/>
  <c r="EZ2" i="41"/>
  <c r="EY2" i="41"/>
  <c r="EX2" i="41"/>
  <c r="EW2" i="41"/>
  <c r="EV2" i="41"/>
  <c r="EU2" i="41"/>
  <c r="ET2" i="41"/>
  <c r="ES2" i="41"/>
  <c r="ER2" i="41"/>
  <c r="EQ2" i="41"/>
  <c r="EP2" i="41"/>
  <c r="EO2" i="41"/>
  <c r="EN2" i="41"/>
  <c r="EM2" i="41"/>
  <c r="EL2" i="41"/>
  <c r="EK2" i="41"/>
  <c r="EJ2" i="41"/>
  <c r="EI2" i="41"/>
  <c r="EH2" i="41"/>
  <c r="EG2" i="41"/>
  <c r="EF2" i="41"/>
  <c r="EE2" i="41"/>
  <c r="ED2" i="41"/>
  <c r="EC2" i="41"/>
  <c r="EB2" i="41"/>
  <c r="EA2" i="41"/>
  <c r="DZ2" i="41"/>
  <c r="DY2" i="41"/>
  <c r="DX2" i="41"/>
  <c r="DW2" i="41"/>
  <c r="DV2" i="41"/>
  <c r="DU2" i="41"/>
  <c r="DT2" i="41"/>
  <c r="DS2" i="41"/>
  <c r="DR2" i="41"/>
  <c r="DQ2" i="41"/>
  <c r="DP2" i="41"/>
  <c r="DO2" i="41"/>
  <c r="DN2" i="41"/>
  <c r="DM2" i="41"/>
  <c r="DL2" i="41"/>
  <c r="DK2" i="41"/>
  <c r="DJ2" i="41"/>
  <c r="DI2" i="41"/>
  <c r="DH2" i="41"/>
  <c r="DG2" i="41"/>
  <c r="DF2" i="41"/>
  <c r="DE2" i="41"/>
  <c r="DD2" i="41"/>
  <c r="DC2" i="41"/>
  <c r="DB2" i="41"/>
  <c r="DA2" i="41"/>
  <c r="CZ2" i="41"/>
  <c r="CY2" i="41"/>
  <c r="CX2" i="41"/>
  <c r="CW2" i="41"/>
  <c r="CV2" i="41"/>
  <c r="CU2" i="41"/>
  <c r="CT2" i="41"/>
  <c r="CS2" i="41"/>
  <c r="CR2" i="41"/>
  <c r="CQ2" i="41"/>
  <c r="CP2" i="41"/>
  <c r="CO2" i="41"/>
  <c r="CN2" i="41"/>
  <c r="CM2" i="41"/>
  <c r="CL2" i="41"/>
  <c r="CK2" i="41"/>
  <c r="CJ2" i="41"/>
  <c r="CI2" i="41"/>
  <c r="CH2" i="41"/>
  <c r="CG2" i="41"/>
  <c r="CF2" i="41"/>
  <c r="CE2" i="41"/>
  <c r="CD2" i="41"/>
  <c r="CC2" i="41"/>
  <c r="CB2" i="41"/>
  <c r="CA2" i="41"/>
  <c r="BZ2" i="41"/>
  <c r="BY2" i="41"/>
  <c r="BX2" i="41"/>
  <c r="BW2" i="41"/>
  <c r="BV2" i="41"/>
  <c r="BU2" i="41"/>
  <c r="BT2" i="41"/>
  <c r="BS2" i="41"/>
  <c r="BR2" i="41"/>
  <c r="BQ2" i="41"/>
  <c r="BP2" i="41"/>
  <c r="BO2" i="41"/>
  <c r="BN2" i="41"/>
  <c r="BM2" i="41"/>
  <c r="BL2" i="41"/>
  <c r="BK2" i="41"/>
  <c r="BJ2" i="41"/>
  <c r="BI2" i="41"/>
  <c r="BH2" i="41"/>
  <c r="BG2" i="41"/>
  <c r="BF2" i="41"/>
  <c r="BE2" i="41"/>
  <c r="BD2" i="41"/>
  <c r="BC2" i="41"/>
  <c r="BB2" i="41"/>
  <c r="BA2" i="41"/>
  <c r="AZ2" i="41"/>
  <c r="AY2" i="41"/>
  <c r="AX2" i="41"/>
  <c r="AW2" i="41"/>
  <c r="AV2" i="41"/>
  <c r="AU2" i="41"/>
  <c r="AT2" i="41"/>
  <c r="AS2" i="41"/>
  <c r="AR2" i="41"/>
  <c r="AQ2" i="41"/>
  <c r="AP2" i="41"/>
  <c r="AO2" i="41"/>
  <c r="AN2" i="41"/>
  <c r="AM2" i="41"/>
  <c r="AL2" i="41"/>
  <c r="AK2" i="41"/>
  <c r="AJ2" i="41"/>
  <c r="AI2" i="41"/>
  <c r="AH2" i="41"/>
  <c r="AG2" i="41"/>
  <c r="AF2" i="41"/>
  <c r="AE2" i="41"/>
  <c r="AD2" i="41"/>
  <c r="AC2" i="41"/>
  <c r="AB2" i="41"/>
  <c r="AA2" i="41"/>
  <c r="Z2" i="41"/>
  <c r="Y2" i="41"/>
  <c r="X2" i="41"/>
  <c r="W2" i="41"/>
  <c r="V2" i="41"/>
  <c r="U2" i="41"/>
  <c r="T2" i="41"/>
  <c r="S2" i="41"/>
  <c r="R2" i="41"/>
  <c r="Q2" i="41"/>
  <c r="P2" i="41"/>
  <c r="O2" i="41"/>
  <c r="N2" i="41"/>
  <c r="M2" i="41"/>
  <c r="L2" i="41"/>
  <c r="K2" i="41"/>
  <c r="J2" i="41"/>
  <c r="C230" i="41" l="1"/>
  <c r="B230" i="41"/>
  <c r="C229" i="41"/>
  <c r="B229" i="41"/>
  <c r="C228" i="41"/>
  <c r="B228" i="41"/>
  <c r="C227" i="41"/>
  <c r="B227" i="41"/>
  <c r="C226" i="41"/>
  <c r="B226" i="41"/>
  <c r="C225" i="41"/>
  <c r="B225" i="41"/>
  <c r="C224" i="41"/>
  <c r="B224" i="41"/>
  <c r="C223" i="41"/>
  <c r="B223" i="41"/>
  <c r="C222" i="41"/>
  <c r="B222" i="41"/>
  <c r="C221" i="41"/>
  <c r="B221" i="41"/>
  <c r="C220" i="41"/>
  <c r="B220" i="41"/>
  <c r="C219" i="41"/>
  <c r="B219" i="41"/>
  <c r="C218" i="41"/>
  <c r="B218" i="41"/>
  <c r="C217" i="41"/>
  <c r="B217" i="41"/>
  <c r="C216" i="41"/>
  <c r="B216" i="41"/>
  <c r="C215" i="41"/>
  <c r="B215" i="41"/>
  <c r="C214" i="41"/>
  <c r="B214" i="41"/>
  <c r="C213" i="41"/>
  <c r="B213" i="41"/>
  <c r="C212" i="41"/>
  <c r="B212" i="41"/>
  <c r="D211" i="41"/>
  <c r="C211" i="41"/>
  <c r="B211" i="41"/>
  <c r="C210" i="41"/>
  <c r="B210" i="41"/>
  <c r="C209" i="41"/>
  <c r="B209" i="41"/>
  <c r="C208" i="41"/>
  <c r="B208" i="41"/>
  <c r="C207" i="41"/>
  <c r="B207" i="41"/>
  <c r="C206" i="41"/>
  <c r="B206" i="41"/>
  <c r="C205" i="41"/>
  <c r="B205" i="41"/>
  <c r="C204" i="41"/>
  <c r="B204" i="41"/>
  <c r="C203" i="41"/>
  <c r="B203" i="41"/>
  <c r="C202" i="41"/>
  <c r="B202" i="41"/>
  <c r="C201" i="41"/>
  <c r="B201" i="41"/>
  <c r="C200" i="41"/>
  <c r="B200" i="41"/>
  <c r="C199" i="41"/>
  <c r="B199" i="41"/>
  <c r="C198" i="41"/>
  <c r="B198" i="41"/>
  <c r="C197" i="41"/>
  <c r="B197" i="41"/>
  <c r="C196" i="41"/>
  <c r="B196" i="41"/>
  <c r="C195" i="41"/>
  <c r="B195" i="41"/>
  <c r="C194" i="41"/>
  <c r="B194" i="41"/>
  <c r="C193" i="41"/>
  <c r="B193" i="41"/>
  <c r="C192" i="41"/>
  <c r="B192" i="41"/>
  <c r="C191" i="41"/>
  <c r="B191" i="41"/>
  <c r="C190" i="41"/>
  <c r="B190" i="41"/>
  <c r="C189" i="41"/>
  <c r="B189" i="41"/>
  <c r="C188" i="41"/>
  <c r="B188" i="41"/>
  <c r="C187" i="41"/>
  <c r="B187" i="41"/>
  <c r="C186" i="41"/>
  <c r="B186" i="41"/>
  <c r="C185" i="41"/>
  <c r="B185" i="41"/>
  <c r="C184" i="41"/>
  <c r="B184" i="41"/>
  <c r="C183" i="41"/>
  <c r="B183" i="41"/>
  <c r="C182" i="41"/>
  <c r="B182" i="41"/>
  <c r="C181" i="41"/>
  <c r="B181" i="41"/>
  <c r="C180" i="41"/>
  <c r="B180" i="41"/>
  <c r="C179" i="41"/>
  <c r="B179" i="41"/>
  <c r="C178" i="41"/>
  <c r="B178" i="41"/>
  <c r="C177" i="41"/>
  <c r="B177" i="41"/>
  <c r="C176" i="41"/>
  <c r="B176" i="41"/>
  <c r="C175" i="41"/>
  <c r="B175" i="41"/>
  <c r="C174" i="41"/>
  <c r="B174" i="41"/>
  <c r="C173" i="41"/>
  <c r="B173" i="41"/>
  <c r="C172" i="41"/>
  <c r="B172" i="41"/>
  <c r="C171" i="41"/>
  <c r="B171" i="41"/>
  <c r="C170" i="41"/>
  <c r="B170" i="41"/>
  <c r="C169" i="41"/>
  <c r="B169" i="41"/>
  <c r="C168" i="41"/>
  <c r="B168" i="41"/>
  <c r="C167" i="41"/>
  <c r="B167" i="41"/>
  <c r="C166" i="41"/>
  <c r="B166" i="41"/>
  <c r="C165" i="41"/>
  <c r="B165" i="41"/>
  <c r="C164" i="41"/>
  <c r="B164" i="41"/>
  <c r="C163" i="41"/>
  <c r="B163" i="41"/>
  <c r="C162" i="41"/>
  <c r="B162" i="41"/>
  <c r="AH60" i="39"/>
  <c r="AH55" i="39"/>
  <c r="HP4" i="41" s="1"/>
  <c r="AH50" i="39"/>
  <c r="HK4" i="41" s="1"/>
  <c r="AH45" i="39"/>
  <c r="AH40" i="39"/>
  <c r="AH35" i="39"/>
  <c r="AH30" i="39"/>
  <c r="GQ4" i="41" s="1"/>
  <c r="AH25" i="39"/>
  <c r="D216" i="41" l="1"/>
  <c r="D221" i="41"/>
  <c r="HU4" i="41"/>
  <c r="D206" i="41"/>
  <c r="HF4" i="41"/>
  <c r="D186" i="41"/>
  <c r="GL4" i="41"/>
  <c r="D201" i="41"/>
  <c r="HA4" i="41"/>
  <c r="D191" i="41"/>
  <c r="D196" i="41"/>
  <c r="GV4" i="41"/>
  <c r="AH20" i="39"/>
  <c r="AH15" i="39"/>
  <c r="AH10" i="39"/>
  <c r="AH5" i="39"/>
  <c r="D181" i="41" l="1"/>
  <c r="GG4" i="41"/>
  <c r="D176" i="41"/>
  <c r="GB4" i="41"/>
  <c r="D171" i="41"/>
  <c r="FW4" i="41"/>
  <c r="D166" i="41"/>
  <c r="FR4" i="41"/>
  <c r="AH1" i="39"/>
  <c r="AH2" i="39"/>
  <c r="D163" i="41" l="1"/>
  <c r="FO4" i="41"/>
  <c r="D162" i="41"/>
  <c r="FN4" i="41"/>
  <c r="AF25" i="19"/>
  <c r="AE19" i="19"/>
  <c r="AF19" i="19"/>
  <c r="AE20" i="19"/>
  <c r="AF20" i="19"/>
  <c r="AE21" i="19"/>
  <c r="AF21" i="19"/>
  <c r="AE22" i="19"/>
  <c r="AF22" i="19"/>
  <c r="AE23" i="19"/>
  <c r="AF23" i="19"/>
  <c r="AE24" i="19"/>
  <c r="AF24" i="19"/>
  <c r="AE25" i="19"/>
  <c r="AE27" i="19"/>
  <c r="AF27" i="19"/>
  <c r="AE28" i="19"/>
  <c r="AF28" i="19"/>
  <c r="AE29" i="19"/>
  <c r="AF29" i="19"/>
  <c r="AE30" i="19"/>
  <c r="AF30" i="19"/>
  <c r="AE31" i="19"/>
  <c r="AF31" i="19"/>
  <c r="AE32" i="19"/>
  <c r="AF32" i="19"/>
  <c r="AE33" i="19"/>
  <c r="AF33" i="19"/>
  <c r="AE35" i="19"/>
  <c r="AF35" i="19"/>
  <c r="AE36" i="19"/>
  <c r="AF36" i="19"/>
  <c r="AE37" i="19"/>
  <c r="AF37" i="19"/>
  <c r="AE38" i="19"/>
  <c r="AF38" i="19"/>
  <c r="AE39" i="19"/>
  <c r="AF39" i="19"/>
  <c r="AE40" i="19"/>
  <c r="AF40" i="19"/>
  <c r="AE41" i="19"/>
  <c r="AF41" i="19"/>
  <c r="AE43" i="19"/>
  <c r="AF43" i="19"/>
  <c r="AE44" i="19"/>
  <c r="AF44" i="19"/>
  <c r="AE45" i="19"/>
  <c r="AF45" i="19"/>
  <c r="AE46" i="19"/>
  <c r="AF46" i="19"/>
  <c r="AE47" i="19"/>
  <c r="AF47" i="19"/>
  <c r="AE48" i="19"/>
  <c r="AF48" i="19"/>
  <c r="AE49" i="19"/>
  <c r="AF49" i="19"/>
  <c r="AE51" i="19"/>
  <c r="AF51" i="19"/>
  <c r="AE52" i="19"/>
  <c r="AF52" i="19"/>
  <c r="AE53" i="19"/>
  <c r="AF53" i="19"/>
  <c r="AE54" i="19"/>
  <c r="AF54" i="19"/>
  <c r="AE55" i="19"/>
  <c r="AF55" i="19"/>
  <c r="AE56" i="19"/>
  <c r="AF56" i="19"/>
  <c r="AE57" i="19"/>
  <c r="AF57" i="19"/>
  <c r="AE59" i="19"/>
  <c r="AF59" i="19"/>
  <c r="AE60" i="19"/>
  <c r="AF60" i="19"/>
  <c r="AE61" i="19"/>
  <c r="AF61" i="19"/>
  <c r="AE62" i="19"/>
  <c r="AF62" i="19"/>
  <c r="AE63" i="19"/>
  <c r="AF63" i="19"/>
  <c r="AE64" i="19"/>
  <c r="AF64" i="19"/>
  <c r="AE65" i="19"/>
  <c r="AF65" i="19"/>
  <c r="AE67" i="19"/>
  <c r="AF67" i="19"/>
  <c r="AE68" i="19"/>
  <c r="AF68" i="19"/>
  <c r="AE69" i="19"/>
  <c r="AF69" i="19"/>
  <c r="AE70" i="19"/>
  <c r="AF70" i="19"/>
  <c r="AE71" i="19"/>
  <c r="AF71" i="19"/>
  <c r="AE72" i="19"/>
  <c r="AF72" i="19"/>
  <c r="AE73" i="19"/>
  <c r="AF73" i="19"/>
  <c r="AE75" i="19"/>
  <c r="AF75" i="19"/>
  <c r="AE76" i="19"/>
  <c r="AF76" i="19"/>
  <c r="AE77" i="19"/>
  <c r="AF77" i="19"/>
  <c r="AE78" i="19"/>
  <c r="AF78" i="19"/>
  <c r="AE79" i="19"/>
  <c r="AF79" i="19"/>
  <c r="AE80" i="19"/>
  <c r="AF80" i="19"/>
  <c r="AE81" i="19"/>
  <c r="AF81" i="19"/>
  <c r="AE83" i="19"/>
  <c r="AF83" i="19"/>
  <c r="AE84" i="19"/>
  <c r="AF84" i="19"/>
  <c r="AE85" i="19"/>
  <c r="AF85" i="19"/>
  <c r="AE86" i="19"/>
  <c r="AF86" i="19"/>
  <c r="AE87" i="19"/>
  <c r="AF87" i="19"/>
  <c r="AE88" i="19"/>
  <c r="AF88" i="19"/>
  <c r="AE89" i="19"/>
  <c r="AF89" i="19"/>
  <c r="AE91" i="19"/>
  <c r="AF91" i="19"/>
  <c r="AE92" i="19"/>
  <c r="AF92" i="19"/>
  <c r="AE93" i="19"/>
  <c r="AF93" i="19"/>
  <c r="AE94" i="19"/>
  <c r="AF94" i="19"/>
  <c r="AE95" i="19"/>
  <c r="AF95" i="19"/>
  <c r="AE96" i="19"/>
  <c r="AF96" i="19"/>
  <c r="AE97" i="19"/>
  <c r="AF97" i="19"/>
  <c r="AE99" i="19"/>
  <c r="AF99" i="19"/>
  <c r="AE100" i="19"/>
  <c r="AF100" i="19"/>
  <c r="AE101" i="19"/>
  <c r="AF101" i="19"/>
  <c r="AE102" i="19"/>
  <c r="AF102" i="19"/>
  <c r="AE103" i="19"/>
  <c r="AF103" i="19"/>
  <c r="AE104" i="19"/>
  <c r="AF104" i="19"/>
  <c r="AE105" i="19"/>
  <c r="AF105" i="19"/>
  <c r="AE107" i="19"/>
  <c r="AF107" i="19"/>
  <c r="AE108" i="19"/>
  <c r="AF108" i="19"/>
  <c r="AE109" i="19"/>
  <c r="AF109" i="19"/>
  <c r="AE110" i="19"/>
  <c r="AF110" i="19"/>
  <c r="AE111" i="19"/>
  <c r="AF111" i="19"/>
  <c r="AE112" i="19"/>
  <c r="AF112" i="19"/>
  <c r="AE113" i="19"/>
  <c r="AF113" i="19"/>
  <c r="AE115" i="19"/>
  <c r="AF115" i="19"/>
  <c r="AE116" i="19"/>
  <c r="AF116" i="19"/>
  <c r="AE117" i="19"/>
  <c r="AF117" i="19"/>
  <c r="AE118" i="19"/>
  <c r="AF118" i="19"/>
  <c r="AE119" i="19"/>
  <c r="AF119" i="19"/>
  <c r="AE120" i="19"/>
  <c r="AF120" i="19"/>
  <c r="AE121" i="19"/>
  <c r="AF121" i="19"/>
  <c r="AE123" i="19"/>
  <c r="AF123" i="19"/>
  <c r="AE124" i="19"/>
  <c r="AF124" i="19"/>
  <c r="AE125" i="19"/>
  <c r="AF125" i="19"/>
  <c r="AE126" i="19"/>
  <c r="AF126" i="19"/>
  <c r="AE127" i="19"/>
  <c r="AF127" i="19"/>
  <c r="AE128" i="19"/>
  <c r="AF128" i="19"/>
  <c r="AE129" i="19"/>
  <c r="AF129" i="19"/>
  <c r="AE131" i="19"/>
  <c r="AF131" i="19"/>
  <c r="AE132" i="19"/>
  <c r="AF132" i="19"/>
  <c r="AE133" i="19"/>
  <c r="AF133" i="19"/>
  <c r="AE134" i="19"/>
  <c r="AF134" i="19"/>
  <c r="AE135" i="19"/>
  <c r="AF135" i="19"/>
  <c r="AE136" i="19"/>
  <c r="AF136" i="19"/>
  <c r="AE137" i="19"/>
  <c r="AF137" i="19"/>
  <c r="AE139" i="19"/>
  <c r="AF139" i="19"/>
  <c r="AE140" i="19"/>
  <c r="AF140" i="19"/>
  <c r="AE141" i="19"/>
  <c r="AF141" i="19"/>
  <c r="AE142" i="19"/>
  <c r="AF142" i="19"/>
  <c r="AE143" i="19"/>
  <c r="AF143" i="19"/>
  <c r="AE144" i="19"/>
  <c r="AF144" i="19"/>
  <c r="AE145" i="19"/>
  <c r="AF145" i="19"/>
  <c r="AE147" i="19"/>
  <c r="AF147" i="19"/>
  <c r="AE148" i="19"/>
  <c r="AF148" i="19"/>
  <c r="AE149" i="19"/>
  <c r="AF149" i="19"/>
  <c r="AE150" i="19"/>
  <c r="AF150" i="19"/>
  <c r="AE151" i="19"/>
  <c r="AF151" i="19"/>
  <c r="AE152" i="19"/>
  <c r="AF152" i="19"/>
  <c r="AE153" i="19"/>
  <c r="AF153" i="19"/>
  <c r="AE155" i="19"/>
  <c r="AF155" i="19"/>
  <c r="AE156" i="19"/>
  <c r="AF156" i="19"/>
  <c r="AE157" i="19"/>
  <c r="AF157" i="19"/>
  <c r="AE158" i="19"/>
  <c r="AF158" i="19"/>
  <c r="AE159" i="19"/>
  <c r="AF159" i="19"/>
  <c r="AE160" i="19"/>
  <c r="AF160" i="19"/>
  <c r="AE161" i="19"/>
  <c r="AF161" i="19"/>
  <c r="AE163" i="19"/>
  <c r="AF163" i="19"/>
  <c r="AE164" i="19"/>
  <c r="AF164" i="19"/>
  <c r="AE165" i="19"/>
  <c r="AF165" i="19"/>
  <c r="AE166" i="19"/>
  <c r="AF166" i="19"/>
  <c r="AE167" i="19"/>
  <c r="AF167" i="19"/>
  <c r="AE168" i="19"/>
  <c r="AF168" i="19"/>
  <c r="AE169" i="19"/>
  <c r="AF169" i="19"/>
  <c r="AF17" i="19" l="1"/>
  <c r="AF16" i="19"/>
  <c r="AE17" i="19"/>
  <c r="AE16" i="19"/>
  <c r="AE15" i="19"/>
  <c r="AE14" i="19"/>
  <c r="AE13" i="19"/>
  <c r="AE12" i="19"/>
  <c r="AF15" i="19" l="1"/>
  <c r="AF14" i="19"/>
  <c r="AF13" i="19"/>
  <c r="AF12" i="19"/>
  <c r="AF11" i="19"/>
  <c r="AE11" i="19" l="1"/>
  <c r="E69" i="18" l="1"/>
  <c r="E88" i="18"/>
  <c r="C161" i="41" l="1"/>
  <c r="B161" i="41"/>
  <c r="C160" i="41"/>
  <c r="B160" i="41"/>
  <c r="C159" i="41"/>
  <c r="B159" i="41"/>
  <c r="C158" i="41"/>
  <c r="B158" i="41"/>
  <c r="C157" i="41"/>
  <c r="B157" i="41"/>
  <c r="C156" i="41"/>
  <c r="B156" i="41"/>
  <c r="C155" i="41"/>
  <c r="B155" i="41"/>
  <c r="C154" i="41"/>
  <c r="B154" i="41"/>
  <c r="C153" i="41"/>
  <c r="B153" i="41"/>
  <c r="C152" i="41"/>
  <c r="B152" i="41"/>
  <c r="C151" i="41"/>
  <c r="B151" i="41"/>
  <c r="C150" i="41"/>
  <c r="B150" i="41"/>
  <c r="C149" i="41"/>
  <c r="B149" i="41"/>
  <c r="C148" i="41"/>
  <c r="B148" i="41"/>
  <c r="C147" i="41"/>
  <c r="B147" i="41"/>
  <c r="C146" i="41"/>
  <c r="B146" i="41"/>
  <c r="C145" i="41"/>
  <c r="B145" i="41"/>
  <c r="C144" i="41"/>
  <c r="B144" i="41"/>
  <c r="C143" i="41"/>
  <c r="B143" i="41"/>
  <c r="C142" i="41"/>
  <c r="B142" i="41"/>
  <c r="C141" i="41"/>
  <c r="B141" i="41"/>
  <c r="C140" i="41"/>
  <c r="B140" i="41"/>
  <c r="C139" i="41"/>
  <c r="B139" i="41"/>
  <c r="C138" i="41"/>
  <c r="B138" i="41"/>
  <c r="C137" i="41"/>
  <c r="B137" i="41"/>
  <c r="C136" i="41"/>
  <c r="B136" i="41"/>
  <c r="C135" i="41"/>
  <c r="B135" i="41"/>
  <c r="C134" i="41"/>
  <c r="B134" i="41"/>
  <c r="C133" i="41"/>
  <c r="B133" i="41"/>
  <c r="C132" i="41"/>
  <c r="B132" i="41"/>
  <c r="C131" i="41"/>
  <c r="B131" i="41"/>
  <c r="C130" i="41"/>
  <c r="B130" i="41"/>
  <c r="C129" i="41"/>
  <c r="B129" i="41"/>
  <c r="C128" i="41"/>
  <c r="B128" i="41"/>
  <c r="C127" i="41"/>
  <c r="B127" i="41"/>
  <c r="C126" i="41"/>
  <c r="B126" i="41"/>
  <c r="C125" i="41"/>
  <c r="B125" i="41"/>
  <c r="C124" i="41"/>
  <c r="B124" i="41"/>
  <c r="C123" i="41"/>
  <c r="B123" i="41"/>
  <c r="C122" i="41"/>
  <c r="B122" i="41"/>
  <c r="C121" i="41"/>
  <c r="B121" i="41"/>
  <c r="C120" i="41"/>
  <c r="B120" i="41"/>
  <c r="C119" i="41"/>
  <c r="B119" i="41"/>
  <c r="C118" i="41"/>
  <c r="B118" i="41"/>
  <c r="C117" i="41"/>
  <c r="B117" i="41"/>
  <c r="C116" i="41"/>
  <c r="B116" i="41"/>
  <c r="C115" i="41"/>
  <c r="B115" i="41"/>
  <c r="C114" i="41"/>
  <c r="B114" i="41"/>
  <c r="C113" i="41"/>
  <c r="B113" i="41"/>
  <c r="C112" i="41"/>
  <c r="B112" i="41"/>
  <c r="C111" i="41"/>
  <c r="B111" i="41"/>
  <c r="C110" i="41"/>
  <c r="B110" i="41"/>
  <c r="C109" i="41"/>
  <c r="B109" i="41"/>
  <c r="C108" i="41"/>
  <c r="B108" i="41"/>
  <c r="C107" i="41"/>
  <c r="B107" i="41"/>
  <c r="C106" i="41"/>
  <c r="B106" i="41"/>
  <c r="C105" i="41"/>
  <c r="B105" i="41"/>
  <c r="C104" i="41"/>
  <c r="B104" i="41"/>
  <c r="C103" i="41"/>
  <c r="B103" i="41"/>
  <c r="C102" i="41"/>
  <c r="B102" i="41"/>
  <c r="C101" i="41"/>
  <c r="B101" i="41"/>
  <c r="C100" i="41"/>
  <c r="B100" i="41"/>
  <c r="C99" i="41"/>
  <c r="B99" i="41"/>
  <c r="C98" i="41"/>
  <c r="B98" i="41"/>
  <c r="C97" i="41"/>
  <c r="B97" i="41"/>
  <c r="C96" i="41"/>
  <c r="B96" i="41"/>
  <c r="C95" i="41"/>
  <c r="B95" i="41"/>
  <c r="C94" i="41"/>
  <c r="B94" i="41"/>
  <c r="C93" i="41"/>
  <c r="B93" i="41"/>
  <c r="C92" i="41"/>
  <c r="B92" i="41"/>
  <c r="C91" i="41"/>
  <c r="B91" i="41"/>
  <c r="C90" i="41"/>
  <c r="B90" i="41"/>
  <c r="C89" i="41"/>
  <c r="B89" i="41"/>
  <c r="C88" i="41"/>
  <c r="B88" i="41"/>
  <c r="C87" i="41"/>
  <c r="B87" i="41"/>
  <c r="C86" i="41"/>
  <c r="B86" i="41"/>
  <c r="C85" i="41"/>
  <c r="B85" i="41"/>
  <c r="C84" i="41"/>
  <c r="B84" i="41"/>
  <c r="C83" i="41"/>
  <c r="B83" i="41"/>
  <c r="C82" i="41"/>
  <c r="B82" i="41"/>
  <c r="C81" i="41"/>
  <c r="B81" i="41"/>
  <c r="C80" i="41"/>
  <c r="B80" i="41"/>
  <c r="C79" i="41"/>
  <c r="B79" i="41"/>
  <c r="C78" i="41"/>
  <c r="B78" i="41"/>
  <c r="C77" i="41"/>
  <c r="B77" i="41"/>
  <c r="C76" i="41"/>
  <c r="B76" i="41"/>
  <c r="C75" i="41"/>
  <c r="B75" i="41"/>
  <c r="C74" i="41"/>
  <c r="B74" i="41"/>
  <c r="C73" i="41"/>
  <c r="B73" i="41"/>
  <c r="C72" i="41"/>
  <c r="B72" i="41"/>
  <c r="C71" i="41"/>
  <c r="B71" i="41"/>
  <c r="C70" i="41"/>
  <c r="B70" i="41"/>
  <c r="C69" i="41"/>
  <c r="B69" i="41"/>
  <c r="C68" i="41"/>
  <c r="B68" i="41"/>
  <c r="C67" i="41"/>
  <c r="B67" i="41"/>
  <c r="C66" i="41"/>
  <c r="B66" i="41"/>
  <c r="C65" i="41"/>
  <c r="B65" i="41"/>
  <c r="C64" i="41"/>
  <c r="B64" i="41"/>
  <c r="C63" i="41"/>
  <c r="B63" i="41"/>
  <c r="C62" i="41"/>
  <c r="B62" i="41"/>
  <c r="C61" i="41"/>
  <c r="B61" i="41"/>
  <c r="C60" i="41"/>
  <c r="B60" i="41"/>
  <c r="C59" i="41"/>
  <c r="B59" i="41"/>
  <c r="C58" i="41"/>
  <c r="B58" i="41"/>
  <c r="C57" i="41"/>
  <c r="B57" i="41"/>
  <c r="C56" i="41"/>
  <c r="B56" i="41"/>
  <c r="C55" i="41"/>
  <c r="B55" i="41"/>
  <c r="C54" i="41"/>
  <c r="B54" i="41"/>
  <c r="C53" i="41"/>
  <c r="B53" i="41"/>
  <c r="C52" i="41"/>
  <c r="B52" i="41"/>
  <c r="C51" i="41"/>
  <c r="B51" i="41"/>
  <c r="C50" i="41"/>
  <c r="B50" i="41"/>
  <c r="C49" i="41"/>
  <c r="B49" i="41"/>
  <c r="C48" i="41"/>
  <c r="B48" i="41"/>
  <c r="C47" i="41"/>
  <c r="B47" i="41"/>
  <c r="C46" i="41"/>
  <c r="B46" i="41"/>
  <c r="C45" i="41"/>
  <c r="B45" i="41"/>
  <c r="C44" i="41"/>
  <c r="B44" i="41"/>
  <c r="C43" i="41"/>
  <c r="B43" i="41"/>
  <c r="C42" i="41"/>
  <c r="B42" i="41"/>
  <c r="C41" i="41"/>
  <c r="B41" i="41"/>
  <c r="C40" i="41"/>
  <c r="B40" i="41"/>
  <c r="C39" i="41"/>
  <c r="B39" i="41"/>
  <c r="C38" i="41"/>
  <c r="B38" i="41"/>
  <c r="C37" i="41"/>
  <c r="B37" i="41"/>
  <c r="C36" i="41"/>
  <c r="B36" i="41"/>
  <c r="C35" i="41"/>
  <c r="B35" i="41"/>
  <c r="C34" i="41"/>
  <c r="B34" i="41"/>
  <c r="C33" i="41"/>
  <c r="B33" i="41"/>
  <c r="C32" i="41"/>
  <c r="B32" i="41"/>
  <c r="C31" i="41"/>
  <c r="B31" i="41"/>
  <c r="C30" i="41"/>
  <c r="B30" i="41"/>
  <c r="C29" i="41"/>
  <c r="B29" i="41"/>
  <c r="C28" i="41"/>
  <c r="B28" i="41"/>
  <c r="C27" i="41"/>
  <c r="B27" i="41"/>
  <c r="C26" i="41"/>
  <c r="B26" i="41"/>
  <c r="C25" i="41"/>
  <c r="B25" i="41"/>
  <c r="C24" i="41"/>
  <c r="B24" i="41"/>
  <c r="C23" i="41"/>
  <c r="B23" i="41"/>
  <c r="C22" i="41"/>
  <c r="B22" i="41"/>
  <c r="C21" i="41"/>
  <c r="B21" i="41"/>
  <c r="C20" i="41"/>
  <c r="B20" i="41"/>
  <c r="C19" i="41"/>
  <c r="B19" i="41"/>
  <c r="C18" i="41"/>
  <c r="B18" i="41"/>
  <c r="C17" i="41"/>
  <c r="B17" i="41"/>
  <c r="C16" i="41"/>
  <c r="B16" i="41"/>
  <c r="C15" i="41"/>
  <c r="B15" i="41"/>
  <c r="C14" i="41"/>
  <c r="B14" i="41"/>
  <c r="C13" i="41"/>
  <c r="B13" i="41"/>
  <c r="C12" i="41"/>
  <c r="B12" i="41"/>
  <c r="C11" i="41"/>
  <c r="B11" i="41"/>
  <c r="C10" i="41"/>
  <c r="B10" i="41"/>
  <c r="C9" i="41"/>
  <c r="B9" i="41"/>
  <c r="C8" i="41"/>
  <c r="B8" i="41"/>
  <c r="C7" i="41"/>
  <c r="B7" i="41"/>
  <c r="C6" i="41"/>
  <c r="B6" i="41"/>
  <c r="C5" i="41"/>
  <c r="B5" i="41"/>
  <c r="C4" i="41"/>
  <c r="B4" i="41"/>
  <c r="C3" i="41"/>
  <c r="B3" i="41"/>
  <c r="C2" i="41"/>
  <c r="B2" i="41"/>
  <c r="AB21" i="7" l="1"/>
  <c r="AD21" i="7"/>
  <c r="Z22" i="7"/>
  <c r="CH4" i="41" s="1"/>
  <c r="AA22" i="7"/>
  <c r="Z23" i="7"/>
  <c r="CI4" i="41" s="1"/>
  <c r="AA23" i="7"/>
  <c r="Z24" i="7"/>
  <c r="CJ4" i="41" s="1"/>
  <c r="Z25" i="7"/>
  <c r="CK4" i="41" s="1"/>
  <c r="Z26" i="7"/>
  <c r="CL4" i="41" s="1"/>
  <c r="Z27" i="7"/>
  <c r="CM4" i="41" s="1"/>
  <c r="Z28" i="7"/>
  <c r="CN4" i="41" s="1"/>
  <c r="Z29" i="7"/>
  <c r="CO4" i="41" s="1"/>
  <c r="AA29" i="7"/>
  <c r="Z30" i="7"/>
  <c r="CP4" i="41" s="1"/>
  <c r="AA30" i="7"/>
  <c r="Z31" i="7"/>
  <c r="CQ4" i="41" s="1"/>
  <c r="Z32" i="7"/>
  <c r="CR4" i="41" s="1"/>
  <c r="Z33" i="7"/>
  <c r="CS4" i="41" s="1"/>
  <c r="Z34" i="7"/>
  <c r="CT4" i="41" s="1"/>
  <c r="Z35" i="7"/>
  <c r="CU4" i="41" s="1"/>
  <c r="Z36" i="7"/>
  <c r="CV4" i="41" s="1"/>
  <c r="Z37" i="7"/>
  <c r="CW4" i="41" s="1"/>
  <c r="Z38" i="7"/>
  <c r="CX4" i="41" s="1"/>
  <c r="Z39" i="7"/>
  <c r="CY4" i="41" s="1"/>
  <c r="Z40" i="7"/>
  <c r="CZ4" i="41" s="1"/>
  <c r="D84" i="41" l="1"/>
  <c r="D83" i="41"/>
  <c r="D95" i="41"/>
  <c r="D96" i="41"/>
  <c r="D94" i="41"/>
  <c r="D92" i="41"/>
  <c r="D91" i="41"/>
  <c r="D93" i="41"/>
  <c r="D90" i="41"/>
  <c r="D89" i="41"/>
  <c r="D87" i="41"/>
  <c r="D85" i="41"/>
  <c r="D86" i="41"/>
  <c r="D88" i="41"/>
  <c r="D82" i="41"/>
  <c r="D81" i="41"/>
  <c r="D78" i="41"/>
  <c r="D80" i="41"/>
  <c r="D79" i="41"/>
  <c r="AE21" i="7"/>
  <c r="AG21" i="7" s="1"/>
  <c r="AF21" i="7" l="1"/>
  <c r="Z21" i="7"/>
  <c r="CG4" i="41" s="1"/>
  <c r="Z19" i="1"/>
  <c r="BD4" i="41" s="1"/>
  <c r="Z18" i="1"/>
  <c r="BC4" i="41" s="1"/>
  <c r="Z15" i="1"/>
  <c r="AZ4" i="41" s="1"/>
  <c r="Z14" i="1"/>
  <c r="AY4" i="41" s="1"/>
  <c r="Z13" i="1"/>
  <c r="AX4" i="41" s="1"/>
  <c r="Z12" i="1"/>
  <c r="AW4" i="41" s="1"/>
  <c r="Z10" i="1"/>
  <c r="AU4" i="41" s="1"/>
  <c r="Z9" i="1"/>
  <c r="AT4" i="41" s="1"/>
  <c r="Z8" i="1"/>
  <c r="AS4" i="41" s="1"/>
  <c r="Z7" i="1"/>
  <c r="AR4" i="41" s="1"/>
  <c r="Z6" i="1"/>
  <c r="AQ4" i="41" s="1"/>
  <c r="Z5" i="1"/>
  <c r="AP4" i="41" s="1"/>
  <c r="Z4" i="1"/>
  <c r="AO4" i="41" s="1"/>
  <c r="Z3" i="1"/>
  <c r="AN4" i="41" s="1"/>
  <c r="Z2" i="1"/>
  <c r="AM4" i="41" s="1"/>
  <c r="D77" i="41" l="1"/>
  <c r="D48" i="41"/>
  <c r="D47" i="41"/>
  <c r="D44" i="41"/>
  <c r="D43" i="41"/>
  <c r="D42" i="41"/>
  <c r="D41" i="41"/>
  <c r="D39" i="41"/>
  <c r="D38" i="41"/>
  <c r="D37" i="41"/>
  <c r="D36" i="41"/>
  <c r="D35" i="41"/>
  <c r="D34" i="41"/>
  <c r="D33" i="41"/>
  <c r="D32" i="41"/>
  <c r="D31" i="41"/>
  <c r="Z100" i="7"/>
  <c r="FH4" i="41" s="1"/>
  <c r="Z99" i="7"/>
  <c r="FG4" i="41" s="1"/>
  <c r="Z98" i="7"/>
  <c r="FF4" i="41" s="1"/>
  <c r="Z97" i="7"/>
  <c r="FE4" i="41" s="1"/>
  <c r="Z96" i="7"/>
  <c r="FD4" i="41" s="1"/>
  <c r="Z95" i="7"/>
  <c r="FC4" i="41" s="1"/>
  <c r="Z94" i="7"/>
  <c r="FB4" i="41" s="1"/>
  <c r="Z93" i="7"/>
  <c r="FA4" i="41" s="1"/>
  <c r="Z92" i="7"/>
  <c r="EZ4" i="41" s="1"/>
  <c r="Z91" i="7"/>
  <c r="EY4" i="41" s="1"/>
  <c r="Z90" i="7"/>
  <c r="EX4" i="41" s="1"/>
  <c r="Z89" i="7"/>
  <c r="EW4" i="41" s="1"/>
  <c r="Z88" i="7"/>
  <c r="EV4" i="41" s="1"/>
  <c r="Z87" i="7"/>
  <c r="EU4" i="41" s="1"/>
  <c r="Z86" i="7"/>
  <c r="ET4" i="41" s="1"/>
  <c r="Z85" i="7"/>
  <c r="ES4" i="41" s="1"/>
  <c r="Z84" i="7"/>
  <c r="ER4" i="41" s="1"/>
  <c r="Z83" i="7"/>
  <c r="EQ4" i="41" s="1"/>
  <c r="Z82" i="7"/>
  <c r="EP4" i="41" s="1"/>
  <c r="AA90" i="7"/>
  <c r="AA89" i="7"/>
  <c r="AA83" i="7"/>
  <c r="AA82" i="7"/>
  <c r="AD81" i="7"/>
  <c r="AB81" i="7"/>
  <c r="Z80" i="7"/>
  <c r="EN4" i="41" s="1"/>
  <c r="Z79" i="7"/>
  <c r="EM4" i="41" s="1"/>
  <c r="Z78" i="7"/>
  <c r="EL4" i="41" s="1"/>
  <c r="Z77" i="7"/>
  <c r="EK4" i="41" s="1"/>
  <c r="Z76" i="7"/>
  <c r="EJ4" i="41" s="1"/>
  <c r="Z75" i="7"/>
  <c r="EI4" i="41" s="1"/>
  <c r="Z74" i="7"/>
  <c r="EH4" i="41" s="1"/>
  <c r="Z73" i="7"/>
  <c r="EG4" i="41" s="1"/>
  <c r="Z72" i="7"/>
  <c r="EF4" i="41" s="1"/>
  <c r="Z71" i="7"/>
  <c r="EE4" i="41" s="1"/>
  <c r="Z70" i="7"/>
  <c r="ED4" i="41" s="1"/>
  <c r="Z69" i="7"/>
  <c r="EC4" i="41" s="1"/>
  <c r="Z68" i="7"/>
  <c r="EB4" i="41" s="1"/>
  <c r="Z67" i="7"/>
  <c r="EA4" i="41" s="1"/>
  <c r="Z66" i="7"/>
  <c r="DZ4" i="41" s="1"/>
  <c r="Z65" i="7"/>
  <c r="DY4" i="41" s="1"/>
  <c r="Z64" i="7"/>
  <c r="DX4" i="41" s="1"/>
  <c r="Z63" i="7"/>
  <c r="DW4" i="41" s="1"/>
  <c r="AA70" i="7"/>
  <c r="AA69" i="7"/>
  <c r="AA63" i="7"/>
  <c r="AA62" i="7"/>
  <c r="Z62" i="7"/>
  <c r="DV4" i="41" s="1"/>
  <c r="AD61" i="7"/>
  <c r="AB61" i="7"/>
  <c r="AD41" i="7"/>
  <c r="AD1" i="7"/>
  <c r="Z60" i="7"/>
  <c r="DT4" i="41" s="1"/>
  <c r="Z59" i="7"/>
  <c r="DS4" i="41" s="1"/>
  <c r="Z58" i="7"/>
  <c r="DR4" i="41" s="1"/>
  <c r="Z57" i="7"/>
  <c r="DQ4" i="41" s="1"/>
  <c r="Z56" i="7"/>
  <c r="DP4" i="41" s="1"/>
  <c r="Z55" i="7"/>
  <c r="DO4" i="41" s="1"/>
  <c r="Z54" i="7"/>
  <c r="DN4" i="41" s="1"/>
  <c r="Z53" i="7"/>
  <c r="DM4" i="41" s="1"/>
  <c r="Z52" i="7"/>
  <c r="DL4" i="41" s="1"/>
  <c r="Z51" i="7"/>
  <c r="DK4" i="41" s="1"/>
  <c r="AA50" i="7"/>
  <c r="Z50" i="7"/>
  <c r="DJ4" i="41" s="1"/>
  <c r="AA49" i="7"/>
  <c r="Z49" i="7"/>
  <c r="DI4" i="41" s="1"/>
  <c r="Z48" i="7"/>
  <c r="DH4" i="41" s="1"/>
  <c r="Z47" i="7"/>
  <c r="DG4" i="41" s="1"/>
  <c r="Z46" i="7"/>
  <c r="DF4" i="41" s="1"/>
  <c r="Z45" i="7"/>
  <c r="DE4" i="41" s="1"/>
  <c r="Z44" i="7"/>
  <c r="DD4" i="41" s="1"/>
  <c r="AA43" i="7"/>
  <c r="Z43" i="7"/>
  <c r="DC4" i="41" s="1"/>
  <c r="AA42" i="7"/>
  <c r="Z42" i="7"/>
  <c r="DB4" i="41" s="1"/>
  <c r="AB41" i="7"/>
  <c r="AH62" i="39"/>
  <c r="AH61" i="39"/>
  <c r="AH59" i="39"/>
  <c r="AH58" i="39"/>
  <c r="AH57" i="39"/>
  <c r="AH56" i="39"/>
  <c r="AH54" i="39"/>
  <c r="AH53" i="39"/>
  <c r="AH52" i="39"/>
  <c r="AH51" i="39"/>
  <c r="AH49" i="39"/>
  <c r="AH48" i="39"/>
  <c r="AH47" i="39"/>
  <c r="AH46" i="39"/>
  <c r="AH44" i="39"/>
  <c r="AH43" i="39"/>
  <c r="AH37" i="39"/>
  <c r="AH36" i="39"/>
  <c r="AH34" i="39"/>
  <c r="AH33" i="39"/>
  <c r="AH32" i="39"/>
  <c r="AH31" i="39"/>
  <c r="AH29" i="39"/>
  <c r="AH28" i="39"/>
  <c r="AH27" i="39"/>
  <c r="AH26" i="39"/>
  <c r="AH24" i="39"/>
  <c r="AH23" i="39"/>
  <c r="AH42" i="39"/>
  <c r="AH41" i="39"/>
  <c r="AH39" i="39"/>
  <c r="AH38" i="39"/>
  <c r="AH22" i="39"/>
  <c r="AH21" i="39"/>
  <c r="AH19" i="39"/>
  <c r="AH18" i="39"/>
  <c r="AH17" i="39"/>
  <c r="AH16" i="39"/>
  <c r="AH14" i="39"/>
  <c r="AH13" i="39"/>
  <c r="AH12" i="39"/>
  <c r="AH11" i="39"/>
  <c r="AH9" i="39"/>
  <c r="AH8" i="39"/>
  <c r="AH7" i="39"/>
  <c r="AH6" i="39"/>
  <c r="AH4" i="39"/>
  <c r="AH3" i="39"/>
  <c r="D184" i="41" l="1"/>
  <c r="GJ4" i="41"/>
  <c r="D219" i="41"/>
  <c r="HS4" i="41"/>
  <c r="D175" i="41"/>
  <c r="GA4" i="41"/>
  <c r="D185" i="41"/>
  <c r="GK4" i="41"/>
  <c r="D205" i="41"/>
  <c r="HE4" i="41"/>
  <c r="D213" i="41"/>
  <c r="HM4" i="41"/>
  <c r="D220" i="41"/>
  <c r="HT4" i="41"/>
  <c r="D204" i="41"/>
  <c r="HD4" i="41"/>
  <c r="D183" i="41"/>
  <c r="GI4" i="41"/>
  <c r="D193" i="41"/>
  <c r="GS4" i="41"/>
  <c r="D199" i="41"/>
  <c r="GY4" i="41"/>
  <c r="D194" i="41"/>
  <c r="GT4" i="41"/>
  <c r="D214" i="41"/>
  <c r="HN4" i="41"/>
  <c r="D174" i="41"/>
  <c r="FZ4" i="41"/>
  <c r="D200" i="41"/>
  <c r="GZ4" i="41"/>
  <c r="D215" i="41"/>
  <c r="HO4" i="41"/>
  <c r="D188" i="41"/>
  <c r="GN4" i="41"/>
  <c r="D223" i="41"/>
  <c r="HW4" i="41"/>
  <c r="D179" i="41"/>
  <c r="GE4" i="41"/>
  <c r="D189" i="41"/>
  <c r="GO4" i="41"/>
  <c r="D209" i="41"/>
  <c r="HI4" i="41"/>
  <c r="D178" i="41"/>
  <c r="GD4" i="41"/>
  <c r="D195" i="41"/>
  <c r="GU4" i="41"/>
  <c r="D208" i="41"/>
  <c r="HH4" i="41"/>
  <c r="D180" i="41"/>
  <c r="GF4" i="41"/>
  <c r="D203" i="41"/>
  <c r="HC4" i="41"/>
  <c r="D190" i="41"/>
  <c r="GP4" i="41"/>
  <c r="D198" i="41"/>
  <c r="GX4" i="41"/>
  <c r="D210" i="41"/>
  <c r="HJ4" i="41"/>
  <c r="D218" i="41"/>
  <c r="HR4" i="41"/>
  <c r="D217" i="41"/>
  <c r="HQ4" i="41"/>
  <c r="D212" i="41"/>
  <c r="HL4" i="41"/>
  <c r="D207" i="41"/>
  <c r="HG4" i="41"/>
  <c r="D222" i="41"/>
  <c r="HV4" i="41"/>
  <c r="D202" i="41"/>
  <c r="HB4" i="41"/>
  <c r="D192" i="41"/>
  <c r="GR4" i="41"/>
  <c r="D197" i="41"/>
  <c r="GW4" i="41"/>
  <c r="D187" i="41"/>
  <c r="GM4" i="41"/>
  <c r="D182" i="41"/>
  <c r="GH4" i="41"/>
  <c r="D177" i="41"/>
  <c r="GC4" i="41"/>
  <c r="D173" i="41"/>
  <c r="FY4" i="41"/>
  <c r="D172" i="41"/>
  <c r="FX4" i="41"/>
  <c r="D170" i="41"/>
  <c r="FV4" i="41"/>
  <c r="D169" i="41"/>
  <c r="FU4" i="41"/>
  <c r="D168" i="41"/>
  <c r="FT4" i="41"/>
  <c r="D167" i="41"/>
  <c r="FS4" i="41"/>
  <c r="D165" i="41"/>
  <c r="FQ4" i="41"/>
  <c r="D164" i="41"/>
  <c r="FP4" i="41"/>
  <c r="D106" i="41"/>
  <c r="D109" i="41"/>
  <c r="D113" i="41"/>
  <c r="D145" i="41"/>
  <c r="D149" i="41"/>
  <c r="D153" i="41"/>
  <c r="D110" i="41"/>
  <c r="D114" i="41"/>
  <c r="D146" i="41"/>
  <c r="D150" i="41"/>
  <c r="D154" i="41"/>
  <c r="D105" i="41"/>
  <c r="D107" i="41"/>
  <c r="D111" i="41"/>
  <c r="D115" i="41"/>
  <c r="D147" i="41"/>
  <c r="D151" i="41"/>
  <c r="D155" i="41"/>
  <c r="D108" i="41"/>
  <c r="D112" i="41"/>
  <c r="D116" i="41"/>
  <c r="D148" i="41"/>
  <c r="D152" i="41"/>
  <c r="D156" i="41"/>
  <c r="D144" i="41"/>
  <c r="D143" i="41"/>
  <c r="D142" i="41"/>
  <c r="D139" i="41"/>
  <c r="D140" i="41"/>
  <c r="D141" i="41"/>
  <c r="D138" i="41"/>
  <c r="D136" i="41"/>
  <c r="D135" i="41"/>
  <c r="D129" i="41"/>
  <c r="D134" i="41"/>
  <c r="D131" i="41"/>
  <c r="D132" i="41"/>
  <c r="D133" i="41"/>
  <c r="D130" i="41"/>
  <c r="D126" i="41"/>
  <c r="D127" i="41"/>
  <c r="D128" i="41"/>
  <c r="D125" i="41"/>
  <c r="D124" i="41"/>
  <c r="D123" i="41"/>
  <c r="D119" i="41"/>
  <c r="D120" i="41"/>
  <c r="D118" i="41"/>
  <c r="D122" i="41"/>
  <c r="D121" i="41"/>
  <c r="D104" i="41"/>
  <c r="D103" i="41"/>
  <c r="D101" i="41"/>
  <c r="D99" i="41"/>
  <c r="D102" i="41"/>
  <c r="D100" i="41"/>
  <c r="D98" i="41"/>
  <c r="K263" i="7"/>
  <c r="K327" i="7"/>
  <c r="K392" i="7"/>
  <c r="N286" i="7"/>
  <c r="N350" i="7"/>
  <c r="AE81" i="7"/>
  <c r="AG81" i="7" s="1"/>
  <c r="N415" i="7"/>
  <c r="AE61" i="7"/>
  <c r="AG61" i="7" s="1"/>
  <c r="AE41" i="7"/>
  <c r="AF41" i="7" s="1"/>
  <c r="K198" i="7"/>
  <c r="N221" i="7"/>
  <c r="AF81" i="7" l="1"/>
  <c r="Z81" i="7"/>
  <c r="EO4" i="41" s="1"/>
  <c r="AF61" i="7"/>
  <c r="Z61" i="7"/>
  <c r="DU4" i="41" s="1"/>
  <c r="AG41" i="7"/>
  <c r="Z41" i="7" s="1"/>
  <c r="DA4" i="41" s="1"/>
  <c r="Z18" i="7"/>
  <c r="CD4" i="41" s="1"/>
  <c r="Z17" i="7"/>
  <c r="CC4" i="41" s="1"/>
  <c r="Z16" i="7"/>
  <c r="CB4" i="41" s="1"/>
  <c r="Z15" i="7"/>
  <c r="CA4" i="41" s="1"/>
  <c r="Z13" i="7"/>
  <c r="BY4" i="41" s="1"/>
  <c r="Z12" i="7"/>
  <c r="BX4" i="41" s="1"/>
  <c r="Z11" i="7"/>
  <c r="BW4" i="41" s="1"/>
  <c r="Z10" i="7"/>
  <c r="BV4" i="41" s="1"/>
  <c r="Z9" i="7"/>
  <c r="BU4" i="41" s="1"/>
  <c r="Z8" i="7"/>
  <c r="BT4" i="41" s="1"/>
  <c r="Z7" i="7"/>
  <c r="BS4" i="41" s="1"/>
  <c r="Z6" i="7"/>
  <c r="BR4" i="41" s="1"/>
  <c r="Z5" i="7"/>
  <c r="BQ4" i="41" s="1"/>
  <c r="Z4" i="7"/>
  <c r="BP4" i="41" s="1"/>
  <c r="D137" i="41" l="1"/>
  <c r="D117" i="41"/>
  <c r="D97" i="41"/>
  <c r="D74" i="41"/>
  <c r="D73" i="41"/>
  <c r="D72" i="41"/>
  <c r="D71" i="41"/>
  <c r="D69" i="41"/>
  <c r="D68" i="41"/>
  <c r="D67" i="41"/>
  <c r="D66" i="41"/>
  <c r="D65" i="41"/>
  <c r="D64" i="41"/>
  <c r="D63" i="41"/>
  <c r="D62" i="41"/>
  <c r="D61" i="41"/>
  <c r="D60" i="41"/>
  <c r="Z3" i="7"/>
  <c r="BO4" i="41" s="1"/>
  <c r="Z2" i="7"/>
  <c r="BN4" i="41" s="1"/>
  <c r="D59" i="41" l="1"/>
  <c r="D58" i="41"/>
  <c r="T6" i="6"/>
  <c r="T7" i="6"/>
  <c r="T8" i="6"/>
  <c r="T9" i="6"/>
  <c r="T10" i="6"/>
  <c r="T11" i="6"/>
  <c r="T12" i="6"/>
  <c r="T13" i="6"/>
  <c r="T14" i="6"/>
  <c r="T15" i="6"/>
  <c r="T16" i="6"/>
  <c r="T17" i="6"/>
  <c r="T18" i="6"/>
  <c r="T19" i="6"/>
  <c r="T20" i="6"/>
  <c r="T21" i="6"/>
  <c r="T22" i="6"/>
  <c r="T23" i="6"/>
  <c r="T24" i="6"/>
  <c r="T25" i="6"/>
  <c r="AA10" i="7" l="1"/>
  <c r="AA9" i="7"/>
  <c r="AA3" i="7"/>
  <c r="N157" i="7" l="1"/>
  <c r="Z19" i="7" l="1"/>
  <c r="CE4" i="41" s="1"/>
  <c r="Z20" i="7"/>
  <c r="CF4" i="41" s="1"/>
  <c r="Z14" i="7"/>
  <c r="BZ4" i="41" s="1"/>
  <c r="D76" i="41" l="1"/>
  <c r="D75" i="41"/>
  <c r="D70" i="41"/>
  <c r="BB6" i="36"/>
  <c r="BB5" i="36"/>
  <c r="BB4" i="36"/>
  <c r="BB3" i="36"/>
  <c r="BB2" i="36"/>
  <c r="BB1" i="36"/>
  <c r="HZ4" i="41" l="1"/>
  <c r="D226" i="41"/>
  <c r="IC4" i="41"/>
  <c r="D229" i="41"/>
  <c r="IB4" i="41"/>
  <c r="D228" i="41"/>
  <c r="IA4" i="41"/>
  <c r="D227" i="41"/>
  <c r="HY4" i="41"/>
  <c r="D225" i="41"/>
  <c r="HX4" i="41"/>
  <c r="D224" i="41"/>
  <c r="Z7" i="25"/>
  <c r="FM4" i="41" s="1"/>
  <c r="U19" i="36"/>
  <c r="U11" i="36"/>
  <c r="F20" i="36"/>
  <c r="F12" i="36"/>
  <c r="C7" i="36"/>
  <c r="N28" i="36" s="1"/>
  <c r="C15" i="36"/>
  <c r="N24" i="36" s="1"/>
  <c r="C36" i="36"/>
  <c r="G36" i="36"/>
  <c r="J36" i="36"/>
  <c r="R36" i="36"/>
  <c r="V36" i="36"/>
  <c r="Z36" i="36"/>
  <c r="AD36" i="36" l="1"/>
  <c r="AL36" i="36" s="1"/>
  <c r="AP36" i="36" s="1"/>
  <c r="BB7" i="36" s="1"/>
  <c r="D161" i="41"/>
  <c r="C24" i="36"/>
  <c r="N36" i="36"/>
  <c r="AA2" i="7"/>
  <c r="K134" i="7" s="1"/>
  <c r="ID4" i="41" l="1"/>
  <c r="D230" i="41"/>
  <c r="AH36" i="36"/>
  <c r="Z4" i="15" l="1"/>
  <c r="L4" i="41" s="1"/>
  <c r="Z3" i="15"/>
  <c r="K4" i="41" s="1"/>
  <c r="Z2" i="15"/>
  <c r="J4" i="41" s="1"/>
  <c r="D4" i="41" l="1"/>
  <c r="D3" i="41"/>
  <c r="D2" i="41"/>
  <c r="AG19" i="19"/>
  <c r="AG20" i="19"/>
  <c r="AG22" i="19"/>
  <c r="AG23" i="19"/>
  <c r="AG24" i="19"/>
  <c r="AG27" i="19"/>
  <c r="AG32" i="19"/>
  <c r="AG35" i="19"/>
  <c r="AG36" i="19"/>
  <c r="AG37" i="19"/>
  <c r="AG38" i="19"/>
  <c r="AG40" i="19"/>
  <c r="AG49" i="19"/>
  <c r="AG52" i="19"/>
  <c r="AG53" i="19"/>
  <c r="AG54" i="19"/>
  <c r="AG56" i="19"/>
  <c r="AG57" i="19"/>
  <c r="AG59" i="19"/>
  <c r="AG60" i="19"/>
  <c r="AG67" i="19"/>
  <c r="AG68" i="19"/>
  <c r="AG71" i="19"/>
  <c r="AG75" i="19"/>
  <c r="AG77" i="19"/>
  <c r="AG81" i="19"/>
  <c r="AG84" i="19"/>
  <c r="AG85" i="19"/>
  <c r="AG86" i="19"/>
  <c r="AG87" i="19"/>
  <c r="AG92" i="19"/>
  <c r="AG96" i="19"/>
  <c r="AG99" i="19"/>
  <c r="AG101" i="19"/>
  <c r="AG103" i="19"/>
  <c r="AG105" i="19"/>
  <c r="AG110" i="19"/>
  <c r="AG117" i="19"/>
  <c r="AG118" i="19"/>
  <c r="AG121" i="19"/>
  <c r="AG123" i="19"/>
  <c r="AG124" i="19"/>
  <c r="AG125" i="19"/>
  <c r="AG128" i="19"/>
  <c r="AG131" i="19"/>
  <c r="AG133" i="19"/>
  <c r="AG135" i="19"/>
  <c r="AG143" i="19"/>
  <c r="AG144" i="19"/>
  <c r="AG147" i="19"/>
  <c r="AG148" i="19"/>
  <c r="AG149" i="19"/>
  <c r="AG153" i="19"/>
  <c r="AG155" i="19"/>
  <c r="AG158" i="19"/>
  <c r="AG164" i="19"/>
  <c r="AG167" i="19"/>
  <c r="AG168" i="19"/>
  <c r="AG12" i="19"/>
  <c r="AG11" i="19"/>
  <c r="AG13" i="19"/>
  <c r="AG16" i="19"/>
  <c r="AG15" i="19"/>
  <c r="AG14" i="19"/>
  <c r="AF10" i="19"/>
  <c r="AE10" i="19"/>
  <c r="AG69" i="19" l="1"/>
  <c r="AG41" i="19"/>
  <c r="AG119" i="19"/>
  <c r="AG163" i="19"/>
  <c r="AG127" i="19"/>
  <c r="AG47" i="19"/>
  <c r="AG45" i="19"/>
  <c r="AG43" i="19"/>
  <c r="AG150" i="19"/>
  <c r="AG129" i="19"/>
  <c r="AG115" i="19"/>
  <c r="AG88" i="19"/>
  <c r="AG62" i="19"/>
  <c r="AG46" i="19"/>
  <c r="AG134" i="19"/>
  <c r="AG104" i="19"/>
  <c r="AG100" i="19"/>
  <c r="AG80" i="19"/>
  <c r="AG76" i="19"/>
  <c r="AG65" i="19"/>
  <c r="AG28" i="19"/>
  <c r="AG25" i="19"/>
  <c r="AG160" i="19"/>
  <c r="AG161" i="19"/>
  <c r="AG136" i="19"/>
  <c r="AG142" i="19"/>
  <c r="AG140" i="19"/>
  <c r="AG111" i="19"/>
  <c r="AG107" i="19"/>
  <c r="AG93" i="19"/>
  <c r="AG78" i="19"/>
  <c r="AG72" i="19"/>
  <c r="AG63" i="19"/>
  <c r="AG51" i="19"/>
  <c r="AG55" i="19"/>
  <c r="AG48" i="19"/>
  <c r="AG31" i="19"/>
  <c r="AG29" i="19"/>
  <c r="AG33" i="19"/>
  <c r="AG21" i="19"/>
  <c r="AG169" i="19"/>
  <c r="AG156" i="19"/>
  <c r="AG145" i="19"/>
  <c r="AG137" i="19"/>
  <c r="AG165" i="19"/>
  <c r="AG159" i="19"/>
  <c r="AG157" i="19"/>
  <c r="AG151" i="19"/>
  <c r="AG141" i="19"/>
  <c r="AG139" i="19"/>
  <c r="AG132" i="19"/>
  <c r="AG126" i="19"/>
  <c r="AG116" i="19"/>
  <c r="AG113" i="19"/>
  <c r="AG108" i="19"/>
  <c r="AG97" i="19"/>
  <c r="AG95" i="19"/>
  <c r="AG89" i="19"/>
  <c r="AG166" i="19"/>
  <c r="AG152" i="19"/>
  <c r="AG109" i="19"/>
  <c r="AG91" i="19"/>
  <c r="AG39" i="19"/>
  <c r="AG42" i="19" s="1"/>
  <c r="D42" i="19" s="1"/>
  <c r="AG30" i="19"/>
  <c r="AG120" i="19"/>
  <c r="AG112" i="19"/>
  <c r="AG102" i="19"/>
  <c r="AG94" i="19"/>
  <c r="AG83" i="19"/>
  <c r="AG79" i="19"/>
  <c r="AG73" i="19"/>
  <c r="AG70" i="19"/>
  <c r="AG64" i="19"/>
  <c r="AG61" i="19"/>
  <c r="AG44" i="19"/>
  <c r="AG106" i="19" l="1"/>
  <c r="D106" i="19" s="1"/>
  <c r="AG26" i="19"/>
  <c r="D26" i="19" s="1"/>
  <c r="AG98" i="19"/>
  <c r="D98" i="19" s="1"/>
  <c r="AG50" i="19"/>
  <c r="D50" i="19" s="1"/>
  <c r="AG130" i="19"/>
  <c r="D130" i="19" s="1"/>
  <c r="AG82" i="19"/>
  <c r="D82" i="19" s="1"/>
  <c r="AG74" i="19"/>
  <c r="D74" i="19" s="1"/>
  <c r="AG170" i="19"/>
  <c r="D170" i="19" s="1"/>
  <c r="AG146" i="19"/>
  <c r="D146" i="19" s="1"/>
  <c r="AG154" i="19"/>
  <c r="D154" i="19" s="1"/>
  <c r="AG138" i="19"/>
  <c r="D138" i="19" s="1"/>
  <c r="AG58" i="19"/>
  <c r="D58" i="19" s="1"/>
  <c r="AG162" i="19"/>
  <c r="D162" i="19" s="1"/>
  <c r="AG122" i="19"/>
  <c r="D122" i="19" s="1"/>
  <c r="AG114" i="19"/>
  <c r="D114" i="19" s="1"/>
  <c r="AG66" i="19"/>
  <c r="D66" i="19" s="1"/>
  <c r="AG34" i="19"/>
  <c r="D34" i="19" s="1"/>
  <c r="AG90" i="19"/>
  <c r="D90" i="19" s="1"/>
  <c r="AC9" i="19" l="1"/>
  <c r="AB9" i="19"/>
  <c r="AD17" i="1"/>
  <c r="AB17" i="1"/>
  <c r="AJ16" i="1"/>
  <c r="AH16" i="1"/>
  <c r="AF16" i="1"/>
  <c r="AD16" i="1"/>
  <c r="AB16" i="1"/>
  <c r="Z16" i="18"/>
  <c r="AK4" i="41" s="1"/>
  <c r="Z13" i="18"/>
  <c r="AH4" i="41" s="1"/>
  <c r="Z12" i="18"/>
  <c r="AG4" i="41" s="1"/>
  <c r="Z11" i="18"/>
  <c r="AF4" i="41" s="1"/>
  <c r="Z10" i="18"/>
  <c r="AE4" i="41" s="1"/>
  <c r="Z9" i="18"/>
  <c r="AD4" i="41" s="1"/>
  <c r="Z8" i="18"/>
  <c r="AC4" i="41" s="1"/>
  <c r="Z7" i="18"/>
  <c r="AB4" i="41" s="1"/>
  <c r="Z6" i="18"/>
  <c r="AA4" i="41" s="1"/>
  <c r="Z5" i="18"/>
  <c r="Z4" i="41" s="1"/>
  <c r="Z4" i="18"/>
  <c r="Y4" i="41" s="1"/>
  <c r="Z3" i="18"/>
  <c r="X4" i="41" s="1"/>
  <c r="Z2" i="18"/>
  <c r="W4" i="41" s="1"/>
  <c r="C27" i="18"/>
  <c r="C16" i="18"/>
  <c r="D29" i="41" l="1"/>
  <c r="D26" i="41"/>
  <c r="D25" i="41"/>
  <c r="D24" i="41"/>
  <c r="D23" i="41"/>
  <c r="D22" i="41"/>
  <c r="D21" i="41"/>
  <c r="D20" i="41"/>
  <c r="D19" i="41"/>
  <c r="D18" i="41"/>
  <c r="D17" i="41"/>
  <c r="D16" i="41"/>
  <c r="D15" i="41"/>
  <c r="Z17" i="1"/>
  <c r="BB4" i="41" s="1"/>
  <c r="Z16" i="1"/>
  <c r="BA4" i="41" s="1"/>
  <c r="AE17" i="1"/>
  <c r="AK16" i="1"/>
  <c r="AL16" i="1" s="1"/>
  <c r="A48" i="1" s="1"/>
  <c r="AB11" i="1"/>
  <c r="N52" i="1" l="1"/>
  <c r="AF17" i="1"/>
  <c r="D46" i="41"/>
  <c r="D45" i="41"/>
  <c r="D72" i="18"/>
  <c r="E84" i="18"/>
  <c r="E83" i="18"/>
  <c r="D88" i="18"/>
  <c r="D87" i="18"/>
  <c r="D86" i="18"/>
  <c r="D85" i="18"/>
  <c r="D84" i="18"/>
  <c r="D83" i="18"/>
  <c r="E87" i="18"/>
  <c r="E86" i="18"/>
  <c r="E85" i="18"/>
  <c r="E82" i="18"/>
  <c r="E80" i="18"/>
  <c r="E79" i="18"/>
  <c r="E78" i="18"/>
  <c r="E77" i="18"/>
  <c r="E76" i="18"/>
  <c r="E75" i="18"/>
  <c r="E74" i="18"/>
  <c r="D80" i="18"/>
  <c r="D79" i="18"/>
  <c r="D78" i="18"/>
  <c r="D77" i="18"/>
  <c r="D76" i="18"/>
  <c r="D75" i="18"/>
  <c r="D74" i="18"/>
  <c r="D64" i="18"/>
  <c r="E63" i="18" l="1"/>
  <c r="E64" i="18"/>
  <c r="E68" i="18"/>
  <c r="E67" i="18"/>
  <c r="E66" i="18"/>
  <c r="E65" i="18"/>
  <c r="D69" i="18"/>
  <c r="D68" i="18"/>
  <c r="D67" i="18"/>
  <c r="D66" i="18"/>
  <c r="D65" i="18"/>
  <c r="E61" i="18"/>
  <c r="E60" i="18"/>
  <c r="E59" i="18"/>
  <c r="E58" i="18"/>
  <c r="E57" i="18"/>
  <c r="E56" i="18"/>
  <c r="E55" i="18"/>
  <c r="D61" i="18"/>
  <c r="D60" i="18"/>
  <c r="D59" i="18"/>
  <c r="D58" i="18"/>
  <c r="D57" i="18"/>
  <c r="D56" i="18"/>
  <c r="D55" i="18"/>
  <c r="F169" i="19" l="1"/>
  <c r="F168" i="19"/>
  <c r="F167" i="19"/>
  <c r="F166" i="19"/>
  <c r="F165" i="19"/>
  <c r="F164" i="19"/>
  <c r="F163" i="19"/>
  <c r="F161" i="19"/>
  <c r="F160" i="19"/>
  <c r="F159" i="19"/>
  <c r="F158" i="19"/>
  <c r="F157" i="19"/>
  <c r="F156" i="19"/>
  <c r="F155" i="19"/>
  <c r="F153" i="19"/>
  <c r="F152" i="19"/>
  <c r="F151" i="19"/>
  <c r="F150" i="19"/>
  <c r="F149" i="19"/>
  <c r="F148" i="19"/>
  <c r="F147" i="19"/>
  <c r="G147" i="19" s="1"/>
  <c r="F145" i="19"/>
  <c r="F144" i="19"/>
  <c r="F143" i="19"/>
  <c r="F142" i="19"/>
  <c r="F141" i="19"/>
  <c r="F140" i="19"/>
  <c r="F139" i="19"/>
  <c r="G139" i="19" s="1"/>
  <c r="F137" i="19"/>
  <c r="F136" i="19"/>
  <c r="F135" i="19"/>
  <c r="F134" i="19"/>
  <c r="F133" i="19"/>
  <c r="F132" i="19"/>
  <c r="F131" i="19"/>
  <c r="F129" i="19"/>
  <c r="F128" i="19"/>
  <c r="F127" i="19"/>
  <c r="F126" i="19"/>
  <c r="F125" i="19"/>
  <c r="F124" i="19"/>
  <c r="F123" i="19"/>
  <c r="F121" i="19"/>
  <c r="F120" i="19"/>
  <c r="F119" i="19"/>
  <c r="F118" i="19"/>
  <c r="F117" i="19"/>
  <c r="F116" i="19"/>
  <c r="F115" i="19"/>
  <c r="F113" i="19"/>
  <c r="F112" i="19"/>
  <c r="F111" i="19"/>
  <c r="F110" i="19"/>
  <c r="F109" i="19"/>
  <c r="F108" i="19"/>
  <c r="F107" i="19"/>
  <c r="F105" i="19"/>
  <c r="F104" i="19"/>
  <c r="F103" i="19"/>
  <c r="F102" i="19"/>
  <c r="F101" i="19"/>
  <c r="F100" i="19"/>
  <c r="F99" i="19"/>
  <c r="F97" i="19"/>
  <c r="F96" i="19"/>
  <c r="F95" i="19"/>
  <c r="F94" i="19"/>
  <c r="F93" i="19"/>
  <c r="F92" i="19"/>
  <c r="F91" i="19"/>
  <c r="F89" i="19"/>
  <c r="F88" i="19"/>
  <c r="F87" i="19"/>
  <c r="F86" i="19"/>
  <c r="F85" i="19"/>
  <c r="F84" i="19"/>
  <c r="F83" i="19"/>
  <c r="F81" i="19"/>
  <c r="F80" i="19"/>
  <c r="F79" i="19"/>
  <c r="F78" i="19"/>
  <c r="F77" i="19"/>
  <c r="F76" i="19"/>
  <c r="F75" i="19"/>
  <c r="F73" i="19"/>
  <c r="F72" i="19"/>
  <c r="F71" i="19"/>
  <c r="F70" i="19"/>
  <c r="F69" i="19"/>
  <c r="F68" i="19"/>
  <c r="F67" i="19"/>
  <c r="F65" i="19"/>
  <c r="F64" i="19"/>
  <c r="F63" i="19"/>
  <c r="F62" i="19"/>
  <c r="F61" i="19"/>
  <c r="F60" i="19"/>
  <c r="F59" i="19"/>
  <c r="F57" i="19"/>
  <c r="F56" i="19"/>
  <c r="F55" i="19"/>
  <c r="F54" i="19"/>
  <c r="F53" i="19"/>
  <c r="F52" i="19"/>
  <c r="F51" i="19"/>
  <c r="F49" i="19"/>
  <c r="F48" i="19"/>
  <c r="F47" i="19"/>
  <c r="F46" i="19"/>
  <c r="F45" i="19"/>
  <c r="F44" i="19"/>
  <c r="F43" i="19"/>
  <c r="F41" i="19"/>
  <c r="F40" i="19"/>
  <c r="F39" i="19"/>
  <c r="F38" i="19"/>
  <c r="F37" i="19"/>
  <c r="F36" i="19"/>
  <c r="F35" i="19"/>
  <c r="F33" i="19"/>
  <c r="F32" i="19"/>
  <c r="F31" i="19"/>
  <c r="F30" i="19"/>
  <c r="F29" i="19"/>
  <c r="F28" i="19"/>
  <c r="F27" i="19"/>
  <c r="F25" i="19"/>
  <c r="F24" i="19"/>
  <c r="F23" i="19"/>
  <c r="F22" i="19"/>
  <c r="F21" i="19"/>
  <c r="F20" i="19"/>
  <c r="F19" i="19"/>
  <c r="F17" i="19"/>
  <c r="F16" i="19"/>
  <c r="F15" i="19"/>
  <c r="F14" i="19"/>
  <c r="F13" i="19"/>
  <c r="J12" i="19"/>
  <c r="J13" i="19" s="1"/>
  <c r="J14" i="19" s="1"/>
  <c r="J15" i="19" s="1"/>
  <c r="J16" i="19" s="1"/>
  <c r="J17" i="19" s="1"/>
  <c r="J18" i="19" s="1"/>
  <c r="J19" i="19" s="1"/>
  <c r="J20" i="19" s="1"/>
  <c r="J21" i="19" s="1"/>
  <c r="J22" i="19" s="1"/>
  <c r="J23" i="19" s="1"/>
  <c r="J24" i="19" s="1"/>
  <c r="J25" i="19" s="1"/>
  <c r="J26" i="19" s="1"/>
  <c r="F12" i="19"/>
  <c r="O11" i="19"/>
  <c r="O12" i="19" s="1"/>
  <c r="M11" i="19"/>
  <c r="F11" i="19"/>
  <c r="K12" i="19" l="1"/>
  <c r="K15" i="19"/>
  <c r="K20" i="19"/>
  <c r="K24" i="19"/>
  <c r="K21" i="19"/>
  <c r="K25" i="19"/>
  <c r="K16" i="19"/>
  <c r="K13" i="19"/>
  <c r="K17" i="19"/>
  <c r="K22" i="19"/>
  <c r="K14" i="19"/>
  <c r="K23" i="19"/>
  <c r="G99" i="19"/>
  <c r="G59" i="19"/>
  <c r="J27" i="19"/>
  <c r="J28" i="19" s="1"/>
  <c r="J29" i="19" s="1"/>
  <c r="J30" i="19" s="1"/>
  <c r="J31" i="19" s="1"/>
  <c r="J32" i="19" s="1"/>
  <c r="J33" i="19" s="1"/>
  <c r="J34" i="19" s="1"/>
  <c r="J35" i="19" s="1"/>
  <c r="J36" i="19" s="1"/>
  <c r="J37" i="19" s="1"/>
  <c r="J38" i="19" s="1"/>
  <c r="J39" i="19" s="1"/>
  <c r="J40" i="19" s="1"/>
  <c r="J41" i="19" s="1"/>
  <c r="J42" i="19" s="1"/>
  <c r="J43" i="19" s="1"/>
  <c r="J44" i="19" s="1"/>
  <c r="J45" i="19" s="1"/>
  <c r="J46" i="19" s="1"/>
  <c r="J47" i="19" s="1"/>
  <c r="J48" i="19" s="1"/>
  <c r="J49" i="19" s="1"/>
  <c r="J50" i="19" s="1"/>
  <c r="J51" i="19" s="1"/>
  <c r="J52" i="19" s="1"/>
  <c r="J53" i="19" s="1"/>
  <c r="J54" i="19" s="1"/>
  <c r="J55" i="19" s="1"/>
  <c r="J56" i="19" s="1"/>
  <c r="J57" i="19" s="1"/>
  <c r="J58" i="19" s="1"/>
  <c r="J59" i="19" s="1"/>
  <c r="J60" i="19" s="1"/>
  <c r="J61" i="19" s="1"/>
  <c r="J62" i="19" s="1"/>
  <c r="G163" i="19"/>
  <c r="G155" i="19"/>
  <c r="G115" i="19"/>
  <c r="G107" i="19"/>
  <c r="G91" i="19"/>
  <c r="G67" i="19"/>
  <c r="G51" i="19"/>
  <c r="G43" i="19"/>
  <c r="K30" i="19"/>
  <c r="G27" i="19"/>
  <c r="G19" i="19"/>
  <c r="G123" i="19"/>
  <c r="G83" i="19"/>
  <c r="G35" i="19"/>
  <c r="G11" i="19"/>
  <c r="G131" i="19"/>
  <c r="G75" i="19"/>
  <c r="K19" i="19"/>
  <c r="L19" i="19" s="1"/>
  <c r="K27" i="19"/>
  <c r="K11" i="19"/>
  <c r="P12" i="19"/>
  <c r="AC12" i="19" s="1"/>
  <c r="M12" i="19"/>
  <c r="O13" i="19"/>
  <c r="P13" i="19" s="1"/>
  <c r="AC13" i="19" s="1"/>
  <c r="K29" i="19" l="1"/>
  <c r="L11" i="19"/>
  <c r="K43" i="19"/>
  <c r="K37" i="19"/>
  <c r="K28" i="19"/>
  <c r="K31" i="19"/>
  <c r="K57" i="19"/>
  <c r="K46" i="19"/>
  <c r="K35" i="19"/>
  <c r="L35" i="19" s="1"/>
  <c r="K33" i="19"/>
  <c r="K40" i="19"/>
  <c r="K38" i="19"/>
  <c r="K59" i="19"/>
  <c r="K54" i="19"/>
  <c r="K48" i="19"/>
  <c r="K56" i="19"/>
  <c r="J63" i="19"/>
  <c r="K62" i="19"/>
  <c r="K49" i="19"/>
  <c r="K53" i="19"/>
  <c r="K61" i="19"/>
  <c r="K52" i="19"/>
  <c r="K60" i="19"/>
  <c r="K39" i="19"/>
  <c r="K51" i="19"/>
  <c r="K41" i="19"/>
  <c r="K32" i="19"/>
  <c r="K36" i="19"/>
  <c r="K45" i="19"/>
  <c r="K44" i="19"/>
  <c r="K55" i="19"/>
  <c r="K47" i="19"/>
  <c r="L27" i="19"/>
  <c r="N12" i="19"/>
  <c r="AB12" i="19" s="1"/>
  <c r="AD12" i="19" s="1"/>
  <c r="Q12" i="19" s="1"/>
  <c r="O14" i="19"/>
  <c r="M13" i="19"/>
  <c r="N13" i="19" s="1"/>
  <c r="AB13" i="19" s="1"/>
  <c r="AD13" i="19" s="1"/>
  <c r="Q13" i="19" s="1"/>
  <c r="L51" i="19" l="1"/>
  <c r="J64" i="19"/>
  <c r="K63" i="19"/>
  <c r="L43" i="19"/>
  <c r="O15" i="19"/>
  <c r="P15" i="19" s="1"/>
  <c r="AC15" i="19" s="1"/>
  <c r="P14" i="19"/>
  <c r="AC14" i="19" s="1"/>
  <c r="M14" i="19"/>
  <c r="N14" i="19" s="1"/>
  <c r="AB14" i="19" s="1"/>
  <c r="AD14" i="19" s="1"/>
  <c r="Q14" i="19" s="1"/>
  <c r="J65" i="19" l="1"/>
  <c r="K64" i="19"/>
  <c r="O16" i="19"/>
  <c r="M15" i="19"/>
  <c r="N15" i="19" s="1"/>
  <c r="AB15" i="19" s="1"/>
  <c r="AD15" i="19" s="1"/>
  <c r="Q15" i="19" s="1"/>
  <c r="J66" i="19" l="1"/>
  <c r="J67" i="19" s="1"/>
  <c r="K65" i="19"/>
  <c r="L59" i="19" s="1"/>
  <c r="O17" i="19"/>
  <c r="P16" i="19"/>
  <c r="AC16" i="19" s="1"/>
  <c r="M16" i="19"/>
  <c r="J68" i="19" l="1"/>
  <c r="K67" i="19"/>
  <c r="O18" i="19"/>
  <c r="P18" i="19" s="1"/>
  <c r="AC18" i="19" s="1"/>
  <c r="P17" i="19"/>
  <c r="AC17" i="19" s="1"/>
  <c r="M17" i="19"/>
  <c r="M18" i="19" s="1"/>
  <c r="N16" i="19"/>
  <c r="AB16" i="19" s="1"/>
  <c r="AD16" i="19" s="1"/>
  <c r="Q16" i="19" s="1"/>
  <c r="J69" i="19" l="1"/>
  <c r="K68" i="19"/>
  <c r="M19" i="19"/>
  <c r="M20" i="19" s="1"/>
  <c r="M21" i="19" s="1"/>
  <c r="M22" i="19" s="1"/>
  <c r="M23" i="19" s="1"/>
  <c r="M24" i="19" s="1"/>
  <c r="M25" i="19" s="1"/>
  <c r="M26" i="19" s="1"/>
  <c r="N17" i="19"/>
  <c r="AB17" i="19" s="1"/>
  <c r="AD17" i="19" s="1"/>
  <c r="Q17" i="19" s="1"/>
  <c r="O19" i="19"/>
  <c r="P19" i="19" s="1"/>
  <c r="AC19" i="19" s="1"/>
  <c r="J70" i="19" l="1"/>
  <c r="K69" i="19"/>
  <c r="N19" i="19"/>
  <c r="AB19" i="19" s="1"/>
  <c r="AD19" i="19" s="1"/>
  <c r="Q19" i="19" s="1"/>
  <c r="N18" i="19"/>
  <c r="AB18" i="19" s="1"/>
  <c r="AD18" i="19" s="1"/>
  <c r="Q18" i="19" s="1"/>
  <c r="O20" i="19"/>
  <c r="J71" i="19" l="1"/>
  <c r="K70" i="19"/>
  <c r="O21" i="19"/>
  <c r="P21" i="19"/>
  <c r="AC21" i="19" s="1"/>
  <c r="P20" i="19"/>
  <c r="AC20" i="19" s="1"/>
  <c r="J72" i="19" l="1"/>
  <c r="K71" i="19"/>
  <c r="N21" i="19"/>
  <c r="AB21" i="19" s="1"/>
  <c r="AD21" i="19" s="1"/>
  <c r="Q21" i="19" s="1"/>
  <c r="O22" i="19"/>
  <c r="P22" i="19" s="1"/>
  <c r="AC22" i="19" s="1"/>
  <c r="N20" i="19"/>
  <c r="AB20" i="19" s="1"/>
  <c r="AD20" i="19" s="1"/>
  <c r="Q20" i="19" s="1"/>
  <c r="J73" i="19" l="1"/>
  <c r="K72" i="19"/>
  <c r="O23" i="19"/>
  <c r="J74" i="19" l="1"/>
  <c r="J75" i="19" s="1"/>
  <c r="K73" i="19"/>
  <c r="L67" i="19" s="1"/>
  <c r="O24" i="19"/>
  <c r="N22" i="19"/>
  <c r="AB22" i="19" s="1"/>
  <c r="AD22" i="19" s="1"/>
  <c r="Q22" i="19" s="1"/>
  <c r="P23" i="19"/>
  <c r="AC23" i="19" s="1"/>
  <c r="J76" i="19" l="1"/>
  <c r="K75" i="19"/>
  <c r="O25" i="19"/>
  <c r="P24" i="19"/>
  <c r="AC24" i="19" s="1"/>
  <c r="N23" i="19"/>
  <c r="AB23" i="19" s="1"/>
  <c r="AD23" i="19" s="1"/>
  <c r="Q23" i="19" s="1"/>
  <c r="J77" i="19" l="1"/>
  <c r="K76" i="19"/>
  <c r="N24" i="19"/>
  <c r="AB24" i="19" s="1"/>
  <c r="AD24" i="19" s="1"/>
  <c r="Q24" i="19" s="1"/>
  <c r="O26" i="19"/>
  <c r="P25" i="19"/>
  <c r="AC25" i="19" s="1"/>
  <c r="J78" i="19" l="1"/>
  <c r="K77" i="19"/>
  <c r="O27" i="19"/>
  <c r="P27" i="19" s="1"/>
  <c r="AC27" i="19" s="1"/>
  <c r="N25" i="19"/>
  <c r="AB25" i="19" s="1"/>
  <c r="AD25" i="19" s="1"/>
  <c r="Q25" i="19" s="1"/>
  <c r="P26" i="19"/>
  <c r="AC26" i="19" s="1"/>
  <c r="J79" i="19" l="1"/>
  <c r="K78" i="19"/>
  <c r="M27" i="19"/>
  <c r="N26" i="19"/>
  <c r="AB26" i="19" s="1"/>
  <c r="AD26" i="19" s="1"/>
  <c r="Q26" i="19" s="1"/>
  <c r="O28" i="19"/>
  <c r="J80" i="19" l="1"/>
  <c r="K79" i="19"/>
  <c r="M28" i="19"/>
  <c r="N28" i="19" s="1"/>
  <c r="AB28" i="19" s="1"/>
  <c r="O29" i="19"/>
  <c r="N27" i="19"/>
  <c r="AB27" i="19" s="1"/>
  <c r="AD27" i="19" s="1"/>
  <c r="Q27" i="19" s="1"/>
  <c r="P28" i="19"/>
  <c r="AC28" i="19" s="1"/>
  <c r="J81" i="19" l="1"/>
  <c r="K80" i="19"/>
  <c r="AD28" i="19"/>
  <c r="Q28" i="19" s="1"/>
  <c r="O30" i="19"/>
  <c r="P30" i="19" s="1"/>
  <c r="AC30" i="19" s="1"/>
  <c r="M29" i="19"/>
  <c r="N29" i="19" s="1"/>
  <c r="AB29" i="19" s="1"/>
  <c r="AD29" i="19" s="1"/>
  <c r="Q29" i="19" s="1"/>
  <c r="P29" i="19"/>
  <c r="AC29" i="19" s="1"/>
  <c r="J82" i="19" l="1"/>
  <c r="J83" i="19" s="1"/>
  <c r="K81" i="19"/>
  <c r="L75" i="19" s="1"/>
  <c r="O31" i="19"/>
  <c r="M30" i="19"/>
  <c r="N30" i="19" s="1"/>
  <c r="AB30" i="19" s="1"/>
  <c r="AD30" i="19" s="1"/>
  <c r="Q30" i="19" s="1"/>
  <c r="J84" i="19" l="1"/>
  <c r="K83" i="19"/>
  <c r="O32" i="19"/>
  <c r="P32" i="19" s="1"/>
  <c r="AC32" i="19" s="1"/>
  <c r="P31" i="19"/>
  <c r="AC31" i="19" s="1"/>
  <c r="M31" i="19"/>
  <c r="N31" i="19" s="1"/>
  <c r="AB31" i="19" s="1"/>
  <c r="AD31" i="19" s="1"/>
  <c r="Q31" i="19" s="1"/>
  <c r="J85" i="19" l="1"/>
  <c r="K84" i="19"/>
  <c r="O33" i="19"/>
  <c r="M32" i="19"/>
  <c r="J86" i="19" l="1"/>
  <c r="K85" i="19"/>
  <c r="M33" i="19"/>
  <c r="O34" i="19"/>
  <c r="P33" i="19"/>
  <c r="AC33" i="19" s="1"/>
  <c r="N32" i="19"/>
  <c r="AB32" i="19" s="1"/>
  <c r="AD32" i="19" s="1"/>
  <c r="Q32" i="19" s="1"/>
  <c r="J87" i="19" l="1"/>
  <c r="K86" i="19"/>
  <c r="O35" i="19"/>
  <c r="M34" i="19"/>
  <c r="N34" i="19" s="1"/>
  <c r="AB34" i="19" s="1"/>
  <c r="N33" i="19"/>
  <c r="AB33" i="19" s="1"/>
  <c r="AD33" i="19" s="1"/>
  <c r="Q33" i="19" s="1"/>
  <c r="P34" i="19"/>
  <c r="AC34" i="19" s="1"/>
  <c r="J88" i="19" l="1"/>
  <c r="K87" i="19"/>
  <c r="AD34" i="19"/>
  <c r="Q34" i="19" s="1"/>
  <c r="O36" i="19"/>
  <c r="P36" i="19" s="1"/>
  <c r="AC36" i="19" s="1"/>
  <c r="P35" i="19"/>
  <c r="AC35" i="19" s="1"/>
  <c r="M35" i="19"/>
  <c r="J89" i="19" l="1"/>
  <c r="K88" i="19"/>
  <c r="M36" i="19"/>
  <c r="O37" i="19"/>
  <c r="N35" i="19"/>
  <c r="AB35" i="19" s="1"/>
  <c r="AD35" i="19" s="1"/>
  <c r="Q35" i="19" s="1"/>
  <c r="J90" i="19" l="1"/>
  <c r="J91" i="19" s="1"/>
  <c r="K89" i="19"/>
  <c r="L83" i="19" s="1"/>
  <c r="O38" i="19"/>
  <c r="M37" i="19"/>
  <c r="N36" i="19"/>
  <c r="AB36" i="19" s="1"/>
  <c r="AD36" i="19" s="1"/>
  <c r="Q36" i="19" s="1"/>
  <c r="P37" i="19"/>
  <c r="AC37" i="19" s="1"/>
  <c r="J92" i="19" l="1"/>
  <c r="K91" i="19"/>
  <c r="M38" i="19"/>
  <c r="N38" i="19" s="1"/>
  <c r="AB38" i="19" s="1"/>
  <c r="N37" i="19"/>
  <c r="AB37" i="19" s="1"/>
  <c r="AD37" i="19" s="1"/>
  <c r="Q37" i="19" s="1"/>
  <c r="O39" i="19"/>
  <c r="P39" i="19" s="1"/>
  <c r="AC39" i="19" s="1"/>
  <c r="P38" i="19"/>
  <c r="AC38" i="19" s="1"/>
  <c r="J93" i="19" l="1"/>
  <c r="K92" i="19"/>
  <c r="AD38" i="19"/>
  <c r="Q38" i="19" s="1"/>
  <c r="O40" i="19"/>
  <c r="P40" i="19" s="1"/>
  <c r="AC40" i="19" s="1"/>
  <c r="M39" i="19"/>
  <c r="J94" i="19" l="1"/>
  <c r="K93" i="19"/>
  <c r="M40" i="19"/>
  <c r="N40" i="19" s="1"/>
  <c r="AB40" i="19" s="1"/>
  <c r="AD40" i="19" s="1"/>
  <c r="Q40" i="19" s="1"/>
  <c r="N39" i="19"/>
  <c r="AB39" i="19" s="1"/>
  <c r="AD39" i="19" s="1"/>
  <c r="Q39" i="19" s="1"/>
  <c r="O41" i="19"/>
  <c r="P41" i="19" s="1"/>
  <c r="AC41" i="19" s="1"/>
  <c r="J95" i="19" l="1"/>
  <c r="K94" i="19"/>
  <c r="O42" i="19"/>
  <c r="M41" i="19"/>
  <c r="J96" i="19" l="1"/>
  <c r="K95" i="19"/>
  <c r="M42" i="19"/>
  <c r="N42" i="19" s="1"/>
  <c r="AB42" i="19" s="1"/>
  <c r="N41" i="19"/>
  <c r="AB41" i="19" s="1"/>
  <c r="AD41" i="19" s="1"/>
  <c r="Q41" i="19" s="1"/>
  <c r="O43" i="19"/>
  <c r="P43" i="19" s="1"/>
  <c r="AC43" i="19" s="1"/>
  <c r="P42" i="19"/>
  <c r="AC42" i="19" s="1"/>
  <c r="J97" i="19" l="1"/>
  <c r="K96" i="19"/>
  <c r="AD42" i="19"/>
  <c r="Q42" i="19" s="1"/>
  <c r="O44" i="19"/>
  <c r="M43" i="19"/>
  <c r="J98" i="19" l="1"/>
  <c r="J99" i="19" s="1"/>
  <c r="K97" i="19"/>
  <c r="L91" i="19" s="1"/>
  <c r="M44" i="19"/>
  <c r="N44" i="19" s="1"/>
  <c r="AB44" i="19" s="1"/>
  <c r="N43" i="19"/>
  <c r="AB43" i="19" s="1"/>
  <c r="AD43" i="19" s="1"/>
  <c r="Q43" i="19" s="1"/>
  <c r="O45" i="19"/>
  <c r="P44" i="19"/>
  <c r="AC44" i="19" s="1"/>
  <c r="J100" i="19" l="1"/>
  <c r="K99" i="19"/>
  <c r="AD44" i="19"/>
  <c r="Q44" i="19" s="1"/>
  <c r="O46" i="19"/>
  <c r="P46" i="19" s="1"/>
  <c r="AC46" i="19" s="1"/>
  <c r="P45" i="19"/>
  <c r="AC45" i="19" s="1"/>
  <c r="M45" i="19"/>
  <c r="N45" i="19" s="1"/>
  <c r="AB45" i="19" s="1"/>
  <c r="AD45" i="19" s="1"/>
  <c r="Q45" i="19" s="1"/>
  <c r="J101" i="19" l="1"/>
  <c r="K100" i="19"/>
  <c r="M46" i="19"/>
  <c r="O47" i="19"/>
  <c r="J102" i="19" l="1"/>
  <c r="K101" i="19"/>
  <c r="O48" i="19"/>
  <c r="P47" i="19"/>
  <c r="AC47" i="19" s="1"/>
  <c r="M47" i="19"/>
  <c r="N47" i="19" s="1"/>
  <c r="AB47" i="19" s="1"/>
  <c r="AD47" i="19" s="1"/>
  <c r="Q47" i="19" s="1"/>
  <c r="N46" i="19"/>
  <c r="AB46" i="19" s="1"/>
  <c r="AD46" i="19" s="1"/>
  <c r="Q46" i="19" s="1"/>
  <c r="J103" i="19" l="1"/>
  <c r="K102" i="19"/>
  <c r="O49" i="19"/>
  <c r="M48" i="19"/>
  <c r="N48" i="19" s="1"/>
  <c r="AB48" i="19" s="1"/>
  <c r="AD48" i="19" s="1"/>
  <c r="Q48" i="19" s="1"/>
  <c r="P48" i="19"/>
  <c r="AC48" i="19" s="1"/>
  <c r="J104" i="19" l="1"/>
  <c r="K103" i="19"/>
  <c r="M49" i="19"/>
  <c r="O50" i="19"/>
  <c r="P50" i="19" s="1"/>
  <c r="AC50" i="19" s="1"/>
  <c r="P49" i="19"/>
  <c r="AC49" i="19" s="1"/>
  <c r="J105" i="19" l="1"/>
  <c r="K104" i="19"/>
  <c r="O51" i="19"/>
  <c r="M50" i="19"/>
  <c r="N49" i="19"/>
  <c r="AB49" i="19" s="1"/>
  <c r="AD49" i="19" s="1"/>
  <c r="Q49" i="19" s="1"/>
  <c r="J106" i="19" l="1"/>
  <c r="J107" i="19" s="1"/>
  <c r="K105" i="19"/>
  <c r="L99" i="19" s="1"/>
  <c r="M51" i="19"/>
  <c r="N50" i="19"/>
  <c r="AB50" i="19" s="1"/>
  <c r="AD50" i="19" s="1"/>
  <c r="Q50" i="19" s="1"/>
  <c r="O52" i="19"/>
  <c r="P51" i="19"/>
  <c r="AC51" i="19" s="1"/>
  <c r="J108" i="19" l="1"/>
  <c r="K107" i="19"/>
  <c r="O53" i="19"/>
  <c r="M52" i="19"/>
  <c r="P52" i="19"/>
  <c r="AC52" i="19" s="1"/>
  <c r="N51" i="19"/>
  <c r="AB51" i="19" s="1"/>
  <c r="AD51" i="19" s="1"/>
  <c r="Q51" i="19" s="1"/>
  <c r="J109" i="19" l="1"/>
  <c r="K108" i="19"/>
  <c r="M53" i="19"/>
  <c r="N52" i="19"/>
  <c r="AB52" i="19" s="1"/>
  <c r="AD52" i="19" s="1"/>
  <c r="Q52" i="19" s="1"/>
  <c r="O54" i="19"/>
  <c r="P53" i="19"/>
  <c r="AC53" i="19" s="1"/>
  <c r="J110" i="19" l="1"/>
  <c r="K109" i="19"/>
  <c r="O55" i="19"/>
  <c r="M54" i="19"/>
  <c r="N54" i="19" s="1"/>
  <c r="AB54" i="19" s="1"/>
  <c r="AD54" i="19" s="1"/>
  <c r="Q54" i="19" s="1"/>
  <c r="P54" i="19"/>
  <c r="AC54" i="19" s="1"/>
  <c r="N53" i="19"/>
  <c r="AB53" i="19" s="1"/>
  <c r="AD53" i="19" s="1"/>
  <c r="Q53" i="19" s="1"/>
  <c r="J111" i="19" l="1"/>
  <c r="K110" i="19"/>
  <c r="M55" i="19"/>
  <c r="O56" i="19"/>
  <c r="P56" i="19" s="1"/>
  <c r="AC56" i="19" s="1"/>
  <c r="P55" i="19"/>
  <c r="AC55" i="19" s="1"/>
  <c r="J112" i="19" l="1"/>
  <c r="K111" i="19"/>
  <c r="O57" i="19"/>
  <c r="M56" i="19"/>
  <c r="N55" i="19"/>
  <c r="AB55" i="19" s="1"/>
  <c r="AD55" i="19" s="1"/>
  <c r="Q55" i="19" s="1"/>
  <c r="J113" i="19" l="1"/>
  <c r="K112" i="19"/>
  <c r="M57" i="19"/>
  <c r="N57" i="19" s="1"/>
  <c r="AB57" i="19" s="1"/>
  <c r="N56" i="19"/>
  <c r="AB56" i="19" s="1"/>
  <c r="AD56" i="19" s="1"/>
  <c r="Q56" i="19" s="1"/>
  <c r="O58" i="19"/>
  <c r="P58" i="19" s="1"/>
  <c r="AC58" i="19" s="1"/>
  <c r="P57" i="19"/>
  <c r="AC57" i="19" s="1"/>
  <c r="J114" i="19" l="1"/>
  <c r="J115" i="19" s="1"/>
  <c r="K113" i="19"/>
  <c r="L107" i="19" s="1"/>
  <c r="AD57" i="19"/>
  <c r="Q57" i="19" s="1"/>
  <c r="O59" i="19"/>
  <c r="M58" i="19"/>
  <c r="N58" i="19" s="1"/>
  <c r="AB58" i="19" s="1"/>
  <c r="AD58" i="19" s="1"/>
  <c r="Q58" i="19" s="1"/>
  <c r="J116" i="19" l="1"/>
  <c r="K115" i="19"/>
  <c r="M59" i="19"/>
  <c r="O60" i="19"/>
  <c r="P60" i="19" s="1"/>
  <c r="AC60" i="19" s="1"/>
  <c r="P59" i="19"/>
  <c r="AC59" i="19" s="1"/>
  <c r="J117" i="19" l="1"/>
  <c r="K116" i="19"/>
  <c r="O61" i="19"/>
  <c r="M60" i="19"/>
  <c r="N60" i="19" s="1"/>
  <c r="AB60" i="19" s="1"/>
  <c r="AD60" i="19" s="1"/>
  <c r="Q60" i="19" s="1"/>
  <c r="N59" i="19"/>
  <c r="AB59" i="19" s="1"/>
  <c r="AD59" i="19" s="1"/>
  <c r="Q59" i="19" s="1"/>
  <c r="J118" i="19" l="1"/>
  <c r="K117" i="19"/>
  <c r="M61" i="19"/>
  <c r="O62" i="19"/>
  <c r="P62" i="19" s="1"/>
  <c r="AC62" i="19" s="1"/>
  <c r="P61" i="19"/>
  <c r="AC61" i="19" s="1"/>
  <c r="J119" i="19" l="1"/>
  <c r="K118" i="19"/>
  <c r="O63" i="19"/>
  <c r="M62" i="19"/>
  <c r="N61" i="19"/>
  <c r="AB61" i="19" s="1"/>
  <c r="AD61" i="19" s="1"/>
  <c r="Q61" i="19" s="1"/>
  <c r="J120" i="19" l="1"/>
  <c r="K119" i="19"/>
  <c r="M63" i="19"/>
  <c r="N63" i="19" s="1"/>
  <c r="AB63" i="19" s="1"/>
  <c r="N62" i="19"/>
  <c r="AB62" i="19" s="1"/>
  <c r="AD62" i="19" s="1"/>
  <c r="Q62" i="19" s="1"/>
  <c r="O64" i="19"/>
  <c r="P64" i="19" s="1"/>
  <c r="AC64" i="19" s="1"/>
  <c r="P63" i="19"/>
  <c r="AC63" i="19" s="1"/>
  <c r="J121" i="19" l="1"/>
  <c r="K120" i="19"/>
  <c r="AD63" i="19"/>
  <c r="Q63" i="19" s="1"/>
  <c r="O65" i="19"/>
  <c r="M64" i="19"/>
  <c r="N64" i="19" s="1"/>
  <c r="AB64" i="19" s="1"/>
  <c r="AD64" i="19" s="1"/>
  <c r="Q64" i="19" s="1"/>
  <c r="J122" i="19" l="1"/>
  <c r="J123" i="19" s="1"/>
  <c r="K121" i="19"/>
  <c r="L115" i="19" s="1"/>
  <c r="M65" i="19"/>
  <c r="O66" i="19"/>
  <c r="P66" i="19" s="1"/>
  <c r="AC66" i="19" s="1"/>
  <c r="P65" i="19"/>
  <c r="AC65" i="19" s="1"/>
  <c r="J124" i="19" l="1"/>
  <c r="K123" i="19"/>
  <c r="O67" i="19"/>
  <c r="M66" i="19"/>
  <c r="N65" i="19"/>
  <c r="AB65" i="19" s="1"/>
  <c r="AD65" i="19" s="1"/>
  <c r="Q65" i="19" s="1"/>
  <c r="J125" i="19" l="1"/>
  <c r="K124" i="19"/>
  <c r="M67" i="19"/>
  <c r="N66" i="19"/>
  <c r="AB66" i="19" s="1"/>
  <c r="AD66" i="19" s="1"/>
  <c r="Q66" i="19" s="1"/>
  <c r="O68" i="19"/>
  <c r="P67" i="19"/>
  <c r="AC67" i="19" s="1"/>
  <c r="J126" i="19" l="1"/>
  <c r="K125" i="19"/>
  <c r="O69" i="19"/>
  <c r="M68" i="19"/>
  <c r="P68" i="19"/>
  <c r="AC68" i="19" s="1"/>
  <c r="N67" i="19"/>
  <c r="AB67" i="19" s="1"/>
  <c r="AD67" i="19" s="1"/>
  <c r="Q67" i="19" s="1"/>
  <c r="J127" i="19" l="1"/>
  <c r="K126" i="19"/>
  <c r="M69" i="19"/>
  <c r="N68" i="19"/>
  <c r="AB68" i="19" s="1"/>
  <c r="AD68" i="19" s="1"/>
  <c r="Q68" i="19" s="1"/>
  <c r="O70" i="19"/>
  <c r="P70" i="19" s="1"/>
  <c r="AC70" i="19" s="1"/>
  <c r="P69" i="19"/>
  <c r="AC69" i="19" s="1"/>
  <c r="J128" i="19" l="1"/>
  <c r="K127" i="19"/>
  <c r="M70" i="19"/>
  <c r="N70" i="19" s="1"/>
  <c r="AB70" i="19" s="1"/>
  <c r="AD70" i="19" s="1"/>
  <c r="Q70" i="19" s="1"/>
  <c r="O71" i="19"/>
  <c r="N69" i="19"/>
  <c r="AB69" i="19" s="1"/>
  <c r="AD69" i="19" s="1"/>
  <c r="Q69" i="19" s="1"/>
  <c r="J129" i="19" l="1"/>
  <c r="K128" i="19"/>
  <c r="O72" i="19"/>
  <c r="P72" i="19" s="1"/>
  <c r="AC72" i="19" s="1"/>
  <c r="P71" i="19"/>
  <c r="AC71" i="19" s="1"/>
  <c r="M71" i="19"/>
  <c r="J130" i="19" l="1"/>
  <c r="J131" i="19" s="1"/>
  <c r="K129" i="19"/>
  <c r="L123" i="19" s="1"/>
  <c r="M72" i="19"/>
  <c r="N71" i="19"/>
  <c r="AB71" i="19" s="1"/>
  <c r="AD71" i="19" s="1"/>
  <c r="Q71" i="19" s="1"/>
  <c r="O73" i="19"/>
  <c r="J132" i="19" l="1"/>
  <c r="K131" i="19"/>
  <c r="O74" i="19"/>
  <c r="M73" i="19"/>
  <c r="P73" i="19"/>
  <c r="AC73" i="19" s="1"/>
  <c r="N72" i="19"/>
  <c r="AB72" i="19" s="1"/>
  <c r="AD72" i="19" s="1"/>
  <c r="Q72" i="19" s="1"/>
  <c r="J133" i="19" l="1"/>
  <c r="K132" i="19"/>
  <c r="M74" i="19"/>
  <c r="N74" i="19" s="1"/>
  <c r="AB74" i="19" s="1"/>
  <c r="AD74" i="19" s="1"/>
  <c r="Q74" i="19" s="1"/>
  <c r="N73" i="19"/>
  <c r="AB73" i="19" s="1"/>
  <c r="AD73" i="19" s="1"/>
  <c r="Q73" i="19" s="1"/>
  <c r="O75" i="19"/>
  <c r="P74" i="19"/>
  <c r="AC74" i="19" s="1"/>
  <c r="J134" i="19" l="1"/>
  <c r="K133" i="19"/>
  <c r="O76" i="19"/>
  <c r="P75" i="19"/>
  <c r="AC75" i="19" s="1"/>
  <c r="M75" i="19"/>
  <c r="N75" i="19" s="1"/>
  <c r="AB75" i="19" s="1"/>
  <c r="AD75" i="19" s="1"/>
  <c r="Q75" i="19" s="1"/>
  <c r="J135" i="19" l="1"/>
  <c r="K134" i="19"/>
  <c r="O77" i="19"/>
  <c r="M76" i="19"/>
  <c r="N76" i="19" s="1"/>
  <c r="AB76" i="19" s="1"/>
  <c r="P76" i="19"/>
  <c r="AC76" i="19" s="1"/>
  <c r="J136" i="19" l="1"/>
  <c r="K135" i="19"/>
  <c r="AD76" i="19"/>
  <c r="Q76" i="19" s="1"/>
  <c r="M77" i="19"/>
  <c r="N77" i="19" s="1"/>
  <c r="AB77" i="19" s="1"/>
  <c r="O78" i="19"/>
  <c r="P78" i="19" s="1"/>
  <c r="AC78" i="19" s="1"/>
  <c r="P77" i="19"/>
  <c r="AC77" i="19" s="1"/>
  <c r="J137" i="19" l="1"/>
  <c r="K136" i="19"/>
  <c r="AD77" i="19"/>
  <c r="Q77" i="19" s="1"/>
  <c r="O79" i="19"/>
  <c r="P79" i="19" s="1"/>
  <c r="AC79" i="19" s="1"/>
  <c r="M78" i="19"/>
  <c r="J138" i="19" l="1"/>
  <c r="J139" i="19" s="1"/>
  <c r="K137" i="19"/>
  <c r="L131" i="19" s="1"/>
  <c r="M79" i="19"/>
  <c r="N78" i="19"/>
  <c r="AB78" i="19" s="1"/>
  <c r="AD78" i="19" s="1"/>
  <c r="Q78" i="19" s="1"/>
  <c r="O80" i="19"/>
  <c r="P80" i="19" s="1"/>
  <c r="AC80" i="19" s="1"/>
  <c r="J140" i="19" l="1"/>
  <c r="K139" i="19"/>
  <c r="M80" i="19"/>
  <c r="N80" i="19" s="1"/>
  <c r="AB80" i="19" s="1"/>
  <c r="AD80" i="19" s="1"/>
  <c r="Q80" i="19" s="1"/>
  <c r="O81" i="19"/>
  <c r="N79" i="19"/>
  <c r="AB79" i="19" s="1"/>
  <c r="AD79" i="19" s="1"/>
  <c r="Q79" i="19" s="1"/>
  <c r="J141" i="19" l="1"/>
  <c r="K140" i="19"/>
  <c r="O82" i="19"/>
  <c r="P82" i="19" s="1"/>
  <c r="AC82" i="19" s="1"/>
  <c r="P81" i="19"/>
  <c r="AC81" i="19" s="1"/>
  <c r="M81" i="19"/>
  <c r="J142" i="19" l="1"/>
  <c r="K141" i="19"/>
  <c r="M82" i="19"/>
  <c r="N81" i="19"/>
  <c r="AB81" i="19" s="1"/>
  <c r="AD81" i="19" s="1"/>
  <c r="Q81" i="19" s="1"/>
  <c r="O83" i="19"/>
  <c r="P83" i="19" s="1"/>
  <c r="AC83" i="19" s="1"/>
  <c r="J143" i="19" l="1"/>
  <c r="K142" i="19"/>
  <c r="M83" i="19"/>
  <c r="N83" i="19" s="1"/>
  <c r="AB83" i="19" s="1"/>
  <c r="AD83" i="19" s="1"/>
  <c r="Q83" i="19" s="1"/>
  <c r="O84" i="19"/>
  <c r="N82" i="19"/>
  <c r="AB82" i="19" s="1"/>
  <c r="AD82" i="19" s="1"/>
  <c r="Q82" i="19" s="1"/>
  <c r="J144" i="19" l="1"/>
  <c r="K143" i="19"/>
  <c r="O85" i="19"/>
  <c r="P85" i="19" s="1"/>
  <c r="AC85" i="19" s="1"/>
  <c r="P84" i="19"/>
  <c r="AC84" i="19" s="1"/>
  <c r="M84" i="19"/>
  <c r="N84" i="19" s="1"/>
  <c r="AB84" i="19" s="1"/>
  <c r="J145" i="19" l="1"/>
  <c r="K144" i="19"/>
  <c r="AD84" i="19"/>
  <c r="Q84" i="19" s="1"/>
  <c r="M85" i="19"/>
  <c r="O86" i="19"/>
  <c r="J146" i="19" l="1"/>
  <c r="J147" i="19" s="1"/>
  <c r="K145" i="19"/>
  <c r="L139" i="19" s="1"/>
  <c r="O87" i="19"/>
  <c r="P86" i="19"/>
  <c r="AC86" i="19" s="1"/>
  <c r="M86" i="19"/>
  <c r="N86" i="19" s="1"/>
  <c r="AB86" i="19" s="1"/>
  <c r="N85" i="19"/>
  <c r="AB85" i="19" s="1"/>
  <c r="AD85" i="19" s="1"/>
  <c r="Q85" i="19" s="1"/>
  <c r="AD86" i="19" l="1"/>
  <c r="Q86" i="19" s="1"/>
  <c r="J148" i="19"/>
  <c r="K147" i="19"/>
  <c r="O88" i="19"/>
  <c r="M87" i="19"/>
  <c r="N87" i="19" s="1"/>
  <c r="AB87" i="19" s="1"/>
  <c r="AD87" i="19" s="1"/>
  <c r="Q87" i="19" s="1"/>
  <c r="P87" i="19"/>
  <c r="AC87" i="19" s="1"/>
  <c r="J149" i="19" l="1"/>
  <c r="K148" i="19"/>
  <c r="M88" i="19"/>
  <c r="O89" i="19"/>
  <c r="P89" i="19" s="1"/>
  <c r="AC89" i="19" s="1"/>
  <c r="P88" i="19"/>
  <c r="AC88" i="19" s="1"/>
  <c r="J150" i="19" l="1"/>
  <c r="K149" i="19"/>
  <c r="O90" i="19"/>
  <c r="M89" i="19"/>
  <c r="N88" i="19"/>
  <c r="AB88" i="19" s="1"/>
  <c r="AD88" i="19" s="1"/>
  <c r="Q88" i="19" s="1"/>
  <c r="J151" i="19" l="1"/>
  <c r="K150" i="19"/>
  <c r="M90" i="19"/>
  <c r="N89" i="19"/>
  <c r="AB89" i="19" s="1"/>
  <c r="AD89" i="19" s="1"/>
  <c r="Q89" i="19" s="1"/>
  <c r="O91" i="19"/>
  <c r="P90" i="19"/>
  <c r="AC90" i="19" s="1"/>
  <c r="J152" i="19" l="1"/>
  <c r="K151" i="19"/>
  <c r="O92" i="19"/>
  <c r="M91" i="19"/>
  <c r="P91" i="19"/>
  <c r="AC91" i="19" s="1"/>
  <c r="N90" i="19"/>
  <c r="AB90" i="19" s="1"/>
  <c r="AD90" i="19" s="1"/>
  <c r="Q90" i="19" s="1"/>
  <c r="J153" i="19" l="1"/>
  <c r="K152" i="19"/>
  <c r="M92" i="19"/>
  <c r="N91" i="19"/>
  <c r="AB91" i="19" s="1"/>
  <c r="AD91" i="19" s="1"/>
  <c r="Q91" i="19" s="1"/>
  <c r="O93" i="19"/>
  <c r="P93" i="19" s="1"/>
  <c r="AC93" i="19" s="1"/>
  <c r="P92" i="19"/>
  <c r="AC92" i="19" s="1"/>
  <c r="J154" i="19" l="1"/>
  <c r="J155" i="19" s="1"/>
  <c r="K153" i="19"/>
  <c r="L147" i="19" s="1"/>
  <c r="M93" i="19"/>
  <c r="N93" i="19" s="1"/>
  <c r="AB93" i="19" s="1"/>
  <c r="AD93" i="19" s="1"/>
  <c r="Q93" i="19" s="1"/>
  <c r="O94" i="19"/>
  <c r="N92" i="19"/>
  <c r="AB92" i="19" s="1"/>
  <c r="AD92" i="19" s="1"/>
  <c r="Q92" i="19" s="1"/>
  <c r="J156" i="19" l="1"/>
  <c r="K155" i="19"/>
  <c r="O95" i="19"/>
  <c r="P95" i="19" s="1"/>
  <c r="AC95" i="19" s="1"/>
  <c r="P94" i="19"/>
  <c r="AC94" i="19" s="1"/>
  <c r="M94" i="19"/>
  <c r="N94" i="19" s="1"/>
  <c r="AB94" i="19" s="1"/>
  <c r="AD94" i="19" s="1"/>
  <c r="Q94" i="19" s="1"/>
  <c r="J157" i="19" l="1"/>
  <c r="K156" i="19"/>
  <c r="M95" i="19"/>
  <c r="O96" i="19"/>
  <c r="J158" i="19" l="1"/>
  <c r="K157" i="19"/>
  <c r="O97" i="19"/>
  <c r="P96" i="19"/>
  <c r="AC96" i="19" s="1"/>
  <c r="M96" i="19"/>
  <c r="N96" i="19" s="1"/>
  <c r="AB96" i="19" s="1"/>
  <c r="AD96" i="19" s="1"/>
  <c r="Q96" i="19" s="1"/>
  <c r="N95" i="19"/>
  <c r="AB95" i="19" s="1"/>
  <c r="AD95" i="19" s="1"/>
  <c r="Q95" i="19" s="1"/>
  <c r="J159" i="19" l="1"/>
  <c r="K158" i="19"/>
  <c r="O98" i="19"/>
  <c r="M97" i="19"/>
  <c r="N97" i="19" s="1"/>
  <c r="AB97" i="19" s="1"/>
  <c r="AD97" i="19" s="1"/>
  <c r="Q97" i="19" s="1"/>
  <c r="P97" i="19"/>
  <c r="AC97" i="19" s="1"/>
  <c r="J160" i="19" l="1"/>
  <c r="K159" i="19"/>
  <c r="M98" i="19"/>
  <c r="O99" i="19"/>
  <c r="P98" i="19"/>
  <c r="AC98" i="19" s="1"/>
  <c r="J161" i="19" l="1"/>
  <c r="K160" i="19"/>
  <c r="O100" i="19"/>
  <c r="P99" i="19"/>
  <c r="AC99" i="19" s="1"/>
  <c r="M99" i="19"/>
  <c r="N98" i="19"/>
  <c r="AB98" i="19" s="1"/>
  <c r="AD98" i="19" s="1"/>
  <c r="Q98" i="19" s="1"/>
  <c r="J162" i="19" l="1"/>
  <c r="J163" i="19" s="1"/>
  <c r="K161" i="19"/>
  <c r="L155" i="19" s="1"/>
  <c r="M100" i="19"/>
  <c r="O101" i="19"/>
  <c r="P101" i="19" s="1"/>
  <c r="AC101" i="19" s="1"/>
  <c r="N99" i="19"/>
  <c r="AB99" i="19" s="1"/>
  <c r="AD99" i="19" s="1"/>
  <c r="Q99" i="19" s="1"/>
  <c r="P100" i="19"/>
  <c r="AC100" i="19" s="1"/>
  <c r="J164" i="19" l="1"/>
  <c r="K163" i="19"/>
  <c r="O102" i="19"/>
  <c r="M101" i="19"/>
  <c r="N100" i="19"/>
  <c r="AB100" i="19" s="1"/>
  <c r="AD100" i="19" s="1"/>
  <c r="Q100" i="19" s="1"/>
  <c r="J165" i="19" l="1"/>
  <c r="K164" i="19"/>
  <c r="M102" i="19"/>
  <c r="N101" i="19"/>
  <c r="AB101" i="19" s="1"/>
  <c r="AD101" i="19" s="1"/>
  <c r="Q101" i="19" s="1"/>
  <c r="O103" i="19"/>
  <c r="P103" i="19" s="1"/>
  <c r="AC103" i="19" s="1"/>
  <c r="P102" i="19"/>
  <c r="AC102" i="19" s="1"/>
  <c r="J166" i="19" l="1"/>
  <c r="K165" i="19"/>
  <c r="M103" i="19"/>
  <c r="N103" i="19" s="1"/>
  <c r="AB103" i="19" s="1"/>
  <c r="AD103" i="19" s="1"/>
  <c r="Q103" i="19" s="1"/>
  <c r="O104" i="19"/>
  <c r="N102" i="19"/>
  <c r="AB102" i="19" s="1"/>
  <c r="AD102" i="19" s="1"/>
  <c r="Q102" i="19" s="1"/>
  <c r="J167" i="19" l="1"/>
  <c r="K166" i="19"/>
  <c r="O105" i="19"/>
  <c r="P105" i="19" s="1"/>
  <c r="AC105" i="19" s="1"/>
  <c r="P104" i="19"/>
  <c r="AC104" i="19" s="1"/>
  <c r="M104" i="19"/>
  <c r="N104" i="19" s="1"/>
  <c r="AB104" i="19" s="1"/>
  <c r="AD104" i="19" s="1"/>
  <c r="Q104" i="19" s="1"/>
  <c r="J168" i="19" l="1"/>
  <c r="K167" i="19"/>
  <c r="M105" i="19"/>
  <c r="O106" i="19"/>
  <c r="J169" i="19" l="1"/>
  <c r="K168" i="19"/>
  <c r="O107" i="19"/>
  <c r="P107" i="19" s="1"/>
  <c r="AC107" i="19" s="1"/>
  <c r="P106" i="19"/>
  <c r="AC106" i="19" s="1"/>
  <c r="M106" i="19"/>
  <c r="N106" i="19" s="1"/>
  <c r="AB106" i="19" s="1"/>
  <c r="N105" i="19"/>
  <c r="AB105" i="19" s="1"/>
  <c r="AD105" i="19" s="1"/>
  <c r="Q105" i="19" s="1"/>
  <c r="AD106" i="19" l="1"/>
  <c r="Q106" i="19" s="1"/>
  <c r="J170" i="19"/>
  <c r="K169" i="19"/>
  <c r="L163" i="19" s="1"/>
  <c r="L1" i="19" s="1"/>
  <c r="M107" i="19"/>
  <c r="O108" i="19"/>
  <c r="O109" i="19" l="1"/>
  <c r="P108" i="19"/>
  <c r="AC108" i="19" s="1"/>
  <c r="M108" i="19"/>
  <c r="N108" i="19" s="1"/>
  <c r="AB108" i="19" s="1"/>
  <c r="AD108" i="19" s="1"/>
  <c r="Q108" i="19" s="1"/>
  <c r="N107" i="19"/>
  <c r="AB107" i="19" s="1"/>
  <c r="AD107" i="19" s="1"/>
  <c r="Q107" i="19" s="1"/>
  <c r="O110" i="19" l="1"/>
  <c r="P110" i="19" s="1"/>
  <c r="AC110" i="19" s="1"/>
  <c r="M109" i="19"/>
  <c r="P109" i="19"/>
  <c r="AC109" i="19" s="1"/>
  <c r="M110" i="19" l="1"/>
  <c r="N109" i="19"/>
  <c r="AB109" i="19" s="1"/>
  <c r="AD109" i="19" s="1"/>
  <c r="Q109" i="19" s="1"/>
  <c r="O111" i="19"/>
  <c r="P111" i="19" s="1"/>
  <c r="AC111" i="19" s="1"/>
  <c r="M111" i="19" l="1"/>
  <c r="O112" i="19"/>
  <c r="N110" i="19"/>
  <c r="AB110" i="19" s="1"/>
  <c r="AD110" i="19" s="1"/>
  <c r="Q110" i="19" s="1"/>
  <c r="O113" i="19" l="1"/>
  <c r="P113" i="19" s="1"/>
  <c r="AC113" i="19" s="1"/>
  <c r="P112" i="19"/>
  <c r="AC112" i="19" s="1"/>
  <c r="M112" i="19"/>
  <c r="N111" i="19"/>
  <c r="AB111" i="19" s="1"/>
  <c r="AD111" i="19" s="1"/>
  <c r="Q111" i="19" s="1"/>
  <c r="M113" i="19" l="1"/>
  <c r="N112" i="19"/>
  <c r="AB112" i="19" s="1"/>
  <c r="AD112" i="19" s="1"/>
  <c r="Q112" i="19" s="1"/>
  <c r="O114" i="19"/>
  <c r="O115" i="19" l="1"/>
  <c r="P115" i="19" s="1"/>
  <c r="AC115" i="19" s="1"/>
  <c r="M114" i="19"/>
  <c r="N114" i="19" s="1"/>
  <c r="AB114" i="19" s="1"/>
  <c r="AD114" i="19" s="1"/>
  <c r="Q114" i="19" s="1"/>
  <c r="P114" i="19"/>
  <c r="AC114" i="19" s="1"/>
  <c r="N113" i="19"/>
  <c r="AB113" i="19" s="1"/>
  <c r="AD113" i="19" s="1"/>
  <c r="Q113" i="19" s="1"/>
  <c r="M115" i="19" l="1"/>
  <c r="O116" i="19"/>
  <c r="P116" i="19" s="1"/>
  <c r="AC116" i="19" s="1"/>
  <c r="O117" i="19" l="1"/>
  <c r="M116" i="19"/>
  <c r="N116" i="19" s="1"/>
  <c r="AB116" i="19" s="1"/>
  <c r="AD116" i="19" s="1"/>
  <c r="Q116" i="19" s="1"/>
  <c r="N115" i="19"/>
  <c r="AB115" i="19" s="1"/>
  <c r="AD115" i="19" s="1"/>
  <c r="Q115" i="19" s="1"/>
  <c r="M117" i="19" l="1"/>
  <c r="O118" i="19"/>
  <c r="P117" i="19"/>
  <c r="AC117" i="19" s="1"/>
  <c r="O119" i="19" l="1"/>
  <c r="P118" i="19"/>
  <c r="AC118" i="19" s="1"/>
  <c r="M118" i="19"/>
  <c r="N117" i="19"/>
  <c r="AB117" i="19" s="1"/>
  <c r="AD117" i="19" s="1"/>
  <c r="Q117" i="19" s="1"/>
  <c r="M119" i="19" l="1"/>
  <c r="O120" i="19"/>
  <c r="P120" i="19" s="1"/>
  <c r="AC120" i="19" s="1"/>
  <c r="N118" i="19"/>
  <c r="AB118" i="19" s="1"/>
  <c r="AD118" i="19" s="1"/>
  <c r="Q118" i="19" s="1"/>
  <c r="P119" i="19"/>
  <c r="AC119" i="19" s="1"/>
  <c r="O121" i="19" l="1"/>
  <c r="M120" i="19"/>
  <c r="N119" i="19"/>
  <c r="AB119" i="19" s="1"/>
  <c r="AD119" i="19" s="1"/>
  <c r="Q119" i="19" s="1"/>
  <c r="M121" i="19" l="1"/>
  <c r="N120" i="19"/>
  <c r="AB120" i="19" s="1"/>
  <c r="AD120" i="19" s="1"/>
  <c r="Q120" i="19" s="1"/>
  <c r="O122" i="19"/>
  <c r="P121" i="19"/>
  <c r="AC121" i="19" s="1"/>
  <c r="O123" i="19" l="1"/>
  <c r="M122" i="19"/>
  <c r="N122" i="19" s="1"/>
  <c r="AB122" i="19" s="1"/>
  <c r="P122" i="19"/>
  <c r="AC122" i="19" s="1"/>
  <c r="N121" i="19"/>
  <c r="AB121" i="19" s="1"/>
  <c r="AD121" i="19" s="1"/>
  <c r="Q121" i="19" s="1"/>
  <c r="AD122" i="19" l="1"/>
  <c r="Q122" i="19" s="1"/>
  <c r="M123" i="19"/>
  <c r="O124" i="19"/>
  <c r="P123" i="19"/>
  <c r="AC123" i="19" s="1"/>
  <c r="O125" i="19" l="1"/>
  <c r="P124" i="19"/>
  <c r="AC124" i="19" s="1"/>
  <c r="M124" i="19"/>
  <c r="N123" i="19"/>
  <c r="AB123" i="19" s="1"/>
  <c r="AD123" i="19" s="1"/>
  <c r="Q123" i="19" s="1"/>
  <c r="M125" i="19" l="1"/>
  <c r="O126" i="19"/>
  <c r="P126" i="19" s="1"/>
  <c r="AC126" i="19" s="1"/>
  <c r="N124" i="19"/>
  <c r="AB124" i="19" s="1"/>
  <c r="AD124" i="19" s="1"/>
  <c r="Q124" i="19" s="1"/>
  <c r="P125" i="19"/>
  <c r="AC125" i="19" s="1"/>
  <c r="O127" i="19" l="1"/>
  <c r="M126" i="19"/>
  <c r="N125" i="19"/>
  <c r="AB125" i="19" s="1"/>
  <c r="AD125" i="19" s="1"/>
  <c r="Q125" i="19" s="1"/>
  <c r="M127" i="19" l="1"/>
  <c r="N126" i="19"/>
  <c r="AB126" i="19" s="1"/>
  <c r="AD126" i="19" s="1"/>
  <c r="Q126" i="19" s="1"/>
  <c r="O128" i="19"/>
  <c r="P127" i="19"/>
  <c r="AC127" i="19" s="1"/>
  <c r="O129" i="19" l="1"/>
  <c r="M128" i="19"/>
  <c r="N128" i="19" s="1"/>
  <c r="AB128" i="19" s="1"/>
  <c r="P128" i="19"/>
  <c r="AC128" i="19" s="1"/>
  <c r="N127" i="19"/>
  <c r="AB127" i="19" s="1"/>
  <c r="AD127" i="19" s="1"/>
  <c r="Q127" i="19" s="1"/>
  <c r="AD128" i="19" l="1"/>
  <c r="Q128" i="19" s="1"/>
  <c r="M129" i="19"/>
  <c r="O130" i="19"/>
  <c r="P130" i="19" s="1"/>
  <c r="AC130" i="19" s="1"/>
  <c r="P129" i="19"/>
  <c r="AC129" i="19" s="1"/>
  <c r="O131" i="19" l="1"/>
  <c r="M130" i="19"/>
  <c r="N129" i="19"/>
  <c r="AB129" i="19" s="1"/>
  <c r="AD129" i="19" s="1"/>
  <c r="Q129" i="19" s="1"/>
  <c r="M131" i="19" l="1"/>
  <c r="N130" i="19"/>
  <c r="AB130" i="19" s="1"/>
  <c r="AD130" i="19" s="1"/>
  <c r="Q130" i="19" s="1"/>
  <c r="O132" i="19"/>
  <c r="P131" i="19"/>
  <c r="AC131" i="19" s="1"/>
  <c r="O133" i="19" l="1"/>
  <c r="P133" i="19" s="1"/>
  <c r="AC133" i="19" s="1"/>
  <c r="M132" i="19"/>
  <c r="P132" i="19"/>
  <c r="AC132" i="19" s="1"/>
  <c r="N131" i="19"/>
  <c r="AB131" i="19" s="1"/>
  <c r="AD131" i="19" s="1"/>
  <c r="Q131" i="19" s="1"/>
  <c r="M133" i="19" l="1"/>
  <c r="N133" i="19" s="1"/>
  <c r="AB133" i="19" s="1"/>
  <c r="AD133" i="19" s="1"/>
  <c r="Q133" i="19" s="1"/>
  <c r="N132" i="19"/>
  <c r="AB132" i="19" s="1"/>
  <c r="AD132" i="19" s="1"/>
  <c r="Q132" i="19" s="1"/>
  <c r="O134" i="19"/>
  <c r="P134" i="19" s="1"/>
  <c r="AC134" i="19" s="1"/>
  <c r="O135" i="19" l="1"/>
  <c r="M134" i="19"/>
  <c r="N134" i="19" s="1"/>
  <c r="AB134" i="19" s="1"/>
  <c r="AD134" i="19" s="1"/>
  <c r="Q134" i="19" s="1"/>
  <c r="M135" i="19" l="1"/>
  <c r="N135" i="19"/>
  <c r="AB135" i="19" s="1"/>
  <c r="O136" i="19"/>
  <c r="P136" i="19" s="1"/>
  <c r="AC136" i="19" s="1"/>
  <c r="P135" i="19"/>
  <c r="AC135" i="19" s="1"/>
  <c r="AD135" i="19" l="1"/>
  <c r="Q135" i="19" s="1"/>
  <c r="O137" i="19"/>
  <c r="P137" i="19" s="1"/>
  <c r="AC137" i="19" s="1"/>
  <c r="M136" i="19"/>
  <c r="M137" i="19" l="1"/>
  <c r="N136" i="19"/>
  <c r="AB136" i="19" s="1"/>
  <c r="AD136" i="19" s="1"/>
  <c r="Q136" i="19" s="1"/>
  <c r="O138" i="19"/>
  <c r="P138" i="19" s="1"/>
  <c r="AC138" i="19" s="1"/>
  <c r="M138" i="19" l="1"/>
  <c r="N138" i="19" s="1"/>
  <c r="AB138" i="19" s="1"/>
  <c r="AD138" i="19" s="1"/>
  <c r="Q138" i="19" s="1"/>
  <c r="O139" i="19"/>
  <c r="P139" i="19" s="1"/>
  <c r="AC139" i="19" s="1"/>
  <c r="N137" i="19"/>
  <c r="AB137" i="19" s="1"/>
  <c r="AD137" i="19" s="1"/>
  <c r="Q137" i="19" s="1"/>
  <c r="O140" i="19" l="1"/>
  <c r="M139" i="19"/>
  <c r="M140" i="19" l="1"/>
  <c r="N140" i="19" s="1"/>
  <c r="AB140" i="19" s="1"/>
  <c r="N139" i="19"/>
  <c r="AB139" i="19" s="1"/>
  <c r="AD139" i="19" s="1"/>
  <c r="Q139" i="19" s="1"/>
  <c r="O141" i="19"/>
  <c r="P141" i="19" s="1"/>
  <c r="AC141" i="19" s="1"/>
  <c r="P140" i="19"/>
  <c r="AC140" i="19" s="1"/>
  <c r="AD140" i="19" l="1"/>
  <c r="Q140" i="19" s="1"/>
  <c r="O142" i="19"/>
  <c r="P142" i="19"/>
  <c r="AC142" i="19" s="1"/>
  <c r="M141" i="19"/>
  <c r="N141" i="19" s="1"/>
  <c r="AB141" i="19" s="1"/>
  <c r="AD141" i="19" s="1"/>
  <c r="Q141" i="19" s="1"/>
  <c r="M142" i="19" l="1"/>
  <c r="O143" i="19"/>
  <c r="P143" i="19" s="1"/>
  <c r="AC143" i="19" s="1"/>
  <c r="O144" i="19" l="1"/>
  <c r="M143" i="19"/>
  <c r="N142" i="19"/>
  <c r="AB142" i="19" s="1"/>
  <c r="AD142" i="19" s="1"/>
  <c r="Q142" i="19" s="1"/>
  <c r="M144" i="19" l="1"/>
  <c r="N143" i="19"/>
  <c r="AB143" i="19" s="1"/>
  <c r="AD143" i="19" s="1"/>
  <c r="Q143" i="19" s="1"/>
  <c r="O145" i="19"/>
  <c r="P145" i="19" s="1"/>
  <c r="AC145" i="19" s="1"/>
  <c r="P144" i="19"/>
  <c r="AC144" i="19" s="1"/>
  <c r="M145" i="19" l="1"/>
  <c r="N145" i="19" s="1"/>
  <c r="AB145" i="19" s="1"/>
  <c r="AD145" i="19" s="1"/>
  <c r="Q145" i="19" s="1"/>
  <c r="O146" i="19"/>
  <c r="N144" i="19"/>
  <c r="AB144" i="19" s="1"/>
  <c r="AD144" i="19" s="1"/>
  <c r="Q144" i="19" s="1"/>
  <c r="O147" i="19" l="1"/>
  <c r="P146" i="19"/>
  <c r="AC146" i="19" s="1"/>
  <c r="M146" i="19"/>
  <c r="N146" i="19" s="1"/>
  <c r="AB146" i="19" s="1"/>
  <c r="AD146" i="19" l="1"/>
  <c r="Q146" i="19" s="1"/>
  <c r="O148" i="19"/>
  <c r="M147" i="19"/>
  <c r="N147" i="19" s="1"/>
  <c r="AB147" i="19" s="1"/>
  <c r="P147" i="19"/>
  <c r="AC147" i="19" s="1"/>
  <c r="AD147" i="19" l="1"/>
  <c r="Q147" i="19" s="1"/>
  <c r="M148" i="19"/>
  <c r="O149" i="19"/>
  <c r="P149" i="19" s="1"/>
  <c r="AC149" i="19" s="1"/>
  <c r="P148" i="19"/>
  <c r="AC148" i="19" s="1"/>
  <c r="O150" i="19" l="1"/>
  <c r="M149" i="19"/>
  <c r="N148" i="19"/>
  <c r="AB148" i="19" s="1"/>
  <c r="AD148" i="19" s="1"/>
  <c r="Q148" i="19" s="1"/>
  <c r="M150" i="19" l="1"/>
  <c r="N149" i="19"/>
  <c r="AB149" i="19" s="1"/>
  <c r="AD149" i="19" s="1"/>
  <c r="Q149" i="19" s="1"/>
  <c r="O151" i="19"/>
  <c r="P151" i="19" s="1"/>
  <c r="AC151" i="19" s="1"/>
  <c r="P150" i="19"/>
  <c r="AC150" i="19" s="1"/>
  <c r="M151" i="19" l="1"/>
  <c r="N151" i="19" s="1"/>
  <c r="AB151" i="19" s="1"/>
  <c r="AD151" i="19" s="1"/>
  <c r="Q151" i="19" s="1"/>
  <c r="O152" i="19"/>
  <c r="N150" i="19"/>
  <c r="AB150" i="19" s="1"/>
  <c r="AD150" i="19" s="1"/>
  <c r="Q150" i="19" s="1"/>
  <c r="O153" i="19" l="1"/>
  <c r="P153" i="19" s="1"/>
  <c r="AC153" i="19" s="1"/>
  <c r="P152" i="19"/>
  <c r="AC152" i="19" s="1"/>
  <c r="M152" i="19"/>
  <c r="N152" i="19" s="1"/>
  <c r="AB152" i="19" s="1"/>
  <c r="AD152" i="19" s="1"/>
  <c r="Q152" i="19" s="1"/>
  <c r="M153" i="19" l="1"/>
  <c r="O154" i="19"/>
  <c r="O155" i="19" l="1"/>
  <c r="P155" i="19" s="1"/>
  <c r="AC155" i="19" s="1"/>
  <c r="P154" i="19"/>
  <c r="AC154" i="19" s="1"/>
  <c r="M154" i="19"/>
  <c r="N154" i="19" s="1"/>
  <c r="AB154" i="19" s="1"/>
  <c r="AD154" i="19" s="1"/>
  <c r="Q154" i="19" s="1"/>
  <c r="N153" i="19"/>
  <c r="AB153" i="19" s="1"/>
  <c r="AD153" i="19" s="1"/>
  <c r="Q153" i="19" s="1"/>
  <c r="M155" i="19" l="1"/>
  <c r="O156" i="19"/>
  <c r="O157" i="19" l="1"/>
  <c r="P156" i="19"/>
  <c r="AC156" i="19" s="1"/>
  <c r="M156" i="19"/>
  <c r="N156" i="19" s="1"/>
  <c r="AB156" i="19" s="1"/>
  <c r="AD156" i="19" s="1"/>
  <c r="Q156" i="19" s="1"/>
  <c r="N155" i="19"/>
  <c r="AB155" i="19" s="1"/>
  <c r="AD155" i="19" s="1"/>
  <c r="Q155" i="19" s="1"/>
  <c r="O158" i="19" l="1"/>
  <c r="M157" i="19"/>
  <c r="N157" i="19" s="1"/>
  <c r="AB157" i="19" s="1"/>
  <c r="P157" i="19"/>
  <c r="AC157" i="19" s="1"/>
  <c r="AD157" i="19" l="1"/>
  <c r="Q157" i="19" s="1"/>
  <c r="M158" i="19"/>
  <c r="O159" i="19"/>
  <c r="P159" i="19" s="1"/>
  <c r="AC159" i="19" s="1"/>
  <c r="P158" i="19"/>
  <c r="AC158" i="19" s="1"/>
  <c r="O160" i="19" l="1"/>
  <c r="M159" i="19"/>
  <c r="N158" i="19"/>
  <c r="AB158" i="19" s="1"/>
  <c r="AD158" i="19" s="1"/>
  <c r="Q158" i="19" s="1"/>
  <c r="M160" i="19" l="1"/>
  <c r="N159" i="19"/>
  <c r="AB159" i="19" s="1"/>
  <c r="AD159" i="19" s="1"/>
  <c r="Q159" i="19" s="1"/>
  <c r="O161" i="19"/>
  <c r="P161" i="19" s="1"/>
  <c r="AC161" i="19" s="1"/>
  <c r="P160" i="19"/>
  <c r="AC160" i="19" s="1"/>
  <c r="M161" i="19" l="1"/>
  <c r="N161" i="19" s="1"/>
  <c r="AB161" i="19" s="1"/>
  <c r="AD161" i="19" s="1"/>
  <c r="Q161" i="19" s="1"/>
  <c r="O162" i="19"/>
  <c r="N160" i="19"/>
  <c r="AB160" i="19" s="1"/>
  <c r="AD160" i="19" s="1"/>
  <c r="Q160" i="19" s="1"/>
  <c r="O163" i="19" l="1"/>
  <c r="P162" i="19"/>
  <c r="AC162" i="19" s="1"/>
  <c r="M162" i="19"/>
  <c r="N162" i="19" s="1"/>
  <c r="AB162" i="19" s="1"/>
  <c r="AD162" i="19" s="1"/>
  <c r="Q162" i="19" s="1"/>
  <c r="O164" i="19" l="1"/>
  <c r="M163" i="19"/>
  <c r="N163" i="19" s="1"/>
  <c r="AB163" i="19" s="1"/>
  <c r="AD163" i="19" s="1"/>
  <c r="Q163" i="19" s="1"/>
  <c r="P163" i="19"/>
  <c r="AC163" i="19" s="1"/>
  <c r="M164" i="19" l="1"/>
  <c r="O165" i="19"/>
  <c r="P165" i="19" s="1"/>
  <c r="AC165" i="19" s="1"/>
  <c r="P164" i="19"/>
  <c r="AC164" i="19" s="1"/>
  <c r="O166" i="19" l="1"/>
  <c r="M165" i="19"/>
  <c r="N164" i="19"/>
  <c r="AB164" i="19" s="1"/>
  <c r="AD164" i="19" s="1"/>
  <c r="Q164" i="19" s="1"/>
  <c r="M166" i="19" l="1"/>
  <c r="N165" i="19"/>
  <c r="AB165" i="19" s="1"/>
  <c r="AD165" i="19" s="1"/>
  <c r="Q165" i="19" s="1"/>
  <c r="O167" i="19"/>
  <c r="P167" i="19" s="1"/>
  <c r="AC167" i="19" s="1"/>
  <c r="P166" i="19"/>
  <c r="AC166" i="19" s="1"/>
  <c r="M167" i="19" l="1"/>
  <c r="N167" i="19" s="1"/>
  <c r="AB167" i="19" s="1"/>
  <c r="AD167" i="19" s="1"/>
  <c r="Q167" i="19" s="1"/>
  <c r="O168" i="19"/>
  <c r="N166" i="19"/>
  <c r="AB166" i="19" s="1"/>
  <c r="AD166" i="19" s="1"/>
  <c r="Q166" i="19" s="1"/>
  <c r="O169" i="19" l="1"/>
  <c r="P169" i="19" s="1"/>
  <c r="AC169" i="19" s="1"/>
  <c r="P168" i="19"/>
  <c r="AC168" i="19" s="1"/>
  <c r="M168" i="19"/>
  <c r="N168" i="19" s="1"/>
  <c r="AB168" i="19" s="1"/>
  <c r="AD168" i="19" s="1"/>
  <c r="Q168" i="19" s="1"/>
  <c r="M169" i="19" l="1"/>
  <c r="O170" i="19"/>
  <c r="P170" i="19" s="1"/>
  <c r="AC170" i="19" s="1"/>
  <c r="M170" i="19" l="1"/>
  <c r="N170" i="19" s="1"/>
  <c r="AB170" i="19" s="1"/>
  <c r="AD170" i="19" s="1"/>
  <c r="Q170" i="19" s="1"/>
  <c r="N169" i="19"/>
  <c r="AB169" i="19" s="1"/>
  <c r="AD169" i="19" s="1"/>
  <c r="Q169" i="19" s="1"/>
  <c r="AD6" i="25" l="1"/>
  <c r="AB6" i="25" l="1"/>
  <c r="Z3" i="8"/>
  <c r="FK4" i="41" s="1"/>
  <c r="D159" i="41" l="1"/>
  <c r="AE6" i="25"/>
  <c r="AF6" i="25" l="1"/>
  <c r="Z6" i="25" s="1"/>
  <c r="FL4" i="41" s="1"/>
  <c r="Z2" i="8"/>
  <c r="FJ4" i="41" s="1"/>
  <c r="Z1" i="8"/>
  <c r="FI4" i="41" s="1"/>
  <c r="AB1" i="7"/>
  <c r="D158" i="41" l="1"/>
  <c r="D157" i="41"/>
  <c r="AE1" i="7"/>
  <c r="AG1" i="7" s="1"/>
  <c r="Z15" i="23"/>
  <c r="BL4" i="41" s="1"/>
  <c r="Z14" i="23"/>
  <c r="BK4" i="41" s="1"/>
  <c r="Z13" i="23"/>
  <c r="BJ4" i="41" s="1"/>
  <c r="Z12" i="23"/>
  <c r="BI4" i="41" s="1"/>
  <c r="Z11" i="23"/>
  <c r="BH4" i="41" s="1"/>
  <c r="Z10" i="23"/>
  <c r="BG4" i="41" s="1"/>
  <c r="Z9" i="23"/>
  <c r="BF4" i="41" s="1"/>
  <c r="Z8" i="23"/>
  <c r="BE4" i="41" s="1"/>
  <c r="D53" i="41" l="1"/>
  <c r="D56" i="41"/>
  <c r="D55" i="41"/>
  <c r="D54" i="41"/>
  <c r="D52" i="41"/>
  <c r="D51" i="41"/>
  <c r="D50" i="41"/>
  <c r="D49" i="41"/>
  <c r="Z1" i="7"/>
  <c r="BM4" i="41" s="1"/>
  <c r="AF1" i="7"/>
  <c r="AD11" i="1"/>
  <c r="Z11" i="1" s="1"/>
  <c r="AV4" i="41" s="1"/>
  <c r="D57" i="41" l="1"/>
  <c r="D40" i="41"/>
  <c r="AE11" i="1"/>
  <c r="AF11" i="1" l="1"/>
  <c r="O17" i="1" s="1"/>
  <c r="Z14" i="15"/>
  <c r="V4" i="41" s="1"/>
  <c r="Z13" i="15"/>
  <c r="U4" i="41" s="1"/>
  <c r="Z12" i="15"/>
  <c r="T4" i="41" s="1"/>
  <c r="Z11" i="15"/>
  <c r="S4" i="41" s="1"/>
  <c r="Z10" i="15"/>
  <c r="R4" i="41" s="1"/>
  <c r="Z9" i="15"/>
  <c r="Q4" i="41" s="1"/>
  <c r="Z8" i="15"/>
  <c r="P4" i="41" s="1"/>
  <c r="Z7" i="15"/>
  <c r="O4" i="41" s="1"/>
  <c r="Z6" i="15"/>
  <c r="N4" i="41" s="1"/>
  <c r="Z5" i="15"/>
  <c r="M4" i="41" s="1"/>
  <c r="D14" i="41" l="1"/>
  <c r="D13" i="41"/>
  <c r="D12" i="41"/>
  <c r="D11" i="41"/>
  <c r="D10" i="41"/>
  <c r="D9" i="41"/>
  <c r="D8" i="41"/>
  <c r="D7" i="41"/>
  <c r="D6" i="41"/>
  <c r="D5" i="41"/>
  <c r="O36" i="18"/>
  <c r="M36" i="18"/>
  <c r="M37" i="18" l="1"/>
  <c r="O37" i="18"/>
  <c r="F50" i="18"/>
  <c r="F49" i="18"/>
  <c r="F48" i="18"/>
  <c r="F47" i="18"/>
  <c r="F46" i="18"/>
  <c r="F45" i="18"/>
  <c r="F44" i="18"/>
  <c r="P37" i="18" l="1"/>
  <c r="N37" i="18"/>
  <c r="O38" i="18"/>
  <c r="M38" i="18"/>
  <c r="N38" i="18" s="1"/>
  <c r="G44" i="18"/>
  <c r="T26" i="6" l="1"/>
  <c r="P38" i="18"/>
  <c r="M39" i="18"/>
  <c r="O39" i="18"/>
  <c r="P39" i="18" s="1"/>
  <c r="N39" i="18" l="1"/>
  <c r="O40" i="18"/>
  <c r="P40" i="18" s="1"/>
  <c r="M40" i="18"/>
  <c r="N40" i="18" s="1"/>
  <c r="J37" i="18"/>
  <c r="J38" i="18" s="1"/>
  <c r="J39" i="18" s="1"/>
  <c r="J40" i="18" s="1"/>
  <c r="J41" i="18" s="1"/>
  <c r="J42" i="18" s="1"/>
  <c r="J43" i="18" s="1"/>
  <c r="J44" i="18" s="1"/>
  <c r="J45" i="18" l="1"/>
  <c r="J46" i="18" s="1"/>
  <c r="J47" i="18" s="1"/>
  <c r="J48" i="18" s="1"/>
  <c r="J49" i="18" s="1"/>
  <c r="J50" i="18" s="1"/>
  <c r="J51" i="18" s="1"/>
  <c r="K44" i="18"/>
  <c r="M41" i="18"/>
  <c r="O41" i="18"/>
  <c r="F36" i="18"/>
  <c r="K36" i="18" s="1"/>
  <c r="F37" i="18"/>
  <c r="F38" i="18"/>
  <c r="F39" i="18"/>
  <c r="F40" i="18"/>
  <c r="F41" i="18"/>
  <c r="F42" i="18"/>
  <c r="P41" i="18" l="1"/>
  <c r="N41" i="18"/>
  <c r="O42" i="18"/>
  <c r="M42" i="18"/>
  <c r="N42" i="18" s="1"/>
  <c r="K45" i="18"/>
  <c r="G36" i="18"/>
  <c r="K38" i="18"/>
  <c r="K41" i="18"/>
  <c r="K42" i="18"/>
  <c r="K37" i="18"/>
  <c r="K39" i="18"/>
  <c r="K40" i="18"/>
  <c r="P42" i="18" l="1"/>
  <c r="M43" i="18"/>
  <c r="N43" i="18" s="1"/>
  <c r="O43" i="18"/>
  <c r="P43" i="18" s="1"/>
  <c r="K46" i="18"/>
  <c r="O44" i="18" l="1"/>
  <c r="P44" i="18" s="1"/>
  <c r="M44" i="18"/>
  <c r="M45" i="18" s="1"/>
  <c r="K47" i="18"/>
  <c r="O45" i="18" l="1"/>
  <c r="N45" i="18"/>
  <c r="N44" i="18"/>
  <c r="M46" i="18"/>
  <c r="K48" i="18"/>
  <c r="O46" i="18" l="1"/>
  <c r="P45" i="18"/>
  <c r="N46" i="18"/>
  <c r="M47" i="18"/>
  <c r="K49" i="18"/>
  <c r="O47" i="18" l="1"/>
  <c r="O48" i="18" s="1"/>
  <c r="P46" i="18"/>
  <c r="N47" i="18"/>
  <c r="M48" i="18"/>
  <c r="K50" i="18"/>
  <c r="P48" i="18" l="1"/>
  <c r="P47" i="18"/>
  <c r="N48" i="18"/>
  <c r="O49" i="18"/>
  <c r="M49" i="18"/>
  <c r="P49" i="18" l="1"/>
  <c r="N49" i="18"/>
  <c r="M50" i="18"/>
  <c r="O50" i="18"/>
  <c r="F46" i="14"/>
  <c r="F45" i="14"/>
  <c r="M42" i="14"/>
  <c r="L42" i="14"/>
  <c r="I42" i="14"/>
  <c r="H42" i="14"/>
  <c r="N41" i="14"/>
  <c r="J41" i="14"/>
  <c r="N40" i="14"/>
  <c r="J40" i="14"/>
  <c r="N39" i="14"/>
  <c r="J39" i="14"/>
  <c r="N38" i="14"/>
  <c r="J38" i="14"/>
  <c r="N37" i="14"/>
  <c r="J37" i="14"/>
  <c r="N36" i="14"/>
  <c r="J36" i="14"/>
  <c r="N35" i="14"/>
  <c r="J35" i="14"/>
  <c r="N34" i="14"/>
  <c r="J34" i="14"/>
  <c r="N33" i="14"/>
  <c r="J33" i="14"/>
  <c r="N32" i="14"/>
  <c r="J32" i="14"/>
  <c r="N31" i="14"/>
  <c r="J31" i="14"/>
  <c r="N30" i="14"/>
  <c r="J30" i="14"/>
  <c r="N29" i="14"/>
  <c r="J29" i="14"/>
  <c r="N28" i="14"/>
  <c r="J28" i="14"/>
  <c r="N27" i="14"/>
  <c r="J27" i="14"/>
  <c r="N26" i="14"/>
  <c r="J26" i="14"/>
  <c r="N25" i="14"/>
  <c r="J25" i="14"/>
  <c r="N24" i="14"/>
  <c r="J24" i="14"/>
  <c r="N23" i="14"/>
  <c r="J23" i="14"/>
  <c r="N22" i="14"/>
  <c r="J22" i="14"/>
  <c r="N21" i="14"/>
  <c r="J21" i="14"/>
  <c r="N20" i="14"/>
  <c r="J20" i="14"/>
  <c r="N19" i="14"/>
  <c r="J19" i="14"/>
  <c r="N18" i="14"/>
  <c r="J18" i="14"/>
  <c r="N17" i="14"/>
  <c r="J17" i="14"/>
  <c r="N16" i="14"/>
  <c r="J16" i="14"/>
  <c r="N15" i="14"/>
  <c r="J15" i="14"/>
  <c r="N14" i="14"/>
  <c r="J14" i="14"/>
  <c r="N13" i="14"/>
  <c r="J13" i="14"/>
  <c r="N12" i="14"/>
  <c r="J12" i="14"/>
  <c r="N11" i="14"/>
  <c r="J11" i="14"/>
  <c r="N10" i="14"/>
  <c r="J10" i="14"/>
  <c r="N9" i="14"/>
  <c r="J9" i="14"/>
  <c r="J43" i="14" l="1"/>
  <c r="J44" i="14" s="1"/>
  <c r="J45" i="14" s="1"/>
  <c r="J46" i="14" s="1"/>
  <c r="P50" i="18"/>
  <c r="N50" i="18"/>
  <c r="N43" i="14"/>
  <c r="N44" i="14" s="1"/>
  <c r="N45" i="14" s="1"/>
  <c r="N46" i="14" s="1"/>
  <c r="O51" i="18"/>
  <c r="P51" i="18" s="1"/>
  <c r="M51" i="18"/>
  <c r="N51" i="18" s="1"/>
  <c r="H55" i="14" l="1"/>
  <c r="D53" i="18"/>
  <c r="E72" i="18" l="1"/>
  <c r="D51" i="18" s="1"/>
  <c r="K51" i="18" s="1"/>
  <c r="L44" i="18" s="1"/>
  <c r="Z15" i="18" l="1"/>
  <c r="AJ4" i="41" s="1"/>
  <c r="D28" i="41" l="1"/>
  <c r="E53" i="18"/>
  <c r="D43" i="18" s="1"/>
  <c r="K43" i="18" s="1"/>
  <c r="L36" i="18" s="1"/>
  <c r="L54" i="18" l="1"/>
  <c r="L2" i="19" s="1"/>
  <c r="Z2" i="19" s="1"/>
  <c r="AL4" i="41" s="1"/>
  <c r="Z14" i="18"/>
  <c r="AI4" i="41" s="1"/>
  <c r="D27" i="41" l="1"/>
  <c r="D30" i="41"/>
  <c r="D160" i="41"/>
  <c r="AG17" i="19"/>
  <c r="AG18" i="19" s="1"/>
  <c r="D18" i="19" s="1"/>
</calcChain>
</file>

<file path=xl/sharedStrings.xml><?xml version="1.0" encoding="utf-8"?>
<sst xmlns="http://schemas.openxmlformats.org/spreadsheetml/2006/main" count="1243" uniqueCount="732">
  <si>
    <t>年</t>
    <rPh sb="0" eb="1">
      <t>ネン</t>
    </rPh>
    <phoneticPr fontId="7"/>
  </si>
  <si>
    <t>月</t>
    <rPh sb="0" eb="1">
      <t>ツキ</t>
    </rPh>
    <phoneticPr fontId="7"/>
  </si>
  <si>
    <t>住　　所</t>
    <rPh sb="0" eb="1">
      <t>ジュウ</t>
    </rPh>
    <rPh sb="3" eb="4">
      <t>ショ</t>
    </rPh>
    <phoneticPr fontId="7"/>
  </si>
  <si>
    <t>名　　称</t>
    <rPh sb="0" eb="1">
      <t>ナ</t>
    </rPh>
    <rPh sb="3" eb="4">
      <t>ショウ</t>
    </rPh>
    <phoneticPr fontId="7"/>
  </si>
  <si>
    <t>印</t>
    <rPh sb="0" eb="1">
      <t>イン</t>
    </rPh>
    <phoneticPr fontId="7"/>
  </si>
  <si>
    <t>氏名（漢字）</t>
    <rPh sb="0" eb="2">
      <t>シメイ</t>
    </rPh>
    <rPh sb="3" eb="5">
      <t>カンジ</t>
    </rPh>
    <phoneticPr fontId="7"/>
  </si>
  <si>
    <t>性別</t>
    <rPh sb="0" eb="2">
      <t>セイベツ</t>
    </rPh>
    <phoneticPr fontId="7"/>
  </si>
  <si>
    <t>会社名</t>
    <rPh sb="0" eb="3">
      <t>カイシャメイ</t>
    </rPh>
    <phoneticPr fontId="7"/>
  </si>
  <si>
    <t>対象要件</t>
    <rPh sb="0" eb="2">
      <t>タイショウ</t>
    </rPh>
    <rPh sb="2" eb="4">
      <t>ヨウケン</t>
    </rPh>
    <phoneticPr fontId="7"/>
  </si>
  <si>
    <t>費用区分</t>
    <rPh sb="0" eb="2">
      <t>ヒヨウ</t>
    </rPh>
    <rPh sb="2" eb="4">
      <t>クブン</t>
    </rPh>
    <phoneticPr fontId="7"/>
  </si>
  <si>
    <t>発注予定日</t>
    <rPh sb="0" eb="2">
      <t>ハッチュウ</t>
    </rPh>
    <rPh sb="2" eb="4">
      <t>ヨテイ</t>
    </rPh>
    <rPh sb="4" eb="5">
      <t>ヒ</t>
    </rPh>
    <phoneticPr fontId="7"/>
  </si>
  <si>
    <t>支払予定日</t>
    <rPh sb="0" eb="2">
      <t>シハライ</t>
    </rPh>
    <rPh sb="2" eb="4">
      <t>ヨテイ</t>
    </rPh>
    <rPh sb="4" eb="5">
      <t>ヒ</t>
    </rPh>
    <phoneticPr fontId="7"/>
  </si>
  <si>
    <t>納入予定日</t>
    <rPh sb="0" eb="2">
      <t>ノウニュウ</t>
    </rPh>
    <rPh sb="2" eb="4">
      <t>ヨテイ</t>
    </rPh>
    <rPh sb="4" eb="5">
      <t>ヒ</t>
    </rPh>
    <phoneticPr fontId="7"/>
  </si>
  <si>
    <t>型番</t>
    <rPh sb="0" eb="2">
      <t>カタバン</t>
    </rPh>
    <phoneticPr fontId="7"/>
  </si>
  <si>
    <t>補足事項</t>
    <rPh sb="0" eb="2">
      <t>ホソク</t>
    </rPh>
    <rPh sb="2" eb="4">
      <t>ジコウ</t>
    </rPh>
    <phoneticPr fontId="7"/>
  </si>
  <si>
    <t>耐用
年数</t>
    <rPh sb="0" eb="2">
      <t>タイヨウ</t>
    </rPh>
    <rPh sb="3" eb="5">
      <t>ネンスウ</t>
    </rPh>
    <phoneticPr fontId="7"/>
  </si>
  <si>
    <t>対象
要件</t>
    <rPh sb="0" eb="2">
      <t>タイショウ</t>
    </rPh>
    <rPh sb="3" eb="5">
      <t>ヨウケン</t>
    </rPh>
    <phoneticPr fontId="7"/>
  </si>
  <si>
    <t>合計</t>
    <rPh sb="0" eb="2">
      <t>ゴウケイ</t>
    </rPh>
    <phoneticPr fontId="7"/>
  </si>
  <si>
    <t>設計費</t>
    <rPh sb="0" eb="2">
      <t>セッケイ</t>
    </rPh>
    <rPh sb="2" eb="3">
      <t>ヒ</t>
    </rPh>
    <phoneticPr fontId="7"/>
  </si>
  <si>
    <t>設備費</t>
    <rPh sb="0" eb="2">
      <t>セツビ</t>
    </rPh>
    <rPh sb="2" eb="3">
      <t>ヒ</t>
    </rPh>
    <phoneticPr fontId="7"/>
  </si>
  <si>
    <t>工事費</t>
    <rPh sb="0" eb="2">
      <t>コウジ</t>
    </rPh>
    <rPh sb="2" eb="3">
      <t>ヒ</t>
    </rPh>
    <phoneticPr fontId="7"/>
  </si>
  <si>
    <t>物品・サービス費</t>
    <rPh sb="0" eb="2">
      <t>ブッピン</t>
    </rPh>
    <rPh sb="7" eb="8">
      <t>ヒ</t>
    </rPh>
    <phoneticPr fontId="7"/>
  </si>
  <si>
    <t>内容</t>
    <rPh sb="0" eb="2">
      <t>ナイヨウ</t>
    </rPh>
    <phoneticPr fontId="7"/>
  </si>
  <si>
    <t>製造メーカー</t>
    <rPh sb="0" eb="2">
      <t>セイゾウ</t>
    </rPh>
    <phoneticPr fontId="7"/>
  </si>
  <si>
    <t>製品名</t>
    <rPh sb="0" eb="3">
      <t>セイヒンメイ</t>
    </rPh>
    <phoneticPr fontId="7"/>
  </si>
  <si>
    <t>比較指標</t>
    <rPh sb="0" eb="2">
      <t>ヒカク</t>
    </rPh>
    <rPh sb="2" eb="4">
      <t>シヒョウ</t>
    </rPh>
    <phoneticPr fontId="7"/>
  </si>
  <si>
    <t>導入設備</t>
    <rPh sb="0" eb="2">
      <t>ドウニュウ</t>
    </rPh>
    <rPh sb="2" eb="4">
      <t>セツビ</t>
    </rPh>
    <phoneticPr fontId="7"/>
  </si>
  <si>
    <t>中小企業</t>
    <rPh sb="0" eb="2">
      <t>チュウショウ</t>
    </rPh>
    <rPh sb="2" eb="4">
      <t>キギョウ</t>
    </rPh>
    <phoneticPr fontId="7"/>
  </si>
  <si>
    <t>その他</t>
    <rPh sb="2" eb="3">
      <t>タ</t>
    </rPh>
    <phoneticPr fontId="7"/>
  </si>
  <si>
    <t>単位期間</t>
    <rPh sb="0" eb="2">
      <t>タンイ</t>
    </rPh>
    <rPh sb="2" eb="4">
      <t>キカン</t>
    </rPh>
    <phoneticPr fontId="7"/>
  </si>
  <si>
    <t>融資額</t>
    <rPh sb="0" eb="2">
      <t>ユウシ</t>
    </rPh>
    <rPh sb="2" eb="3">
      <t>ガク</t>
    </rPh>
    <phoneticPr fontId="7"/>
  </si>
  <si>
    <t>開始日</t>
    <rPh sb="0" eb="2">
      <t>カイシ</t>
    </rPh>
    <rPh sb="2" eb="3">
      <t>ヒ</t>
    </rPh>
    <phoneticPr fontId="7"/>
  </si>
  <si>
    <t>終了日</t>
    <rPh sb="0" eb="2">
      <t>シュウリョウ</t>
    </rPh>
    <rPh sb="2" eb="3">
      <t>ヒ</t>
    </rPh>
    <phoneticPr fontId="7"/>
  </si>
  <si>
    <t>日数</t>
    <rPh sb="0" eb="2">
      <t>ニッスウ</t>
    </rPh>
    <phoneticPr fontId="7"/>
  </si>
  <si>
    <t>No.</t>
  </si>
  <si>
    <t>提出書類</t>
  </si>
  <si>
    <t>要件</t>
    <rPh sb="0" eb="2">
      <t>ヨウケン</t>
    </rPh>
    <phoneticPr fontId="7"/>
  </si>
  <si>
    <t>備考</t>
  </si>
  <si>
    <t>エネルギー使用量の原油換算表</t>
    <rPh sb="5" eb="8">
      <t>シヨウリョウ</t>
    </rPh>
    <rPh sb="9" eb="11">
      <t>ゲンユ</t>
    </rPh>
    <rPh sb="11" eb="13">
      <t>カンザン</t>
    </rPh>
    <rPh sb="13" eb="14">
      <t>ヒョウ</t>
    </rPh>
    <phoneticPr fontId="21"/>
  </si>
  <si>
    <t>単位</t>
  </si>
  <si>
    <t xml:space="preserve">
換算
係数
(GJ/
単位)</t>
    <rPh sb="1" eb="3">
      <t>カンサン</t>
    </rPh>
    <rPh sb="4" eb="6">
      <t>ケイスウ</t>
    </rPh>
    <rPh sb="12" eb="14">
      <t>タンイ</t>
    </rPh>
    <phoneticPr fontId="21"/>
  </si>
  <si>
    <t>使用量
A</t>
    <rPh sb="0" eb="3">
      <t>シヨウリョウ</t>
    </rPh>
    <phoneticPr fontId="21"/>
  </si>
  <si>
    <t>販売した副生エネルギーの量 B</t>
    <rPh sb="0" eb="2">
      <t>ハンバイ</t>
    </rPh>
    <rPh sb="4" eb="6">
      <t>フクセイ</t>
    </rPh>
    <rPh sb="12" eb="13">
      <t>リョウ</t>
    </rPh>
    <phoneticPr fontId="21"/>
  </si>
  <si>
    <t>差引後の熱量
(A-B)×換算係数</t>
    <rPh sb="0" eb="2">
      <t>サシヒキ</t>
    </rPh>
    <rPh sb="2" eb="3">
      <t>ゴ</t>
    </rPh>
    <rPh sb="4" eb="6">
      <t>ネツリョウ</t>
    </rPh>
    <rPh sb="13" eb="15">
      <t>カンサン</t>
    </rPh>
    <rPh sb="15" eb="17">
      <t>ケイスウ</t>
    </rPh>
    <phoneticPr fontId="21"/>
  </si>
  <si>
    <t>使用量
C</t>
    <rPh sb="0" eb="3">
      <t>シヨウリョウ</t>
    </rPh>
    <phoneticPr fontId="21"/>
  </si>
  <si>
    <t>販売する副生エネルギーの量 D</t>
    <rPh sb="0" eb="2">
      <t>ハンバイ</t>
    </rPh>
    <rPh sb="4" eb="6">
      <t>フクセイ</t>
    </rPh>
    <rPh sb="12" eb="13">
      <t>リョウ</t>
    </rPh>
    <phoneticPr fontId="21"/>
  </si>
  <si>
    <t>差引後の熱量
(C-D)×換算係数</t>
    <rPh sb="0" eb="2">
      <t>サシヒキ</t>
    </rPh>
    <rPh sb="2" eb="3">
      <t>ゴ</t>
    </rPh>
    <rPh sb="4" eb="6">
      <t>ネツリョウ</t>
    </rPh>
    <rPh sb="13" eb="15">
      <t>カンサン</t>
    </rPh>
    <rPh sb="15" eb="17">
      <t>ケイスウ</t>
    </rPh>
    <phoneticPr fontId="21"/>
  </si>
  <si>
    <t>数値</t>
    <rPh sb="0" eb="2">
      <t>スウチ</t>
    </rPh>
    <phoneticPr fontId="21"/>
  </si>
  <si>
    <t>熱量（GJ）</t>
    <rPh sb="0" eb="2">
      <t>ネツリョウ</t>
    </rPh>
    <phoneticPr fontId="21"/>
  </si>
  <si>
    <t>生産量　　</t>
    <phoneticPr fontId="21"/>
  </si>
  <si>
    <t>ａ</t>
    <phoneticPr fontId="21"/>
  </si>
  <si>
    <t>燃料及び熱</t>
    <rPh sb="0" eb="2">
      <t>ネンリョウ</t>
    </rPh>
    <rPh sb="2" eb="3">
      <t>オヨ</t>
    </rPh>
    <rPh sb="4" eb="5">
      <t>ネツ</t>
    </rPh>
    <phoneticPr fontId="21"/>
  </si>
  <si>
    <t>原油</t>
  </si>
  <si>
    <t>ｋｌ</t>
  </si>
  <si>
    <t>原油のうちコンデンセート（ＮＧＬ）</t>
    <rPh sb="0" eb="2">
      <t>ゲンユ</t>
    </rPh>
    <phoneticPr fontId="21"/>
  </si>
  <si>
    <t>揮発油（ガソリン）</t>
  </si>
  <si>
    <t>ナフサ</t>
  </si>
  <si>
    <t>灯油</t>
  </si>
  <si>
    <t>軽油</t>
  </si>
  <si>
    <t>Ａ重油</t>
  </si>
  <si>
    <t>Ｂ・Ｃ重油</t>
  </si>
  <si>
    <t>石油アスファルト</t>
  </si>
  <si>
    <t>ｔ</t>
  </si>
  <si>
    <t>石油コークス</t>
  </si>
  <si>
    <t>石油ガス</t>
  </si>
  <si>
    <t>液化石油ガス(ＬＰＧ)</t>
  </si>
  <si>
    <t>石油系炭化水素ガス</t>
  </si>
  <si>
    <t>千ｍ３</t>
  </si>
  <si>
    <t>可燃性
天然ガス</t>
  </si>
  <si>
    <t>液化天然ガス(ＬＮＧ)</t>
  </si>
  <si>
    <t>その他可燃性天然ガス</t>
  </si>
  <si>
    <t>石炭</t>
  </si>
  <si>
    <t>原料炭</t>
  </si>
  <si>
    <t>一般炭</t>
  </si>
  <si>
    <t>無煙炭</t>
  </si>
  <si>
    <t>石炭コークス</t>
  </si>
  <si>
    <t>コールタール</t>
  </si>
  <si>
    <t>コークス炉ガス</t>
  </si>
  <si>
    <t>高炉ガス</t>
  </si>
  <si>
    <t>転炉ガス</t>
  </si>
  <si>
    <t>その他の燃料</t>
    <rPh sb="2" eb="3">
      <t>タ</t>
    </rPh>
    <rPh sb="4" eb="6">
      <t>ネンリョウ</t>
    </rPh>
    <phoneticPr fontId="21"/>
  </si>
  <si>
    <t>都市ガス１３A</t>
    <phoneticPr fontId="21"/>
  </si>
  <si>
    <t>産業用蒸気</t>
    <rPh sb="0" eb="3">
      <t>サンギョウヨウ</t>
    </rPh>
    <phoneticPr fontId="21"/>
  </si>
  <si>
    <t>GＪ</t>
  </si>
  <si>
    <t>産業用以外の蒸気</t>
    <rPh sb="0" eb="3">
      <t>サンギョウヨウ</t>
    </rPh>
    <rPh sb="3" eb="5">
      <t>イガイ</t>
    </rPh>
    <rPh sb="6" eb="8">
      <t>ジョウキ</t>
    </rPh>
    <phoneticPr fontId="21"/>
  </si>
  <si>
    <t>温水</t>
  </si>
  <si>
    <t>冷水</t>
  </si>
  <si>
    <t>電気</t>
    <rPh sb="0" eb="2">
      <t>デンキ</t>
    </rPh>
    <phoneticPr fontId="21"/>
  </si>
  <si>
    <t>一般電気事業者</t>
  </si>
  <si>
    <t>昼間買電</t>
  </si>
  <si>
    <t>千ｋWh</t>
  </si>
  <si>
    <t>夜間買電</t>
    <rPh sb="2" eb="3">
      <t>カ</t>
    </rPh>
    <phoneticPr fontId="21"/>
  </si>
  <si>
    <t>その他</t>
  </si>
  <si>
    <t>上記以外の買電</t>
  </si>
  <si>
    <t>自家発電</t>
    <phoneticPr fontId="21"/>
  </si>
  <si>
    <t>自家発電以外の計 h</t>
    <rPh sb="0" eb="2">
      <t>ジカ</t>
    </rPh>
    <rPh sb="2" eb="4">
      <t>ハツデン</t>
    </rPh>
    <rPh sb="4" eb="6">
      <t>イガイ</t>
    </rPh>
    <rPh sb="7" eb="8">
      <t>ケイ</t>
    </rPh>
    <phoneticPr fontId="21"/>
  </si>
  <si>
    <t>-</t>
    <phoneticPr fontId="21"/>
  </si>
  <si>
    <t>熱量合計</t>
    <rPh sb="2" eb="4">
      <t>ゴウケイ</t>
    </rPh>
    <phoneticPr fontId="14"/>
  </si>
  <si>
    <t>GJ</t>
    <phoneticPr fontId="21"/>
  </si>
  <si>
    <r>
      <rPr>
        <b/>
        <sz val="10"/>
        <rFont val="ＭＳ 明朝"/>
        <family val="1"/>
        <charset val="128"/>
      </rPr>
      <t>原油換算量</t>
    </r>
    <r>
      <rPr>
        <sz val="10"/>
        <rFont val="ＭＳ 明朝"/>
        <family val="1"/>
        <charset val="128"/>
      </rPr>
      <t xml:space="preserve">
(10GJ=0.258kl)</t>
    </r>
    <phoneticPr fontId="21"/>
  </si>
  <si>
    <t>kl</t>
    <phoneticPr fontId="21"/>
  </si>
  <si>
    <t>ｂ</t>
    <phoneticPr fontId="21"/>
  </si>
  <si>
    <t>ｃ</t>
    <phoneticPr fontId="21"/>
  </si>
  <si>
    <t>エネルギー原単位</t>
    <phoneticPr fontId="21"/>
  </si>
  <si>
    <t>ｄ</t>
    <phoneticPr fontId="21"/>
  </si>
  <si>
    <t>ｅ</t>
    <phoneticPr fontId="21"/>
  </si>
  <si>
    <t>（注）　　　</t>
    <phoneticPr fontId="21"/>
  </si>
  <si>
    <t>・導入後のエネルギー使用量は、利子補給対象事業に係るエネルギー消費量の差異のみを織り込む。</t>
    <rPh sb="15" eb="17">
      <t>リシ</t>
    </rPh>
    <rPh sb="17" eb="19">
      <t>ホキュウ</t>
    </rPh>
    <rPh sb="19" eb="21">
      <t>タイショウ</t>
    </rPh>
    <rPh sb="21" eb="23">
      <t>ジギョウ</t>
    </rPh>
    <phoneticPr fontId="21"/>
  </si>
  <si>
    <t>　　　</t>
    <phoneticPr fontId="21"/>
  </si>
  <si>
    <t>・事業場への入出のエネルギー全てに関して記述すること。</t>
    <phoneticPr fontId="21"/>
  </si>
  <si>
    <t>・蒸気、温水及び冷水の換算係数に相当する係数で当該熱を発生させるために使用された燃料の発熱量を算定する上で</t>
    <phoneticPr fontId="21"/>
  </si>
  <si>
    <t>　　　　</t>
    <phoneticPr fontId="21"/>
  </si>
  <si>
    <t xml:space="preserve">  適切と認められるものを求めることができるときは、換算係数に代えて当該係数を用いることができる。</t>
    <phoneticPr fontId="21"/>
  </si>
  <si>
    <t>・導入後に生産量や稼働時間等が減る見込みがある場合、導入後の生産量は過去の実績年度と同じとすることとし、</t>
    <rPh sb="1" eb="3">
      <t>ドウニュウ</t>
    </rPh>
    <rPh sb="3" eb="4">
      <t>ゴ</t>
    </rPh>
    <rPh sb="5" eb="7">
      <t>セイサン</t>
    </rPh>
    <rPh sb="7" eb="8">
      <t>リョウ</t>
    </rPh>
    <rPh sb="9" eb="11">
      <t>カドウ</t>
    </rPh>
    <rPh sb="11" eb="13">
      <t>ジカン</t>
    </rPh>
    <rPh sb="13" eb="14">
      <t>トウ</t>
    </rPh>
    <rPh sb="15" eb="16">
      <t>ヘ</t>
    </rPh>
    <rPh sb="17" eb="19">
      <t>ミコ</t>
    </rPh>
    <rPh sb="23" eb="25">
      <t>バアイ</t>
    </rPh>
    <rPh sb="26" eb="28">
      <t>ドウニュウ</t>
    </rPh>
    <rPh sb="28" eb="29">
      <t>ゴ</t>
    </rPh>
    <rPh sb="30" eb="32">
      <t>セイサン</t>
    </rPh>
    <rPh sb="32" eb="33">
      <t>リョウ</t>
    </rPh>
    <rPh sb="34" eb="36">
      <t>カコ</t>
    </rPh>
    <rPh sb="37" eb="39">
      <t>ジッセキ</t>
    </rPh>
    <rPh sb="39" eb="41">
      <t>ネンド</t>
    </rPh>
    <rPh sb="42" eb="43">
      <t>オナ</t>
    </rPh>
    <phoneticPr fontId="21"/>
  </si>
  <si>
    <t>　同条件として省エネルギー計算すること。</t>
    <rPh sb="1" eb="4">
      <t>ドウジョウケン</t>
    </rPh>
    <rPh sb="7" eb="8">
      <t>ショウ</t>
    </rPh>
    <rPh sb="13" eb="15">
      <t>ケイサン</t>
    </rPh>
    <phoneticPr fontId="21"/>
  </si>
  <si>
    <t>【エネルギー原単位の改善効果】</t>
    <rPh sb="6" eb="9">
      <t>ゲンタンイ</t>
    </rPh>
    <rPh sb="10" eb="12">
      <t>カイゼン</t>
    </rPh>
    <rPh sb="12" eb="14">
      <t>コウカ</t>
    </rPh>
    <phoneticPr fontId="21"/>
  </si>
  <si>
    <t>％</t>
    <phoneticPr fontId="21"/>
  </si>
  <si>
    <t>　1-(ｅ/ｄ)</t>
    <phoneticPr fontId="21"/>
  </si>
  <si>
    <t>見積書</t>
    <rPh sb="0" eb="3">
      <t>ミツモリショ</t>
    </rPh>
    <phoneticPr fontId="7"/>
  </si>
  <si>
    <t>省エネ要因</t>
    <rPh sb="0" eb="1">
      <t>ショウ</t>
    </rPh>
    <rPh sb="3" eb="5">
      <t>ヨウイン</t>
    </rPh>
    <phoneticPr fontId="7"/>
  </si>
  <si>
    <t>３．原単位改善率</t>
    <phoneticPr fontId="7"/>
  </si>
  <si>
    <t>記</t>
    <rPh sb="0" eb="1">
      <t>キ</t>
    </rPh>
    <phoneticPr fontId="7"/>
  </si>
  <si>
    <t>円</t>
    <rPh sb="0" eb="1">
      <t>エン</t>
    </rPh>
    <phoneticPr fontId="7"/>
  </si>
  <si>
    <t>元金均等返済額</t>
    <rPh sb="0" eb="2">
      <t>ガンキン</t>
    </rPh>
    <rPh sb="2" eb="4">
      <t>キントウ</t>
    </rPh>
    <rPh sb="4" eb="6">
      <t>ヘンサイ</t>
    </rPh>
    <rPh sb="6" eb="7">
      <t>ガク</t>
    </rPh>
    <phoneticPr fontId="7"/>
  </si>
  <si>
    <t>融資利率</t>
    <rPh sb="0" eb="2">
      <t>ユウシ</t>
    </rPh>
    <rPh sb="2" eb="4">
      <t>リリツ</t>
    </rPh>
    <phoneticPr fontId="7"/>
  </si>
  <si>
    <t>利子補給率</t>
    <rPh sb="0" eb="2">
      <t>リシ</t>
    </rPh>
    <rPh sb="2" eb="4">
      <t>ホキュウ</t>
    </rPh>
    <rPh sb="4" eb="5">
      <t>リツ</t>
    </rPh>
    <phoneticPr fontId="7"/>
  </si>
  <si>
    <t>（別添２）</t>
    <rPh sb="1" eb="3">
      <t>ベッテン</t>
    </rPh>
    <phoneticPr fontId="7"/>
  </si>
  <si>
    <t>指定金融機関</t>
    <rPh sb="0" eb="2">
      <t>シテイ</t>
    </rPh>
    <rPh sb="2" eb="4">
      <t>キンユウ</t>
    </rPh>
    <rPh sb="4" eb="6">
      <t>キカン</t>
    </rPh>
    <phoneticPr fontId="7"/>
  </si>
  <si>
    <t>代表者等名</t>
    <rPh sb="0" eb="3">
      <t>ダイヒョウシャ</t>
    </rPh>
    <rPh sb="3" eb="4">
      <t>トウ</t>
    </rPh>
    <rPh sb="4" eb="5">
      <t>メイ</t>
    </rPh>
    <phoneticPr fontId="7"/>
  </si>
  <si>
    <t>１．融資名称</t>
    <rPh sb="2" eb="4">
      <t>ユウシ</t>
    </rPh>
    <rPh sb="4" eb="6">
      <t>メイショウ</t>
    </rPh>
    <phoneticPr fontId="7"/>
  </si>
  <si>
    <t>（注）この申請書には、ＳＩＩが指示する書面を添付すること。</t>
    <phoneticPr fontId="7"/>
  </si>
  <si>
    <t>様式第１</t>
    <phoneticPr fontId="7"/>
  </si>
  <si>
    <t>融資計画書</t>
    <phoneticPr fontId="7"/>
  </si>
  <si>
    <t>２．融資計画の内容</t>
    <rPh sb="2" eb="4">
      <t>ユウシ</t>
    </rPh>
    <rPh sb="4" eb="6">
      <t>ケイカク</t>
    </rPh>
    <rPh sb="7" eb="9">
      <t>ナイヨウ</t>
    </rPh>
    <phoneticPr fontId="7"/>
  </si>
  <si>
    <t>利子補給対象事業者</t>
    <rPh sb="0" eb="2">
      <t>リシ</t>
    </rPh>
    <rPh sb="2" eb="4">
      <t>ホキュウ</t>
    </rPh>
    <rPh sb="4" eb="6">
      <t>タイショウ</t>
    </rPh>
    <rPh sb="6" eb="9">
      <t>ジギョウシャ</t>
    </rPh>
    <phoneticPr fontId="7"/>
  </si>
  <si>
    <t>氏名（ｶﾅ）</t>
    <rPh sb="0" eb="2">
      <t>シメイ</t>
    </rPh>
    <phoneticPr fontId="7"/>
  </si>
  <si>
    <t>（別添１）</t>
    <phoneticPr fontId="7"/>
  </si>
  <si>
    <t>１．融資の内容</t>
    <rPh sb="2" eb="4">
      <t>ユウシ</t>
    </rPh>
    <rPh sb="5" eb="7">
      <t>ナイヨウ</t>
    </rPh>
    <phoneticPr fontId="7"/>
  </si>
  <si>
    <t>最終弁済額</t>
  </si>
  <si>
    <t>％</t>
    <phoneticPr fontId="7"/>
  </si>
  <si>
    <t>内　交付対象融資額</t>
    <rPh sb="2" eb="4">
      <t>コウフ</t>
    </rPh>
    <rPh sb="4" eb="6">
      <t>タイショウ</t>
    </rPh>
    <rPh sb="6" eb="8">
      <t>ユウシ</t>
    </rPh>
    <phoneticPr fontId="7"/>
  </si>
  <si>
    <t>交付対象融資期間</t>
    <rPh sb="6" eb="8">
      <t>キカン</t>
    </rPh>
    <phoneticPr fontId="7"/>
  </si>
  <si>
    <t>２．申請する利子補給金の額</t>
    <rPh sb="2" eb="4">
      <t>シンセイ</t>
    </rPh>
    <rPh sb="6" eb="8">
      <t>リシ</t>
    </rPh>
    <rPh sb="8" eb="11">
      <t>ホキュウキン</t>
    </rPh>
    <rPh sb="12" eb="13">
      <t>ガク</t>
    </rPh>
    <phoneticPr fontId="7"/>
  </si>
  <si>
    <t>融資残高
（円）</t>
    <rPh sb="0" eb="2">
      <t>ユウシ</t>
    </rPh>
    <rPh sb="2" eb="4">
      <t>ザンダカ</t>
    </rPh>
    <rPh sb="6" eb="7">
      <t>エン</t>
    </rPh>
    <phoneticPr fontId="7"/>
  </si>
  <si>
    <t>交付対象融資
残高
（円）</t>
    <rPh sb="7" eb="9">
      <t>ザンダカ</t>
    </rPh>
    <phoneticPr fontId="7"/>
  </si>
  <si>
    <t>融資計画詳細</t>
    <rPh sb="0" eb="2">
      <t>ユウシ</t>
    </rPh>
    <rPh sb="2" eb="4">
      <t>ケイカク</t>
    </rPh>
    <rPh sb="4" eb="6">
      <t>ショウサイ</t>
    </rPh>
    <phoneticPr fontId="7"/>
  </si>
  <si>
    <t>資本金</t>
    <rPh sb="0" eb="3">
      <t>シホンキン</t>
    </rPh>
    <phoneticPr fontId="7"/>
  </si>
  <si>
    <t>人</t>
    <rPh sb="0" eb="1">
      <t>ヒト</t>
    </rPh>
    <phoneticPr fontId="7"/>
  </si>
  <si>
    <t>従業員数</t>
    <rPh sb="0" eb="3">
      <t>ジュウギョウイン</t>
    </rPh>
    <rPh sb="3" eb="4">
      <t>スウ</t>
    </rPh>
    <phoneticPr fontId="7"/>
  </si>
  <si>
    <t>利補率</t>
    <rPh sb="0" eb="1">
      <t>リ</t>
    </rPh>
    <rPh sb="1" eb="2">
      <t>ホ</t>
    </rPh>
    <rPh sb="2" eb="3">
      <t>リツ</t>
    </rPh>
    <phoneticPr fontId="7"/>
  </si>
  <si>
    <t>融資額</t>
    <phoneticPr fontId="7"/>
  </si>
  <si>
    <t>交付対象融資額</t>
    <rPh sb="6" eb="7">
      <t>ガク</t>
    </rPh>
    <phoneticPr fontId="7"/>
  </si>
  <si>
    <t>元金均等返済額（円）</t>
    <rPh sb="8" eb="9">
      <t>エン</t>
    </rPh>
    <phoneticPr fontId="7"/>
  </si>
  <si>
    <t>（別添１）</t>
  </si>
  <si>
    <t>計算用セル
（配布時非表示）</t>
    <rPh sb="0" eb="3">
      <t>ケイサンヨウ</t>
    </rPh>
    <rPh sb="7" eb="9">
      <t>ハイフ</t>
    </rPh>
    <rPh sb="9" eb="10">
      <t>ジ</t>
    </rPh>
    <rPh sb="10" eb="13">
      <t>ヒヒョウジ</t>
    </rPh>
    <phoneticPr fontId="7"/>
  </si>
  <si>
    <t>交付申請</t>
    <rPh sb="0" eb="2">
      <t>コウフ</t>
    </rPh>
    <rPh sb="2" eb="4">
      <t>シンセイ</t>
    </rPh>
    <phoneticPr fontId="7"/>
  </si>
  <si>
    <t>融資計画</t>
    <rPh sb="0" eb="2">
      <t>ユウシ</t>
    </rPh>
    <rPh sb="2" eb="4">
      <t>ケイカク</t>
    </rPh>
    <phoneticPr fontId="7"/>
  </si>
  <si>
    <t>利子補給金の額</t>
    <phoneticPr fontId="7"/>
  </si>
  <si>
    <t>利子補給金の額</t>
    <phoneticPr fontId="7"/>
  </si>
  <si>
    <t>日数
（合計）</t>
    <rPh sb="0" eb="2">
      <t>ニッスウ</t>
    </rPh>
    <rPh sb="4" eb="6">
      <t>ゴウケイ</t>
    </rPh>
    <phoneticPr fontId="7"/>
  </si>
  <si>
    <t>合計（円）</t>
    <rPh sb="0" eb="2">
      <t>ゴウケイ</t>
    </rPh>
    <rPh sb="3" eb="4">
      <t>エン</t>
    </rPh>
    <phoneticPr fontId="7"/>
  </si>
  <si>
    <t>工事費</t>
  </si>
  <si>
    <t>移行作業費</t>
  </si>
  <si>
    <t>サービス費</t>
    <rPh sb="4" eb="5">
      <t>ヒ</t>
    </rPh>
    <phoneticPr fontId="7"/>
  </si>
  <si>
    <t>４．利子補給対象事業者情報</t>
    <rPh sb="11" eb="13">
      <t>ジョウホウ</t>
    </rPh>
    <phoneticPr fontId="7"/>
  </si>
  <si>
    <t>事業者名</t>
    <rPh sb="0" eb="2">
      <t>ジギョウ</t>
    </rPh>
    <rPh sb="2" eb="3">
      <t>シャ</t>
    </rPh>
    <rPh sb="3" eb="4">
      <t>メイ</t>
    </rPh>
    <phoneticPr fontId="7"/>
  </si>
  <si>
    <t>７．利子補給対象事業の概要</t>
    <rPh sb="2" eb="4">
      <t>リシ</t>
    </rPh>
    <rPh sb="4" eb="6">
      <t>ホキュウ</t>
    </rPh>
    <rPh sb="6" eb="8">
      <t>タイショウ</t>
    </rPh>
    <rPh sb="8" eb="10">
      <t>ジギョウ</t>
    </rPh>
    <rPh sb="11" eb="13">
      <t>ガイヨウ</t>
    </rPh>
    <phoneticPr fontId="7"/>
  </si>
  <si>
    <t>役職名</t>
    <rPh sb="0" eb="2">
      <t>ヤクショク</t>
    </rPh>
    <rPh sb="2" eb="3">
      <t>メイ</t>
    </rPh>
    <phoneticPr fontId="7"/>
  </si>
  <si>
    <t>（別添３）</t>
    <phoneticPr fontId="7"/>
  </si>
  <si>
    <t>（別添５）</t>
    <phoneticPr fontId="7"/>
  </si>
  <si>
    <t>５．所在地（省エネルギー設備の使用場所及び省エネルギー取組の実施場所）</t>
    <rPh sb="6" eb="7">
      <t>ショウ</t>
    </rPh>
    <rPh sb="12" eb="14">
      <t>セツビ</t>
    </rPh>
    <rPh sb="15" eb="17">
      <t>シヨウ</t>
    </rPh>
    <rPh sb="17" eb="19">
      <t>バショ</t>
    </rPh>
    <rPh sb="19" eb="20">
      <t>オヨ</t>
    </rPh>
    <rPh sb="21" eb="22">
      <t>ショウ</t>
    </rPh>
    <rPh sb="27" eb="29">
      <t>トリクミ</t>
    </rPh>
    <rPh sb="30" eb="32">
      <t>ジッシ</t>
    </rPh>
    <rPh sb="32" eb="34">
      <t>バショ</t>
    </rPh>
    <phoneticPr fontId="7"/>
  </si>
  <si>
    <t>（別添１）</t>
    <phoneticPr fontId="7"/>
  </si>
  <si>
    <t>T</t>
    <phoneticPr fontId="7"/>
  </si>
  <si>
    <t>M</t>
    <phoneticPr fontId="7"/>
  </si>
  <si>
    <t>S</t>
    <phoneticPr fontId="7"/>
  </si>
  <si>
    <t>F</t>
    <phoneticPr fontId="7"/>
  </si>
  <si>
    <t>H</t>
    <phoneticPr fontId="7"/>
  </si>
  <si>
    <t>（注）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こと。
　また、外国人については、氏名漢字欄はアルファベットを、氏名カナ欄は当該アルファベットのカナ読みを記載すること。</t>
    <phoneticPr fontId="7"/>
  </si>
  <si>
    <t>（ア）</t>
    <phoneticPr fontId="7"/>
  </si>
  <si>
    <t>（イ）</t>
    <phoneticPr fontId="7"/>
  </si>
  <si>
    <t>（ウ）</t>
    <phoneticPr fontId="7"/>
  </si>
  <si>
    <t>設計費</t>
    <rPh sb="0" eb="2">
      <t>セッケイ</t>
    </rPh>
    <rPh sb="2" eb="3">
      <t>ヒ</t>
    </rPh>
    <phoneticPr fontId="7"/>
  </si>
  <si>
    <t>設備費</t>
    <rPh sb="0" eb="2">
      <t>セツビ</t>
    </rPh>
    <rPh sb="2" eb="3">
      <t>ヒ</t>
    </rPh>
    <phoneticPr fontId="7"/>
  </si>
  <si>
    <t>工事費</t>
    <rPh sb="0" eb="2">
      <t>コウジ</t>
    </rPh>
    <rPh sb="2" eb="3">
      <t>ヒ</t>
    </rPh>
    <phoneticPr fontId="7"/>
  </si>
  <si>
    <t>名称</t>
    <rPh sb="0" eb="2">
      <t>メイショウ</t>
    </rPh>
    <phoneticPr fontId="7"/>
  </si>
  <si>
    <t>トップランナー
基準</t>
    <rPh sb="8" eb="10">
      <t>キジュン</t>
    </rPh>
    <phoneticPr fontId="7"/>
  </si>
  <si>
    <t>エネルギー使用量の原油換算表（任意）</t>
    <phoneticPr fontId="7"/>
  </si>
  <si>
    <t>（別添６）</t>
    <phoneticPr fontId="7"/>
  </si>
  <si>
    <t>１.対象要件内容（以下要件より該当する項目を選択すること。）</t>
    <rPh sb="2" eb="4">
      <t>タイショウ</t>
    </rPh>
    <rPh sb="4" eb="6">
      <t>ヨウケン</t>
    </rPh>
    <rPh sb="6" eb="8">
      <t>ナイヨウ</t>
    </rPh>
    <rPh sb="19" eb="21">
      <t>コウモク</t>
    </rPh>
    <phoneticPr fontId="7"/>
  </si>
  <si>
    <t>（注）
エネルギー使用量の増減を計算に用いた定数や式等を具体的に示し、出来るだけ詳しく記入すること。
他の申請書類や添付資料と整合を取ること。
エネルギー消費原単位の算出にあたり原則、導入設備の生産量（ｔや㎥、ℓ等）を分母とすること。
生産量以外の単位を用いてエネルギー消費原単位改善の申請を行う場合は事前にSIIへ相談すること。
カタログや仕様書又は実測データ、図面等の裏付け資料を添付すること。</t>
    <rPh sb="1" eb="2">
      <t>チュウ</t>
    </rPh>
    <phoneticPr fontId="7"/>
  </si>
  <si>
    <t>（注）
省エネルギー取組の内容について出来るだけ詳しく記入すること。
他の申請書類や添付資料と整合を取ること。
必要に応じて利用するサービスのカタログや裏付け資料を添付すること。</t>
    <rPh sb="1" eb="2">
      <t>チュウ</t>
    </rPh>
    <rPh sb="4" eb="5">
      <t>ショウ</t>
    </rPh>
    <rPh sb="10" eb="12">
      <t>トリクミ</t>
    </rPh>
    <rPh sb="13" eb="15">
      <t>ナイヨウ</t>
    </rPh>
    <phoneticPr fontId="7"/>
  </si>
  <si>
    <t>実績報告</t>
    <rPh sb="0" eb="2">
      <t>ジッセキ</t>
    </rPh>
    <rPh sb="2" eb="4">
      <t>ホウコク</t>
    </rPh>
    <phoneticPr fontId="7"/>
  </si>
  <si>
    <t>本提出書類に関する問い合わせ先</t>
    <rPh sb="0" eb="1">
      <t>ホン</t>
    </rPh>
    <rPh sb="1" eb="3">
      <t>テイシュツ</t>
    </rPh>
    <rPh sb="3" eb="5">
      <t>ショルイ</t>
    </rPh>
    <rPh sb="6" eb="7">
      <t>カン</t>
    </rPh>
    <rPh sb="9" eb="10">
      <t>ト</t>
    </rPh>
    <rPh sb="11" eb="12">
      <t>ア</t>
    </rPh>
    <rPh sb="14" eb="15">
      <t>サキ</t>
    </rPh>
    <phoneticPr fontId="7"/>
  </si>
  <si>
    <t>企業の内容</t>
    <rPh sb="0" eb="2">
      <t>キギョウ</t>
    </rPh>
    <rPh sb="3" eb="5">
      <t>ナイヨウ</t>
    </rPh>
    <phoneticPr fontId="7"/>
  </si>
  <si>
    <t>対象事業の概要</t>
    <rPh sb="0" eb="2">
      <t>タイショウ</t>
    </rPh>
    <rPh sb="2" eb="4">
      <t>ジギョウ</t>
    </rPh>
    <phoneticPr fontId="7"/>
  </si>
  <si>
    <t>計算用セル
（配布時非表示）</t>
    <phoneticPr fontId="7"/>
  </si>
  <si>
    <t>単価</t>
    <rPh sb="0" eb="2">
      <t>タンカ</t>
    </rPh>
    <phoneticPr fontId="7"/>
  </si>
  <si>
    <t>データセンターのクラウドサービス活用</t>
    <rPh sb="16" eb="18">
      <t>カツヨウ</t>
    </rPh>
    <phoneticPr fontId="7"/>
  </si>
  <si>
    <t>ＥＭＳの導入</t>
    <rPh sb="4" eb="6">
      <t>ドウニュウ</t>
    </rPh>
    <phoneticPr fontId="7"/>
  </si>
  <si>
    <t xml:space="preserve">２．取組内容の詳細
</t>
    <rPh sb="2" eb="4">
      <t>トリクミ</t>
    </rPh>
    <rPh sb="4" eb="6">
      <t>ナイヨウ</t>
    </rPh>
    <rPh sb="7" eb="9">
      <t>ショウサイ</t>
    </rPh>
    <phoneticPr fontId="7"/>
  </si>
  <si>
    <t>業種大分類</t>
    <rPh sb="0" eb="2">
      <t>ギョウシュ</t>
    </rPh>
    <rPh sb="2" eb="5">
      <t>ダイブンルイ</t>
    </rPh>
    <phoneticPr fontId="7"/>
  </si>
  <si>
    <t>業種分類項目名</t>
    <rPh sb="0" eb="2">
      <t>ギョウシュ</t>
    </rPh>
    <rPh sb="2" eb="4">
      <t>ブンルイ</t>
    </rPh>
    <rPh sb="4" eb="6">
      <t>コウモク</t>
    </rPh>
    <rPh sb="6" eb="7">
      <t>メイ</t>
    </rPh>
    <phoneticPr fontId="7"/>
  </si>
  <si>
    <t>省エネルギー設備等の導入に必要な機械装置の設計費、システム設計費等。</t>
    <phoneticPr fontId="7"/>
  </si>
  <si>
    <t>省エネルギー設備等の購入に必要な経費。</t>
    <phoneticPr fontId="7"/>
  </si>
  <si>
    <t>省エネルギー設備等の導入に不可欠な工事に要する経費。
※工事実施に伴う工事用図面等の経費は、設計費に含めず、工事費に含めること。</t>
    <rPh sb="42" eb="44">
      <t>ケイヒ</t>
    </rPh>
    <phoneticPr fontId="7"/>
  </si>
  <si>
    <t>2020年度　単位期間Ⅰ</t>
    <rPh sb="4" eb="6">
      <t>ネンド</t>
    </rPh>
    <rPh sb="7" eb="9">
      <t>タンイ</t>
    </rPh>
    <phoneticPr fontId="7"/>
  </si>
  <si>
    <t>2020年度　単位期間Ⅱ</t>
    <rPh sb="4" eb="6">
      <t>ネンド</t>
    </rPh>
    <rPh sb="7" eb="9">
      <t>タンイ</t>
    </rPh>
    <phoneticPr fontId="7"/>
  </si>
  <si>
    <t>2021年度　単位期間Ⅰ</t>
    <rPh sb="4" eb="6">
      <t>ネンド</t>
    </rPh>
    <rPh sb="7" eb="9">
      <t>タンイ</t>
    </rPh>
    <phoneticPr fontId="7"/>
  </si>
  <si>
    <t>2021年度　単位期間Ⅱ</t>
    <rPh sb="4" eb="6">
      <t>ネンド</t>
    </rPh>
    <rPh sb="7" eb="9">
      <t>タンイ</t>
    </rPh>
    <phoneticPr fontId="7"/>
  </si>
  <si>
    <t>2022年度　単位期間Ⅰ</t>
    <rPh sb="4" eb="6">
      <t>ネンド</t>
    </rPh>
    <rPh sb="7" eb="9">
      <t>タンイ</t>
    </rPh>
    <phoneticPr fontId="7"/>
  </si>
  <si>
    <t>2022年度　単位期間Ⅱ</t>
    <rPh sb="4" eb="6">
      <t>ネンド</t>
    </rPh>
    <rPh sb="7" eb="9">
      <t>タンイ</t>
    </rPh>
    <phoneticPr fontId="7"/>
  </si>
  <si>
    <t>2023年度　単位期間Ⅰ</t>
    <rPh sb="4" eb="6">
      <t>ネンド</t>
    </rPh>
    <rPh sb="7" eb="9">
      <t>タンイ</t>
    </rPh>
    <phoneticPr fontId="7"/>
  </si>
  <si>
    <t>2023年度　単位期間Ⅱ</t>
    <rPh sb="4" eb="6">
      <t>ネンド</t>
    </rPh>
    <rPh sb="7" eb="9">
      <t>タンイ</t>
    </rPh>
    <phoneticPr fontId="7"/>
  </si>
  <si>
    <t>2024年度　単位期間Ⅰ</t>
    <rPh sb="4" eb="6">
      <t>ネンド</t>
    </rPh>
    <rPh sb="7" eb="9">
      <t>タンイ</t>
    </rPh>
    <phoneticPr fontId="7"/>
  </si>
  <si>
    <t>2024年度　単位期間Ⅱ</t>
    <rPh sb="4" eb="6">
      <t>ネンド</t>
    </rPh>
    <rPh sb="7" eb="9">
      <t>タンイ</t>
    </rPh>
    <phoneticPr fontId="7"/>
  </si>
  <si>
    <t>2025年度　単位期間Ⅰ</t>
    <rPh sb="4" eb="6">
      <t>ネンド</t>
    </rPh>
    <rPh sb="7" eb="9">
      <t>タンイ</t>
    </rPh>
    <phoneticPr fontId="7"/>
  </si>
  <si>
    <t>2025年度　単位期間Ⅱ</t>
    <rPh sb="4" eb="6">
      <t>ネンド</t>
    </rPh>
    <rPh sb="7" eb="9">
      <t>タンイ</t>
    </rPh>
    <phoneticPr fontId="7"/>
  </si>
  <si>
    <t>2026年度　単位期間Ⅰ</t>
    <rPh sb="4" eb="6">
      <t>ネンド</t>
    </rPh>
    <rPh sb="7" eb="9">
      <t>タンイ</t>
    </rPh>
    <phoneticPr fontId="7"/>
  </si>
  <si>
    <t>2026年度　単位期間Ⅱ</t>
    <rPh sb="4" eb="6">
      <t>ネンド</t>
    </rPh>
    <rPh sb="7" eb="9">
      <t>タンイ</t>
    </rPh>
    <phoneticPr fontId="7"/>
  </si>
  <si>
    <t>2027年度　単位期間Ⅰ</t>
    <rPh sb="4" eb="6">
      <t>ネンド</t>
    </rPh>
    <rPh sb="7" eb="9">
      <t>タンイ</t>
    </rPh>
    <phoneticPr fontId="7"/>
  </si>
  <si>
    <t>2027年度　単位期間Ⅱ</t>
    <rPh sb="4" eb="6">
      <t>ネンド</t>
    </rPh>
    <rPh sb="7" eb="9">
      <t>タンイ</t>
    </rPh>
    <phoneticPr fontId="7"/>
  </si>
  <si>
    <t>2028年度　単位期間Ⅰ</t>
    <rPh sb="4" eb="6">
      <t>ネンド</t>
    </rPh>
    <rPh sb="7" eb="9">
      <t>タンイ</t>
    </rPh>
    <phoneticPr fontId="7"/>
  </si>
  <si>
    <t>2028年度　単位期間Ⅱ</t>
    <rPh sb="4" eb="6">
      <t>ネンド</t>
    </rPh>
    <rPh sb="7" eb="9">
      <t>タンイ</t>
    </rPh>
    <phoneticPr fontId="7"/>
  </si>
  <si>
    <t>設備等利用者名</t>
    <rPh sb="0" eb="2">
      <t>セツビ</t>
    </rPh>
    <rPh sb="2" eb="3">
      <t>トウ</t>
    </rPh>
    <rPh sb="3" eb="6">
      <t>リヨウシャ</t>
    </rPh>
    <rPh sb="6" eb="7">
      <t>メイ</t>
    </rPh>
    <phoneticPr fontId="7"/>
  </si>
  <si>
    <t>中小企業／その他
（いずれかを選択）</t>
    <rPh sb="0" eb="2">
      <t>チュウショウ</t>
    </rPh>
    <rPh sb="2" eb="4">
      <t>キギョウ</t>
    </rPh>
    <rPh sb="7" eb="8">
      <t>タ</t>
    </rPh>
    <rPh sb="15" eb="17">
      <t>センタク</t>
    </rPh>
    <phoneticPr fontId="7"/>
  </si>
  <si>
    <t>６．対象要件（以下要件より該当する項目を選択すること。）</t>
    <rPh sb="17" eb="19">
      <t>コウモク</t>
    </rPh>
    <phoneticPr fontId="7"/>
  </si>
  <si>
    <t>個数
（回数）</t>
    <rPh sb="0" eb="2">
      <t>コスウ</t>
    </rPh>
    <phoneticPr fontId="7"/>
  </si>
  <si>
    <t>利子補給金の交付の対象となる経費リスト</t>
    <phoneticPr fontId="7"/>
  </si>
  <si>
    <t>-</t>
    <phoneticPr fontId="7"/>
  </si>
  <si>
    <t>-</t>
    <phoneticPr fontId="7"/>
  </si>
  <si>
    <t>日</t>
    <rPh sb="0" eb="1">
      <t>ニチ</t>
    </rPh>
    <phoneticPr fontId="7"/>
  </si>
  <si>
    <t>一般社団法人　環境共創イニシアチブ</t>
    <phoneticPr fontId="7"/>
  </si>
  <si>
    <t>代 表 理 事　　　赤池　学　殿</t>
    <phoneticPr fontId="7"/>
  </si>
  <si>
    <t>利子補給対象事業者</t>
    <phoneticPr fontId="7"/>
  </si>
  <si>
    <t>平成３１年度省エネルギー設備投資に係る利子補給金</t>
    <phoneticPr fontId="7"/>
  </si>
  <si>
    <t>自：</t>
    <rPh sb="0" eb="1">
      <t>ジ</t>
    </rPh>
    <phoneticPr fontId="7"/>
  </si>
  <si>
    <t>至：</t>
    <rPh sb="0" eb="1">
      <t>イタ</t>
    </rPh>
    <phoneticPr fontId="7"/>
  </si>
  <si>
    <t>2019年度　単位期間Ⅱ</t>
    <rPh sb="4" eb="6">
      <t>ネンド</t>
    </rPh>
    <rPh sb="7" eb="9">
      <t>タンイ</t>
    </rPh>
    <rPh sb="9" eb="11">
      <t>キカン</t>
    </rPh>
    <phoneticPr fontId="7"/>
  </si>
  <si>
    <t>３．２０２０年３月１１日以降の融資残高及び利子補給金の申請計画</t>
    <phoneticPr fontId="7"/>
  </si>
  <si>
    <t>2029年度　単位期間Ⅰ</t>
    <rPh sb="4" eb="6">
      <t>ネンド</t>
    </rPh>
    <rPh sb="7" eb="9">
      <t>タンイ</t>
    </rPh>
    <phoneticPr fontId="7"/>
  </si>
  <si>
    <t>2029年度　単位期間Ⅱ</t>
    <rPh sb="4" eb="6">
      <t>ネンド</t>
    </rPh>
    <rPh sb="7" eb="9">
      <t>タンイ</t>
    </rPh>
    <phoneticPr fontId="7"/>
  </si>
  <si>
    <t>利子補給金交付申請額（円）</t>
    <phoneticPr fontId="7"/>
  </si>
  <si>
    <t>利子補給金交付申請額合計（円）</t>
    <rPh sb="10" eb="12">
      <t>ゴウケイ</t>
    </rPh>
    <rPh sb="13" eb="14">
      <t>エン</t>
    </rPh>
    <phoneticPr fontId="7"/>
  </si>
  <si>
    <t>様式第1_L4</t>
  </si>
  <si>
    <t>様式第1_N4</t>
  </si>
  <si>
    <t>様式第1_P4</t>
  </si>
  <si>
    <t>様式第1_K14</t>
  </si>
  <si>
    <t>様式第1_K17</t>
  </si>
  <si>
    <t>様式第1_K20</t>
  </si>
  <si>
    <t>様式第1_K22</t>
  </si>
  <si>
    <t>様式第1_K25</t>
  </si>
  <si>
    <t>様式第1_K28</t>
  </si>
  <si>
    <t>様式第1_K31</t>
  </si>
  <si>
    <t>様式第1_K33</t>
  </si>
  <si>
    <t>様式第1_B70</t>
    <phoneticPr fontId="7"/>
  </si>
  <si>
    <t>様式第1_B74</t>
    <phoneticPr fontId="7"/>
  </si>
  <si>
    <t>別添1_C6</t>
    <phoneticPr fontId="7"/>
  </si>
  <si>
    <t>別添1_C8</t>
    <phoneticPr fontId="7"/>
  </si>
  <si>
    <t>別添1_C10</t>
    <phoneticPr fontId="7"/>
  </si>
  <si>
    <t>別添1_D12</t>
    <phoneticPr fontId="7"/>
  </si>
  <si>
    <t>別添1_D13</t>
    <phoneticPr fontId="7"/>
  </si>
  <si>
    <t>別添1_C14</t>
    <phoneticPr fontId="7"/>
  </si>
  <si>
    <t>別添1_C17</t>
    <phoneticPr fontId="7"/>
  </si>
  <si>
    <t>別添1_C19</t>
    <phoneticPr fontId="7"/>
  </si>
  <si>
    <t>別添1_C21</t>
    <phoneticPr fontId="7"/>
  </si>
  <si>
    <t>別添1_D23</t>
    <phoneticPr fontId="7"/>
  </si>
  <si>
    <t>別添1_D24</t>
    <phoneticPr fontId="7"/>
  </si>
  <si>
    <t>別添1_C25</t>
    <phoneticPr fontId="7"/>
  </si>
  <si>
    <t>別添1_L36</t>
    <phoneticPr fontId="7"/>
  </si>
  <si>
    <t>別添1_L44</t>
    <phoneticPr fontId="7"/>
  </si>
  <si>
    <t>別添1_D7</t>
    <rPh sb="0" eb="2">
      <t>ベッテン</t>
    </rPh>
    <phoneticPr fontId="7"/>
  </si>
  <si>
    <t>別添1_M7</t>
    <rPh sb="0" eb="2">
      <t>ベッテン</t>
    </rPh>
    <phoneticPr fontId="7"/>
  </si>
  <si>
    <t>別添1_D9</t>
    <rPh sb="0" eb="2">
      <t>ベッテン</t>
    </rPh>
    <phoneticPr fontId="7"/>
  </si>
  <si>
    <t>別添1_D11</t>
    <rPh sb="0" eb="2">
      <t>ベッテン</t>
    </rPh>
    <phoneticPr fontId="7"/>
  </si>
  <si>
    <t>別添1_D15</t>
    <rPh sb="0" eb="2">
      <t>ベッテン</t>
    </rPh>
    <phoneticPr fontId="7"/>
  </si>
  <si>
    <t>別添1_A42</t>
    <rPh sb="0" eb="2">
      <t>ベッテン</t>
    </rPh>
    <phoneticPr fontId="7"/>
  </si>
  <si>
    <t>別添1_A52</t>
    <rPh sb="0" eb="2">
      <t>ベッテン</t>
    </rPh>
    <phoneticPr fontId="7"/>
  </si>
  <si>
    <t>別添1_G8</t>
    <rPh sb="0" eb="2">
      <t>ベッテン</t>
    </rPh>
    <phoneticPr fontId="7"/>
  </si>
  <si>
    <t>別添1_G9</t>
    <rPh sb="0" eb="2">
      <t>ベッテン</t>
    </rPh>
    <phoneticPr fontId="7"/>
  </si>
  <si>
    <t>別添1_G10</t>
    <rPh sb="0" eb="2">
      <t>ベッテン</t>
    </rPh>
    <phoneticPr fontId="7"/>
  </si>
  <si>
    <t>別添1_G11</t>
    <rPh sb="0" eb="2">
      <t>ベッテン</t>
    </rPh>
    <phoneticPr fontId="7"/>
  </si>
  <si>
    <t>別添1_G17</t>
    <rPh sb="0" eb="2">
      <t>ベッテン</t>
    </rPh>
    <phoneticPr fontId="7"/>
  </si>
  <si>
    <t>別添1_G18</t>
    <rPh sb="0" eb="2">
      <t>ベッテン</t>
    </rPh>
    <phoneticPr fontId="7"/>
  </si>
  <si>
    <t>別添1_G19</t>
    <rPh sb="0" eb="2">
      <t>ベッテン</t>
    </rPh>
    <phoneticPr fontId="7"/>
  </si>
  <si>
    <t>別添1_G20</t>
    <rPh sb="0" eb="2">
      <t>ベッテン</t>
    </rPh>
    <phoneticPr fontId="7"/>
  </si>
  <si>
    <t>別添1_A27～35</t>
    <rPh sb="0" eb="2">
      <t>ベッテン</t>
    </rPh>
    <phoneticPr fontId="7"/>
  </si>
  <si>
    <t>別添5_A6</t>
    <rPh sb="0" eb="2">
      <t>ベッテン</t>
    </rPh>
    <phoneticPr fontId="7"/>
  </si>
  <si>
    <t>別添5_A28</t>
    <rPh sb="0" eb="2">
      <t>ベッテン</t>
    </rPh>
    <phoneticPr fontId="7"/>
  </si>
  <si>
    <t>-</t>
  </si>
  <si>
    <t>別添1融_L2</t>
    <rPh sb="0" eb="2">
      <t>ベッテン</t>
    </rPh>
    <rPh sb="3" eb="4">
      <t>トオル</t>
    </rPh>
    <phoneticPr fontId="7"/>
  </si>
  <si>
    <t>生年月日</t>
  </si>
  <si>
    <t>和暦</t>
  </si>
  <si>
    <t>年</t>
  </si>
  <si>
    <t>月</t>
  </si>
  <si>
    <t>日</t>
  </si>
  <si>
    <t xml:space="preserve">１．事業実施前の原単位及びエネルギー使用量
</t>
    <phoneticPr fontId="7"/>
  </si>
  <si>
    <t>事業実施前の原単位及びエネルギー使用量</t>
  </si>
  <si>
    <t>２．事業実施後の原単位及びエネルギー使用量</t>
    <phoneticPr fontId="7"/>
  </si>
  <si>
    <t>事業実施後の原単位及びエネルギー使用量</t>
  </si>
  <si>
    <t>３．原単位改善率</t>
  </si>
  <si>
    <t>別添6_A6</t>
    <rPh sb="0" eb="2">
      <t>ベッテン</t>
    </rPh>
    <phoneticPr fontId="7"/>
  </si>
  <si>
    <t>要件ウ_対象要件内容</t>
    <rPh sb="0" eb="2">
      <t>ヨウケン</t>
    </rPh>
    <rPh sb="4" eb="6">
      <t>タイショウ</t>
    </rPh>
    <rPh sb="6" eb="8">
      <t>ヨウケン</t>
    </rPh>
    <rPh sb="8" eb="10">
      <t>ナイヨウ</t>
    </rPh>
    <phoneticPr fontId="7"/>
  </si>
  <si>
    <t>年</t>
    <rPh sb="0" eb="1">
      <t>ネン</t>
    </rPh>
    <phoneticPr fontId="7"/>
  </si>
  <si>
    <t>付</t>
    <rPh sb="0" eb="1">
      <t>ツキ</t>
    </rPh>
    <phoneticPr fontId="7"/>
  </si>
  <si>
    <t>日</t>
    <rPh sb="0" eb="1">
      <t>ヒ</t>
    </rPh>
    <phoneticPr fontId="7"/>
  </si>
  <si>
    <t>指定金融機関_住所</t>
    <rPh sb="0" eb="2">
      <t>シテイ</t>
    </rPh>
    <rPh sb="2" eb="4">
      <t>キンユウ</t>
    </rPh>
    <rPh sb="4" eb="6">
      <t>キカン</t>
    </rPh>
    <rPh sb="7" eb="9">
      <t>ジュウショ</t>
    </rPh>
    <phoneticPr fontId="7"/>
  </si>
  <si>
    <t>指定金融機関_名称</t>
    <rPh sb="0" eb="2">
      <t>シテイ</t>
    </rPh>
    <rPh sb="2" eb="4">
      <t>キンユウ</t>
    </rPh>
    <rPh sb="4" eb="6">
      <t>キカン</t>
    </rPh>
    <rPh sb="7" eb="9">
      <t>メイショウ</t>
    </rPh>
    <phoneticPr fontId="7"/>
  </si>
  <si>
    <t>指定金融機関_役職名</t>
    <rPh sb="0" eb="2">
      <t>シテイ</t>
    </rPh>
    <rPh sb="2" eb="4">
      <t>キンユウ</t>
    </rPh>
    <rPh sb="4" eb="6">
      <t>キカン</t>
    </rPh>
    <rPh sb="7" eb="9">
      <t>ヤクショク</t>
    </rPh>
    <rPh sb="9" eb="10">
      <t>メイ</t>
    </rPh>
    <phoneticPr fontId="7"/>
  </si>
  <si>
    <t>指定金融機関_代表者名</t>
    <rPh sb="0" eb="2">
      <t>シテイ</t>
    </rPh>
    <rPh sb="2" eb="4">
      <t>キンユウ</t>
    </rPh>
    <rPh sb="4" eb="6">
      <t>キカン</t>
    </rPh>
    <rPh sb="7" eb="10">
      <t>ダイヒョウシャ</t>
    </rPh>
    <rPh sb="10" eb="11">
      <t>メイ</t>
    </rPh>
    <phoneticPr fontId="7"/>
  </si>
  <si>
    <t>利子補給対象事業者_住所</t>
    <rPh sb="10" eb="12">
      <t>ジュウショ</t>
    </rPh>
    <phoneticPr fontId="7"/>
  </si>
  <si>
    <t>利子補給対象事業者_名称</t>
    <rPh sb="10" eb="12">
      <t>メイショウ</t>
    </rPh>
    <phoneticPr fontId="7"/>
  </si>
  <si>
    <t>利子補給対象事業者_役職名</t>
    <rPh sb="10" eb="12">
      <t>ヤクショク</t>
    </rPh>
    <rPh sb="12" eb="13">
      <t>メイ</t>
    </rPh>
    <phoneticPr fontId="7"/>
  </si>
  <si>
    <t>利子補給対象事業者_代表者名</t>
    <rPh sb="10" eb="13">
      <t>ダイヒョウシャ</t>
    </rPh>
    <rPh sb="13" eb="14">
      <t>メイ</t>
    </rPh>
    <phoneticPr fontId="7"/>
  </si>
  <si>
    <t>融資名称</t>
    <rPh sb="0" eb="2">
      <t>ユウシ</t>
    </rPh>
    <rPh sb="2" eb="4">
      <t>メイショウ</t>
    </rPh>
    <phoneticPr fontId="7"/>
  </si>
  <si>
    <t>融資計画の内容</t>
    <phoneticPr fontId="7"/>
  </si>
  <si>
    <t>融資額</t>
    <rPh sb="0" eb="2">
      <t>ユウシ</t>
    </rPh>
    <rPh sb="2" eb="3">
      <t>ガク</t>
    </rPh>
    <phoneticPr fontId="7"/>
  </si>
  <si>
    <t>元金均等返済額</t>
    <phoneticPr fontId="7"/>
  </si>
  <si>
    <t>最終弁済額</t>
    <phoneticPr fontId="7"/>
  </si>
  <si>
    <t>最終弁済額</t>
    <phoneticPr fontId="7"/>
  </si>
  <si>
    <t>融資期間</t>
    <phoneticPr fontId="7"/>
  </si>
  <si>
    <t>融資期間_自：</t>
    <phoneticPr fontId="7"/>
  </si>
  <si>
    <t>融資期間_至：</t>
    <rPh sb="5" eb="6">
      <t>イタル</t>
    </rPh>
    <phoneticPr fontId="7"/>
  </si>
  <si>
    <t>融資利率</t>
  </si>
  <si>
    <t>内　交付対象融資額</t>
    <phoneticPr fontId="7"/>
  </si>
  <si>
    <t>交付対象融資期間_自：</t>
  </si>
  <si>
    <t>交付対象融資期間_至：</t>
    <rPh sb="9" eb="10">
      <t>イタル</t>
    </rPh>
    <phoneticPr fontId="7"/>
  </si>
  <si>
    <t>利子補給率</t>
    <rPh sb="0" eb="1">
      <t>リ</t>
    </rPh>
    <rPh sb="1" eb="2">
      <t>シ</t>
    </rPh>
    <rPh sb="2" eb="4">
      <t>ホキュウ</t>
    </rPh>
    <rPh sb="4" eb="5">
      <t>リツ</t>
    </rPh>
    <phoneticPr fontId="7"/>
  </si>
  <si>
    <t>利子補給金交付申請額（円）</t>
    <phoneticPr fontId="7"/>
  </si>
  <si>
    <t>利子補給金交付申請額（円）合計_単位期間Ⅰ</t>
    <rPh sb="13" eb="15">
      <t>ゴウケイ</t>
    </rPh>
    <rPh sb="16" eb="18">
      <t>タンイ</t>
    </rPh>
    <rPh sb="18" eb="20">
      <t>キカン</t>
    </rPh>
    <phoneticPr fontId="7"/>
  </si>
  <si>
    <t>利子補給金交付申請額（円）合計_単位期間Ⅱ</t>
    <rPh sb="13" eb="15">
      <t>ゴウケイ</t>
    </rPh>
    <rPh sb="16" eb="18">
      <t>タンイ</t>
    </rPh>
    <rPh sb="18" eb="20">
      <t>キカン</t>
    </rPh>
    <phoneticPr fontId="7"/>
  </si>
  <si>
    <t>利子補給金交付申請額合計（円）</t>
    <phoneticPr fontId="7"/>
  </si>
  <si>
    <t>事業者名</t>
    <rPh sb="0" eb="2">
      <t>ジギョウ</t>
    </rPh>
    <rPh sb="2" eb="3">
      <t>シャ</t>
    </rPh>
    <rPh sb="3" eb="4">
      <t>メイ</t>
    </rPh>
    <phoneticPr fontId="7"/>
  </si>
  <si>
    <t>設備等利用者名</t>
    <phoneticPr fontId="7"/>
  </si>
  <si>
    <t>業種大分類</t>
  </si>
  <si>
    <t>業種分類項目名</t>
    <phoneticPr fontId="7"/>
  </si>
  <si>
    <t>中小企業／その他（いずれかを選択）</t>
    <phoneticPr fontId="7"/>
  </si>
  <si>
    <t>資本金</t>
    <rPh sb="0" eb="3">
      <t>シホンキン</t>
    </rPh>
    <phoneticPr fontId="7"/>
  </si>
  <si>
    <t>従業員数</t>
    <phoneticPr fontId="7"/>
  </si>
  <si>
    <t>企業の内容</t>
    <rPh sb="0" eb="2">
      <t>キギョウ</t>
    </rPh>
    <rPh sb="3" eb="5">
      <t>ナイヨウ</t>
    </rPh>
    <phoneticPr fontId="7"/>
  </si>
  <si>
    <t>対象要件</t>
    <rPh sb="0" eb="2">
      <t>タイショウ</t>
    </rPh>
    <rPh sb="2" eb="4">
      <t>ヨウケン</t>
    </rPh>
    <phoneticPr fontId="7"/>
  </si>
  <si>
    <t>対象事業の概要</t>
    <phoneticPr fontId="7"/>
  </si>
  <si>
    <t>指定金融機関</t>
    <phoneticPr fontId="7"/>
  </si>
  <si>
    <t>担当部署等</t>
    <phoneticPr fontId="7"/>
  </si>
  <si>
    <t>指定金融機関_担当部署等</t>
    <rPh sb="0" eb="2">
      <t>シテイ</t>
    </rPh>
    <rPh sb="2" eb="4">
      <t>キンユウ</t>
    </rPh>
    <rPh sb="4" eb="6">
      <t>キカン</t>
    </rPh>
    <phoneticPr fontId="7"/>
  </si>
  <si>
    <t>担当者名</t>
    <phoneticPr fontId="7"/>
  </si>
  <si>
    <t>指定金融機関_担当者名</t>
    <rPh sb="0" eb="2">
      <t>シテイ</t>
    </rPh>
    <rPh sb="2" eb="4">
      <t>キンユウ</t>
    </rPh>
    <rPh sb="4" eb="6">
      <t>キカン</t>
    </rPh>
    <phoneticPr fontId="7"/>
  </si>
  <si>
    <t>連絡先電話番号</t>
    <phoneticPr fontId="7"/>
  </si>
  <si>
    <t>指定金融機関_連絡先電話番号</t>
    <rPh sb="0" eb="2">
      <t>シテイ</t>
    </rPh>
    <rPh sb="2" eb="4">
      <t>キンユウ</t>
    </rPh>
    <rPh sb="4" eb="6">
      <t>キカン</t>
    </rPh>
    <phoneticPr fontId="7"/>
  </si>
  <si>
    <t>指定金融機関_連絡先E-MAIL</t>
    <rPh sb="0" eb="2">
      <t>シテイ</t>
    </rPh>
    <rPh sb="2" eb="4">
      <t>キンユウ</t>
    </rPh>
    <rPh sb="4" eb="6">
      <t>キカン</t>
    </rPh>
    <phoneticPr fontId="7"/>
  </si>
  <si>
    <t>利子補給対象事業者_担当部署等</t>
    <rPh sb="0" eb="2">
      <t>リシ</t>
    </rPh>
    <rPh sb="2" eb="4">
      <t>ホキュウ</t>
    </rPh>
    <rPh sb="4" eb="6">
      <t>タイショウ</t>
    </rPh>
    <rPh sb="6" eb="8">
      <t>ジギョウ</t>
    </rPh>
    <rPh sb="8" eb="9">
      <t>シャ</t>
    </rPh>
    <phoneticPr fontId="7"/>
  </si>
  <si>
    <t>利子補給対象事業者_担当者名</t>
    <rPh sb="0" eb="2">
      <t>リシ</t>
    </rPh>
    <rPh sb="2" eb="4">
      <t>ホキュウ</t>
    </rPh>
    <rPh sb="4" eb="6">
      <t>タイショウ</t>
    </rPh>
    <rPh sb="6" eb="8">
      <t>ジギョウ</t>
    </rPh>
    <rPh sb="8" eb="9">
      <t>シャ</t>
    </rPh>
    <phoneticPr fontId="7"/>
  </si>
  <si>
    <t>利子補給対象事業者_連絡先電話番号</t>
    <rPh sb="0" eb="2">
      <t>リシ</t>
    </rPh>
    <rPh sb="2" eb="4">
      <t>ホキュウ</t>
    </rPh>
    <rPh sb="4" eb="6">
      <t>タイショウ</t>
    </rPh>
    <rPh sb="6" eb="8">
      <t>ジギョウ</t>
    </rPh>
    <rPh sb="8" eb="9">
      <t>シャ</t>
    </rPh>
    <phoneticPr fontId="7"/>
  </si>
  <si>
    <t>利子補給対象事業者_連絡先E-MAIL</t>
    <rPh sb="0" eb="2">
      <t>リシ</t>
    </rPh>
    <rPh sb="2" eb="4">
      <t>ホキュウ</t>
    </rPh>
    <rPh sb="4" eb="6">
      <t>タイショウ</t>
    </rPh>
    <rPh sb="6" eb="8">
      <t>ジギョウ</t>
    </rPh>
    <rPh sb="8" eb="9">
      <t>シャ</t>
    </rPh>
    <phoneticPr fontId="7"/>
  </si>
  <si>
    <t>対象要件内容</t>
    <rPh sb="0" eb="2">
      <t>タイショウ</t>
    </rPh>
    <rPh sb="2" eb="4">
      <t>ヨウケン</t>
    </rPh>
    <rPh sb="4" eb="6">
      <t>ナイヨウ</t>
    </rPh>
    <phoneticPr fontId="7"/>
  </si>
  <si>
    <t>製造メーカー</t>
    <rPh sb="0" eb="2">
      <t>セイゾウ</t>
    </rPh>
    <phoneticPr fontId="7"/>
  </si>
  <si>
    <t>製品名</t>
    <rPh sb="0" eb="3">
      <t>セイヒンメイ</t>
    </rPh>
    <phoneticPr fontId="7"/>
  </si>
  <si>
    <t>型番</t>
    <rPh sb="0" eb="2">
      <t>カタバン</t>
    </rPh>
    <phoneticPr fontId="7"/>
  </si>
  <si>
    <t>比較指標</t>
    <rPh sb="0" eb="2">
      <t>ヒカク</t>
    </rPh>
    <rPh sb="2" eb="4">
      <t>シヒョウ</t>
    </rPh>
    <phoneticPr fontId="7"/>
  </si>
  <si>
    <t>トップランナー基準</t>
    <phoneticPr fontId="7"/>
  </si>
  <si>
    <t>導入設備</t>
    <rPh sb="0" eb="2">
      <t>ドウニュウ</t>
    </rPh>
    <rPh sb="2" eb="4">
      <t>セツビ</t>
    </rPh>
    <phoneticPr fontId="7"/>
  </si>
  <si>
    <t>判定</t>
    <rPh sb="0" eb="2">
      <t>ハンテイ</t>
    </rPh>
    <phoneticPr fontId="7"/>
  </si>
  <si>
    <t>判定：単位期間以外の日程記載NG</t>
    <rPh sb="0" eb="2">
      <t>ハンテイ</t>
    </rPh>
    <phoneticPr fontId="7"/>
  </si>
  <si>
    <t>判定：重複日程の記載NG</t>
    <rPh sb="0" eb="2">
      <t>ハンテイ</t>
    </rPh>
    <phoneticPr fontId="7"/>
  </si>
  <si>
    <t xml:space="preserve">      空き日程(開始日と終了日の間隔が1日以上ある場合)があるのはNG</t>
    <rPh sb="11" eb="14">
      <t>カイシビ</t>
    </rPh>
    <rPh sb="15" eb="18">
      <t>シュウリョウビ</t>
    </rPh>
    <rPh sb="19" eb="21">
      <t>カンカク</t>
    </rPh>
    <rPh sb="23" eb="24">
      <t>ニチ</t>
    </rPh>
    <rPh sb="24" eb="26">
      <t>イジョウ</t>
    </rPh>
    <rPh sb="28" eb="30">
      <t>バアイ</t>
    </rPh>
    <phoneticPr fontId="7"/>
  </si>
  <si>
    <t>単位期間Ⅰ</t>
    <rPh sb="0" eb="2">
      <t>タンイ</t>
    </rPh>
    <rPh sb="2" eb="4">
      <t>キカン</t>
    </rPh>
    <phoneticPr fontId="7"/>
  </si>
  <si>
    <t>-</t>
    <phoneticPr fontId="7"/>
  </si>
  <si>
    <t>2019年度　単位期間Ⅰ</t>
    <phoneticPr fontId="7"/>
  </si>
  <si>
    <t>単位期間Ⅱ</t>
    <rPh sb="0" eb="2">
      <t>タンイ</t>
    </rPh>
    <rPh sb="2" eb="4">
      <t>キカン</t>
    </rPh>
    <phoneticPr fontId="7"/>
  </si>
  <si>
    <t>↑（別添1）融資計画書詳細2の「利子補給金交付申請額合計（円）」【L2列目】に計上</t>
    <rPh sb="2" eb="4">
      <t>ベッテン</t>
    </rPh>
    <rPh sb="6" eb="8">
      <t>ユウシ</t>
    </rPh>
    <rPh sb="8" eb="11">
      <t>ケイカクショ</t>
    </rPh>
    <rPh sb="11" eb="13">
      <t>ショウサイ</t>
    </rPh>
    <rPh sb="16" eb="18">
      <t>リシ</t>
    </rPh>
    <rPh sb="18" eb="21">
      <t>ホキュウキン</t>
    </rPh>
    <rPh sb="21" eb="23">
      <t>コウフ</t>
    </rPh>
    <rPh sb="23" eb="25">
      <t>シンセイ</t>
    </rPh>
    <rPh sb="25" eb="26">
      <t>ガク</t>
    </rPh>
    <rPh sb="26" eb="28">
      <t>ゴウケイ</t>
    </rPh>
    <rPh sb="29" eb="30">
      <t>エン</t>
    </rPh>
    <rPh sb="35" eb="36">
      <t>レツ</t>
    </rPh>
    <rPh sb="36" eb="37">
      <t>メ</t>
    </rPh>
    <rPh sb="39" eb="41">
      <t>ケイジョウ</t>
    </rPh>
    <phoneticPr fontId="7"/>
  </si>
  <si>
    <t>エラーメッセージ</t>
    <phoneticPr fontId="7"/>
  </si>
  <si>
    <t>　→</t>
    <phoneticPr fontId="7"/>
  </si>
  <si>
    <t>（住所）都道府県</t>
    <rPh sb="1" eb="3">
      <t>ジュウショ</t>
    </rPh>
    <rPh sb="4" eb="8">
      <t>トドウフケン</t>
    </rPh>
    <phoneticPr fontId="7"/>
  </si>
  <si>
    <t>市区町村</t>
    <rPh sb="0" eb="2">
      <t>シク</t>
    </rPh>
    <rPh sb="2" eb="4">
      <t>チョウソン</t>
    </rPh>
    <phoneticPr fontId="7"/>
  </si>
  <si>
    <t>丁目・番地</t>
    <rPh sb="0" eb="1">
      <t>チョウ</t>
    </rPh>
    <rPh sb="1" eb="2">
      <t>メ</t>
    </rPh>
    <rPh sb="3" eb="5">
      <t>バンチ</t>
    </rPh>
    <phoneticPr fontId="7"/>
  </si>
  <si>
    <t>別添1_J9</t>
    <rPh sb="0" eb="2">
      <t>ベッテン</t>
    </rPh>
    <phoneticPr fontId="7"/>
  </si>
  <si>
    <t>別添1_D13</t>
    <rPh sb="0" eb="2">
      <t>ベッテン</t>
    </rPh>
    <phoneticPr fontId="7"/>
  </si>
  <si>
    <t>別添1_M13</t>
    <rPh sb="0" eb="2">
      <t>ベッテン</t>
    </rPh>
    <phoneticPr fontId="7"/>
  </si>
  <si>
    <t>別添1_M15</t>
    <rPh sb="0" eb="2">
      <t>ベッテン</t>
    </rPh>
    <phoneticPr fontId="7"/>
  </si>
  <si>
    <t>別添1_D25</t>
    <rPh sb="0" eb="2">
      <t>ベッテン</t>
    </rPh>
    <phoneticPr fontId="7"/>
  </si>
  <si>
    <t>別添1_J25</t>
    <rPh sb="0" eb="2">
      <t>ベッテン</t>
    </rPh>
    <phoneticPr fontId="7"/>
  </si>
  <si>
    <t>別添1_D27</t>
    <rPh sb="0" eb="2">
      <t>ベッテン</t>
    </rPh>
    <phoneticPr fontId="7"/>
  </si>
  <si>
    <t>開始日と終了日の入力に誤りがないか、ご確認ください。</t>
    <rPh sb="0" eb="3">
      <t>カイシビ</t>
    </rPh>
    <phoneticPr fontId="7"/>
  </si>
  <si>
    <t>融資備考欄</t>
    <rPh sb="0" eb="2">
      <t>ユウシ</t>
    </rPh>
    <rPh sb="2" eb="4">
      <t>ビコウ</t>
    </rPh>
    <rPh sb="4" eb="5">
      <t>ラン</t>
    </rPh>
    <phoneticPr fontId="7"/>
  </si>
  <si>
    <t>別添1_H8</t>
    <phoneticPr fontId="7"/>
  </si>
  <si>
    <t>導入設備区分</t>
    <rPh sb="0" eb="2">
      <t>ドウニュウ</t>
    </rPh>
    <rPh sb="2" eb="4">
      <t>セツビ</t>
    </rPh>
    <rPh sb="4" eb="6">
      <t>クブン</t>
    </rPh>
    <phoneticPr fontId="7"/>
  </si>
  <si>
    <t>新設</t>
    <rPh sb="0" eb="2">
      <t>シンセツ</t>
    </rPh>
    <phoneticPr fontId="7"/>
  </si>
  <si>
    <t>増設</t>
    <rPh sb="0" eb="2">
      <t>ゾウセツ</t>
    </rPh>
    <phoneticPr fontId="7"/>
  </si>
  <si>
    <t>設備導入区分</t>
    <rPh sb="0" eb="2">
      <t>セツビ</t>
    </rPh>
    <rPh sb="2" eb="4">
      <t>ドウニュウ</t>
    </rPh>
    <rPh sb="4" eb="6">
      <t>クブン</t>
    </rPh>
    <phoneticPr fontId="7"/>
  </si>
  <si>
    <t>導入設備の概要</t>
    <rPh sb="0" eb="2">
      <t>ドウニュウ</t>
    </rPh>
    <rPh sb="2" eb="4">
      <t>セツビ</t>
    </rPh>
    <rPh sb="5" eb="7">
      <t>ガイヨウ</t>
    </rPh>
    <phoneticPr fontId="7"/>
  </si>
  <si>
    <t>別添1_G52</t>
    <rPh sb="0" eb="2">
      <t>ベッテン</t>
    </rPh>
    <phoneticPr fontId="7"/>
  </si>
  <si>
    <t>（イ）省エネルギー設備等を新設、又は増設し、工場・事業場全体におけるエネルギー消費原単位が１％以上改善される事業。</t>
    <rPh sb="13" eb="15">
      <t>シンセツ</t>
    </rPh>
    <rPh sb="16" eb="17">
      <t>マタ</t>
    </rPh>
    <rPh sb="18" eb="20">
      <t>ゾウセツ</t>
    </rPh>
    <phoneticPr fontId="7"/>
  </si>
  <si>
    <t>元金均等返済額</t>
  </si>
  <si>
    <t>融資額</t>
    <rPh sb="0" eb="2">
      <t>ユウシ</t>
    </rPh>
    <rPh sb="2" eb="3">
      <t>ガク</t>
    </rPh>
    <phoneticPr fontId="7"/>
  </si>
  <si>
    <t>交付対象融資額</t>
    <rPh sb="0" eb="2">
      <t>コウフ</t>
    </rPh>
    <rPh sb="2" eb="4">
      <t>タイショウ</t>
    </rPh>
    <rPh sb="4" eb="6">
      <t>ユウシ</t>
    </rPh>
    <rPh sb="6" eb="7">
      <t>ガク</t>
    </rPh>
    <phoneticPr fontId="7"/>
  </si>
  <si>
    <t>-</t>
    <phoneticPr fontId="7"/>
  </si>
  <si>
    <t>-</t>
    <phoneticPr fontId="7"/>
  </si>
  <si>
    <t>NG
カウント</t>
    <phoneticPr fontId="7"/>
  </si>
  <si>
    <t>エラーメッセージ</t>
    <phoneticPr fontId="7"/>
  </si>
  <si>
    <t>↑開始日と終了日の入力に誤りがないか、ご確認ください。</t>
  </si>
  <si>
    <t>単位期間</t>
    <rPh sb="0" eb="2">
      <t>タンイ</t>
    </rPh>
    <rPh sb="2" eb="4">
      <t>キカン</t>
    </rPh>
    <phoneticPr fontId="7"/>
  </si>
  <si>
    <t>①日付の重複　②「終了日-開始日」が1日以上あいている</t>
    <rPh sb="1" eb="3">
      <t>ヒヅケ</t>
    </rPh>
    <rPh sb="4" eb="6">
      <t>チョウフク</t>
    </rPh>
    <rPh sb="9" eb="12">
      <t>シュウリョウビ</t>
    </rPh>
    <rPh sb="13" eb="15">
      <t>カイシ</t>
    </rPh>
    <rPh sb="15" eb="16">
      <t>ビ</t>
    </rPh>
    <rPh sb="19" eb="20">
      <t>ニチ</t>
    </rPh>
    <rPh sb="20" eb="22">
      <t>イジョウ</t>
    </rPh>
    <phoneticPr fontId="7"/>
  </si>
  <si>
    <t>（ウ）データセンターのクラウドサービス活用に関する事業。</t>
    <phoneticPr fontId="7"/>
  </si>
  <si>
    <t>（ウ）ＥＭＳの導入等による省エネルギー取組に関する事業。</t>
    <phoneticPr fontId="7"/>
  </si>
  <si>
    <t>←「1.対象要件内容」の選択が正しいかご確認ください。</t>
    <rPh sb="4" eb="6">
      <t>タイショウ</t>
    </rPh>
    <rPh sb="6" eb="8">
      <t>ヨウケン</t>
    </rPh>
    <rPh sb="8" eb="10">
      <t>ナイヨウ</t>
    </rPh>
    <rPh sb="12" eb="14">
      <t>センタク</t>
    </rPh>
    <rPh sb="15" eb="16">
      <t>タダ</t>
    </rPh>
    <rPh sb="20" eb="22">
      <t>カクニン</t>
    </rPh>
    <phoneticPr fontId="7"/>
  </si>
  <si>
    <t>事業実施後のエネルギー消費原単位</t>
    <rPh sb="0" eb="2">
      <t>ジギョウ</t>
    </rPh>
    <rPh sb="2" eb="4">
      <t>ジッシ</t>
    </rPh>
    <rPh sb="4" eb="5">
      <t>ゴ</t>
    </rPh>
    <rPh sb="11" eb="13">
      <t>ショウヒ</t>
    </rPh>
    <rPh sb="13" eb="16">
      <t>ゲンタンイ</t>
    </rPh>
    <phoneticPr fontId="7"/>
  </si>
  <si>
    <t>事業実施前のエネルギー消費原単位</t>
    <rPh sb="0" eb="2">
      <t>ジギョウ</t>
    </rPh>
    <rPh sb="2" eb="4">
      <t>ジッシ</t>
    </rPh>
    <rPh sb="4" eb="5">
      <t>マエ</t>
    </rPh>
    <rPh sb="11" eb="13">
      <t>ショウヒ</t>
    </rPh>
    <rPh sb="13" eb="16">
      <t>ゲンタンイ</t>
    </rPh>
    <phoneticPr fontId="7"/>
  </si>
  <si>
    <t>事業実施前</t>
    <rPh sb="0" eb="2">
      <t>ジギョウ</t>
    </rPh>
    <rPh sb="2" eb="4">
      <t>ジッシ</t>
    </rPh>
    <rPh sb="4" eb="5">
      <t>マエ</t>
    </rPh>
    <phoneticPr fontId="7"/>
  </si>
  <si>
    <t>事業実施後</t>
    <rPh sb="0" eb="2">
      <t>ジギョウ</t>
    </rPh>
    <rPh sb="2" eb="4">
      <t>ジッシ</t>
    </rPh>
    <rPh sb="4" eb="5">
      <t>ゴ</t>
    </rPh>
    <phoneticPr fontId="7"/>
  </si>
  <si>
    <t>【A】
生産量</t>
    <rPh sb="4" eb="6">
      <t>セイサン</t>
    </rPh>
    <rPh sb="6" eb="7">
      <t>リョウ</t>
    </rPh>
    <phoneticPr fontId="7"/>
  </si>
  <si>
    <t>単位</t>
    <rPh sb="0" eb="2">
      <t>タンイ</t>
    </rPh>
    <phoneticPr fontId="7"/>
  </si>
  <si>
    <t>【C】
原単位</t>
    <rPh sb="4" eb="7">
      <t>ゲンタンイ</t>
    </rPh>
    <phoneticPr fontId="7"/>
  </si>
  <si>
    <t>【D】
生産量</t>
    <rPh sb="4" eb="6">
      <t>セイサン</t>
    </rPh>
    <rPh sb="6" eb="7">
      <t>リョウ</t>
    </rPh>
    <phoneticPr fontId="7"/>
  </si>
  <si>
    <t>【F】
原単位</t>
    <rPh sb="4" eb="7">
      <t>ゲンタンイ</t>
    </rPh>
    <phoneticPr fontId="7"/>
  </si>
  <si>
    <t>/</t>
    <phoneticPr fontId="7"/>
  </si>
  <si>
    <t>kl</t>
    <phoneticPr fontId="7"/>
  </si>
  <si>
    <t>[</t>
    <phoneticPr fontId="7"/>
  </si>
  <si>
    <t>＝</t>
    <phoneticPr fontId="7"/>
  </si>
  <si>
    <t>【Ｄ】</t>
    <phoneticPr fontId="7"/>
  </si>
  <si>
    <t>【Ａ】</t>
    <phoneticPr fontId="7"/>
  </si>
  <si>
    <t>]</t>
    <phoneticPr fontId="7"/>
  </si>
  <si>
    <t>■見込み省エネルギー量の計算</t>
    <rPh sb="1" eb="3">
      <t>ミコ</t>
    </rPh>
    <rPh sb="4" eb="5">
      <t>ショウ</t>
    </rPh>
    <rPh sb="10" eb="11">
      <t>リョウ</t>
    </rPh>
    <rPh sb="12" eb="14">
      <t>ケイサン</t>
    </rPh>
    <phoneticPr fontId="7"/>
  </si>
  <si>
    <t>(B)-(H)</t>
    <phoneticPr fontId="7"/>
  </si>
  <si>
    <t>(A)×(F)</t>
    <phoneticPr fontId="7"/>
  </si>
  <si>
    <t>1-(F)/(C)</t>
    <phoneticPr fontId="7"/>
  </si>
  <si>
    <t>(E)/(D)</t>
    <phoneticPr fontId="7"/>
  </si>
  <si>
    <t>(B)/(A)</t>
    <phoneticPr fontId="7"/>
  </si>
  <si>
    <t>【G】
改善率</t>
    <phoneticPr fontId="7"/>
  </si>
  <si>
    <t>【Ｃ】</t>
    <phoneticPr fontId="7"/>
  </si>
  <si>
    <t>…</t>
    <phoneticPr fontId="7"/>
  </si>
  <si>
    <t>×</t>
    <phoneticPr fontId="7"/>
  </si>
  <si>
    <t>【Ｆ】</t>
    <phoneticPr fontId="7"/>
  </si>
  <si>
    <t>－</t>
    <phoneticPr fontId="7"/>
  </si>
  <si>
    <t>＝</t>
    <phoneticPr fontId="7"/>
  </si>
  <si>
    <t>■原単位改善率【Ｇ】</t>
    <rPh sb="1" eb="4">
      <t>ゲンタンイ</t>
    </rPh>
    <rPh sb="4" eb="6">
      <t>カイゼン</t>
    </rPh>
    <rPh sb="6" eb="7">
      <t>リツ</t>
    </rPh>
    <phoneticPr fontId="7"/>
  </si>
  <si>
    <t>]</t>
    <phoneticPr fontId="7"/>
  </si>
  <si>
    <t>生産量</t>
    <rPh sb="0" eb="2">
      <t>セイサン</t>
    </rPh>
    <rPh sb="2" eb="3">
      <t>リョウ</t>
    </rPh>
    <phoneticPr fontId="7"/>
  </si>
  <si>
    <t>…</t>
    <phoneticPr fontId="7"/>
  </si>
  <si>
    <t>【Ｅ】</t>
    <phoneticPr fontId="7"/>
  </si>
  <si>
    <t>＜事業実施後のエネルギー消費原単位【Ｆ】＞</t>
    <rPh sb="1" eb="3">
      <t>ジギョウ</t>
    </rPh>
    <rPh sb="3" eb="5">
      <t>ジッシ</t>
    </rPh>
    <rPh sb="5" eb="6">
      <t>アト</t>
    </rPh>
    <rPh sb="12" eb="14">
      <t>ショウヒ</t>
    </rPh>
    <rPh sb="14" eb="17">
      <t>ゲンタンイ</t>
    </rPh>
    <phoneticPr fontId="7"/>
  </si>
  <si>
    <t>【Ｂ】</t>
    <phoneticPr fontId="7"/>
  </si>
  <si>
    <t>＜事業実施前のエネルギー消費原単位【Ｃ】＞</t>
    <rPh sb="1" eb="3">
      <t>ジギョウ</t>
    </rPh>
    <rPh sb="3" eb="5">
      <t>ジッシ</t>
    </rPh>
    <rPh sb="5" eb="6">
      <t>マエ</t>
    </rPh>
    <rPh sb="12" eb="14">
      <t>ショウヒ</t>
    </rPh>
    <rPh sb="14" eb="17">
      <t>ゲンタンイ</t>
    </rPh>
    <phoneticPr fontId="7"/>
  </si>
  <si>
    <t>■エネルギー消費原単位</t>
    <rPh sb="6" eb="8">
      <t>ショウヒ</t>
    </rPh>
    <rPh sb="8" eb="11">
      <t>ゲンタンイ</t>
    </rPh>
    <phoneticPr fontId="7"/>
  </si>
  <si>
    <t>別添5原単位改善_J7</t>
    <rPh sb="0" eb="2">
      <t>ベッテン</t>
    </rPh>
    <rPh sb="3" eb="6">
      <t>ゲンタンイ</t>
    </rPh>
    <rPh sb="6" eb="8">
      <t>カイゼン</t>
    </rPh>
    <phoneticPr fontId="7"/>
  </si>
  <si>
    <t>別添5原単位改善_J11</t>
    <rPh sb="0" eb="2">
      <t>ベッテン</t>
    </rPh>
    <rPh sb="3" eb="6">
      <t>ゲンタンイ</t>
    </rPh>
    <rPh sb="6" eb="8">
      <t>カイゼン</t>
    </rPh>
    <phoneticPr fontId="7"/>
  </si>
  <si>
    <t>別添5原単位改善_S11</t>
    <rPh sb="0" eb="2">
      <t>ベッテン</t>
    </rPh>
    <rPh sb="3" eb="6">
      <t>ゲンタンイ</t>
    </rPh>
    <rPh sb="6" eb="8">
      <t>カイゼン</t>
    </rPh>
    <phoneticPr fontId="7"/>
  </si>
  <si>
    <t>別添5原単位改善_J15</t>
    <rPh sb="0" eb="2">
      <t>ベッテン</t>
    </rPh>
    <rPh sb="3" eb="6">
      <t>ゲンタンイ</t>
    </rPh>
    <rPh sb="6" eb="8">
      <t>カイゼン</t>
    </rPh>
    <phoneticPr fontId="7"/>
  </si>
  <si>
    <t>別添5原単位改善_J19</t>
    <rPh sb="0" eb="2">
      <t>ベッテン</t>
    </rPh>
    <rPh sb="3" eb="6">
      <t>ゲンタンイ</t>
    </rPh>
    <rPh sb="6" eb="8">
      <t>カイゼン</t>
    </rPh>
    <phoneticPr fontId="7"/>
  </si>
  <si>
    <t>別添5原単位改善_S19</t>
    <rPh sb="0" eb="2">
      <t>ベッテン</t>
    </rPh>
    <rPh sb="3" eb="6">
      <t>ゲンタンイ</t>
    </rPh>
    <rPh sb="6" eb="8">
      <t>カイゼン</t>
    </rPh>
    <phoneticPr fontId="7"/>
  </si>
  <si>
    <t>別添5原単位改善_AP36</t>
    <rPh sb="0" eb="2">
      <t>ベッテン</t>
    </rPh>
    <rPh sb="3" eb="6">
      <t>ゲンタンイ</t>
    </rPh>
    <rPh sb="6" eb="8">
      <t>カイゼン</t>
    </rPh>
    <phoneticPr fontId="7"/>
  </si>
  <si>
    <t>見込み省エネルギー量[kl/年]</t>
    <phoneticPr fontId="7"/>
  </si>
  <si>
    <t>実施前エネルギー使用量[kl/年]</t>
    <rPh sb="0" eb="2">
      <t>ジッシ</t>
    </rPh>
    <rPh sb="2" eb="3">
      <t>マエ</t>
    </rPh>
    <rPh sb="8" eb="10">
      <t>シヨウ</t>
    </rPh>
    <rPh sb="10" eb="11">
      <t>リョウ</t>
    </rPh>
    <rPh sb="15" eb="16">
      <t>ネン</t>
    </rPh>
    <phoneticPr fontId="7"/>
  </si>
  <si>
    <t>実施前生産量</t>
    <rPh sb="0" eb="2">
      <t>ジッシ</t>
    </rPh>
    <rPh sb="2" eb="3">
      <t>マエ</t>
    </rPh>
    <rPh sb="3" eb="5">
      <t>セイサン</t>
    </rPh>
    <rPh sb="5" eb="6">
      <t>リョウ</t>
    </rPh>
    <phoneticPr fontId="7"/>
  </si>
  <si>
    <t>実施前生産量の単位</t>
    <rPh sb="0" eb="2">
      <t>ジッシ</t>
    </rPh>
    <rPh sb="2" eb="3">
      <t>マエ</t>
    </rPh>
    <rPh sb="3" eb="5">
      <t>セイサン</t>
    </rPh>
    <rPh sb="5" eb="6">
      <t>リョウ</t>
    </rPh>
    <rPh sb="7" eb="9">
      <t>タンイ</t>
    </rPh>
    <phoneticPr fontId="7"/>
  </si>
  <si>
    <t>実施後エネルギー使用量[kl/年]</t>
    <rPh sb="8" eb="10">
      <t>シヨウ</t>
    </rPh>
    <rPh sb="10" eb="11">
      <t>リョウ</t>
    </rPh>
    <rPh sb="15" eb="16">
      <t>ネン</t>
    </rPh>
    <phoneticPr fontId="7"/>
  </si>
  <si>
    <t>実施後生産量</t>
    <rPh sb="3" eb="5">
      <t>セイサン</t>
    </rPh>
    <rPh sb="5" eb="6">
      <t>リョウ</t>
    </rPh>
    <phoneticPr fontId="7"/>
  </si>
  <si>
    <t>実施後生産量の単位</t>
    <rPh sb="3" eb="5">
      <t>セイサン</t>
    </rPh>
    <rPh sb="5" eb="6">
      <t>リョウ</t>
    </rPh>
    <rPh sb="7" eb="9">
      <t>タンイ</t>
    </rPh>
    <phoneticPr fontId="7"/>
  </si>
  <si>
    <t>別添6_A14</t>
    <rPh sb="0" eb="2">
      <t>ベッテン</t>
    </rPh>
    <phoneticPr fontId="7"/>
  </si>
  <si>
    <t>連絡先e-mail</t>
    <phoneticPr fontId="7"/>
  </si>
  <si>
    <t>　省エネルギー設備投資に係る利子補給金交付規程（ＳＩＩ－Ｆ１－Ｒ－２０１９０４０１。以下「交付規程」という。）第３条の規定する交付対象融資を行うため、交付規程第６条の規定に基づき、融資計画について下記のとおり提出します。</t>
    <phoneticPr fontId="7"/>
  </si>
  <si>
    <t>（ア）</t>
    <phoneticPr fontId="7"/>
  </si>
  <si>
    <t>エネルギー消費効率が高い省エネルギー設備を新設、又は増設する事業。</t>
    <phoneticPr fontId="7"/>
  </si>
  <si>
    <t>（イ）</t>
    <phoneticPr fontId="7"/>
  </si>
  <si>
    <t>（ウ）</t>
    <phoneticPr fontId="7"/>
  </si>
  <si>
    <t>データセンターのクラウドサービス活用やＥＭＳの導入等による省エネルギー取組に
関する事業。</t>
    <phoneticPr fontId="7"/>
  </si>
  <si>
    <t>役員名簿（指定金融機関）</t>
    <rPh sb="0" eb="2">
      <t>ヤクイン</t>
    </rPh>
    <rPh sb="2" eb="4">
      <t>メイボ</t>
    </rPh>
    <rPh sb="5" eb="7">
      <t>シテイ</t>
    </rPh>
    <rPh sb="7" eb="9">
      <t>キンユウ</t>
    </rPh>
    <rPh sb="9" eb="11">
      <t>キカン</t>
    </rPh>
    <phoneticPr fontId="7"/>
  </si>
  <si>
    <t>役員名簿（利子補給対象事業者）</t>
    <rPh sb="0" eb="2">
      <t>ヤクイン</t>
    </rPh>
    <rPh sb="2" eb="4">
      <t>メイボ</t>
    </rPh>
    <rPh sb="5" eb="6">
      <t>リ</t>
    </rPh>
    <rPh sb="6" eb="7">
      <t>シ</t>
    </rPh>
    <rPh sb="7" eb="9">
      <t>ホキュウ</t>
    </rPh>
    <rPh sb="9" eb="11">
      <t>タイショウ</t>
    </rPh>
    <rPh sb="11" eb="13">
      <t>ジギョウ</t>
    </rPh>
    <rPh sb="13" eb="14">
      <t>シャ</t>
    </rPh>
    <phoneticPr fontId="7"/>
  </si>
  <si>
    <t>導入設備</t>
    <rPh sb="0" eb="2">
      <t>ドウニュウ</t>
    </rPh>
    <rPh sb="2" eb="4">
      <t>セツビ</t>
    </rPh>
    <phoneticPr fontId="7"/>
  </si>
  <si>
    <t>一代前　備考</t>
    <rPh sb="0" eb="2">
      <t>イチダイ</t>
    </rPh>
    <rPh sb="2" eb="3">
      <t>マエ</t>
    </rPh>
    <rPh sb="4" eb="6">
      <t>ビコウ</t>
    </rPh>
    <phoneticPr fontId="7"/>
  </si>
  <si>
    <t>導入設備　備考</t>
    <rPh sb="0" eb="2">
      <t>ドウニュウ</t>
    </rPh>
    <rPh sb="2" eb="4">
      <t>セツビ</t>
    </rPh>
    <rPh sb="5" eb="7">
      <t>ビコウ</t>
    </rPh>
    <phoneticPr fontId="7"/>
  </si>
  <si>
    <t>（別添７）</t>
  </si>
  <si>
    <t>No</t>
    <phoneticPr fontId="7"/>
  </si>
  <si>
    <t>算出根拠</t>
    <rPh sb="0" eb="2">
      <t>サンシュツ</t>
    </rPh>
    <rPh sb="2" eb="4">
      <t>コンキョ</t>
    </rPh>
    <phoneticPr fontId="7"/>
  </si>
  <si>
    <t>台数</t>
    <rPh sb="0" eb="2">
      <t>ダイスウ</t>
    </rPh>
    <phoneticPr fontId="7"/>
  </si>
  <si>
    <t>【I】
年間みなし省エネルギー量[kl]</t>
    <rPh sb="4" eb="6">
      <t>ネンカン</t>
    </rPh>
    <phoneticPr fontId="7"/>
  </si>
  <si>
    <t>【H】
年間みなしエネルギー使用量[kl]</t>
    <rPh sb="4" eb="6">
      <t>ネンカン</t>
    </rPh>
    <phoneticPr fontId="7"/>
  </si>
  <si>
    <t>【E】
年間エネルギー使用量[kl]</t>
    <rPh sb="4" eb="6">
      <t>ネンカン</t>
    </rPh>
    <phoneticPr fontId="7"/>
  </si>
  <si>
    <t>【B】
年間エネルギー使用量[kl]</t>
    <rPh sb="4" eb="6">
      <t>ネンカン</t>
    </rPh>
    <phoneticPr fontId="7"/>
  </si>
  <si>
    <t>年間エネルギー使用量[kl]</t>
    <rPh sb="0" eb="2">
      <t>ネンカン</t>
    </rPh>
    <rPh sb="7" eb="9">
      <t>シヨウ</t>
    </rPh>
    <rPh sb="9" eb="10">
      <t>リョウ</t>
    </rPh>
    <phoneticPr fontId="7"/>
  </si>
  <si>
    <t>年間見込み
省エネルギー量
[kl]</t>
    <rPh sb="0" eb="2">
      <t>ネンカン</t>
    </rPh>
    <rPh sb="2" eb="4">
      <t>ミコ</t>
    </rPh>
    <rPh sb="6" eb="7">
      <t>ショウ</t>
    </rPh>
    <rPh sb="12" eb="13">
      <t>リョウ</t>
    </rPh>
    <phoneticPr fontId="7"/>
  </si>
  <si>
    <t>（ア）エネルギー消費効率が高い省エネルギー設備を新設、又は増設する事業。
　　※トップランナー基準を満たす設備の導入</t>
    <rPh sb="47" eb="49">
      <t>キジュン</t>
    </rPh>
    <rPh sb="50" eb="51">
      <t>ミ</t>
    </rPh>
    <rPh sb="53" eb="55">
      <t>セツビ</t>
    </rPh>
    <rPh sb="56" eb="58">
      <t>ドウニュウ</t>
    </rPh>
    <phoneticPr fontId="7"/>
  </si>
  <si>
    <t>（ア）エネルギー消費効率が高い省エネルギー設備を新設、又は増設する事業。
　　※トップランナー基準に該当しない設備で、エネルギー消費効率が高い設備の導入</t>
    <rPh sb="47" eb="49">
      <t>キジュン</t>
    </rPh>
    <rPh sb="50" eb="52">
      <t>ガイトウ</t>
    </rPh>
    <rPh sb="55" eb="57">
      <t>セツビ</t>
    </rPh>
    <rPh sb="64" eb="66">
      <t>ショウヒ</t>
    </rPh>
    <rPh sb="66" eb="68">
      <t>コウリツ</t>
    </rPh>
    <rPh sb="69" eb="70">
      <t>タカ</t>
    </rPh>
    <rPh sb="71" eb="73">
      <t>セツビ</t>
    </rPh>
    <rPh sb="74" eb="76">
      <t>ドウニュウ</t>
    </rPh>
    <phoneticPr fontId="7"/>
  </si>
  <si>
    <t>省エネルギー設備等を新設、又は増設し、工場・事業場全体におけるエネルギー消費原単位が１％以上改善される事業。</t>
    <phoneticPr fontId="7"/>
  </si>
  <si>
    <t>小計</t>
    <rPh sb="0" eb="2">
      <t>ショウケイ</t>
    </rPh>
    <phoneticPr fontId="7"/>
  </si>
  <si>
    <t>トップランナー基準を満たす設備の導入（以下、２を記載）</t>
    <rPh sb="7" eb="9">
      <t>キジュン</t>
    </rPh>
    <rPh sb="10" eb="11">
      <t>ミ</t>
    </rPh>
    <rPh sb="13" eb="15">
      <t>セツビ</t>
    </rPh>
    <rPh sb="16" eb="18">
      <t>ドウニュウ</t>
    </rPh>
    <rPh sb="19" eb="21">
      <t>イカ</t>
    </rPh>
    <rPh sb="24" eb="26">
      <t>キサイ</t>
    </rPh>
    <phoneticPr fontId="7"/>
  </si>
  <si>
    <t>トップランナー基準に該当しない設備で、エネルギー消費効率が高い設備の導入（以下、３を記載）</t>
    <rPh sb="7" eb="9">
      <t>キジュン</t>
    </rPh>
    <rPh sb="10" eb="12">
      <t>ガイトウ</t>
    </rPh>
    <rPh sb="15" eb="17">
      <t>セツビ</t>
    </rPh>
    <rPh sb="24" eb="26">
      <t>ショウヒ</t>
    </rPh>
    <rPh sb="26" eb="28">
      <t>コウリツ</t>
    </rPh>
    <rPh sb="29" eb="30">
      <t>タカ</t>
    </rPh>
    <rPh sb="31" eb="33">
      <t>セツビ</t>
    </rPh>
    <rPh sb="34" eb="36">
      <t>ドウニュウ</t>
    </rPh>
    <rPh sb="37" eb="39">
      <t>イカ</t>
    </rPh>
    <rPh sb="42" eb="44">
      <t>キサイ</t>
    </rPh>
    <phoneticPr fontId="7"/>
  </si>
  <si>
    <t>導入台数</t>
    <rPh sb="0" eb="2">
      <t>ドウニュウ</t>
    </rPh>
    <rPh sb="2" eb="4">
      <t>ダイスウ</t>
    </rPh>
    <phoneticPr fontId="7"/>
  </si>
  <si>
    <t>一代前モデル</t>
    <rPh sb="0" eb="2">
      <t>イチダイ</t>
    </rPh>
    <rPh sb="2" eb="3">
      <t>マエ</t>
    </rPh>
    <phoneticPr fontId="7"/>
  </si>
  <si>
    <t>（注）
http://www.enecho.meti.go.jp/category/saving_and_new/saving/summary/
上記URLのページ最下部にある「特定エネルギー消費機器のエネルギー消費性能の向上に関するエネルギー消費機器等製造事業者等の判断の基準等」を参照し、最新の目標年度において基準エネルギー消費効率
を満たしている内容を明示すること。
建築材料（断熱材、サッシ、複層ガラス）単体での導入は対象外とする。</t>
    <rPh sb="1" eb="2">
      <t>チュウ</t>
    </rPh>
    <rPh sb="73" eb="75">
      <t>ジョウキ</t>
    </rPh>
    <rPh sb="142" eb="144">
      <t/>
    </rPh>
    <phoneticPr fontId="7"/>
  </si>
  <si>
    <t>（注）
導入設備と一代前モデルの設備を比較し、エネルギー消費効率が改善されていることを明示すること。
導入設備と同一製造メーカー同等製品にて、機能や構造の変更などがあった場合をモデル変更とみなし、導入設備に対して最も近いモデル変更を一代前とし、その変更前の設備を原則として一代前モデルとする。
加えて、どのような技術を用いてそのエネルギー消費効率の改善を実現しているかを説明すること。カタログや仕様書又は実測データ、図面等の裏付け資料を添付すること。</t>
    <rPh sb="1" eb="2">
      <t>チュウ</t>
    </rPh>
    <rPh sb="33" eb="35">
      <t>カイゼン</t>
    </rPh>
    <rPh sb="131" eb="133">
      <t>ゲンソク</t>
    </rPh>
    <rPh sb="174" eb="176">
      <t>カイゼン</t>
    </rPh>
    <phoneticPr fontId="7"/>
  </si>
  <si>
    <t>NO</t>
    <phoneticPr fontId="7"/>
  </si>
  <si>
    <t>(別添７）</t>
    <rPh sb="1" eb="3">
      <t>ベッテン</t>
    </rPh>
    <phoneticPr fontId="7"/>
  </si>
  <si>
    <t>2018年度（実績）</t>
    <rPh sb="4" eb="6">
      <t>ネンド</t>
    </rPh>
    <rPh sb="7" eb="9">
      <t>ジッセキ</t>
    </rPh>
    <phoneticPr fontId="21"/>
  </si>
  <si>
    <t>2020年度（導入後）</t>
    <rPh sb="4" eb="6">
      <t>ネンド</t>
    </rPh>
    <rPh sb="7" eb="9">
      <t>ドウニュウ</t>
    </rPh>
    <rPh sb="9" eb="10">
      <t>ゴ</t>
    </rPh>
    <phoneticPr fontId="21"/>
  </si>
  <si>
    <t>新規融資の利子補給対象事業について、見込み省エネルギー量[kl/年]を算出いただきます。
本事業の見込み省エネルギー量の考え方は以下のとおりです。</t>
    <rPh sb="0" eb="2">
      <t>シンキ</t>
    </rPh>
    <rPh sb="2" eb="4">
      <t>ユウシ</t>
    </rPh>
    <rPh sb="5" eb="7">
      <t>リシ</t>
    </rPh>
    <rPh sb="7" eb="9">
      <t>ホキュウ</t>
    </rPh>
    <rPh sb="9" eb="11">
      <t>タイショウ</t>
    </rPh>
    <rPh sb="11" eb="13">
      <t>ジギョウ</t>
    </rPh>
    <rPh sb="18" eb="20">
      <t>ミコ</t>
    </rPh>
    <rPh sb="21" eb="22">
      <t>ショウ</t>
    </rPh>
    <rPh sb="27" eb="28">
      <t>リョウ</t>
    </rPh>
    <rPh sb="32" eb="33">
      <t>ネン</t>
    </rPh>
    <rPh sb="35" eb="37">
      <t>サンシュツ</t>
    </rPh>
    <rPh sb="45" eb="46">
      <t>ホン</t>
    </rPh>
    <rPh sb="46" eb="48">
      <t>ジギョウ</t>
    </rPh>
    <rPh sb="49" eb="51">
      <t>ミコ</t>
    </rPh>
    <rPh sb="52" eb="53">
      <t>ショウ</t>
    </rPh>
    <rPh sb="58" eb="59">
      <t>リョウ</t>
    </rPh>
    <rPh sb="60" eb="61">
      <t>カンガ</t>
    </rPh>
    <rPh sb="62" eb="63">
      <t>カタ</t>
    </rPh>
    <rPh sb="64" eb="66">
      <t>イカ</t>
    </rPh>
    <phoneticPr fontId="7"/>
  </si>
  <si>
    <t>　※要件ア「照明や空調」、要件ウ「データセンターのクラウドサービス活用」については</t>
    <rPh sb="2" eb="4">
      <t>ヨウケン</t>
    </rPh>
    <rPh sb="6" eb="8">
      <t>ショウメイ</t>
    </rPh>
    <rPh sb="9" eb="11">
      <t>クウチョウ</t>
    </rPh>
    <rPh sb="13" eb="15">
      <t>ヨウケン</t>
    </rPh>
    <phoneticPr fontId="7"/>
  </si>
  <si>
    <t>の一例は以下のとおりです。</t>
    <phoneticPr fontId="7"/>
  </si>
  <si>
    <t>製品名</t>
    <rPh sb="0" eb="3">
      <t>セイヒンメイ</t>
    </rPh>
    <phoneticPr fontId="7"/>
  </si>
  <si>
    <t>型番</t>
    <rPh sb="0" eb="2">
      <t>カタバン</t>
    </rPh>
    <phoneticPr fontId="7"/>
  </si>
  <si>
    <t>算出根拠</t>
    <rPh sb="0" eb="2">
      <t>サンシュツ</t>
    </rPh>
    <rPh sb="2" eb="4">
      <t>コンキョ</t>
    </rPh>
    <phoneticPr fontId="7"/>
  </si>
  <si>
    <t>（別添４）_1</t>
    <phoneticPr fontId="7"/>
  </si>
  <si>
    <t>（別添４）_2</t>
    <phoneticPr fontId="7"/>
  </si>
  <si>
    <t>（別添４）_3</t>
    <phoneticPr fontId="7"/>
  </si>
  <si>
    <t>別添4_D143</t>
  </si>
  <si>
    <t>別添4_G166</t>
  </si>
  <si>
    <t>別添4_G167</t>
  </si>
  <si>
    <t>別添4_G168</t>
  </si>
  <si>
    <t>別添4_G169</t>
  </si>
  <si>
    <t>（別添４）_4</t>
    <phoneticPr fontId="7"/>
  </si>
  <si>
    <t>別添4_D207</t>
  </si>
  <si>
    <t>別添4_G230</t>
  </si>
  <si>
    <t>別添4_G231</t>
  </si>
  <si>
    <t>別添4_G232</t>
  </si>
  <si>
    <t>別添4_G233</t>
  </si>
  <si>
    <t>（別添４）_5</t>
    <phoneticPr fontId="7"/>
  </si>
  <si>
    <t>別添4_D272</t>
  </si>
  <si>
    <t>別添4_G295</t>
  </si>
  <si>
    <t>別添4_G296</t>
  </si>
  <si>
    <t>別添4_G297</t>
  </si>
  <si>
    <t>別添4_G298</t>
  </si>
  <si>
    <t>項目（様式/参照セル）</t>
    <rPh sb="0" eb="2">
      <t>コウモク</t>
    </rPh>
    <rPh sb="3" eb="5">
      <t>ヨウシキ</t>
    </rPh>
    <rPh sb="6" eb="8">
      <t>サンショウ</t>
    </rPh>
    <phoneticPr fontId="7"/>
  </si>
  <si>
    <t>項目</t>
    <rPh sb="0" eb="2">
      <t>コウモク</t>
    </rPh>
    <phoneticPr fontId="7"/>
  </si>
  <si>
    <t>No</t>
    <phoneticPr fontId="7"/>
  </si>
  <si>
    <t>エネルギー消費効率の根拠（要件ア）</t>
    <rPh sb="5" eb="7">
      <t>ショウヒ</t>
    </rPh>
    <rPh sb="7" eb="9">
      <t>コウリツ</t>
    </rPh>
    <rPh sb="10" eb="12">
      <t>コンキョ</t>
    </rPh>
    <phoneticPr fontId="7"/>
  </si>
  <si>
    <t>エネルギー消費原単位の改善根拠（要件イ）</t>
    <rPh sb="11" eb="13">
      <t>カイゼン</t>
    </rPh>
    <phoneticPr fontId="7"/>
  </si>
  <si>
    <t>省エネルギー取組の根拠（要件ウ）</t>
    <rPh sb="9" eb="11">
      <t>コンキョ</t>
    </rPh>
    <phoneticPr fontId="7"/>
  </si>
  <si>
    <t>見込み省エネルギーの算出（要件アと要件ウ）</t>
    <rPh sb="13" eb="15">
      <t>ヨウケン</t>
    </rPh>
    <rPh sb="17" eb="19">
      <t>ヨウケン</t>
    </rPh>
    <phoneticPr fontId="7"/>
  </si>
  <si>
    <t>見込み省エネルギー量の算出（要件イ）</t>
    <phoneticPr fontId="7"/>
  </si>
  <si>
    <t>取組内容の詳細</t>
    <rPh sb="0" eb="2">
      <t>トリクミ</t>
    </rPh>
    <rPh sb="2" eb="4">
      <t>ナイヨウ</t>
    </rPh>
    <rPh sb="5" eb="7">
      <t>ショウサイ</t>
    </rPh>
    <phoneticPr fontId="7"/>
  </si>
  <si>
    <t>３．設備詳細（トップランナー基準に該当しない設備で、エネルギー消費効率が高い設備の導入）</t>
    <rPh sb="2" eb="4">
      <t>セツビ</t>
    </rPh>
    <rPh sb="4" eb="6">
      <t>ショウサイ</t>
    </rPh>
    <phoneticPr fontId="7"/>
  </si>
  <si>
    <t>２．設備詳細（トップランナー基準を満たす設備の導入）</t>
    <phoneticPr fontId="7"/>
  </si>
  <si>
    <t>融資計画書　提出書類一覧</t>
    <rPh sb="0" eb="2">
      <t>ユウシ</t>
    </rPh>
    <rPh sb="2" eb="5">
      <t>ケイカクショ</t>
    </rPh>
    <rPh sb="6" eb="8">
      <t>テイシュツ</t>
    </rPh>
    <rPh sb="8" eb="10">
      <t>ショルイ</t>
    </rPh>
    <rPh sb="10" eb="12">
      <t>イチラン</t>
    </rPh>
    <phoneticPr fontId="7"/>
  </si>
  <si>
    <t>提出方法</t>
    <rPh sb="0" eb="2">
      <t>テイシュツ</t>
    </rPh>
    <rPh sb="2" eb="4">
      <t>ホウホウ</t>
    </rPh>
    <phoneticPr fontId="7"/>
  </si>
  <si>
    <t>（ア）</t>
    <phoneticPr fontId="7"/>
  </si>
  <si>
    <t>（イ）</t>
    <phoneticPr fontId="7"/>
  </si>
  <si>
    <t>（ウ）</t>
    <phoneticPr fontId="7"/>
  </si>
  <si>
    <t>（様式第1）融資計画書</t>
    <rPh sb="6" eb="8">
      <t>ユウシ</t>
    </rPh>
    <rPh sb="8" eb="11">
      <t>ケイカクショ</t>
    </rPh>
    <phoneticPr fontId="7"/>
  </si>
  <si>
    <t>郵送
及び
電子メール
（Excel）</t>
    <rPh sb="0" eb="2">
      <t>ユウソウ</t>
    </rPh>
    <rPh sb="4" eb="5">
      <t>オヨ</t>
    </rPh>
    <rPh sb="8" eb="10">
      <t>デンシ</t>
    </rPh>
    <phoneticPr fontId="7"/>
  </si>
  <si>
    <t>○</t>
    <phoneticPr fontId="7"/>
  </si>
  <si>
    <t>署名欄にゴム印を使用しないこと。</t>
    <rPh sb="0" eb="2">
      <t>ショメイ</t>
    </rPh>
    <rPh sb="2" eb="3">
      <t>ラン</t>
    </rPh>
    <rPh sb="6" eb="7">
      <t>イン</t>
    </rPh>
    <rPh sb="8" eb="10">
      <t>シヨウ</t>
    </rPh>
    <phoneticPr fontId="7"/>
  </si>
  <si>
    <t>（別添1）融資計画詳細</t>
    <rPh sb="5" eb="7">
      <t>ユウシ</t>
    </rPh>
    <rPh sb="7" eb="9">
      <t>ケイカク</t>
    </rPh>
    <rPh sb="9" eb="11">
      <t>ショウサイ</t>
    </rPh>
    <phoneticPr fontId="7"/>
  </si>
  <si>
    <t>4シート全て提出すること。
※Excelシート名：（別添1）融資計画詳細1～4</t>
    <rPh sb="4" eb="5">
      <t>スベ</t>
    </rPh>
    <rPh sb="6" eb="8">
      <t>テイシュツ</t>
    </rPh>
    <rPh sb="23" eb="24">
      <t>メイ</t>
    </rPh>
    <phoneticPr fontId="7"/>
  </si>
  <si>
    <t>（別添2）役員名簿</t>
    <rPh sb="1" eb="3">
      <t>ベッテン</t>
    </rPh>
    <rPh sb="5" eb="7">
      <t>ヤクイン</t>
    </rPh>
    <rPh sb="7" eb="9">
      <t>メイボ</t>
    </rPh>
    <phoneticPr fontId="7"/>
  </si>
  <si>
    <t>指定金融機関と利子補給対象事業者それぞれ提出すること。</t>
    <rPh sb="0" eb="2">
      <t>シテイ</t>
    </rPh>
    <rPh sb="2" eb="4">
      <t>キンユウ</t>
    </rPh>
    <rPh sb="4" eb="6">
      <t>キカン</t>
    </rPh>
    <rPh sb="7" eb="9">
      <t>リシ</t>
    </rPh>
    <rPh sb="9" eb="11">
      <t>ホキュウ</t>
    </rPh>
    <rPh sb="11" eb="13">
      <t>タイショウ</t>
    </rPh>
    <rPh sb="13" eb="16">
      <t>ジギョウシャ</t>
    </rPh>
    <rPh sb="20" eb="22">
      <t>テイシュツ</t>
    </rPh>
    <phoneticPr fontId="7"/>
  </si>
  <si>
    <t>（別添3）利子補給金の交付の対象となる経費リスト</t>
    <phoneticPr fontId="7"/>
  </si>
  <si>
    <t>（別添4）エネルギー消費効率の根拠（要件ア）</t>
    <rPh sb="1" eb="3">
      <t>ベッテン</t>
    </rPh>
    <rPh sb="10" eb="12">
      <t>ショウヒ</t>
    </rPh>
    <rPh sb="12" eb="14">
      <t>コウリツ</t>
    </rPh>
    <rPh sb="15" eb="17">
      <t>コンキョ</t>
    </rPh>
    <rPh sb="18" eb="20">
      <t>ヨウケン</t>
    </rPh>
    <phoneticPr fontId="7"/>
  </si>
  <si>
    <t>-</t>
    <phoneticPr fontId="7"/>
  </si>
  <si>
    <r>
      <t>・カタログや仕様書又は実測データ、図面等の</t>
    </r>
    <r>
      <rPr>
        <u/>
        <sz val="10.5"/>
        <rFont val="ＭＳ 明朝"/>
        <family val="1"/>
        <charset val="128"/>
      </rPr>
      <t>省エネ根拠の裏付け資料を添付</t>
    </r>
    <r>
      <rPr>
        <sz val="10.5"/>
        <rFont val="ＭＳ 明朝"/>
        <family val="1"/>
        <charset val="128"/>
      </rPr>
      <t>すること（自由書式）。
・裏付け資料は作成者が明記されていること。
・裏付け資料は省エネ根拠の記載箇所がわかるようにマーカーや付箋等で印をつけること。
・要件ア「照明や空調」、要件ウ「データセンターのクラウドサービス活用」については簡易的な計算ができる申請サポートツールを利用することも可能（使用は任意）。</t>
    </r>
    <rPh sb="6" eb="9">
      <t>シヨウショ</t>
    </rPh>
    <rPh sb="9" eb="10">
      <t>マタ</t>
    </rPh>
    <rPh sb="11" eb="13">
      <t>ジッソク</t>
    </rPh>
    <rPh sb="17" eb="19">
      <t>ズメン</t>
    </rPh>
    <rPh sb="19" eb="20">
      <t>トウ</t>
    </rPh>
    <rPh sb="21" eb="22">
      <t>ショウ</t>
    </rPh>
    <rPh sb="24" eb="26">
      <t>コンキョ</t>
    </rPh>
    <rPh sb="27" eb="29">
      <t>ウラヅ</t>
    </rPh>
    <rPh sb="30" eb="32">
      <t>シリョウ</t>
    </rPh>
    <rPh sb="33" eb="35">
      <t>テンプ</t>
    </rPh>
    <rPh sb="40" eb="42">
      <t>ジユウ</t>
    </rPh>
    <rPh sb="42" eb="44">
      <t>ショシキ</t>
    </rPh>
    <rPh sb="55" eb="57">
      <t>サクセイ</t>
    </rPh>
    <rPh sb="57" eb="58">
      <t>シャ</t>
    </rPh>
    <rPh sb="59" eb="61">
      <t>メイキ</t>
    </rPh>
    <rPh sb="78" eb="79">
      <t>ショウ</t>
    </rPh>
    <rPh sb="81" eb="83">
      <t>コンキョ</t>
    </rPh>
    <rPh sb="84" eb="86">
      <t>キサイ</t>
    </rPh>
    <rPh sb="86" eb="88">
      <t>カショ</t>
    </rPh>
    <rPh sb="100" eb="103">
      <t>フセンナド</t>
    </rPh>
    <rPh sb="104" eb="105">
      <t>シルシ</t>
    </rPh>
    <rPh sb="174" eb="176">
      <t>リヨウ</t>
    </rPh>
    <rPh sb="181" eb="183">
      <t>カノウ</t>
    </rPh>
    <phoneticPr fontId="7"/>
  </si>
  <si>
    <t>（別添5）エネルギー消費原単位の改善根拠（要件イ）</t>
    <rPh sb="10" eb="12">
      <t>ショウヒ</t>
    </rPh>
    <rPh sb="12" eb="15">
      <t>ゲンタンイ</t>
    </rPh>
    <rPh sb="16" eb="18">
      <t>カイゼン</t>
    </rPh>
    <rPh sb="18" eb="20">
      <t>コンキョ</t>
    </rPh>
    <rPh sb="21" eb="23">
      <t>ヨウケン</t>
    </rPh>
    <phoneticPr fontId="7"/>
  </si>
  <si>
    <t>（別添6）省エネルギー取組の根拠（要件ウ）</t>
    <rPh sb="1" eb="3">
      <t>ベッテン</t>
    </rPh>
    <rPh sb="5" eb="6">
      <t>ショウ</t>
    </rPh>
    <rPh sb="11" eb="13">
      <t>トリクミ</t>
    </rPh>
    <rPh sb="14" eb="16">
      <t>コンキョ</t>
    </rPh>
    <rPh sb="17" eb="19">
      <t>ヨウケン</t>
    </rPh>
    <phoneticPr fontId="7"/>
  </si>
  <si>
    <t>（別添7）見込み省エネルギー量の算出</t>
    <rPh sb="1" eb="3">
      <t>ベッテン</t>
    </rPh>
    <phoneticPr fontId="7"/>
  </si>
  <si>
    <t>郵送</t>
    <rPh sb="0" eb="2">
      <t>ユウソウ</t>
    </rPh>
    <phoneticPr fontId="7"/>
  </si>
  <si>
    <r>
      <t>・「（別添3）利子補給金の交付の対象となる経費リスト」の</t>
    </r>
    <r>
      <rPr>
        <u/>
        <sz val="10.5"/>
        <rFont val="ＭＳ 明朝"/>
        <family val="1"/>
        <charset val="128"/>
      </rPr>
      <t>整合性が確認できる見積書を添付</t>
    </r>
    <r>
      <rPr>
        <sz val="10.5"/>
        <rFont val="ＭＳ 明朝"/>
        <family val="1"/>
        <charset val="128"/>
      </rPr>
      <t>すること（自由書式）。
・見積書は作成日、作成者、宛先等が明記され、作成者の捺印がされていること。
・見積書は費用の記載箇所がわかるようにマーカーや付箋等で印をつけること。</t>
    </r>
    <rPh sb="28" eb="31">
      <t>セイゴウセイ</t>
    </rPh>
    <rPh sb="32" eb="34">
      <t>カクニン</t>
    </rPh>
    <rPh sb="37" eb="40">
      <t>ミツモリショ</t>
    </rPh>
    <rPh sb="41" eb="43">
      <t>テンプ</t>
    </rPh>
    <rPh sb="48" eb="50">
      <t>ジユウ</t>
    </rPh>
    <rPh sb="50" eb="52">
      <t>ショシキ</t>
    </rPh>
    <rPh sb="57" eb="60">
      <t>ミツモリショ</t>
    </rPh>
    <rPh sb="61" eb="63">
      <t>サクセイ</t>
    </rPh>
    <rPh sb="63" eb="64">
      <t>ヒ</t>
    </rPh>
    <rPh sb="65" eb="67">
      <t>サクセイ</t>
    </rPh>
    <rPh sb="67" eb="68">
      <t>シャ</t>
    </rPh>
    <rPh sb="69" eb="71">
      <t>アテサキ</t>
    </rPh>
    <rPh sb="71" eb="72">
      <t>トウ</t>
    </rPh>
    <rPh sb="73" eb="75">
      <t>メイキ</t>
    </rPh>
    <rPh sb="78" eb="81">
      <t>サクセイシャ</t>
    </rPh>
    <rPh sb="82" eb="84">
      <t>ナツイン</t>
    </rPh>
    <rPh sb="96" eb="99">
      <t>ミツモリショ</t>
    </rPh>
    <rPh sb="100" eb="102">
      <t>ヒヨウ</t>
    </rPh>
    <rPh sb="103" eb="105">
      <t>キサイ</t>
    </rPh>
    <rPh sb="105" eb="107">
      <t>カショ</t>
    </rPh>
    <rPh sb="119" eb="121">
      <t>フセン</t>
    </rPh>
    <rPh sb="121" eb="122">
      <t>トウ</t>
    </rPh>
    <rPh sb="123" eb="124">
      <t>シルシ</t>
    </rPh>
    <phoneticPr fontId="7"/>
  </si>
  <si>
    <t>別添4_D134</t>
  </si>
  <si>
    <t>別添4_D135</t>
  </si>
  <si>
    <t>別添4_D136</t>
  </si>
  <si>
    <t>別添4_D137</t>
  </si>
  <si>
    <t>別添4_D138</t>
  </si>
  <si>
    <t>別添4_D139</t>
  </si>
  <si>
    <t>別添4_G157</t>
  </si>
  <si>
    <t>別添4_G158</t>
  </si>
  <si>
    <t>別添4_G159</t>
  </si>
  <si>
    <t>別添4_G160</t>
  </si>
  <si>
    <t>別添4_G161</t>
  </si>
  <si>
    <t>別添4_G165</t>
  </si>
  <si>
    <t>別添4_D170</t>
  </si>
  <si>
    <t>別添4_D174</t>
  </si>
  <si>
    <t>別添4_D198</t>
  </si>
  <si>
    <t>別添4_D199</t>
  </si>
  <si>
    <t>別添4_D200</t>
  </si>
  <si>
    <t>別添4_D201</t>
  </si>
  <si>
    <t>別添4_D202</t>
  </si>
  <si>
    <t>別添4_D203</t>
  </si>
  <si>
    <t>別添4_G221</t>
  </si>
  <si>
    <t>別添4_G222</t>
  </si>
  <si>
    <t>別添4_G223</t>
  </si>
  <si>
    <t>別添4_G224</t>
  </si>
  <si>
    <t>別添4_G225</t>
  </si>
  <si>
    <t>別添4_G229</t>
  </si>
  <si>
    <t>別添4_D234</t>
  </si>
  <si>
    <t>別添4_D238</t>
  </si>
  <si>
    <t>別添4_D263</t>
  </si>
  <si>
    <t>別添4_D264</t>
  </si>
  <si>
    <t>別添4_D265</t>
  </si>
  <si>
    <t>別添4_D266</t>
  </si>
  <si>
    <t>別添4_D267</t>
  </si>
  <si>
    <t>別添4_D268</t>
  </si>
  <si>
    <t>別添4_G286</t>
  </si>
  <si>
    <t>別添4_G287</t>
  </si>
  <si>
    <t>別添4_G288</t>
  </si>
  <si>
    <t>別添4_G289</t>
  </si>
  <si>
    <t>別添4_G290</t>
  </si>
  <si>
    <t>別添4_G294</t>
  </si>
  <si>
    <t>別添4_D299</t>
  </si>
  <si>
    <t>別添4_D303</t>
  </si>
  <si>
    <t>別添4_D327</t>
  </si>
  <si>
    <t>別添4_D328</t>
  </si>
  <si>
    <t>別添4_D329</t>
  </si>
  <si>
    <t>別添4_D330</t>
  </si>
  <si>
    <t>別添4_D331</t>
  </si>
  <si>
    <t>別添4_D332</t>
  </si>
  <si>
    <t>別添4_D336</t>
  </si>
  <si>
    <t>別添4_G350</t>
  </si>
  <si>
    <t>別添4_G351</t>
  </si>
  <si>
    <t>別添4_G352</t>
  </si>
  <si>
    <t>別添4_G353</t>
  </si>
  <si>
    <t>別添4_G354</t>
  </si>
  <si>
    <t>別添4_G358</t>
  </si>
  <si>
    <t>別添4_G359</t>
  </si>
  <si>
    <t>別添4_G360</t>
  </si>
  <si>
    <t>別添4_G361</t>
  </si>
  <si>
    <t>別添4_G362</t>
  </si>
  <si>
    <t>別添4_D363</t>
  </si>
  <si>
    <t>別添4_D367</t>
  </si>
  <si>
    <t>別添4_D392</t>
  </si>
  <si>
    <t>別添4_D393</t>
  </si>
  <si>
    <t>別添4_D394</t>
  </si>
  <si>
    <t>別添4_D395</t>
  </si>
  <si>
    <t>別添4_D396</t>
  </si>
  <si>
    <t>別添4_D397</t>
  </si>
  <si>
    <t>別添4_D401</t>
  </si>
  <si>
    <t>別添4_G415</t>
  </si>
  <si>
    <t>別添4_G416</t>
  </si>
  <si>
    <t>別添4_G417</t>
  </si>
  <si>
    <t>別添4_G418</t>
  </si>
  <si>
    <t>別添4_G419</t>
  </si>
  <si>
    <t>別添4_G423</t>
  </si>
  <si>
    <t>別添4_G424</t>
  </si>
  <si>
    <t>別添4_G425</t>
  </si>
  <si>
    <t>別添4_G426</t>
  </si>
  <si>
    <t>別添4_G427</t>
  </si>
  <si>
    <t>別添4_D428</t>
  </si>
  <si>
    <t>別添4_D432</t>
  </si>
  <si>
    <t>別添4_A126～A129</t>
    <rPh sb="0" eb="2">
      <t>ベッテン</t>
    </rPh>
    <phoneticPr fontId="7"/>
  </si>
  <si>
    <t>別添4_A190～A192</t>
    <rPh sb="0" eb="2">
      <t>ベッテン</t>
    </rPh>
    <phoneticPr fontId="7"/>
  </si>
  <si>
    <t>別添4_A255～A258</t>
    <rPh sb="0" eb="2">
      <t>ベッテン</t>
    </rPh>
    <phoneticPr fontId="7"/>
  </si>
  <si>
    <t>別添4_A319～A322</t>
    <rPh sb="0" eb="2">
      <t>ベッテン</t>
    </rPh>
    <phoneticPr fontId="7"/>
  </si>
  <si>
    <t>別添4_A384～A387</t>
    <rPh sb="0" eb="2">
      <t>ベッテン</t>
    </rPh>
    <phoneticPr fontId="7"/>
  </si>
  <si>
    <t>　※「工作機械・射出成形機等」、「データセンターのクラウドサービス活用」の計算方法</t>
    <rPh sb="3" eb="5">
      <t>コウサク</t>
    </rPh>
    <rPh sb="5" eb="7">
      <t>キカイ</t>
    </rPh>
    <rPh sb="8" eb="10">
      <t>シャシュツ</t>
    </rPh>
    <rPh sb="10" eb="13">
      <t>セイケイキ</t>
    </rPh>
    <rPh sb="13" eb="14">
      <t>トウ</t>
    </rPh>
    <rPh sb="37" eb="39">
      <t>ケイサン</t>
    </rPh>
    <rPh sb="39" eb="41">
      <t>ホウホウ</t>
    </rPh>
    <phoneticPr fontId="7"/>
  </si>
  <si>
    <r>
      <t>簡易的な計算ができる申請サポートツールがあります（</t>
    </r>
    <r>
      <rPr>
        <b/>
        <sz val="10"/>
        <color theme="1"/>
        <rFont val="ＭＳ 明朝"/>
        <family val="1"/>
        <charset val="128"/>
      </rPr>
      <t>使用は任意</t>
    </r>
    <r>
      <rPr>
        <sz val="10"/>
        <color theme="1"/>
        <rFont val="ＭＳ 明朝"/>
        <family val="1"/>
        <charset val="128"/>
      </rPr>
      <t>）。</t>
    </r>
    <phoneticPr fontId="7"/>
  </si>
  <si>
    <t>見込み省エネルギー量の算出（要件アと要件ウ）</t>
    <rPh sb="9" eb="10">
      <t>リョウ</t>
    </rPh>
    <rPh sb="14" eb="16">
      <t>ヨウケン</t>
    </rPh>
    <rPh sb="18" eb="20">
      <t>ヨウケン</t>
    </rPh>
    <phoneticPr fontId="7"/>
  </si>
  <si>
    <t>NG判定</t>
    <rPh sb="2" eb="4">
      <t>ハンテイ</t>
    </rPh>
    <phoneticPr fontId="7"/>
  </si>
  <si>
    <r>
      <t xml:space="preserve">
＜クラウドサービスの活用＞
・省エネルギー取組概要
</t>
    </r>
    <r>
      <rPr>
        <sz val="10.5"/>
        <color theme="1"/>
        <rFont val="ＭＳ 明朝"/>
        <family val="1"/>
        <charset val="128"/>
      </rPr>
      <t xml:space="preserve">
・利用データセンター名称
</t>
    </r>
    <r>
      <rPr>
        <sz val="10.5"/>
        <color theme="1"/>
        <rFont val="ＭＳ 明朝"/>
        <family val="1"/>
        <charset val="128"/>
      </rPr>
      <t xml:space="preserve">
・データセンターのＰＵＥ値（実測値又は設計値）
</t>
    </r>
    <r>
      <rPr>
        <sz val="10.5"/>
        <color theme="1"/>
        <rFont val="ＭＳ 明朝"/>
        <family val="1"/>
        <charset val="128"/>
      </rPr>
      <t xml:space="preserve">
＜ＥＭＳの導入＞
・省エネルギー取組概要
</t>
    </r>
    <r>
      <rPr>
        <sz val="10.5"/>
        <color theme="1"/>
        <rFont val="ＭＳ 明朝"/>
        <family val="1"/>
        <charset val="128"/>
      </rPr>
      <t xml:space="preserve">
・導入機器
</t>
    </r>
    <r>
      <rPr>
        <sz val="10.5"/>
        <color theme="1"/>
        <rFont val="ＭＳ 明朝"/>
        <family val="1"/>
        <charset val="128"/>
      </rPr>
      <t xml:space="preserve">
・削減効果（計画値）
</t>
    </r>
    <phoneticPr fontId="7"/>
  </si>
  <si>
    <t>【参考】見込み省エネルギー量の算出（要件アと要件ウ）</t>
    <rPh sb="1" eb="3">
      <t>サンコウ</t>
    </rPh>
    <rPh sb="4" eb="6">
      <t>ミコ</t>
    </rPh>
    <rPh sb="13" eb="14">
      <t>リョウ</t>
    </rPh>
    <rPh sb="15" eb="17">
      <t>サンシュツ</t>
    </rPh>
    <rPh sb="18" eb="20">
      <t>ヨウケン</t>
    </rPh>
    <rPh sb="22" eb="24">
      <t>ヨウケン</t>
    </rPh>
    <phoneticPr fontId="7"/>
  </si>
  <si>
    <t>交付対象融資
残高
（円）</t>
    <phoneticPr fontId="7"/>
  </si>
  <si>
    <t>←融資残高、交付対象融資残高をご確認ください。</t>
    <rPh sb="1" eb="3">
      <t>ユウシ</t>
    </rPh>
    <rPh sb="3" eb="5">
      <t>ザンダカ</t>
    </rPh>
    <rPh sb="6" eb="8">
      <t>コウフ</t>
    </rPh>
    <rPh sb="8" eb="10">
      <t>タイショウ</t>
    </rPh>
    <rPh sb="10" eb="12">
      <t>ユウシ</t>
    </rPh>
    <rPh sb="12" eb="14">
      <t>ザンダカ</t>
    </rPh>
    <rPh sb="16" eb="18">
      <t>カクニン</t>
    </rPh>
    <phoneticPr fontId="7"/>
  </si>
  <si>
    <t>NO</t>
    <phoneticPr fontId="7"/>
  </si>
  <si>
    <t>更新日</t>
    <rPh sb="0" eb="3">
      <t>コウシンビ</t>
    </rPh>
    <phoneticPr fontId="7"/>
  </si>
  <si>
    <t>更新者</t>
    <rPh sb="0" eb="2">
      <t>コウシン</t>
    </rPh>
    <rPh sb="2" eb="3">
      <t>シャ</t>
    </rPh>
    <phoneticPr fontId="7"/>
  </si>
  <si>
    <t>更新前</t>
    <rPh sb="0" eb="2">
      <t>コウシン</t>
    </rPh>
    <rPh sb="2" eb="3">
      <t>マエ</t>
    </rPh>
    <phoneticPr fontId="7"/>
  </si>
  <si>
    <t>更新後</t>
    <rPh sb="0" eb="2">
      <t>コウシン</t>
    </rPh>
    <rPh sb="2" eb="3">
      <t>ゴ</t>
    </rPh>
    <phoneticPr fontId="7"/>
  </si>
  <si>
    <t>小栗</t>
    <rPh sb="0" eb="2">
      <t>オグリ</t>
    </rPh>
    <phoneticPr fontId="7"/>
  </si>
  <si>
    <t>31新規転記用FMTSheetのF列とG列の1行目から6行目を無くす
背景：RPAのシナリオ用に作成していたが、不要となったため</t>
    <rPh sb="17" eb="18">
      <t>レツ</t>
    </rPh>
    <rPh sb="20" eb="21">
      <t>レツ</t>
    </rPh>
    <rPh sb="23" eb="25">
      <t>ギョウメ</t>
    </rPh>
    <rPh sb="28" eb="30">
      <t>ギョウメ</t>
    </rPh>
    <rPh sb="31" eb="32">
      <t>ナ</t>
    </rPh>
    <rPh sb="35" eb="37">
      <t>ハイケイ</t>
    </rPh>
    <rPh sb="46" eb="47">
      <t>ヨウ</t>
    </rPh>
    <rPh sb="48" eb="50">
      <t>サクセイ</t>
    </rPh>
    <rPh sb="56" eb="58">
      <t>フヨウ</t>
    </rPh>
    <phoneticPr fontId="7"/>
  </si>
  <si>
    <t>31新規転記用FMTSheetのF列とG列の1行目から6行目に「要件ア」の申請数をカウントする項目があった。</t>
    <rPh sb="32" eb="34">
      <t>ヨウケン</t>
    </rPh>
    <rPh sb="37" eb="39">
      <t>シンセイ</t>
    </rPh>
    <rPh sb="39" eb="40">
      <t>スウ</t>
    </rPh>
    <rPh sb="47" eb="49">
      <t>コウモク</t>
    </rPh>
    <phoneticPr fontId="7"/>
  </si>
  <si>
    <t>小栗</t>
    <rPh sb="0" eb="2">
      <t>オグリ</t>
    </rPh>
    <phoneticPr fontId="7"/>
  </si>
  <si>
    <t>(別添７）見込み省エネルギー量の算出（要件イ）Sheetの数値の小数点以下が項目によってバラバラであった。</t>
    <rPh sb="29" eb="31">
      <t>スウチ</t>
    </rPh>
    <rPh sb="32" eb="35">
      <t>ショウスウテン</t>
    </rPh>
    <rPh sb="35" eb="37">
      <t>イカ</t>
    </rPh>
    <rPh sb="38" eb="40">
      <t>コウモク</t>
    </rPh>
    <phoneticPr fontId="7"/>
  </si>
  <si>
    <t>(別添７）見込み省エネルギー量の算出（要件イ）Sheetの数値の小数点以下を第二までに統一した。</t>
    <rPh sb="29" eb="31">
      <t>スウチ</t>
    </rPh>
    <rPh sb="32" eb="35">
      <t>ショウスウテン</t>
    </rPh>
    <rPh sb="35" eb="37">
      <t>イカ</t>
    </rPh>
    <rPh sb="38" eb="39">
      <t>ダイ</t>
    </rPh>
    <rPh sb="39" eb="40">
      <t>ニ</t>
    </rPh>
    <rPh sb="43" eb="45">
      <t>トウイツ</t>
    </rPh>
    <phoneticPr fontId="7"/>
  </si>
  <si>
    <t>(事業全体)年間見込み省エネルギー量[kl]</t>
    <rPh sb="1" eb="3">
      <t>ジギョウ</t>
    </rPh>
    <rPh sb="3" eb="5">
      <t>ゼンタイ</t>
    </rPh>
    <phoneticPr fontId="7"/>
  </si>
  <si>
    <t>年間見込み省エネルギー量[kl]</t>
    <phoneticPr fontId="7"/>
  </si>
  <si>
    <t>別添7_1_U65</t>
    <phoneticPr fontId="7"/>
  </si>
  <si>
    <t>別添7_1_U66</t>
    <phoneticPr fontId="7"/>
  </si>
  <si>
    <t>別添7_1_B69</t>
  </si>
  <si>
    <t>別添7_1_E69</t>
  </si>
  <si>
    <t>別添7_1_H69</t>
  </si>
  <si>
    <t>別添7_1_L69</t>
  </si>
  <si>
    <t>別添7_1_P69</t>
    <phoneticPr fontId="7"/>
  </si>
  <si>
    <t>別添7_2_B78</t>
  </si>
  <si>
    <t>別添7_2_E78</t>
  </si>
  <si>
    <t>別添7_2_H78</t>
  </si>
  <si>
    <t>別添7_2_L78</t>
  </si>
  <si>
    <t>別添7_2_P78</t>
  </si>
  <si>
    <t>別添7_3_B87</t>
  </si>
  <si>
    <t>別添7_3_E87</t>
  </si>
  <si>
    <t>別添7_3_H87</t>
  </si>
  <si>
    <t>別添7_3_L87</t>
  </si>
  <si>
    <t>別添7_3_P87</t>
  </si>
  <si>
    <t>別添7_4_B96</t>
  </si>
  <si>
    <t>別添7_4_E96</t>
  </si>
  <si>
    <t>別添7_4_H96</t>
  </si>
  <si>
    <t>別添7_4_L96</t>
  </si>
  <si>
    <t>別添7_4_P96</t>
  </si>
  <si>
    <t>別添7_5_B110</t>
  </si>
  <si>
    <t>別添7_5_E110</t>
  </si>
  <si>
    <t>別添7_5_H110</t>
  </si>
  <si>
    <t>別添7_5_L110</t>
  </si>
  <si>
    <t>別添7_5_P110</t>
  </si>
  <si>
    <t>別添7_6_B119</t>
  </si>
  <si>
    <t>別添7_6_E119</t>
  </si>
  <si>
    <t>別添7_6_H119</t>
  </si>
  <si>
    <t>別添7_6_L119</t>
  </si>
  <si>
    <t>別添7_6_P119</t>
  </si>
  <si>
    <t>別添7_7_B128</t>
  </si>
  <si>
    <t>別添7_7_E128</t>
  </si>
  <si>
    <t>別添7_7_H128</t>
  </si>
  <si>
    <t>別添7_7_L128</t>
  </si>
  <si>
    <t>別添7_7_P128</t>
  </si>
  <si>
    <t>別添7_8_B137</t>
  </si>
  <si>
    <t>別添7_8_E137</t>
  </si>
  <si>
    <t>別添7_8_H137</t>
  </si>
  <si>
    <t>別添7_8_L137</t>
  </si>
  <si>
    <t>別添7_8_P137</t>
  </si>
  <si>
    <t>別添7_9_B151</t>
  </si>
  <si>
    <t>別添7_9_E151</t>
  </si>
  <si>
    <t>別添7_9_H151</t>
  </si>
  <si>
    <t>別添7_9_L151</t>
  </si>
  <si>
    <t>別添7_9_P151</t>
  </si>
  <si>
    <t>別添7_10_B160</t>
  </si>
  <si>
    <t>別添7_10_E160</t>
  </si>
  <si>
    <t>別添7_10_H160</t>
  </si>
  <si>
    <t>別添7_10_L160</t>
  </si>
  <si>
    <t>別添7_10_P160</t>
  </si>
  <si>
    <t>別添7_11_B169</t>
  </si>
  <si>
    <t>別添7_11_E169</t>
  </si>
  <si>
    <t>別添7_11_H169</t>
  </si>
  <si>
    <t>別添7_11_L169</t>
  </si>
  <si>
    <t>別添7_11_P169</t>
  </si>
  <si>
    <t>別添7_12_B179</t>
  </si>
  <si>
    <t>別添7_12_E179</t>
  </si>
  <si>
    <t>別添7_12_H179</t>
  </si>
  <si>
    <t>別添7_12_L179</t>
  </si>
  <si>
    <t>別添7_12_P179</t>
  </si>
  <si>
    <t>小栗</t>
    <rPh sb="0" eb="2">
      <t>オグリ</t>
    </rPh>
    <phoneticPr fontId="7"/>
  </si>
  <si>
    <t>(別添７）見込み省エネルギー量の算出（要件アと要件ウ）Sheetに、「年間見込み省エネルギー量[%]」を追加。
事業全体と各設備に追加。</t>
    <rPh sb="23" eb="25">
      <t>ヨウケン</t>
    </rPh>
    <rPh sb="35" eb="37">
      <t>ネンカン</t>
    </rPh>
    <rPh sb="37" eb="39">
      <t>ミコ</t>
    </rPh>
    <rPh sb="40" eb="41">
      <t>ショウ</t>
    </rPh>
    <rPh sb="46" eb="47">
      <t>リョウ</t>
    </rPh>
    <rPh sb="52" eb="54">
      <t>ツイカ</t>
    </rPh>
    <rPh sb="56" eb="58">
      <t>ジギョウ</t>
    </rPh>
    <rPh sb="58" eb="60">
      <t>ゼンタイ</t>
    </rPh>
    <rPh sb="61" eb="62">
      <t>カク</t>
    </rPh>
    <rPh sb="62" eb="64">
      <t>セツビ</t>
    </rPh>
    <rPh sb="65" eb="67">
      <t>ツイカ</t>
    </rPh>
    <phoneticPr fontId="7"/>
  </si>
  <si>
    <t>年間見込み省エネルギー率[%]</t>
    <rPh sb="11" eb="12">
      <t>リツ</t>
    </rPh>
    <phoneticPr fontId="7"/>
  </si>
  <si>
    <t>年間見込み
省エネルギー率
[%]</t>
    <rPh sb="0" eb="2">
      <t>ネンカン</t>
    </rPh>
    <rPh sb="2" eb="4">
      <t>ミコ</t>
    </rPh>
    <rPh sb="6" eb="7">
      <t>ショウ</t>
    </rPh>
    <rPh sb="12" eb="13">
      <t>リツ</t>
    </rPh>
    <phoneticPr fontId="7"/>
  </si>
  <si>
    <t>(別添７）見込み省エネルギー量の算出（要件アと要件ウ）Sheetに「年間見込み省エネルギー率[%]」を入力する項目がなかった。</t>
    <rPh sb="23" eb="25">
      <t>ヨウケン</t>
    </rPh>
    <rPh sb="34" eb="36">
      <t>ネンカン</t>
    </rPh>
    <rPh sb="36" eb="38">
      <t>ミコ</t>
    </rPh>
    <rPh sb="39" eb="40">
      <t>ショウ</t>
    </rPh>
    <rPh sb="45" eb="46">
      <t>リツ</t>
    </rPh>
    <rPh sb="51" eb="53">
      <t>ニュウリョク</t>
    </rPh>
    <rPh sb="55" eb="57">
      <t>コウモク</t>
    </rPh>
    <phoneticPr fontId="7"/>
  </si>
  <si>
    <t>(事業全体)年間見込み省エネルギー率[%]</t>
    <rPh sb="1" eb="3">
      <t>ジギョウ</t>
    </rPh>
    <rPh sb="3" eb="5">
      <t>ゼンタイ</t>
    </rPh>
    <rPh sb="17" eb="18">
      <t>リツ</t>
    </rPh>
    <phoneticPr fontId="7"/>
  </si>
  <si>
    <t>年間見込み省エネルギー量[kl]</t>
  </si>
  <si>
    <t>年間見込み省エネルギー率[%]</t>
    <phoneticPr fontId="7"/>
  </si>
  <si>
    <t>%</t>
    <phoneticPr fontId="7"/>
  </si>
  <si>
    <t>kl</t>
    <phoneticPr fontId="7"/>
  </si>
  <si>
    <t>（別添３）利子補給金の交付の対象となる経費リスト」Sheetは、「行の挿入」をできないように保護をかける。</t>
    <rPh sb="33" eb="34">
      <t>ギョウ</t>
    </rPh>
    <rPh sb="35" eb="37">
      <t>ソウニュウ</t>
    </rPh>
    <rPh sb="46" eb="48">
      <t>ホゴ</t>
    </rPh>
    <phoneticPr fontId="7"/>
  </si>
  <si>
    <t>（別添３）利子補給金の交付の対象となる経費リスト」Sheetは、「行の挿入」をできるようになっている。</t>
    <rPh sb="33" eb="34">
      <t>ギョウ</t>
    </rPh>
    <rPh sb="35" eb="37">
      <t>ソウニュウ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</si>
</sst>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yyyy&quot;年&quot;m&quot;月&quot;d&quot;日&quot;;@"/>
    <numFmt numFmtId="178" formatCode="#,##0;[Red]#,##0"/>
    <numFmt numFmtId="179" formatCode="#,###,###,##0.0#####"/>
    <numFmt numFmtId="180" formatCode="0.0#####"/>
    <numFmt numFmtId="181" formatCode="##,###,###,##0.0#####"/>
    <numFmt numFmtId="182" formatCode="#,##0.0_);[Red]\(#,##0.0\)"/>
    <numFmt numFmtId="183" formatCode="#,##0.000"/>
    <numFmt numFmtId="184" formatCode="#,##0.00_ ;[Red]\-#,##0.00\ "/>
    <numFmt numFmtId="185" formatCode="0.0####"/>
    <numFmt numFmtId="186" formatCode="0.0####%"/>
    <numFmt numFmtId="187" formatCode="#,###"/>
    <numFmt numFmtId="188" formatCode="0.0_ "/>
    <numFmt numFmtId="189" formatCode="0.00_ "/>
    <numFmt numFmtId="190" formatCode="0.0000_ "/>
    <numFmt numFmtId="191" formatCode="0.000_ "/>
    <numFmt numFmtId="192" formatCode="0.000_);[Red]\(0.000\)"/>
    <numFmt numFmtId="193" formatCode="0.0_);[Red]\(0.0\)"/>
    <numFmt numFmtId="194" formatCode="#,##0.000_ "/>
  </numFmts>
  <fonts count="46"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name val="ＭＳ 明朝"/>
      <family val="1"/>
      <charset val="128"/>
    </font>
    <font>
      <sz val="10.5"/>
      <color theme="0"/>
      <name val="ＭＳ 明朝"/>
      <family val="1"/>
      <charset val="128"/>
    </font>
    <font>
      <sz val="9"/>
      <color theme="1"/>
      <name val="ＭＳ 明朝"/>
      <family val="1"/>
      <charset val="128"/>
    </font>
    <font>
      <sz val="9"/>
      <name val="ＭＳ 明朝"/>
      <family val="1"/>
      <charset val="128"/>
    </font>
    <font>
      <sz val="9"/>
      <color theme="0"/>
      <name val="ＭＳ 明朝"/>
      <family val="1"/>
      <charset val="128"/>
    </font>
    <font>
      <sz val="11"/>
      <name val="ＭＳ Ｐゴシック"/>
      <family val="3"/>
      <charset val="128"/>
    </font>
    <font>
      <sz val="10"/>
      <name val="ＭＳ 明朝"/>
      <family val="1"/>
      <charset val="128"/>
    </font>
    <font>
      <sz val="14"/>
      <name val="ＭＳ 明朝"/>
      <family val="1"/>
      <charset val="128"/>
    </font>
    <font>
      <b/>
      <sz val="20"/>
      <color theme="1"/>
      <name val="ＭＳ 明朝"/>
      <family val="1"/>
      <charset val="128"/>
    </font>
    <font>
      <sz val="11"/>
      <name val="ＭＳ 明朝"/>
      <family val="1"/>
      <charset val="128"/>
    </font>
    <font>
      <b/>
      <sz val="10.5"/>
      <color theme="1"/>
      <name val="ＭＳ 明朝"/>
      <family val="1"/>
      <charset val="128"/>
    </font>
    <font>
      <b/>
      <sz val="10.5"/>
      <name val="ＭＳ 明朝"/>
      <family val="1"/>
      <charset val="128"/>
    </font>
    <font>
      <sz val="6"/>
      <name val="ＭＳ Ｐゴシック"/>
      <family val="3"/>
      <charset val="128"/>
    </font>
    <font>
      <sz val="10"/>
      <color rgb="FF0000CC"/>
      <name val="ＭＳ 明朝"/>
      <family val="1"/>
      <charset val="128"/>
    </font>
    <font>
      <sz val="10"/>
      <color rgb="FF0070C0"/>
      <name val="ＭＳ 明朝"/>
      <family val="1"/>
      <charset val="128"/>
    </font>
    <font>
      <sz val="11"/>
      <color rgb="FF0070C0"/>
      <name val="ＭＳ 明朝"/>
      <family val="1"/>
      <charset val="128"/>
    </font>
    <font>
      <sz val="8"/>
      <name val="ＭＳ 明朝"/>
      <family val="1"/>
      <charset val="128"/>
    </font>
    <font>
      <b/>
      <sz val="10"/>
      <name val="ＭＳ 明朝"/>
      <family val="1"/>
      <charset val="128"/>
    </font>
    <font>
      <sz val="10"/>
      <color rgb="FF0000FF"/>
      <name val="ＭＳ 明朝"/>
      <family val="1"/>
      <charset val="128"/>
    </font>
    <font>
      <sz val="10"/>
      <color rgb="FF00602B"/>
      <name val="ＭＳ 明朝"/>
      <family val="1"/>
      <charset val="128"/>
    </font>
    <font>
      <sz val="10"/>
      <name val="ＭＳ ゴシック"/>
      <family val="3"/>
      <charset val="128"/>
    </font>
    <font>
      <b/>
      <sz val="12"/>
      <color rgb="FF0070C0"/>
      <name val="ＭＳ 明朝"/>
      <family val="1"/>
      <charset val="128"/>
    </font>
    <font>
      <sz val="10"/>
      <color theme="1"/>
      <name val="ＭＳ 明朝"/>
      <family val="1"/>
      <charset val="128"/>
    </font>
    <font>
      <sz val="10.5"/>
      <color theme="0" tint="-0.34998626667073579"/>
      <name val="ＭＳ 明朝"/>
      <family val="1"/>
      <charset val="128"/>
    </font>
    <font>
      <sz val="10"/>
      <color theme="1"/>
      <name val="ＭＳ Ｐゴシック"/>
      <family val="2"/>
      <charset val="128"/>
      <scheme val="minor"/>
    </font>
    <font>
      <sz val="10.5"/>
      <color rgb="FFFF0000"/>
      <name val="ＭＳ 明朝"/>
      <family val="1"/>
      <charset val="128"/>
    </font>
    <font>
      <sz val="6"/>
      <color rgb="FFFF0000"/>
      <name val="ＭＳ 明朝"/>
      <family val="1"/>
      <charset val="128"/>
    </font>
    <font>
      <sz val="10"/>
      <color rgb="FFFF0000"/>
      <name val="ＭＳ 明朝"/>
      <family val="1"/>
      <charset val="128"/>
    </font>
    <font>
      <sz val="7"/>
      <color rgb="FFFF0000"/>
      <name val="ＭＳ 明朝"/>
      <family val="1"/>
      <charset val="128"/>
    </font>
    <font>
      <sz val="9"/>
      <name val="Meiryo UI"/>
      <family val="3"/>
      <charset val="128"/>
    </font>
    <font>
      <sz val="9"/>
      <color theme="0" tint="-0.14999847407452621"/>
      <name val="ＭＳ 明朝"/>
      <family val="1"/>
      <charset val="128"/>
    </font>
    <font>
      <sz val="9"/>
      <color rgb="FFFF0000"/>
      <name val="ＭＳ 明朝"/>
      <family val="1"/>
      <charset val="128"/>
    </font>
    <font>
      <sz val="10"/>
      <color theme="0"/>
      <name val="ＭＳ 明朝"/>
      <family val="1"/>
      <charset val="128"/>
    </font>
    <font>
      <sz val="12"/>
      <color theme="1"/>
      <name val="ＭＳ 明朝"/>
      <family val="1"/>
      <charset val="128"/>
    </font>
    <font>
      <b/>
      <sz val="10"/>
      <color theme="1"/>
      <name val="ＭＳ 明朝"/>
      <family val="1"/>
      <charset val="128"/>
    </font>
    <font>
      <sz val="10"/>
      <color theme="1"/>
      <name val="Meiryo UI"/>
      <family val="3"/>
      <charset val="128"/>
    </font>
    <font>
      <u/>
      <sz val="10.5"/>
      <name val="ＭＳ 明朝"/>
      <family val="1"/>
      <charset val="128"/>
    </font>
  </fonts>
  <fills count="14">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7"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style="hair">
        <color auto="1"/>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style="thin">
        <color indexed="64"/>
      </left>
      <right/>
      <top/>
      <bottom style="hair">
        <color auto="1"/>
      </bottom>
      <diagonal/>
    </border>
    <border>
      <left/>
      <right style="thin">
        <color indexed="64"/>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style="double">
        <color rgb="FFFF0000"/>
      </right>
      <top style="double">
        <color rgb="FFFF0000"/>
      </top>
      <bottom style="double">
        <color rgb="FFFF0000"/>
      </bottom>
      <diagonal/>
    </border>
  </borders>
  <cellStyleXfs count="21">
    <xf numFmtId="0" fontId="0" fillId="0" borderId="0">
      <alignment vertical="center"/>
    </xf>
    <xf numFmtId="0" fontId="14" fillId="0" borderId="0"/>
    <xf numFmtId="38" fontId="14" fillId="0" borderId="0" applyFont="0" applyFill="0" applyBorder="0" applyAlignment="0" applyProtection="0"/>
    <xf numFmtId="38" fontId="14" fillId="0" borderId="0" applyFont="0" applyFill="0" applyBorder="0" applyAlignment="0" applyProtection="0">
      <alignment vertical="center"/>
    </xf>
    <xf numFmtId="0" fontId="14" fillId="0" borderId="0">
      <alignment vertical="center"/>
    </xf>
    <xf numFmtId="0" fontId="14" fillId="0" borderId="0">
      <alignment vertical="center"/>
    </xf>
    <xf numFmtId="0" fontId="6"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3" fillId="0" borderId="0">
      <alignment vertical="center"/>
    </xf>
    <xf numFmtId="38" fontId="33" fillId="0" borderId="0" applyFont="0" applyFill="0" applyBorder="0" applyAlignment="0" applyProtection="0">
      <alignment vertical="center"/>
    </xf>
    <xf numFmtId="0" fontId="2" fillId="0" borderId="0">
      <alignment vertical="center"/>
    </xf>
    <xf numFmtId="0" fontId="1" fillId="0" borderId="0">
      <alignment vertical="center"/>
    </xf>
  </cellStyleXfs>
  <cellXfs count="897">
    <xf numFmtId="0" fontId="0" fillId="0" borderId="0" xfId="0">
      <alignment vertical="center"/>
    </xf>
    <xf numFmtId="0" fontId="8" fillId="0" borderId="0" xfId="0" applyFont="1">
      <alignment vertical="center"/>
    </xf>
    <xf numFmtId="0" fontId="9" fillId="0" borderId="0" xfId="0" applyFont="1">
      <alignment vertical="center"/>
    </xf>
    <xf numFmtId="0" fontId="8" fillId="0" borderId="0" xfId="0" applyFont="1" applyAlignment="1">
      <alignment vertical="top"/>
    </xf>
    <xf numFmtId="0" fontId="18" fillId="2" borderId="0" xfId="1" applyFont="1" applyFill="1"/>
    <xf numFmtId="0" fontId="16" fillId="2" borderId="0" xfId="1" applyFont="1" applyFill="1" applyAlignment="1">
      <alignment horizontal="left"/>
    </xf>
    <xf numFmtId="0" fontId="15" fillId="2" borderId="29" xfId="1" applyFont="1" applyFill="1" applyBorder="1"/>
    <xf numFmtId="0" fontId="15" fillId="2" borderId="30" xfId="1" applyFont="1" applyFill="1" applyBorder="1"/>
    <xf numFmtId="0" fontId="15" fillId="2" borderId="36" xfId="1" applyFont="1" applyFill="1" applyBorder="1"/>
    <xf numFmtId="0" fontId="15" fillId="2" borderId="0" xfId="1" applyFont="1" applyFill="1" applyBorder="1"/>
    <xf numFmtId="0" fontId="15" fillId="0" borderId="37"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39"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45" xfId="1" applyFont="1" applyBorder="1" applyAlignment="1">
      <alignment horizontal="center" vertical="center"/>
    </xf>
    <xf numFmtId="0" fontId="23" fillId="4" borderId="49" xfId="1" applyFont="1" applyFill="1" applyBorder="1" applyAlignment="1" applyProtection="1">
      <alignment horizontal="center" wrapText="1"/>
      <protection locked="0"/>
    </xf>
    <xf numFmtId="0" fontId="15" fillId="0" borderId="49" xfId="1" applyFont="1" applyBorder="1" applyAlignment="1">
      <alignment vertical="center" wrapText="1"/>
    </xf>
    <xf numFmtId="3" fontId="15" fillId="0" borderId="50" xfId="2" applyNumberFormat="1" applyFont="1" applyBorder="1" applyAlignment="1">
      <alignment horizontal="left"/>
    </xf>
    <xf numFmtId="3" fontId="18" fillId="0" borderId="50" xfId="2" applyNumberFormat="1" applyFont="1" applyBorder="1" applyAlignment="1">
      <alignment horizontal="left"/>
    </xf>
    <xf numFmtId="0" fontId="15" fillId="0" borderId="7" xfId="1" applyFont="1" applyBorder="1" applyAlignment="1">
      <alignment horizontal="center" wrapText="1"/>
    </xf>
    <xf numFmtId="0" fontId="15" fillId="0" borderId="7" xfId="1" applyFont="1" applyBorder="1" applyAlignment="1">
      <alignment wrapText="1"/>
    </xf>
    <xf numFmtId="179" fontId="24" fillId="4" borderId="53" xfId="2" applyNumberFormat="1" applyFont="1" applyFill="1" applyBorder="1" applyAlignment="1" applyProtection="1">
      <alignment horizontal="center"/>
      <protection locked="0"/>
    </xf>
    <xf numFmtId="179" fontId="24" fillId="4" borderId="11" xfId="2" applyNumberFormat="1" applyFont="1" applyFill="1" applyBorder="1" applyAlignment="1" applyProtection="1">
      <alignment horizontal="center"/>
      <protection locked="0"/>
    </xf>
    <xf numFmtId="179" fontId="24" fillId="0" borderId="20" xfId="2" applyNumberFormat="1" applyFont="1" applyBorder="1" applyAlignment="1">
      <alignment horizontal="center"/>
    </xf>
    <xf numFmtId="0" fontId="25" fillId="0" borderId="1" xfId="1" applyFont="1" applyBorder="1" applyAlignment="1">
      <alignment horizontal="center" vertical="center" wrapText="1"/>
    </xf>
    <xf numFmtId="0" fontId="15" fillId="0" borderId="1" xfId="1" applyFont="1" applyBorder="1" applyAlignment="1">
      <alignment horizontal="center"/>
    </xf>
    <xf numFmtId="0" fontId="15" fillId="0" borderId="1" xfId="1" applyFont="1" applyBorder="1" applyAlignment="1">
      <alignment horizontal="center" wrapText="1"/>
    </xf>
    <xf numFmtId="180" fontId="15" fillId="4" borderId="54" xfId="2" applyNumberFormat="1" applyFont="1" applyFill="1" applyBorder="1" applyAlignment="1" applyProtection="1">
      <alignment horizontal="center"/>
      <protection locked="0"/>
    </xf>
    <xf numFmtId="0" fontId="18" fillId="0" borderId="0" xfId="1" applyFont="1"/>
    <xf numFmtId="2" fontId="15" fillId="0" borderId="7" xfId="1" applyNumberFormat="1" applyFont="1" applyBorder="1" applyAlignment="1">
      <alignment wrapText="1"/>
    </xf>
    <xf numFmtId="179" fontId="24" fillId="0" borderId="37" xfId="2" applyNumberFormat="1" applyFont="1" applyBorder="1" applyAlignment="1">
      <alignment horizontal="center"/>
    </xf>
    <xf numFmtId="179" fontId="24" fillId="0" borderId="60" xfId="2" applyNumberFormat="1" applyFont="1" applyBorder="1" applyAlignment="1">
      <alignment horizontal="center"/>
    </xf>
    <xf numFmtId="181" fontId="24" fillId="0" borderId="62" xfId="2" applyNumberFormat="1" applyFont="1" applyBorder="1" applyAlignment="1">
      <alignment horizontal="center"/>
    </xf>
    <xf numFmtId="0" fontId="15" fillId="0" borderId="63" xfId="1" applyFont="1" applyBorder="1" applyAlignment="1">
      <alignment horizontal="center" vertical="center"/>
    </xf>
    <xf numFmtId="0" fontId="15" fillId="0" borderId="49" xfId="1" applyNumberFormat="1" applyFont="1" applyFill="1" applyBorder="1" applyAlignment="1">
      <alignment vertical="center"/>
    </xf>
    <xf numFmtId="3" fontId="27" fillId="0" borderId="50" xfId="1" applyNumberFormat="1" applyFont="1" applyBorder="1" applyAlignment="1">
      <alignment vertical="center"/>
    </xf>
    <xf numFmtId="3" fontId="27" fillId="0" borderId="47" xfId="1" applyNumberFormat="1" applyFont="1" applyBorder="1" applyAlignment="1">
      <alignment vertical="center"/>
    </xf>
    <xf numFmtId="182" fontId="24" fillId="0" borderId="52" xfId="1" applyNumberFormat="1" applyFont="1" applyBorder="1" applyAlignment="1">
      <alignment horizontal="center" vertical="center"/>
    </xf>
    <xf numFmtId="176" fontId="15" fillId="0" borderId="13" xfId="1" applyNumberFormat="1" applyFont="1" applyFill="1" applyBorder="1" applyAlignment="1">
      <alignment horizontal="center" vertical="center"/>
    </xf>
    <xf numFmtId="176" fontId="15" fillId="0" borderId="12" xfId="1" applyNumberFormat="1" applyFont="1" applyFill="1" applyBorder="1" applyAlignment="1">
      <alignment horizontal="center" vertical="center"/>
    </xf>
    <xf numFmtId="3" fontId="15" fillId="0" borderId="53" xfId="1" applyNumberFormat="1" applyFont="1" applyBorder="1" applyAlignment="1">
      <alignment vertical="center"/>
    </xf>
    <xf numFmtId="3" fontId="15" fillId="0" borderId="12" xfId="1" applyNumberFormat="1" applyFont="1" applyBorder="1" applyAlignment="1">
      <alignment vertical="center"/>
    </xf>
    <xf numFmtId="182" fontId="24" fillId="0" borderId="39" xfId="2" applyNumberFormat="1" applyFont="1" applyFill="1" applyBorder="1" applyAlignment="1">
      <alignment horizontal="center" vertical="center"/>
    </xf>
    <xf numFmtId="0" fontId="26" fillId="3" borderId="4" xfId="1" applyFont="1" applyFill="1" applyBorder="1" applyAlignment="1">
      <alignment horizontal="center" vertical="center" wrapText="1"/>
    </xf>
    <xf numFmtId="0" fontId="15" fillId="3" borderId="3" xfId="1" applyFont="1" applyFill="1" applyBorder="1" applyAlignment="1">
      <alignment horizontal="center" vertical="center" wrapText="1"/>
    </xf>
    <xf numFmtId="183" fontId="15" fillId="3" borderId="65" xfId="1" applyNumberFormat="1" applyFont="1" applyFill="1" applyBorder="1" applyAlignment="1">
      <alignment horizontal="left" vertical="center"/>
    </xf>
    <xf numFmtId="183" fontId="15" fillId="3" borderId="3" xfId="1" applyNumberFormat="1" applyFont="1" applyFill="1" applyBorder="1" applyAlignment="1">
      <alignment horizontal="left" vertical="center"/>
    </xf>
    <xf numFmtId="0" fontId="24" fillId="3" borderId="66" xfId="1" applyNumberFormat="1" applyFont="1" applyFill="1" applyBorder="1" applyAlignment="1">
      <alignment horizontal="center" vertical="center"/>
    </xf>
    <xf numFmtId="0" fontId="26" fillId="0" borderId="28" xfId="1" applyFont="1" applyFill="1" applyBorder="1" applyAlignment="1">
      <alignment horizontal="center" vertical="center" wrapText="1"/>
    </xf>
    <xf numFmtId="0" fontId="15" fillId="0" borderId="27" xfId="1" applyFont="1" applyFill="1" applyBorder="1" applyAlignment="1">
      <alignment horizontal="center" vertical="center" wrapText="1"/>
    </xf>
    <xf numFmtId="183" fontId="15" fillId="0" borderId="68" xfId="1" applyNumberFormat="1" applyFont="1" applyFill="1" applyBorder="1" applyAlignment="1">
      <alignment vertical="center"/>
    </xf>
    <xf numFmtId="183" fontId="15" fillId="0" borderId="27" xfId="1" applyNumberFormat="1" applyFont="1" applyFill="1" applyBorder="1" applyAlignment="1">
      <alignment horizontal="left" vertical="center"/>
    </xf>
    <xf numFmtId="0" fontId="15" fillId="0" borderId="68" xfId="1" applyNumberFormat="1" applyFont="1" applyFill="1" applyBorder="1" applyAlignment="1">
      <alignment horizontal="left" vertical="center"/>
    </xf>
    <xf numFmtId="0" fontId="15" fillId="0" borderId="27" xfId="1" applyNumberFormat="1" applyFont="1" applyFill="1" applyBorder="1" applyAlignment="1">
      <alignment vertical="center"/>
    </xf>
    <xf numFmtId="179" fontId="24" fillId="0" borderId="70" xfId="1" applyNumberFormat="1" applyFont="1" applyFill="1" applyBorder="1" applyAlignment="1" applyProtection="1">
      <alignment horizontal="center" vertical="center"/>
      <protection hidden="1"/>
    </xf>
    <xf numFmtId="0" fontId="22" fillId="0" borderId="36" xfId="1" applyNumberFormat="1" applyFont="1" applyFill="1" applyBorder="1" applyAlignment="1" applyProtection="1">
      <alignment vertical="center"/>
      <protection hidden="1"/>
    </xf>
    <xf numFmtId="0" fontId="15" fillId="2" borderId="0" xfId="1" applyFont="1" applyFill="1" applyBorder="1" applyAlignment="1">
      <alignment horizontal="right" wrapText="1"/>
    </xf>
    <xf numFmtId="0" fontId="15" fillId="2" borderId="0" xfId="1" applyFont="1" applyFill="1" applyBorder="1" applyAlignment="1"/>
    <xf numFmtId="0" fontId="15" fillId="2" borderId="30" xfId="1" applyFont="1" applyFill="1" applyBorder="1" applyAlignment="1"/>
    <xf numFmtId="0" fontId="18" fillId="2" borderId="0" xfId="1" applyFont="1" applyFill="1" applyAlignment="1"/>
    <xf numFmtId="0" fontId="18" fillId="0" borderId="0" xfId="1" applyFont="1" applyAlignment="1"/>
    <xf numFmtId="0" fontId="15" fillId="2" borderId="0" xfId="1" applyFont="1" applyFill="1" applyAlignment="1"/>
    <xf numFmtId="0" fontId="26" fillId="2" borderId="0" xfId="1" applyFont="1" applyFill="1" applyAlignment="1"/>
    <xf numFmtId="0" fontId="15" fillId="2" borderId="0" xfId="1" applyFont="1" applyFill="1"/>
    <xf numFmtId="0" fontId="28" fillId="2" borderId="0" xfId="1" applyFont="1" applyFill="1"/>
    <xf numFmtId="0" fontId="15" fillId="2" borderId="0" xfId="1" applyFont="1" applyFill="1" applyAlignment="1">
      <alignment vertical="center"/>
    </xf>
    <xf numFmtId="0" fontId="18" fillId="2" borderId="0" xfId="1" applyFont="1" applyFill="1" applyAlignment="1">
      <alignment horizontal="left" vertical="top"/>
    </xf>
    <xf numFmtId="0" fontId="18" fillId="2" borderId="0" xfId="1" applyFont="1" applyFill="1" applyAlignment="1">
      <alignment horizontal="right"/>
    </xf>
    <xf numFmtId="0" fontId="18" fillId="2" borderId="0" xfId="1" applyFont="1" applyFill="1" applyAlignment="1">
      <alignment horizontal="center"/>
    </xf>
    <xf numFmtId="3" fontId="29" fillId="2" borderId="0" xfId="2" applyNumberFormat="1" applyFont="1" applyFill="1" applyBorder="1" applyAlignment="1">
      <alignment vertical="center"/>
    </xf>
    <xf numFmtId="0" fontId="18" fillId="2" borderId="0" xfId="1" applyFont="1" applyFill="1" applyAlignment="1">
      <alignment vertical="center"/>
    </xf>
    <xf numFmtId="0" fontId="18" fillId="0" borderId="0" xfId="1" applyFont="1" applyAlignment="1">
      <alignment vertical="center"/>
    </xf>
    <xf numFmtId="0" fontId="15" fillId="2" borderId="0" xfId="1" applyFont="1" applyFill="1" applyBorder="1" applyAlignment="1">
      <alignment vertical="center"/>
    </xf>
    <xf numFmtId="0" fontId="15" fillId="2" borderId="25" xfId="1" applyFont="1" applyFill="1" applyBorder="1" applyAlignment="1">
      <alignment horizontal="left" vertical="top"/>
    </xf>
    <xf numFmtId="184" fontId="30" fillId="2" borderId="71" xfId="2" applyNumberFormat="1" applyFont="1" applyFill="1" applyBorder="1" applyAlignment="1">
      <alignment vertical="center"/>
    </xf>
    <xf numFmtId="0" fontId="15" fillId="2" borderId="72" xfId="1" applyFont="1" applyFill="1" applyBorder="1" applyAlignment="1">
      <alignment horizontal="center" vertical="center"/>
    </xf>
    <xf numFmtId="0" fontId="18" fillId="0" borderId="0" xfId="1" applyFont="1" applyAlignment="1">
      <alignment horizontal="center"/>
    </xf>
    <xf numFmtId="0" fontId="18" fillId="0" borderId="0" xfId="1" applyFont="1" applyAlignment="1">
      <alignment horizontal="left"/>
    </xf>
    <xf numFmtId="186" fontId="12" fillId="0" borderId="15" xfId="0" applyNumberFormat="1" applyFont="1" applyFill="1" applyBorder="1" applyProtection="1">
      <alignment vertical="center"/>
      <protection locked="0"/>
    </xf>
    <xf numFmtId="0" fontId="9" fillId="0" borderId="0" xfId="0" applyFont="1" applyProtection="1">
      <alignment vertical="center"/>
    </xf>
    <xf numFmtId="0" fontId="10" fillId="0" borderId="0" xfId="0" applyFont="1" applyProtection="1">
      <alignment vertical="center"/>
    </xf>
    <xf numFmtId="0" fontId="9" fillId="0" borderId="0" xfId="0" applyFont="1" applyAlignment="1" applyProtection="1">
      <alignment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center" wrapText="1"/>
    </xf>
    <xf numFmtId="0" fontId="15" fillId="0" borderId="0" xfId="0" applyFont="1" applyProtection="1">
      <alignment vertical="center"/>
    </xf>
    <xf numFmtId="0" fontId="15" fillId="0" borderId="0" xfId="0" applyFont="1" applyAlignment="1" applyProtection="1">
      <alignment vertical="top"/>
    </xf>
    <xf numFmtId="0" fontId="9" fillId="0" borderId="0" xfId="0" applyFont="1" applyAlignment="1" applyProtection="1">
      <alignment horizontal="left" vertical="center"/>
    </xf>
    <xf numFmtId="3" fontId="9" fillId="0" borderId="0" xfId="0" applyNumberFormat="1" applyFont="1" applyBorder="1" applyAlignment="1" applyProtection="1">
      <alignment horizontal="center" vertical="center"/>
    </xf>
    <xf numFmtId="10" fontId="9" fillId="0" borderId="0" xfId="0" applyNumberFormat="1" applyFont="1" applyBorder="1" applyAlignment="1" applyProtection="1">
      <alignment horizontal="right" vertical="center"/>
    </xf>
    <xf numFmtId="0" fontId="12" fillId="0" borderId="0" xfId="0" applyNumberFormat="1" applyFont="1" applyBorder="1" applyAlignment="1" applyProtection="1">
      <alignment horizontal="center" vertical="center"/>
    </xf>
    <xf numFmtId="0" fontId="9" fillId="0" borderId="0"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12" fillId="0" borderId="22" xfId="0" applyFont="1" applyBorder="1" applyAlignment="1" applyProtection="1">
      <alignment vertical="center" wrapText="1"/>
    </xf>
    <xf numFmtId="0" fontId="12" fillId="5" borderId="84" xfId="0" applyFont="1" applyFill="1" applyBorder="1" applyAlignment="1" applyProtection="1">
      <alignment horizontal="center" vertical="center" wrapText="1"/>
    </xf>
    <xf numFmtId="0" fontId="12" fillId="5" borderId="26" xfId="0" applyFont="1" applyFill="1" applyBorder="1" applyAlignment="1" applyProtection="1">
      <alignment horizontal="center" vertical="center" wrapText="1"/>
    </xf>
    <xf numFmtId="0" fontId="12" fillId="0" borderId="81" xfId="0" applyFont="1" applyBorder="1" applyAlignment="1" applyProtection="1">
      <alignment horizontal="center" vertical="center" wrapText="1"/>
    </xf>
    <xf numFmtId="0" fontId="12" fillId="5" borderId="19" xfId="0" applyFont="1" applyFill="1" applyBorder="1" applyAlignment="1" applyProtection="1">
      <alignment horizontal="center" vertical="center"/>
    </xf>
    <xf numFmtId="0" fontId="12" fillId="5" borderId="18" xfId="0" applyFont="1" applyFill="1" applyBorder="1" applyAlignment="1" applyProtection="1">
      <alignment horizontal="center" vertical="center"/>
    </xf>
    <xf numFmtId="0" fontId="12" fillId="5" borderId="18" xfId="0" applyFont="1" applyFill="1" applyBorder="1" applyAlignment="1" applyProtection="1">
      <alignment horizontal="center" vertical="center" wrapText="1"/>
    </xf>
    <xf numFmtId="0" fontId="12" fillId="5" borderId="18" xfId="0" applyFont="1" applyFill="1" applyBorder="1" applyAlignment="1" applyProtection="1">
      <alignment vertical="center" wrapText="1"/>
    </xf>
    <xf numFmtId="0" fontId="12" fillId="5" borderId="5" xfId="0" applyFont="1" applyFill="1" applyBorder="1" applyAlignment="1" applyProtection="1">
      <alignment horizontal="center" vertical="center" wrapText="1"/>
    </xf>
    <xf numFmtId="0" fontId="12" fillId="5" borderId="80" xfId="0" applyFont="1" applyFill="1" applyBorder="1" applyAlignment="1" applyProtection="1">
      <alignment horizontal="center" vertical="center" wrapText="1"/>
    </xf>
    <xf numFmtId="0" fontId="12" fillId="0" borderId="15" xfId="0" applyNumberFormat="1" applyFont="1" applyFill="1" applyBorder="1" applyProtection="1">
      <alignment vertical="center"/>
    </xf>
    <xf numFmtId="178" fontId="12" fillId="0" borderId="15" xfId="0" applyNumberFormat="1" applyFont="1" applyFill="1" applyBorder="1" applyProtection="1">
      <alignment vertical="center"/>
    </xf>
    <xf numFmtId="186" fontId="12" fillId="0" borderId="15" xfId="0" applyNumberFormat="1" applyFont="1" applyFill="1" applyBorder="1" applyProtection="1">
      <alignment vertical="center"/>
    </xf>
    <xf numFmtId="178" fontId="12" fillId="5" borderId="15" xfId="0" applyNumberFormat="1" applyFont="1" applyFill="1" applyBorder="1" applyAlignment="1" applyProtection="1">
      <alignment horizontal="right" vertical="center"/>
    </xf>
    <xf numFmtId="178" fontId="12" fillId="5" borderId="73" xfId="0" applyNumberFormat="1" applyFont="1" applyFill="1" applyBorder="1" applyProtection="1">
      <alignment vertical="center"/>
    </xf>
    <xf numFmtId="178" fontId="12" fillId="0" borderId="16" xfId="0" applyNumberFormat="1" applyFont="1" applyFill="1" applyBorder="1" applyProtection="1">
      <alignment vertical="center"/>
    </xf>
    <xf numFmtId="0" fontId="12" fillId="0" borderId="1" xfId="0" applyNumberFormat="1" applyFont="1" applyFill="1" applyBorder="1" applyProtection="1">
      <alignment vertical="center"/>
    </xf>
    <xf numFmtId="178" fontId="12" fillId="0" borderId="1" xfId="0" applyNumberFormat="1" applyFont="1" applyFill="1" applyBorder="1" applyProtection="1">
      <alignment vertical="center"/>
    </xf>
    <xf numFmtId="186" fontId="12" fillId="0" borderId="1" xfId="0" applyNumberFormat="1" applyFont="1" applyFill="1" applyBorder="1" applyProtection="1">
      <alignment vertical="center"/>
    </xf>
    <xf numFmtId="178" fontId="12" fillId="5" borderId="1" xfId="0" applyNumberFormat="1" applyFont="1" applyFill="1" applyBorder="1" applyAlignment="1" applyProtection="1">
      <alignment horizontal="right" vertical="center"/>
    </xf>
    <xf numFmtId="178" fontId="12" fillId="5" borderId="11" xfId="0" applyNumberFormat="1" applyFont="1" applyFill="1" applyBorder="1" applyProtection="1">
      <alignment vertical="center"/>
    </xf>
    <xf numFmtId="178" fontId="12" fillId="0" borderId="20" xfId="0" applyNumberFormat="1" applyFont="1" applyFill="1" applyBorder="1" applyProtection="1">
      <alignment vertical="center"/>
    </xf>
    <xf numFmtId="0" fontId="12" fillId="0" borderId="23" xfId="0" applyNumberFormat="1" applyFont="1" applyFill="1" applyBorder="1" applyProtection="1">
      <alignment vertical="center"/>
    </xf>
    <xf numFmtId="178" fontId="12" fillId="0" borderId="23" xfId="0" applyNumberFormat="1" applyFont="1" applyFill="1" applyBorder="1" applyProtection="1">
      <alignment vertical="center"/>
    </xf>
    <xf numFmtId="186" fontId="12" fillId="0" borderId="23" xfId="0" applyNumberFormat="1" applyFont="1" applyFill="1" applyBorder="1" applyProtection="1">
      <alignment vertical="center"/>
    </xf>
    <xf numFmtId="178" fontId="12" fillId="5" borderId="23" xfId="0" applyNumberFormat="1" applyFont="1" applyFill="1" applyBorder="1" applyAlignment="1" applyProtection="1">
      <alignment horizontal="right" vertical="center"/>
    </xf>
    <xf numFmtId="178" fontId="12" fillId="5" borderId="26" xfId="0" applyNumberFormat="1" applyFont="1" applyFill="1" applyBorder="1" applyProtection="1">
      <alignment vertical="center"/>
    </xf>
    <xf numFmtId="178" fontId="12" fillId="0" borderId="81" xfId="0" applyNumberFormat="1" applyFont="1" applyFill="1" applyBorder="1" applyProtection="1">
      <alignment vertical="center"/>
    </xf>
    <xf numFmtId="0" fontId="12" fillId="5" borderId="79" xfId="0" applyFont="1" applyFill="1" applyBorder="1" applyAlignment="1" applyProtection="1">
      <alignment horizontal="center" vertical="center" wrapText="1"/>
    </xf>
    <xf numFmtId="0" fontId="12" fillId="0" borderId="77" xfId="0" applyFont="1" applyBorder="1" applyAlignment="1" applyProtection="1">
      <alignment horizontal="center" vertical="center"/>
    </xf>
    <xf numFmtId="0" fontId="12" fillId="5" borderId="77" xfId="0" applyFont="1" applyFill="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5" borderId="5" xfId="0" applyFont="1" applyFill="1" applyBorder="1" applyAlignment="1" applyProtection="1">
      <alignment horizontal="center" vertical="center"/>
    </xf>
    <xf numFmtId="178" fontId="12" fillId="0" borderId="73" xfId="0" applyNumberFormat="1" applyFont="1" applyFill="1" applyBorder="1" applyProtection="1">
      <alignment vertical="center"/>
    </xf>
    <xf numFmtId="178" fontId="12" fillId="0" borderId="11" xfId="0" applyNumberFormat="1" applyFont="1" applyFill="1" applyBorder="1" applyProtection="1">
      <alignment vertical="center"/>
    </xf>
    <xf numFmtId="178" fontId="12" fillId="0" borderId="26" xfId="0" applyNumberFormat="1" applyFont="1" applyFill="1" applyBorder="1" applyProtection="1">
      <alignment vertical="center"/>
    </xf>
    <xf numFmtId="0" fontId="12" fillId="0" borderId="10" xfId="0" applyNumberFormat="1" applyFont="1" applyFill="1" applyBorder="1" applyProtection="1">
      <alignment vertical="center"/>
    </xf>
    <xf numFmtId="178" fontId="12" fillId="0" borderId="10" xfId="0" applyNumberFormat="1" applyFont="1" applyFill="1" applyBorder="1" applyProtection="1">
      <alignment vertical="center"/>
    </xf>
    <xf numFmtId="186" fontId="12" fillId="0" borderId="10" xfId="0" applyNumberFormat="1" applyFont="1" applyFill="1" applyBorder="1" applyProtection="1">
      <alignment vertical="center"/>
    </xf>
    <xf numFmtId="178" fontId="12" fillId="5" borderId="7" xfId="0" applyNumberFormat="1" applyFont="1" applyFill="1" applyBorder="1" applyProtection="1">
      <alignment vertical="center"/>
    </xf>
    <xf numFmtId="178" fontId="12" fillId="0" borderId="7" xfId="0" applyNumberFormat="1" applyFont="1" applyFill="1" applyBorder="1" applyProtection="1">
      <alignment vertical="center"/>
    </xf>
    <xf numFmtId="178" fontId="12" fillId="0" borderId="82" xfId="0" applyNumberFormat="1" applyFont="1" applyFill="1" applyBorder="1" applyProtection="1">
      <alignment vertical="center"/>
    </xf>
    <xf numFmtId="0" fontId="12" fillId="0" borderId="14" xfId="0" applyNumberFormat="1" applyFont="1" applyFill="1" applyBorder="1" applyProtection="1">
      <alignment vertical="center"/>
    </xf>
    <xf numFmtId="178" fontId="12" fillId="0" borderId="14" xfId="0" applyNumberFormat="1" applyFont="1" applyFill="1" applyBorder="1" applyProtection="1">
      <alignment vertical="center"/>
    </xf>
    <xf numFmtId="186" fontId="12" fillId="0" borderId="14" xfId="0" applyNumberFormat="1" applyFont="1" applyFill="1" applyBorder="1" applyProtection="1">
      <alignment vertical="center"/>
    </xf>
    <xf numFmtId="178" fontId="12" fillId="5" borderId="2" xfId="0" applyNumberFormat="1" applyFont="1" applyFill="1" applyBorder="1" applyProtection="1">
      <alignment vertical="center"/>
    </xf>
    <xf numFmtId="178" fontId="12" fillId="0" borderId="2" xfId="0" applyNumberFormat="1" applyFont="1" applyFill="1" applyBorder="1" applyProtection="1">
      <alignment vertical="center"/>
    </xf>
    <xf numFmtId="178" fontId="12" fillId="0" borderId="83" xfId="0" applyNumberFormat="1" applyFont="1" applyFill="1" applyBorder="1" applyProtection="1">
      <alignment vertical="center"/>
    </xf>
    <xf numFmtId="0" fontId="13" fillId="0" borderId="0" xfId="0" applyFont="1" applyProtection="1">
      <alignment vertical="center"/>
    </xf>
    <xf numFmtId="0" fontId="12" fillId="0" borderId="0" xfId="0" applyFont="1" applyProtection="1">
      <alignment vertical="center"/>
    </xf>
    <xf numFmtId="0" fontId="12" fillId="0" borderId="0" xfId="0" applyFont="1" applyAlignment="1" applyProtection="1">
      <alignment horizontal="center" vertical="center"/>
    </xf>
    <xf numFmtId="0" fontId="12" fillId="0" borderId="0" xfId="0" applyFont="1" applyBorder="1" applyAlignment="1" applyProtection="1">
      <alignment vertical="center"/>
    </xf>
    <xf numFmtId="0" fontId="12"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0" xfId="0" applyFont="1" applyAlignment="1" applyProtection="1">
      <alignment vertical="center"/>
    </xf>
    <xf numFmtId="0" fontId="12" fillId="0" borderId="23" xfId="0" applyFont="1" applyBorder="1" applyAlignment="1" applyProtection="1">
      <alignment horizontal="center" vertical="center"/>
    </xf>
    <xf numFmtId="0" fontId="12" fillId="0" borderId="1" xfId="0" applyFont="1" applyBorder="1" applyAlignment="1" applyProtection="1">
      <alignment horizontal="center" vertical="center"/>
    </xf>
    <xf numFmtId="178" fontId="12" fillId="0" borderId="73" xfId="0" applyNumberFormat="1" applyFont="1" applyFill="1" applyBorder="1" applyAlignment="1" applyProtection="1">
      <alignment horizontal="center" vertical="center"/>
    </xf>
    <xf numFmtId="178" fontId="12" fillId="0" borderId="16" xfId="0" applyNumberFormat="1" applyFont="1" applyFill="1" applyBorder="1" applyAlignment="1" applyProtection="1">
      <alignment horizontal="center" vertical="center"/>
    </xf>
    <xf numFmtId="178" fontId="12" fillId="5" borderId="14" xfId="0" applyNumberFormat="1" applyFont="1" applyFill="1" applyBorder="1" applyAlignment="1" applyProtection="1">
      <alignment horizontal="right" vertical="center"/>
    </xf>
    <xf numFmtId="0" fontId="12" fillId="0" borderId="23" xfId="0" applyFont="1" applyBorder="1" applyAlignment="1" applyProtection="1">
      <alignment horizontal="center" vertical="center"/>
    </xf>
    <xf numFmtId="178" fontId="12" fillId="0" borderId="15" xfId="0" quotePrefix="1" applyNumberFormat="1" applyFont="1" applyFill="1" applyBorder="1" applyAlignment="1" applyProtection="1">
      <alignment horizontal="center" vertical="center"/>
    </xf>
    <xf numFmtId="178" fontId="12" fillId="5" borderId="73" xfId="0" applyNumberFormat="1" applyFont="1" applyFill="1" applyBorder="1" applyAlignment="1" applyProtection="1">
      <alignment horizontal="center" vertical="center"/>
    </xf>
    <xf numFmtId="0" fontId="32" fillId="0" borderId="0" xfId="0" applyFont="1" applyProtection="1">
      <alignment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xf>
    <xf numFmtId="0" fontId="9" fillId="0" borderId="4" xfId="0" applyNumberFormat="1" applyFont="1" applyBorder="1" applyAlignment="1" applyProtection="1">
      <alignment vertical="center"/>
      <protection locked="0"/>
    </xf>
    <xf numFmtId="0" fontId="9" fillId="0" borderId="9" xfId="0" applyNumberFormat="1" applyFont="1" applyBorder="1" applyAlignment="1" applyProtection="1">
      <alignment vertical="center"/>
      <protection locked="0"/>
    </xf>
    <xf numFmtId="0" fontId="12" fillId="0" borderId="2" xfId="0" applyNumberFormat="1" applyFont="1" applyBorder="1" applyAlignment="1" applyProtection="1">
      <alignment horizontal="right" vertical="center" wrapText="1"/>
    </xf>
    <xf numFmtId="0" fontId="12" fillId="0" borderId="7" xfId="0" applyNumberFormat="1" applyFont="1" applyBorder="1" applyAlignment="1" applyProtection="1">
      <alignment horizontal="right" vertical="center"/>
    </xf>
    <xf numFmtId="0" fontId="9" fillId="6" borderId="0" xfId="0" applyFont="1" applyFill="1" applyProtection="1">
      <alignment vertical="center"/>
    </xf>
    <xf numFmtId="0" fontId="15" fillId="0" borderId="0" xfId="0" applyFont="1" applyAlignment="1" applyProtection="1">
      <alignment horizontal="right" vertical="center"/>
    </xf>
    <xf numFmtId="0" fontId="15" fillId="7" borderId="0" xfId="0" applyFont="1" applyFill="1" applyProtection="1">
      <alignment vertical="center"/>
    </xf>
    <xf numFmtId="0" fontId="9" fillId="6" borderId="0" xfId="0" applyFont="1" applyFill="1">
      <alignment vertical="center"/>
    </xf>
    <xf numFmtId="0" fontId="9" fillId="0" borderId="0" xfId="0" applyFont="1" applyFill="1">
      <alignment vertical="center"/>
    </xf>
    <xf numFmtId="0" fontId="9" fillId="0" borderId="1" xfId="0" applyFont="1" applyBorder="1" applyAlignment="1" applyProtection="1">
      <alignment horizontal="center" vertical="center"/>
    </xf>
    <xf numFmtId="0" fontId="9" fillId="6" borderId="0" xfId="0" applyFont="1" applyFill="1" applyAlignment="1">
      <alignment vertical="center" wrapText="1"/>
    </xf>
    <xf numFmtId="178" fontId="12" fillId="0" borderId="73" xfId="0" applyNumberFormat="1" applyFont="1" applyFill="1" applyBorder="1" applyAlignment="1" applyProtection="1">
      <alignment horizontal="right" vertical="center"/>
    </xf>
    <xf numFmtId="178" fontId="12" fillId="0" borderId="16" xfId="0" applyNumberFormat="1" applyFont="1" applyFill="1" applyBorder="1" applyAlignment="1" applyProtection="1">
      <alignment horizontal="right" vertical="center"/>
    </xf>
    <xf numFmtId="0" fontId="9" fillId="6" borderId="0" xfId="0" applyFont="1" applyFill="1" applyAlignment="1" applyProtection="1">
      <alignment vertical="center" wrapText="1"/>
    </xf>
    <xf numFmtId="0" fontId="34" fillId="0" borderId="0" xfId="0" applyFont="1" applyAlignment="1">
      <alignment horizontal="left" vertical="center"/>
    </xf>
    <xf numFmtId="0" fontId="15" fillId="0" borderId="0" xfId="0" applyFont="1" applyAlignment="1" applyProtection="1">
      <alignment horizontal="left" vertical="center"/>
    </xf>
    <xf numFmtId="14" fontId="15" fillId="7" borderId="0" xfId="0" applyNumberFormat="1" applyFont="1" applyFill="1" applyProtection="1">
      <alignment vertical="center"/>
    </xf>
    <xf numFmtId="38" fontId="15" fillId="7" borderId="0" xfId="18" applyFont="1" applyFill="1" applyProtection="1">
      <alignment vertical="center"/>
    </xf>
    <xf numFmtId="38" fontId="15" fillId="6" borderId="0" xfId="18" applyFont="1" applyFill="1" applyProtection="1">
      <alignment vertical="center"/>
    </xf>
    <xf numFmtId="0" fontId="9" fillId="0" borderId="0" xfId="0" applyFont="1" applyFill="1" applyAlignment="1">
      <alignment vertical="center" wrapText="1"/>
    </xf>
    <xf numFmtId="0" fontId="9" fillId="0" borderId="0" xfId="0" applyFont="1" applyFill="1" applyProtection="1">
      <alignment vertical="center"/>
    </xf>
    <xf numFmtId="188" fontId="10" fillId="0" borderId="0" xfId="0" applyNumberFormat="1" applyFont="1" applyBorder="1" applyAlignment="1" applyProtection="1">
      <alignment horizontal="right" vertical="center"/>
    </xf>
    <xf numFmtId="14" fontId="15" fillId="0" borderId="0" xfId="0" applyNumberFormat="1" applyFont="1" applyProtection="1">
      <alignment vertical="center"/>
    </xf>
    <xf numFmtId="177" fontId="9" fillId="4" borderId="1" xfId="0" applyNumberFormat="1" applyFont="1" applyFill="1" applyBorder="1" applyProtection="1">
      <alignment vertical="center"/>
      <protection locked="0"/>
    </xf>
    <xf numFmtId="177" fontId="9" fillId="8" borderId="1" xfId="0" applyNumberFormat="1" applyFont="1" applyFill="1" applyBorder="1" applyProtection="1">
      <alignment vertical="center"/>
      <protection locked="0"/>
    </xf>
    <xf numFmtId="0" fontId="36" fillId="0" borderId="0" xfId="0" applyNumberFormat="1" applyFont="1" applyAlignment="1" applyProtection="1">
      <alignment horizontal="left" vertical="center"/>
    </xf>
    <xf numFmtId="177" fontId="9" fillId="8" borderId="1" xfId="0" quotePrefix="1" applyNumberFormat="1" applyFont="1" applyFill="1" applyBorder="1" applyProtection="1">
      <alignment vertical="center"/>
      <protection locked="0"/>
    </xf>
    <xf numFmtId="0" fontId="36" fillId="0" borderId="0" xfId="0" applyFont="1" applyProtection="1">
      <alignment vertical="center"/>
    </xf>
    <xf numFmtId="0" fontId="34" fillId="0" borderId="5" xfId="0" applyNumberFormat="1" applyFont="1" applyBorder="1" applyAlignment="1" applyProtection="1">
      <alignment vertical="center"/>
    </xf>
    <xf numFmtId="0" fontId="34" fillId="0" borderId="0" xfId="0" applyNumberFormat="1" applyFont="1" applyBorder="1" applyAlignment="1" applyProtection="1">
      <alignment vertical="center"/>
    </xf>
    <xf numFmtId="10" fontId="34" fillId="0" borderId="0" xfId="0" applyNumberFormat="1" applyFont="1" applyBorder="1" applyAlignment="1" applyProtection="1">
      <alignment horizontal="left" vertical="center"/>
    </xf>
    <xf numFmtId="0" fontId="34" fillId="0" borderId="3" xfId="0" applyNumberFormat="1" applyFont="1" applyBorder="1" applyAlignment="1" applyProtection="1">
      <alignment vertical="center"/>
    </xf>
    <xf numFmtId="177" fontId="37" fillId="0" borderId="14" xfId="0" applyNumberFormat="1" applyFont="1" applyFill="1" applyBorder="1" applyProtection="1">
      <alignment vertical="center"/>
    </xf>
    <xf numFmtId="177" fontId="12" fillId="0" borderId="14" xfId="0" applyNumberFormat="1" applyFont="1" applyFill="1" applyBorder="1" applyProtection="1">
      <alignment vertical="center"/>
    </xf>
    <xf numFmtId="177" fontId="37" fillId="0" borderId="23" xfId="0" applyNumberFormat="1" applyFont="1" applyFill="1" applyBorder="1" applyProtection="1">
      <alignment vertical="center"/>
    </xf>
    <xf numFmtId="177" fontId="12" fillId="0" borderId="23" xfId="0" applyNumberFormat="1" applyFont="1" applyFill="1" applyBorder="1" applyProtection="1">
      <alignment vertical="center"/>
    </xf>
    <xf numFmtId="38" fontId="15" fillId="7" borderId="0" xfId="18" applyFont="1" applyFill="1" applyAlignment="1" applyProtection="1">
      <alignment vertical="center" wrapText="1"/>
    </xf>
    <xf numFmtId="38" fontId="15" fillId="0" borderId="0" xfId="18" applyFont="1" applyProtection="1">
      <alignment vertical="center"/>
    </xf>
    <xf numFmtId="38" fontId="15" fillId="0" borderId="87" xfId="18" applyFont="1" applyBorder="1" applyAlignment="1" applyProtection="1">
      <alignment vertical="center" wrapText="1"/>
    </xf>
    <xf numFmtId="38" fontId="15" fillId="0" borderId="87" xfId="18" applyFont="1" applyBorder="1" applyProtection="1">
      <alignment vertical="center"/>
    </xf>
    <xf numFmtId="0" fontId="15" fillId="0" borderId="87" xfId="0" applyFont="1" applyBorder="1" applyProtection="1">
      <alignment vertical="center"/>
    </xf>
    <xf numFmtId="38" fontId="15" fillId="0" borderId="87" xfId="18" applyFont="1" applyBorder="1" applyAlignment="1" applyProtection="1">
      <alignment horizontal="center" vertical="center"/>
    </xf>
    <xf numFmtId="38" fontId="15" fillId="0" borderId="95" xfId="18" applyFont="1" applyBorder="1" applyAlignment="1" applyProtection="1">
      <alignment horizontal="center" vertical="center"/>
    </xf>
    <xf numFmtId="0" fontId="15" fillId="0" borderId="95" xfId="0" applyFont="1" applyBorder="1" applyProtection="1">
      <alignment vertical="center"/>
    </xf>
    <xf numFmtId="177" fontId="38" fillId="8" borderId="87" xfId="0" applyNumberFormat="1" applyFont="1" applyFill="1" applyBorder="1" applyProtection="1">
      <alignment vertical="center"/>
    </xf>
    <xf numFmtId="0" fontId="15" fillId="8" borderId="87" xfId="0" applyFont="1" applyFill="1" applyBorder="1" applyProtection="1">
      <alignment vertical="center"/>
    </xf>
    <xf numFmtId="0" fontId="15" fillId="0" borderId="97" xfId="0" applyFont="1" applyFill="1" applyBorder="1" applyProtection="1">
      <alignment vertical="center"/>
    </xf>
    <xf numFmtId="0" fontId="15" fillId="0" borderId="91" xfId="0" applyFont="1" applyFill="1" applyBorder="1" applyProtection="1">
      <alignment vertical="center"/>
    </xf>
    <xf numFmtId="0" fontId="15" fillId="0" borderId="0" xfId="0" applyFont="1" applyFill="1" applyProtection="1">
      <alignment vertical="center"/>
    </xf>
    <xf numFmtId="0" fontId="15" fillId="8" borderId="92" xfId="0" applyFont="1" applyFill="1" applyBorder="1" applyProtection="1">
      <alignment vertical="center"/>
    </xf>
    <xf numFmtId="0" fontId="9" fillId="0" borderId="0" xfId="0" applyFont="1" applyFill="1" applyAlignment="1" applyProtection="1">
      <alignment horizontal="right" vertical="center"/>
    </xf>
    <xf numFmtId="14" fontId="9" fillId="0" borderId="0" xfId="0" applyNumberFormat="1" applyFont="1" applyFill="1" applyAlignment="1" applyProtection="1">
      <alignment horizontal="right" vertical="center"/>
    </xf>
    <xf numFmtId="38" fontId="9" fillId="0" borderId="0" xfId="18" applyFont="1" applyFill="1" applyAlignment="1" applyProtection="1">
      <alignment horizontal="right" vertical="center"/>
    </xf>
    <xf numFmtId="0" fontId="9" fillId="0" borderId="0" xfId="0" applyFont="1" applyFill="1" applyAlignment="1" applyProtection="1">
      <alignment horizontal="right" vertical="center" wrapText="1"/>
    </xf>
    <xf numFmtId="0" fontId="39" fillId="0" borderId="0" xfId="0" applyFont="1" applyProtection="1">
      <alignment vertical="center"/>
    </xf>
    <xf numFmtId="0" fontId="9" fillId="0" borderId="0" xfId="0" applyFont="1" applyAlignment="1">
      <alignment horizontal="center" vertical="center"/>
    </xf>
    <xf numFmtId="0" fontId="8" fillId="6" borderId="0" xfId="0" applyFont="1" applyFill="1" applyAlignment="1">
      <alignment horizontal="center" vertical="center"/>
    </xf>
    <xf numFmtId="0" fontId="8" fillId="6" borderId="0" xfId="0" applyFont="1" applyFill="1">
      <alignment vertical="center"/>
    </xf>
    <xf numFmtId="0" fontId="40" fillId="0" borderId="0" xfId="0" applyFont="1" applyAlignment="1">
      <alignment vertical="center"/>
    </xf>
    <xf numFmtId="0" fontId="9" fillId="0" borderId="1" xfId="0" applyFont="1" applyBorder="1" applyAlignment="1" applyProtection="1">
      <alignment horizontal="center" vertical="center"/>
    </xf>
    <xf numFmtId="0" fontId="31" fillId="0" borderId="0" xfId="0" applyFont="1">
      <alignment vertical="center"/>
    </xf>
    <xf numFmtId="0" fontId="12"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right" vertical="center"/>
      <protection locked="0"/>
    </xf>
    <xf numFmtId="0" fontId="12" fillId="0" borderId="1" xfId="0" applyFont="1" applyFill="1" applyBorder="1" applyAlignment="1" applyProtection="1">
      <alignment vertical="center"/>
      <protection locked="0"/>
    </xf>
    <xf numFmtId="0" fontId="8" fillId="0" borderId="0" xfId="0" applyFont="1" applyFill="1" applyAlignment="1">
      <alignment vertical="top"/>
    </xf>
    <xf numFmtId="0" fontId="34" fillId="0" borderId="0" xfId="0" applyFont="1" applyFill="1" applyAlignment="1">
      <alignment vertical="top"/>
    </xf>
    <xf numFmtId="0" fontId="31" fillId="0" borderId="0" xfId="0" applyFont="1" applyFill="1" applyAlignment="1">
      <alignment horizontal="left" vertical="center" wrapText="1"/>
    </xf>
    <xf numFmtId="0" fontId="9" fillId="0" borderId="0" xfId="0" applyFont="1" applyFill="1" applyProtection="1">
      <alignment vertical="center"/>
      <protection locked="0"/>
    </xf>
    <xf numFmtId="0" fontId="9" fillId="0" borderId="0" xfId="0" applyFont="1" applyFill="1" applyAlignment="1" applyProtection="1">
      <alignment horizontal="center" vertical="center"/>
      <protection locked="0"/>
    </xf>
    <xf numFmtId="0" fontId="12" fillId="0" borderId="0" xfId="0" applyFont="1" applyFill="1" applyAlignment="1" applyProtection="1">
      <alignment vertical="center" wrapText="1"/>
    </xf>
    <xf numFmtId="177" fontId="12" fillId="0" borderId="1" xfId="0" applyNumberFormat="1" applyFont="1" applyFill="1" applyBorder="1" applyProtection="1">
      <alignment vertical="center"/>
      <protection locked="0"/>
    </xf>
    <xf numFmtId="178" fontId="12" fillId="0" borderId="1" xfId="0" applyNumberFormat="1" applyFont="1" applyFill="1" applyBorder="1" applyProtection="1">
      <alignment vertical="center"/>
      <protection locked="0"/>
    </xf>
    <xf numFmtId="177" fontId="12" fillId="0" borderId="23" xfId="0" applyNumberFormat="1" applyFont="1" applyFill="1" applyBorder="1" applyProtection="1">
      <alignment vertical="center"/>
      <protection locked="0"/>
    </xf>
    <xf numFmtId="177" fontId="9" fillId="0" borderId="1" xfId="0" applyNumberFormat="1" applyFont="1" applyFill="1" applyBorder="1" applyProtection="1">
      <alignment vertical="center"/>
      <protection locked="0"/>
    </xf>
    <xf numFmtId="177" fontId="12" fillId="0" borderId="15" xfId="0" applyNumberFormat="1" applyFont="1" applyFill="1" applyBorder="1" applyProtection="1">
      <alignment vertical="center"/>
      <protection locked="0"/>
    </xf>
    <xf numFmtId="178" fontId="12" fillId="0" borderId="15" xfId="0" applyNumberFormat="1" applyFont="1" applyFill="1" applyBorder="1" applyProtection="1">
      <alignment vertical="center"/>
      <protection locked="0"/>
    </xf>
    <xf numFmtId="177" fontId="12" fillId="0" borderId="10" xfId="0" applyNumberFormat="1" applyFont="1" applyFill="1" applyBorder="1" applyProtection="1">
      <alignment vertical="center"/>
      <protection locked="0"/>
    </xf>
    <xf numFmtId="178" fontId="12" fillId="0" borderId="23" xfId="0" applyNumberFormat="1" applyFont="1" applyFill="1" applyBorder="1" applyProtection="1">
      <alignment vertical="center"/>
      <protection locked="0"/>
    </xf>
    <xf numFmtId="178" fontId="12" fillId="0" borderId="14" xfId="0" applyNumberFormat="1" applyFont="1" applyFill="1" applyBorder="1" applyProtection="1">
      <alignment vertical="center"/>
      <protection locked="0"/>
    </xf>
    <xf numFmtId="38" fontId="41" fillId="0" borderId="0" xfId="18" applyFont="1" applyProtection="1">
      <alignment vertical="center"/>
    </xf>
    <xf numFmtId="0" fontId="9" fillId="0" borderId="3" xfId="0" applyFont="1" applyBorder="1" applyAlignment="1" applyProtection="1">
      <alignment vertical="center"/>
      <protection locked="0"/>
    </xf>
    <xf numFmtId="0" fontId="9" fillId="0" borderId="8" xfId="0" applyFont="1" applyBorder="1" applyAlignment="1" applyProtection="1">
      <alignment vertical="center"/>
      <protection locked="0"/>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38" fontId="9" fillId="6" borderId="0" xfId="18" applyFont="1" applyFill="1" applyAlignment="1" applyProtection="1">
      <alignment vertical="center" wrapText="1"/>
    </xf>
    <xf numFmtId="0" fontId="9" fillId="6" borderId="0" xfId="0" applyFont="1" applyFill="1" applyAlignment="1" applyProtection="1">
      <alignment horizontal="center" vertical="center"/>
    </xf>
    <xf numFmtId="0" fontId="15" fillId="0" borderId="0" xfId="0" applyFont="1" applyBorder="1" applyAlignment="1" applyProtection="1">
      <alignment horizontal="center" vertical="center"/>
    </xf>
    <xf numFmtId="0" fontId="9" fillId="0" borderId="0" xfId="0" applyFont="1" applyBorder="1" applyAlignment="1" applyProtection="1">
      <alignment vertical="center"/>
    </xf>
    <xf numFmtId="0" fontId="34" fillId="0" borderId="0" xfId="0" applyFont="1" applyFill="1" applyAlignment="1" applyProtection="1">
      <alignment horizontal="left" vertical="center"/>
    </xf>
    <xf numFmtId="0" fontId="9" fillId="0" borderId="3" xfId="0" applyFont="1" applyBorder="1" applyAlignment="1" applyProtection="1">
      <alignment vertical="top"/>
    </xf>
    <xf numFmtId="0" fontId="9" fillId="0" borderId="4" xfId="0" applyFont="1" applyBorder="1" applyAlignment="1" applyProtection="1">
      <alignment vertical="top"/>
    </xf>
    <xf numFmtId="0" fontId="9" fillId="0" borderId="0" xfId="0" applyFont="1" applyBorder="1" applyAlignment="1" applyProtection="1">
      <alignment horizontal="center" vertical="top"/>
    </xf>
    <xf numFmtId="0" fontId="9" fillId="0" borderId="0" xfId="0" applyFont="1" applyFill="1" applyBorder="1" applyAlignment="1" applyProtection="1">
      <alignment horizontal="center" vertical="top"/>
    </xf>
    <xf numFmtId="0" fontId="12" fillId="0" borderId="1" xfId="0" applyFont="1" applyFill="1" applyBorder="1" applyAlignment="1" applyProtection="1">
      <alignment vertical="center" wrapText="1"/>
      <protection locked="0"/>
    </xf>
    <xf numFmtId="49" fontId="12" fillId="0" borderId="1" xfId="0" applyNumberFormat="1" applyFont="1" applyFill="1" applyBorder="1" applyAlignment="1" applyProtection="1">
      <alignment horizontal="center" vertical="center"/>
      <protection locked="0"/>
    </xf>
    <xf numFmtId="0" fontId="8" fillId="0" borderId="0" xfId="0" applyFont="1" applyProtection="1">
      <alignment vertical="center"/>
    </xf>
    <xf numFmtId="0" fontId="8" fillId="0" borderId="0" xfId="0" applyFont="1" applyAlignment="1">
      <alignment horizontal="right" vertical="center"/>
    </xf>
    <xf numFmtId="0" fontId="8" fillId="6" borderId="0" xfId="0" applyFont="1" applyFill="1" applyAlignment="1">
      <alignment horizontal="right" vertical="center"/>
    </xf>
    <xf numFmtId="0" fontId="19" fillId="0" borderId="0" xfId="0" applyFont="1" applyFill="1" applyProtection="1">
      <alignment vertical="center"/>
    </xf>
    <xf numFmtId="0" fontId="8" fillId="0" borderId="0" xfId="0" applyFont="1" applyFill="1" applyProtection="1">
      <alignment vertical="center"/>
    </xf>
    <xf numFmtId="0" fontId="19" fillId="0" borderId="0" xfId="0" applyFont="1" applyProtection="1">
      <alignment vertical="center"/>
    </xf>
    <xf numFmtId="0" fontId="8" fillId="0" borderId="0" xfId="0" applyFont="1" applyFill="1" applyBorder="1" applyAlignment="1" applyProtection="1">
      <alignment horizontal="center" vertical="center"/>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8" fillId="1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Fill="1" applyAlignment="1" applyProtection="1">
      <alignment horizontal="center" vertical="center"/>
    </xf>
    <xf numFmtId="0" fontId="8" fillId="0" borderId="0" xfId="0" applyFont="1" applyAlignment="1" applyProtection="1">
      <alignment horizontal="left" vertical="center"/>
    </xf>
    <xf numFmtId="0" fontId="8" fillId="0" borderId="0" xfId="0" applyFont="1" applyBorder="1" applyProtection="1">
      <alignment vertical="center"/>
    </xf>
    <xf numFmtId="10" fontId="8" fillId="0" borderId="0" xfId="0" applyNumberFormat="1" applyFont="1" applyProtection="1">
      <alignment vertical="center"/>
    </xf>
    <xf numFmtId="0" fontId="34" fillId="0" borderId="0" xfId="0" applyFont="1" applyProtection="1">
      <alignment vertical="center"/>
    </xf>
    <xf numFmtId="0" fontId="8"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31" fillId="0" borderId="0" xfId="0" applyFont="1" applyFill="1" applyAlignment="1">
      <alignment horizontal="left" vertical="center" wrapText="1"/>
    </xf>
    <xf numFmtId="0" fontId="42" fillId="0" borderId="0" xfId="0" applyFont="1">
      <alignment vertical="center"/>
    </xf>
    <xf numFmtId="0" fontId="31" fillId="0" borderId="0" xfId="0" applyFont="1" applyAlignment="1">
      <alignment vertical="center"/>
    </xf>
    <xf numFmtId="0" fontId="9" fillId="0" borderId="0" xfId="0" applyFont="1" applyAlignment="1" applyProtection="1">
      <alignment horizontal="center" vertical="center"/>
    </xf>
    <xf numFmtId="0" fontId="9" fillId="0" borderId="0" xfId="0" applyFont="1" applyFill="1" applyAlignment="1">
      <alignment vertical="top"/>
    </xf>
    <xf numFmtId="0" fontId="44" fillId="12" borderId="87" xfId="0" applyFont="1" applyFill="1" applyBorder="1" applyAlignment="1">
      <alignment horizontal="center" vertical="center"/>
    </xf>
    <xf numFmtId="0" fontId="0" fillId="0" borderId="87" xfId="0" applyBorder="1">
      <alignment vertical="center"/>
    </xf>
    <xf numFmtId="0" fontId="0" fillId="0" borderId="87" xfId="0" applyBorder="1" applyAlignment="1">
      <alignment vertical="center" wrapText="1"/>
    </xf>
    <xf numFmtId="0" fontId="9" fillId="0" borderId="3" xfId="0" applyFont="1" applyBorder="1" applyAlignment="1" applyProtection="1">
      <alignment vertical="center"/>
    </xf>
    <xf numFmtId="0" fontId="9" fillId="6" borderId="0" xfId="0" applyFont="1" applyFill="1" applyProtection="1">
      <alignment vertical="center"/>
      <protection locked="0"/>
    </xf>
    <xf numFmtId="0" fontId="8" fillId="0" borderId="0" xfId="0" applyFont="1" applyAlignment="1" applyProtection="1">
      <alignment vertical="top"/>
    </xf>
    <xf numFmtId="0" fontId="8" fillId="0" borderId="0" xfId="0" applyFont="1" applyAlignment="1" applyProtection="1">
      <alignment vertical="center" wrapText="1"/>
    </xf>
    <xf numFmtId="0" fontId="11" fillId="0" borderId="0" xfId="0" applyFont="1" applyBorder="1" applyAlignment="1" applyProtection="1">
      <alignment horizontal="left" vertical="center"/>
    </xf>
    <xf numFmtId="0" fontId="8" fillId="0" borderId="0" xfId="0" applyFont="1" applyAlignment="1" applyProtection="1">
      <alignment vertical="center"/>
    </xf>
    <xf numFmtId="0" fontId="10" fillId="0" borderId="0" xfId="0" applyFont="1" applyAlignment="1" applyProtection="1">
      <alignment horizontal="center" vertical="center"/>
    </xf>
    <xf numFmtId="0" fontId="34" fillId="0" borderId="0" xfId="0" applyFont="1" applyAlignment="1" applyProtection="1">
      <alignment horizontal="left" vertical="center"/>
    </xf>
    <xf numFmtId="0" fontId="8" fillId="0" borderId="0" xfId="0" applyFont="1" applyAlignment="1" applyProtection="1">
      <alignment horizontal="left" vertical="top"/>
    </xf>
    <xf numFmtId="0" fontId="8" fillId="0" borderId="0" xfId="0" applyFont="1" applyBorder="1" applyAlignment="1" applyProtection="1">
      <alignment horizontal="left" vertical="top"/>
    </xf>
    <xf numFmtId="0" fontId="15" fillId="0" borderId="0" xfId="0" applyFont="1">
      <alignment vertical="center"/>
    </xf>
    <xf numFmtId="0" fontId="9" fillId="0" borderId="1" xfId="0" applyFont="1" applyBorder="1" applyAlignment="1">
      <alignment horizontal="center" vertical="center"/>
    </xf>
    <xf numFmtId="0" fontId="15" fillId="0" borderId="0" xfId="0" applyFont="1" applyAlignment="1">
      <alignment vertical="center" wrapText="1"/>
    </xf>
    <xf numFmtId="0" fontId="8" fillId="0" borderId="0" xfId="20" applyFont="1" applyFill="1" applyBorder="1">
      <alignment vertical="center"/>
    </xf>
    <xf numFmtId="0" fontId="8" fillId="0" borderId="0" xfId="20" applyFont="1">
      <alignment vertical="center"/>
    </xf>
    <xf numFmtId="0" fontId="19" fillId="2" borderId="2" xfId="20" applyFont="1" applyFill="1" applyBorder="1">
      <alignment vertical="center"/>
    </xf>
    <xf numFmtId="0" fontId="8" fillId="2" borderId="3" xfId="20" applyFont="1" applyFill="1" applyBorder="1">
      <alignment vertical="center"/>
    </xf>
    <xf numFmtId="0" fontId="8" fillId="2" borderId="4" xfId="20" applyFont="1" applyFill="1" applyBorder="1">
      <alignment vertical="center"/>
    </xf>
    <xf numFmtId="0" fontId="8" fillId="2" borderId="7" xfId="20" applyFont="1" applyFill="1" applyBorder="1">
      <alignment vertical="center"/>
    </xf>
    <xf numFmtId="0" fontId="8" fillId="2" borderId="8" xfId="20" applyFont="1" applyFill="1" applyBorder="1">
      <alignment vertical="center"/>
    </xf>
    <xf numFmtId="0" fontId="20" fillId="2" borderId="9" xfId="20" applyFont="1" applyFill="1" applyBorder="1" applyAlignment="1">
      <alignment horizontal="right" vertical="center" readingOrder="1"/>
    </xf>
    <xf numFmtId="0" fontId="8" fillId="0" borderId="0" xfId="20" applyFont="1" applyAlignment="1">
      <alignment horizontal="center" vertical="center"/>
    </xf>
    <xf numFmtId="0" fontId="8" fillId="4" borderId="1" xfId="20" applyFont="1" applyFill="1" applyBorder="1" applyAlignment="1">
      <alignment horizontal="center" vertical="center" wrapText="1" readingOrder="1"/>
    </xf>
    <xf numFmtId="0" fontId="8" fillId="0" borderId="0" xfId="20" applyFont="1" applyAlignment="1">
      <alignment vertical="center"/>
    </xf>
    <xf numFmtId="0" fontId="9" fillId="0" borderId="1" xfId="20" applyFont="1" applyBorder="1" applyAlignment="1">
      <alignment horizontal="center" vertical="center" wrapText="1" readingOrder="1"/>
    </xf>
    <xf numFmtId="0" fontId="9" fillId="0" borderId="1" xfId="20" applyFont="1" applyFill="1" applyBorder="1" applyAlignment="1">
      <alignment horizontal="left" vertical="center" wrapText="1" readingOrder="1"/>
    </xf>
    <xf numFmtId="0" fontId="9" fillId="0" borderId="1" xfId="20" applyFont="1" applyBorder="1" applyAlignment="1">
      <alignment horizontal="left" vertical="center" wrapText="1" readingOrder="1"/>
    </xf>
    <xf numFmtId="0" fontId="9" fillId="0" borderId="1" xfId="20" applyFont="1" applyBorder="1" applyAlignment="1">
      <alignment vertical="center" wrapText="1" readingOrder="1"/>
    </xf>
    <xf numFmtId="0" fontId="9" fillId="0" borderId="1" xfId="20" applyFont="1" applyBorder="1" applyAlignment="1">
      <alignment vertical="center" wrapText="1"/>
    </xf>
    <xf numFmtId="0" fontId="9" fillId="2" borderId="2" xfId="20" applyFont="1" applyFill="1" applyBorder="1" applyAlignment="1">
      <alignment vertical="center"/>
    </xf>
    <xf numFmtId="0" fontId="9" fillId="2" borderId="3" xfId="20" applyFont="1" applyFill="1" applyBorder="1" applyAlignment="1">
      <alignment vertical="center"/>
    </xf>
    <xf numFmtId="0" fontId="9" fillId="2" borderId="4" xfId="20" applyFont="1" applyFill="1" applyBorder="1" applyAlignment="1">
      <alignment vertical="center" wrapText="1"/>
    </xf>
    <xf numFmtId="0" fontId="9" fillId="2" borderId="5" xfId="20" applyFont="1" applyFill="1" applyBorder="1" applyAlignment="1">
      <alignment vertical="center"/>
    </xf>
    <xf numFmtId="0" fontId="9" fillId="2" borderId="0" xfId="20" applyFont="1" applyFill="1" applyBorder="1" applyAlignment="1">
      <alignment vertical="center"/>
    </xf>
    <xf numFmtId="0" fontId="9" fillId="2" borderId="6" xfId="20" applyFont="1" applyFill="1" applyBorder="1" applyAlignment="1">
      <alignment vertical="center" wrapText="1"/>
    </xf>
    <xf numFmtId="0" fontId="9" fillId="2" borderId="7" xfId="20" applyFont="1" applyFill="1" applyBorder="1" applyAlignment="1">
      <alignment vertical="center"/>
    </xf>
    <xf numFmtId="0" fontId="9" fillId="2" borderId="8" xfId="20" applyFont="1" applyFill="1" applyBorder="1" applyAlignment="1">
      <alignment vertical="center"/>
    </xf>
    <xf numFmtId="0" fontId="9" fillId="2" borderId="9" xfId="20" applyFont="1" applyFill="1" applyBorder="1" applyAlignment="1">
      <alignment vertical="center" wrapText="1"/>
    </xf>
    <xf numFmtId="0" fontId="9" fillId="0" borderId="0" xfId="20" applyFont="1" applyFill="1" applyBorder="1" applyAlignment="1">
      <alignment vertical="center"/>
    </xf>
    <xf numFmtId="0" fontId="9" fillId="0" borderId="0" xfId="20" applyFont="1" applyFill="1" applyBorder="1" applyAlignment="1">
      <alignment vertical="center" wrapText="1"/>
    </xf>
    <xf numFmtId="0" fontId="8" fillId="0" borderId="0" xfId="0" applyFont="1" applyAlignment="1">
      <alignment horizontal="center" vertical="center"/>
    </xf>
    <xf numFmtId="38" fontId="0" fillId="0" borderId="87" xfId="0" applyNumberFormat="1" applyBorder="1" applyAlignment="1">
      <alignment vertical="center" wrapText="1"/>
    </xf>
    <xf numFmtId="14" fontId="0" fillId="0" borderId="87" xfId="0" applyNumberFormat="1" applyBorder="1" applyAlignment="1">
      <alignment vertical="center" wrapText="1"/>
    </xf>
    <xf numFmtId="178" fontId="15" fillId="0" borderId="110" xfId="0" applyNumberFormat="1" applyFont="1" applyBorder="1" applyProtection="1">
      <alignment vertical="center"/>
    </xf>
    <xf numFmtId="0" fontId="15" fillId="0" borderId="2" xfId="0" applyFont="1" applyBorder="1" applyProtection="1">
      <alignment vertical="center"/>
    </xf>
    <xf numFmtId="0" fontId="15" fillId="0" borderId="3" xfId="0" applyFont="1" applyBorder="1" applyProtection="1">
      <alignment vertical="center"/>
    </xf>
    <xf numFmtId="0" fontId="15" fillId="0" borderId="3" xfId="0" applyNumberFormat="1" applyFont="1" applyBorder="1" applyProtection="1">
      <alignment vertical="center"/>
    </xf>
    <xf numFmtId="0" fontId="31" fillId="0" borderId="3" xfId="0" applyFont="1" applyBorder="1" applyAlignment="1" applyProtection="1">
      <alignment vertical="center"/>
    </xf>
    <xf numFmtId="0" fontId="31" fillId="0" borderId="4" xfId="0" applyFont="1" applyBorder="1" applyAlignment="1" applyProtection="1">
      <alignment vertical="center"/>
    </xf>
    <xf numFmtId="0" fontId="15" fillId="0" borderId="5" xfId="0" applyFont="1" applyBorder="1" applyProtection="1">
      <alignment vertical="center"/>
    </xf>
    <xf numFmtId="0" fontId="15" fillId="0" borderId="0" xfId="0" applyFont="1" applyBorder="1" applyAlignment="1" applyProtection="1">
      <alignment horizontal="right" vertical="center"/>
    </xf>
    <xf numFmtId="14" fontId="15" fillId="0" borderId="0" xfId="0" applyNumberFormat="1" applyFont="1" applyFill="1" applyBorder="1" applyProtection="1">
      <alignment vertical="center"/>
    </xf>
    <xf numFmtId="0" fontId="15" fillId="0" borderId="0" xfId="0" applyFont="1" applyBorder="1" applyProtection="1">
      <alignment vertical="center"/>
    </xf>
    <xf numFmtId="0" fontId="15" fillId="0" borderId="6" xfId="0" applyFont="1" applyBorder="1" applyProtection="1">
      <alignment vertical="center"/>
    </xf>
    <xf numFmtId="0" fontId="15" fillId="0" borderId="5" xfId="0" applyFont="1" applyBorder="1" applyAlignment="1" applyProtection="1">
      <alignment horizontal="right" vertical="center"/>
    </xf>
    <xf numFmtId="0" fontId="15" fillId="0" borderId="0" xfId="0" applyFont="1" applyBorder="1" applyAlignment="1" applyProtection="1">
      <alignment horizontal="left" vertical="center"/>
    </xf>
    <xf numFmtId="0" fontId="15" fillId="9" borderId="0" xfId="0" applyFont="1" applyFill="1" applyBorder="1" applyProtection="1">
      <alignment vertical="center"/>
    </xf>
    <xf numFmtId="0" fontId="15" fillId="9" borderId="6" xfId="0" applyFont="1" applyFill="1" applyBorder="1" applyProtection="1">
      <alignment vertical="center"/>
    </xf>
    <xf numFmtId="0" fontId="15" fillId="9" borderId="0" xfId="0" applyFont="1" applyFill="1" applyBorder="1" applyAlignment="1" applyProtection="1">
      <alignment vertical="center"/>
    </xf>
    <xf numFmtId="0" fontId="15" fillId="0" borderId="8" xfId="0" applyFont="1" applyBorder="1" applyProtection="1">
      <alignment vertical="center"/>
    </xf>
    <xf numFmtId="0" fontId="15" fillId="0" borderId="9" xfId="0" applyFont="1" applyBorder="1" applyProtection="1">
      <alignment vertical="center"/>
    </xf>
    <xf numFmtId="0" fontId="31" fillId="0" borderId="3" xfId="0" applyFont="1" applyBorder="1" applyAlignment="1" applyProtection="1">
      <alignment vertical="center" wrapText="1"/>
    </xf>
    <xf numFmtId="0" fontId="31" fillId="0" borderId="4" xfId="0" applyFont="1" applyBorder="1" applyAlignment="1" applyProtection="1">
      <alignment vertical="center" wrapText="1"/>
    </xf>
    <xf numFmtId="0" fontId="15" fillId="0" borderId="5" xfId="0" applyFont="1" applyFill="1" applyBorder="1" applyAlignment="1" applyProtection="1">
      <alignment horizontal="right" vertical="center"/>
    </xf>
    <xf numFmtId="0" fontId="15" fillId="0" borderId="0" xfId="0" applyFont="1" applyFill="1" applyBorder="1" applyAlignment="1" applyProtection="1">
      <alignment horizontal="left" vertical="center"/>
    </xf>
    <xf numFmtId="0" fontId="15" fillId="0" borderId="7" xfId="0" applyFont="1" applyBorder="1" applyProtection="1">
      <alignment vertical="center"/>
    </xf>
    <xf numFmtId="0" fontId="15" fillId="0" borderId="7" xfId="0" applyFont="1" applyFill="1" applyBorder="1" applyProtection="1">
      <alignment vertical="center"/>
    </xf>
    <xf numFmtId="0" fontId="15" fillId="0" borderId="8" xfId="0" applyFont="1" applyFill="1" applyBorder="1" applyProtection="1">
      <alignment vertical="center"/>
    </xf>
    <xf numFmtId="0" fontId="15" fillId="0" borderId="9" xfId="0" applyFont="1" applyFill="1" applyBorder="1" applyProtection="1">
      <alignment vertical="center"/>
    </xf>
    <xf numFmtId="0" fontId="9" fillId="6" borderId="0" xfId="0" applyFont="1" applyFill="1" applyAlignment="1" applyProtection="1">
      <alignment horizontal="left" vertical="center"/>
    </xf>
    <xf numFmtId="177" fontId="35" fillId="0" borderId="23" xfId="0" applyNumberFormat="1" applyFont="1" applyFill="1" applyBorder="1" applyProtection="1">
      <alignment vertical="center"/>
    </xf>
    <xf numFmtId="0" fontId="44" fillId="13" borderId="1" xfId="0" applyFont="1" applyFill="1" applyBorder="1" applyAlignment="1">
      <alignment horizontal="center" vertical="center"/>
    </xf>
    <xf numFmtId="0" fontId="44" fillId="0" borderId="0" xfId="0" applyFont="1">
      <alignment vertical="center"/>
    </xf>
    <xf numFmtId="0" fontId="44" fillId="0" borderId="1" xfId="0" applyFont="1" applyBorder="1">
      <alignment vertical="center"/>
    </xf>
    <xf numFmtId="14" fontId="44" fillId="0" borderId="1" xfId="0" applyNumberFormat="1" applyFont="1" applyBorder="1">
      <alignment vertical="center"/>
    </xf>
    <xf numFmtId="0" fontId="44" fillId="0" borderId="1" xfId="0" applyFont="1" applyBorder="1" applyAlignment="1">
      <alignment horizontal="center" vertical="center"/>
    </xf>
    <xf numFmtId="0" fontId="44" fillId="0" borderId="1" xfId="0" applyFont="1" applyBorder="1" applyAlignment="1">
      <alignment vertical="center" wrapText="1"/>
    </xf>
    <xf numFmtId="0" fontId="44" fillId="0" borderId="0" xfId="0" applyFont="1" applyAlignment="1">
      <alignment vertical="center" wrapText="1"/>
    </xf>
    <xf numFmtId="0" fontId="9" fillId="0" borderId="14" xfId="20" applyFont="1" applyFill="1" applyBorder="1" applyAlignment="1">
      <alignment horizontal="center" vertical="center" wrapText="1" readingOrder="1"/>
    </xf>
    <xf numFmtId="0" fontId="9" fillId="0" borderId="18" xfId="20" applyFont="1" applyFill="1" applyBorder="1" applyAlignment="1">
      <alignment horizontal="center" vertical="center" wrapText="1" readingOrder="1"/>
    </xf>
    <xf numFmtId="0" fontId="9" fillId="0" borderId="14" xfId="20" applyFont="1" applyBorder="1" applyAlignment="1">
      <alignment horizontal="left" vertical="center" wrapText="1" readingOrder="1"/>
    </xf>
    <xf numFmtId="0" fontId="9" fillId="0" borderId="18" xfId="20" applyFont="1" applyBorder="1" applyAlignment="1">
      <alignment horizontal="left" vertical="center" wrapText="1" readingOrder="1"/>
    </xf>
    <xf numFmtId="0" fontId="17" fillId="2" borderId="11" xfId="20" applyFont="1" applyFill="1" applyBorder="1" applyAlignment="1">
      <alignment horizontal="center" vertical="center"/>
    </xf>
    <xf numFmtId="0" fontId="17" fillId="2" borderId="12" xfId="20" applyFont="1" applyFill="1" applyBorder="1" applyAlignment="1">
      <alignment horizontal="center" vertical="center"/>
    </xf>
    <xf numFmtId="0" fontId="17" fillId="2" borderId="13" xfId="20" applyFont="1" applyFill="1" applyBorder="1" applyAlignment="1">
      <alignment horizontal="center" vertical="center"/>
    </xf>
    <xf numFmtId="0" fontId="8" fillId="4" borderId="14" xfId="20" applyFont="1" applyFill="1" applyBorder="1" applyAlignment="1">
      <alignment horizontal="center" vertical="center" wrapText="1" readingOrder="1"/>
    </xf>
    <xf numFmtId="0" fontId="8" fillId="4" borderId="10" xfId="20" applyFont="1" applyFill="1" applyBorder="1" applyAlignment="1">
      <alignment horizontal="center" vertical="center" wrapText="1" readingOrder="1"/>
    </xf>
    <xf numFmtId="0" fontId="8" fillId="4" borderId="11" xfId="20" applyFont="1" applyFill="1" applyBorder="1" applyAlignment="1">
      <alignment horizontal="center" vertical="center" wrapText="1" readingOrder="1"/>
    </xf>
    <xf numFmtId="0" fontId="8" fillId="4" borderId="12" xfId="20" applyFont="1" applyFill="1" applyBorder="1" applyAlignment="1">
      <alignment horizontal="center" vertical="center" wrapText="1" readingOrder="1"/>
    </xf>
    <xf numFmtId="0" fontId="8" fillId="4" borderId="13" xfId="20" applyFont="1" applyFill="1" applyBorder="1" applyAlignment="1">
      <alignment horizontal="center" vertical="center" wrapText="1" readingOrder="1"/>
    </xf>
    <xf numFmtId="0" fontId="31" fillId="0" borderId="0" xfId="0" applyFont="1" applyAlignment="1">
      <alignment horizontal="left" vertical="top" wrapText="1"/>
    </xf>
    <xf numFmtId="0" fontId="9" fillId="0" borderId="0" xfId="0" applyFont="1" applyAlignment="1" applyProtection="1">
      <alignment horizontal="center" vertical="center"/>
    </xf>
    <xf numFmtId="0" fontId="9" fillId="0" borderId="0" xfId="0" applyFont="1" applyFill="1" applyAlignment="1" applyProtection="1">
      <alignment horizontal="left" vertical="center" wrapText="1"/>
      <protection locked="0"/>
    </xf>
    <xf numFmtId="0" fontId="9" fillId="0" borderId="0" xfId="0" applyFont="1" applyAlignment="1" applyProtection="1">
      <alignment horizontal="right" vertical="center" wrapText="1"/>
    </xf>
    <xf numFmtId="0" fontId="9" fillId="0" borderId="0" xfId="0" applyFont="1" applyFill="1" applyAlignment="1" applyProtection="1">
      <alignment horizontal="center" vertical="center"/>
    </xf>
    <xf numFmtId="0" fontId="9" fillId="0" borderId="0" xfId="0" applyFont="1" applyFill="1" applyAlignment="1" applyProtection="1">
      <alignment vertical="center" wrapText="1"/>
      <protection locked="0"/>
    </xf>
    <xf numFmtId="0" fontId="9" fillId="0" borderId="0" xfId="0" applyFont="1" applyFill="1" applyAlignment="1" applyProtection="1">
      <alignment horizontal="left" vertical="center"/>
      <protection locked="0"/>
    </xf>
    <xf numFmtId="0" fontId="15" fillId="0" borderId="0" xfId="0" applyFont="1" applyAlignment="1" applyProtection="1">
      <alignment horizontal="left" vertical="top" wrapText="1"/>
    </xf>
    <xf numFmtId="178" fontId="9" fillId="0" borderId="2" xfId="0" applyNumberFormat="1" applyFont="1" applyFill="1" applyBorder="1" applyAlignment="1" applyProtection="1">
      <alignment horizontal="center" vertical="center"/>
      <protection locked="0"/>
    </xf>
    <xf numFmtId="178" fontId="9" fillId="0" borderId="3" xfId="0" applyNumberFormat="1" applyFont="1" applyFill="1" applyBorder="1" applyAlignment="1" applyProtection="1">
      <alignment horizontal="center" vertical="center"/>
      <protection locked="0"/>
    </xf>
    <xf numFmtId="178" fontId="9" fillId="0" borderId="7" xfId="0" applyNumberFormat="1" applyFont="1" applyFill="1" applyBorder="1" applyAlignment="1" applyProtection="1">
      <alignment horizontal="center" vertical="center"/>
      <protection locked="0"/>
    </xf>
    <xf numFmtId="178" fontId="9" fillId="0" borderId="8" xfId="0" applyNumberFormat="1" applyFont="1" applyFill="1" applyBorder="1" applyAlignment="1" applyProtection="1">
      <alignment horizontal="center" vertical="center"/>
      <protection locked="0"/>
    </xf>
    <xf numFmtId="3" fontId="9" fillId="0" borderId="4" xfId="0" applyNumberFormat="1" applyFont="1" applyBorder="1" applyAlignment="1" applyProtection="1">
      <alignment horizontal="center" vertical="center"/>
    </xf>
    <xf numFmtId="3" fontId="9" fillId="0" borderId="9" xfId="0" applyNumberFormat="1"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78"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185" fontId="9" fillId="0" borderId="2" xfId="0" applyNumberFormat="1" applyFont="1" applyFill="1" applyBorder="1" applyAlignment="1" applyProtection="1">
      <alignment horizontal="center" vertical="center"/>
      <protection locked="0"/>
    </xf>
    <xf numFmtId="185" fontId="9" fillId="0" borderId="3" xfId="0" applyNumberFormat="1" applyFont="1" applyFill="1" applyBorder="1" applyAlignment="1" applyProtection="1">
      <alignment horizontal="center" vertical="center"/>
      <protection locked="0"/>
    </xf>
    <xf numFmtId="185" fontId="9" fillId="0" borderId="7" xfId="0" applyNumberFormat="1" applyFont="1" applyFill="1" applyBorder="1" applyAlignment="1" applyProtection="1">
      <alignment horizontal="center" vertical="center"/>
      <protection locked="0"/>
    </xf>
    <xf numFmtId="185" fontId="9" fillId="0" borderId="8" xfId="0" applyNumberFormat="1" applyFont="1" applyFill="1" applyBorder="1" applyAlignment="1" applyProtection="1">
      <alignment horizontal="center" vertical="center"/>
      <protection locked="0"/>
    </xf>
    <xf numFmtId="177" fontId="9" fillId="0" borderId="3" xfId="0" applyNumberFormat="1" applyFont="1" applyFill="1" applyBorder="1" applyAlignment="1" applyProtection="1">
      <alignment horizontal="center" vertical="center"/>
      <protection locked="0"/>
    </xf>
    <xf numFmtId="177" fontId="9" fillId="0" borderId="8" xfId="0" applyNumberFormat="1" applyFont="1" applyFill="1" applyBorder="1" applyAlignment="1" applyProtection="1">
      <alignment horizontal="center" vertical="center"/>
      <protection locked="0"/>
    </xf>
    <xf numFmtId="0" fontId="9" fillId="0" borderId="29" xfId="0" applyFont="1" applyBorder="1" applyAlignment="1" applyProtection="1">
      <alignment horizontal="center" vertical="center"/>
    </xf>
    <xf numFmtId="0" fontId="9" fillId="0" borderId="74" xfId="0" applyFont="1" applyBorder="1" applyAlignment="1" applyProtection="1">
      <alignment horizontal="center" vertical="center"/>
    </xf>
    <xf numFmtId="0" fontId="9" fillId="0" borderId="75" xfId="0" applyFont="1" applyBorder="1" applyAlignment="1" applyProtection="1">
      <alignment horizontal="center" vertical="center"/>
    </xf>
    <xf numFmtId="0" fontId="9" fillId="0" borderId="76"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86" xfId="0" applyFont="1" applyBorder="1" applyAlignment="1" applyProtection="1">
      <alignment horizontal="center" vertical="center"/>
    </xf>
    <xf numFmtId="0" fontId="12" fillId="0" borderId="36"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5" xfId="0" applyFont="1" applyBorder="1" applyAlignment="1" applyProtection="1">
      <alignment horizontal="center" vertical="center"/>
    </xf>
    <xf numFmtId="0" fontId="12" fillId="0" borderId="79" xfId="0" applyFont="1" applyBorder="1" applyAlignment="1" applyProtection="1">
      <alignment horizontal="center" vertical="center"/>
    </xf>
    <xf numFmtId="0" fontId="12" fillId="0" borderId="84" xfId="0" applyFont="1" applyBorder="1" applyAlignment="1" applyProtection="1">
      <alignment horizontal="center" vertical="center"/>
    </xf>
    <xf numFmtId="177" fontId="12" fillId="0" borderId="29" xfId="0" applyNumberFormat="1" applyFont="1" applyFill="1" applyBorder="1" applyAlignment="1" applyProtection="1">
      <alignment horizontal="center" vertical="center" wrapText="1"/>
    </xf>
    <xf numFmtId="177" fontId="12" fillId="0" borderId="30" xfId="0" applyNumberFormat="1" applyFont="1" applyFill="1" applyBorder="1" applyAlignment="1" applyProtection="1">
      <alignment horizontal="center" vertical="center" wrapText="1"/>
    </xf>
    <xf numFmtId="177" fontId="12" fillId="0" borderId="86" xfId="0" applyNumberFormat="1" applyFont="1" applyFill="1" applyBorder="1" applyAlignment="1" applyProtection="1">
      <alignment horizontal="center" vertical="center" wrapText="1"/>
    </xf>
    <xf numFmtId="177" fontId="12" fillId="0" borderId="36" xfId="0" applyNumberFormat="1" applyFont="1" applyFill="1" applyBorder="1" applyAlignment="1" applyProtection="1">
      <alignment horizontal="center" vertical="center" wrapText="1"/>
    </xf>
    <xf numFmtId="177" fontId="12" fillId="0" borderId="0" xfId="0" applyNumberFormat="1" applyFont="1" applyFill="1" applyBorder="1" applyAlignment="1" applyProtection="1">
      <alignment horizontal="center" vertical="center" wrapText="1"/>
    </xf>
    <xf numFmtId="177" fontId="12" fillId="0" borderId="6" xfId="0" applyNumberFormat="1" applyFont="1" applyFill="1" applyBorder="1" applyAlignment="1" applyProtection="1">
      <alignment horizontal="center" vertical="center" wrapText="1"/>
    </xf>
    <xf numFmtId="177" fontId="12" fillId="0" borderId="75" xfId="0" applyNumberFormat="1" applyFont="1" applyFill="1" applyBorder="1" applyAlignment="1" applyProtection="1">
      <alignment horizontal="center" vertical="center" wrapText="1"/>
    </xf>
    <xf numFmtId="177" fontId="12" fillId="0" borderId="79" xfId="0" applyNumberFormat="1" applyFont="1" applyFill="1" applyBorder="1" applyAlignment="1" applyProtection="1">
      <alignment horizontal="center" vertical="center" wrapText="1"/>
    </xf>
    <xf numFmtId="177" fontId="12" fillId="0" borderId="84" xfId="0" applyNumberFormat="1" applyFont="1" applyFill="1" applyBorder="1" applyAlignment="1" applyProtection="1">
      <alignment horizontal="center" vertical="center" wrapText="1"/>
    </xf>
    <xf numFmtId="177" fontId="12" fillId="0" borderId="29" xfId="0" applyNumberFormat="1" applyFont="1" applyFill="1" applyBorder="1" applyAlignment="1" applyProtection="1">
      <alignment horizontal="center" vertical="center"/>
    </xf>
    <xf numFmtId="177" fontId="12" fillId="0" borderId="30" xfId="0" applyNumberFormat="1" applyFont="1" applyFill="1" applyBorder="1" applyAlignment="1" applyProtection="1">
      <alignment horizontal="center" vertical="center"/>
    </xf>
    <xf numFmtId="177" fontId="12" fillId="0" borderId="86" xfId="0" applyNumberFormat="1" applyFont="1" applyFill="1" applyBorder="1" applyAlignment="1" applyProtection="1">
      <alignment horizontal="center" vertical="center"/>
    </xf>
    <xf numFmtId="177" fontId="12" fillId="0" borderId="36" xfId="0" applyNumberFormat="1" applyFont="1" applyFill="1" applyBorder="1" applyAlignment="1" applyProtection="1">
      <alignment horizontal="center" vertical="center"/>
    </xf>
    <xf numFmtId="177" fontId="12" fillId="0" borderId="0" xfId="0" applyNumberFormat="1" applyFont="1" applyFill="1" applyBorder="1" applyAlignment="1" applyProtection="1">
      <alignment horizontal="center" vertical="center"/>
    </xf>
    <xf numFmtId="177" fontId="12" fillId="0" borderId="6" xfId="0" applyNumberFormat="1" applyFont="1" applyFill="1" applyBorder="1" applyAlignment="1" applyProtection="1">
      <alignment horizontal="center" vertical="center"/>
    </xf>
    <xf numFmtId="177" fontId="12" fillId="0" borderId="75" xfId="0" applyNumberFormat="1" applyFont="1" applyFill="1" applyBorder="1" applyAlignment="1" applyProtection="1">
      <alignment horizontal="center" vertical="center"/>
    </xf>
    <xf numFmtId="177" fontId="12" fillId="0" borderId="79" xfId="0" applyNumberFormat="1" applyFont="1" applyFill="1" applyBorder="1" applyAlignment="1" applyProtection="1">
      <alignment horizontal="center" vertical="center"/>
    </xf>
    <xf numFmtId="177" fontId="12" fillId="0" borderId="84" xfId="0" applyNumberFormat="1" applyFont="1" applyFill="1" applyBorder="1" applyAlignment="1" applyProtection="1">
      <alignment horizontal="center" vertical="center"/>
    </xf>
    <xf numFmtId="0" fontId="12" fillId="0" borderId="30" xfId="0" applyFont="1" applyBorder="1" applyAlignment="1" applyProtection="1">
      <alignment horizontal="center" vertical="center" wrapText="1"/>
    </xf>
    <xf numFmtId="0" fontId="12" fillId="0" borderId="74" xfId="0" applyFont="1" applyBorder="1" applyAlignment="1" applyProtection="1">
      <alignment horizontal="center" vertical="center" wrapText="1"/>
    </xf>
    <xf numFmtId="0" fontId="12" fillId="0" borderId="79"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85" xfId="0" applyFont="1" applyBorder="1" applyAlignment="1" applyProtection="1">
      <alignment horizontal="center" vertical="center" wrapText="1"/>
    </xf>
    <xf numFmtId="178" fontId="12" fillId="0" borderId="15" xfId="0" applyNumberFormat="1" applyFont="1" applyFill="1" applyBorder="1" applyAlignment="1" applyProtection="1">
      <alignment horizontal="right" vertical="center"/>
    </xf>
    <xf numFmtId="178" fontId="12" fillId="0" borderId="1" xfId="0" applyNumberFormat="1" applyFont="1" applyFill="1" applyBorder="1" applyAlignment="1" applyProtection="1">
      <alignment horizontal="right" vertical="center"/>
    </xf>
    <xf numFmtId="178" fontId="12" fillId="0" borderId="23" xfId="0" applyNumberFormat="1" applyFont="1" applyFill="1" applyBorder="1" applyAlignment="1" applyProtection="1">
      <alignment horizontal="right" vertical="center"/>
    </xf>
    <xf numFmtId="178" fontId="12" fillId="0" borderId="15" xfId="0" applyNumberFormat="1" applyFont="1" applyBorder="1" applyAlignment="1" applyProtection="1">
      <alignment horizontal="right" vertical="center"/>
    </xf>
    <xf numFmtId="178" fontId="12" fillId="0" borderId="1" xfId="0" applyNumberFormat="1" applyFont="1" applyBorder="1" applyAlignment="1" applyProtection="1">
      <alignment horizontal="right" vertical="center"/>
    </xf>
    <xf numFmtId="178" fontId="12" fillId="0" borderId="23" xfId="0" applyNumberFormat="1" applyFont="1" applyBorder="1" applyAlignment="1" applyProtection="1">
      <alignment horizontal="right" vertical="center"/>
    </xf>
    <xf numFmtId="178" fontId="12" fillId="0" borderId="14" xfId="0" applyNumberFormat="1" applyFont="1" applyBorder="1" applyAlignment="1" applyProtection="1">
      <alignment horizontal="right" vertical="center"/>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178" fontId="12" fillId="0" borderId="14" xfId="0" applyNumberFormat="1" applyFont="1" applyFill="1" applyBorder="1" applyAlignment="1" applyProtection="1">
      <alignment horizontal="right" vertical="center"/>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xf>
    <xf numFmtId="0" fontId="12" fillId="0" borderId="1" xfId="0" applyFont="1" applyBorder="1" applyAlignment="1" applyProtection="1">
      <alignment horizontal="center" vertical="center" wrapText="1"/>
    </xf>
    <xf numFmtId="0" fontId="12" fillId="0" borderId="23" xfId="0" applyFont="1" applyBorder="1" applyAlignment="1" applyProtection="1">
      <alignment horizontal="center" vertical="center"/>
    </xf>
    <xf numFmtId="0" fontId="15" fillId="0" borderId="5"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left" vertical="center" wrapText="1"/>
    </xf>
    <xf numFmtId="0" fontId="15" fillId="0" borderId="5" xfId="0" applyFont="1" applyBorder="1" applyAlignment="1" applyProtection="1">
      <alignment horizontal="left" vertical="center"/>
    </xf>
    <xf numFmtId="10" fontId="9" fillId="0" borderId="2" xfId="0" applyNumberFormat="1" applyFont="1" applyBorder="1" applyAlignment="1" applyProtection="1">
      <alignment horizontal="center" vertical="center"/>
    </xf>
    <xf numFmtId="10" fontId="9" fillId="0" borderId="4" xfId="0" applyNumberFormat="1" applyFont="1" applyBorder="1" applyAlignment="1" applyProtection="1">
      <alignment horizontal="center" vertical="center"/>
    </xf>
    <xf numFmtId="10" fontId="9" fillId="0" borderId="7" xfId="0" applyNumberFormat="1" applyFont="1" applyBorder="1" applyAlignment="1" applyProtection="1">
      <alignment horizontal="center" vertical="center"/>
    </xf>
    <xf numFmtId="10" fontId="9" fillId="0" borderId="9" xfId="0" applyNumberFormat="1" applyFont="1" applyBorder="1" applyAlignment="1" applyProtection="1">
      <alignment horizontal="center" vertical="center"/>
    </xf>
    <xf numFmtId="10" fontId="9" fillId="0" borderId="5" xfId="0" applyNumberFormat="1" applyFont="1" applyFill="1" applyBorder="1" applyAlignment="1" applyProtection="1">
      <alignment horizontal="left" vertical="center" wrapText="1"/>
      <protection locked="0"/>
    </xf>
    <xf numFmtId="10" fontId="9" fillId="0" borderId="0" xfId="0" applyNumberFormat="1" applyFont="1" applyFill="1" applyBorder="1" applyAlignment="1" applyProtection="1">
      <alignment horizontal="left" vertical="center" wrapText="1"/>
      <protection locked="0"/>
    </xf>
    <xf numFmtId="10" fontId="9" fillId="0" borderId="6" xfId="0" applyNumberFormat="1" applyFont="1" applyFill="1" applyBorder="1" applyAlignment="1" applyProtection="1">
      <alignment horizontal="left" vertical="center" wrapText="1"/>
      <protection locked="0"/>
    </xf>
    <xf numFmtId="10" fontId="9" fillId="0" borderId="7" xfId="0" applyNumberFormat="1" applyFont="1" applyFill="1" applyBorder="1" applyAlignment="1" applyProtection="1">
      <alignment horizontal="left" vertical="center" wrapText="1"/>
      <protection locked="0"/>
    </xf>
    <xf numFmtId="10" fontId="9" fillId="0" borderId="8" xfId="0" applyNumberFormat="1" applyFont="1" applyFill="1" applyBorder="1" applyAlignment="1" applyProtection="1">
      <alignment horizontal="left" vertical="center" wrapText="1"/>
      <protection locked="0"/>
    </xf>
    <xf numFmtId="10" fontId="9" fillId="0" borderId="9" xfId="0" applyNumberFormat="1" applyFont="1" applyFill="1" applyBorder="1" applyAlignment="1" applyProtection="1">
      <alignment horizontal="left" vertical="center" wrapText="1"/>
      <protection locked="0"/>
    </xf>
    <xf numFmtId="10" fontId="9" fillId="0" borderId="3" xfId="0" applyNumberFormat="1" applyFont="1" applyBorder="1" applyAlignment="1" applyProtection="1">
      <alignment horizontal="center" vertical="center"/>
    </xf>
    <xf numFmtId="10" fontId="9" fillId="0" borderId="5" xfId="0" applyNumberFormat="1" applyFont="1" applyBorder="1" applyAlignment="1" applyProtection="1">
      <alignment horizontal="center" vertical="center"/>
    </xf>
    <xf numFmtId="10" fontId="9" fillId="0" borderId="0" xfId="0" applyNumberFormat="1" applyFont="1" applyBorder="1" applyAlignment="1" applyProtection="1">
      <alignment horizontal="center" vertical="center"/>
    </xf>
    <xf numFmtId="10" fontId="9" fillId="0" borderId="6" xfId="0" applyNumberFormat="1" applyFont="1" applyBorder="1" applyAlignment="1" applyProtection="1">
      <alignment horizontal="center" vertical="center"/>
    </xf>
    <xf numFmtId="0" fontId="15" fillId="0" borderId="88"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89" xfId="0" applyFont="1" applyBorder="1" applyAlignment="1" applyProtection="1">
      <alignment horizontal="center" vertical="center"/>
    </xf>
    <xf numFmtId="0" fontId="15" fillId="0" borderId="23" xfId="0" applyFont="1" applyBorder="1" applyAlignment="1" applyProtection="1">
      <alignment horizontal="center" vertical="center"/>
    </xf>
    <xf numFmtId="38" fontId="15" fillId="0" borderId="16" xfId="18" applyFont="1" applyBorder="1" applyAlignment="1" applyProtection="1">
      <alignment horizontal="center" vertical="center"/>
    </xf>
    <xf numFmtId="38" fontId="15" fillId="0" borderId="81" xfId="18" applyFont="1" applyBorder="1" applyAlignment="1" applyProtection="1">
      <alignment horizontal="center" vertical="center"/>
    </xf>
    <xf numFmtId="178" fontId="12" fillId="0" borderId="21" xfId="0" applyNumberFormat="1" applyFont="1" applyFill="1" applyBorder="1" applyAlignment="1" applyProtection="1">
      <alignment horizontal="center" vertical="center"/>
    </xf>
    <xf numFmtId="178" fontId="12" fillId="0" borderId="18" xfId="0" applyNumberFormat="1" applyFont="1" applyFill="1" applyBorder="1" applyAlignment="1" applyProtection="1">
      <alignment horizontal="center" vertical="center"/>
    </xf>
    <xf numFmtId="178" fontId="12" fillId="0" borderId="22" xfId="0" applyNumberFormat="1" applyFont="1" applyFill="1" applyBorder="1" applyAlignment="1" applyProtection="1">
      <alignment horizontal="center" vertical="center"/>
    </xf>
    <xf numFmtId="0" fontId="12" fillId="0" borderId="21" xfId="0" applyNumberFormat="1" applyFont="1" applyFill="1" applyBorder="1" applyAlignment="1" applyProtection="1">
      <alignment horizontal="center" vertical="center"/>
    </xf>
    <xf numFmtId="0" fontId="12" fillId="0" borderId="18" xfId="0" applyNumberFormat="1" applyFont="1" applyFill="1" applyBorder="1" applyAlignment="1" applyProtection="1">
      <alignment horizontal="center" vertical="center"/>
    </xf>
    <xf numFmtId="0" fontId="12" fillId="0" borderId="22" xfId="0" applyNumberFormat="1" applyFont="1" applyFill="1" applyBorder="1" applyAlignment="1" applyProtection="1">
      <alignment horizontal="center" vertical="center"/>
    </xf>
    <xf numFmtId="0" fontId="12" fillId="0" borderId="15"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5" fillId="0" borderId="95" xfId="0" applyFont="1" applyBorder="1" applyAlignment="1" applyProtection="1">
      <alignment horizontal="center" vertical="center" wrapText="1"/>
    </xf>
    <xf numFmtId="0" fontId="15" fillId="0" borderId="95" xfId="0" applyFont="1" applyBorder="1" applyAlignment="1" applyProtection="1">
      <alignment horizontal="center" vertical="center"/>
    </xf>
    <xf numFmtId="38" fontId="15" fillId="0" borderId="95" xfId="18" applyFont="1" applyBorder="1" applyAlignment="1" applyProtection="1">
      <alignment horizontal="center" vertical="center"/>
    </xf>
    <xf numFmtId="38" fontId="15" fillId="0" borderId="90" xfId="18" applyFont="1" applyBorder="1" applyAlignment="1" applyProtection="1">
      <alignment horizontal="center" vertical="center"/>
    </xf>
    <xf numFmtId="38" fontId="15" fillId="0" borderId="96" xfId="18" applyFont="1" applyBorder="1" applyAlignment="1" applyProtection="1">
      <alignment horizontal="center" vertical="center"/>
    </xf>
    <xf numFmtId="0" fontId="15" fillId="8" borderId="87" xfId="0" applyFont="1" applyFill="1" applyBorder="1" applyAlignment="1" applyProtection="1">
      <alignment horizontal="center" vertical="center" wrapText="1"/>
    </xf>
    <xf numFmtId="0" fontId="15" fillId="8" borderId="87" xfId="0" applyFont="1" applyFill="1" applyBorder="1" applyAlignment="1" applyProtection="1">
      <alignment horizontal="center" vertical="center"/>
    </xf>
    <xf numFmtId="0" fontId="15" fillId="0" borderId="90" xfId="0" applyFont="1" applyBorder="1" applyAlignment="1" applyProtection="1">
      <alignment horizontal="center" vertical="center"/>
    </xf>
    <xf numFmtId="0" fontId="15" fillId="0" borderId="96" xfId="0" applyFont="1" applyBorder="1" applyAlignment="1" applyProtection="1">
      <alignment horizontal="center" vertical="center"/>
    </xf>
    <xf numFmtId="14" fontId="38" fillId="8" borderId="99" xfId="0" applyNumberFormat="1" applyFont="1" applyFill="1" applyBorder="1" applyAlignment="1" applyProtection="1">
      <alignment horizontal="left" vertical="top" wrapText="1"/>
    </xf>
    <xf numFmtId="14" fontId="38" fillId="8" borderId="100" xfId="0" applyNumberFormat="1" applyFont="1" applyFill="1" applyBorder="1" applyAlignment="1" applyProtection="1">
      <alignment horizontal="left" vertical="top" wrapText="1"/>
    </xf>
    <xf numFmtId="14" fontId="38" fillId="8" borderId="97" xfId="0" applyNumberFormat="1" applyFont="1" applyFill="1" applyBorder="1" applyAlignment="1" applyProtection="1">
      <alignment horizontal="left" vertical="top" wrapText="1"/>
    </xf>
    <xf numFmtId="14" fontId="38" fillId="8" borderId="98" xfId="0" applyNumberFormat="1" applyFont="1" applyFill="1" applyBorder="1" applyAlignment="1" applyProtection="1">
      <alignment horizontal="left" vertical="top" wrapText="1"/>
    </xf>
    <xf numFmtId="0" fontId="15" fillId="0" borderId="1" xfId="0" applyFont="1" applyBorder="1" applyAlignment="1" applyProtection="1">
      <alignment horizontal="center" vertical="center"/>
    </xf>
    <xf numFmtId="0" fontId="15" fillId="0" borderId="2"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0" fontId="15" fillId="0" borderId="1" xfId="0" applyFont="1" applyBorder="1" applyAlignment="1" applyProtection="1">
      <alignment horizontal="center" vertical="center" wrapText="1"/>
    </xf>
    <xf numFmtId="14" fontId="15" fillId="0" borderId="2" xfId="0" applyNumberFormat="1"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protection locked="0"/>
    </xf>
    <xf numFmtId="0" fontId="9" fillId="0" borderId="4" xfId="0" applyFont="1" applyBorder="1" applyAlignment="1" applyProtection="1">
      <alignment horizontal="center" vertical="center"/>
    </xf>
    <xf numFmtId="0" fontId="9" fillId="0" borderId="9" xfId="0" applyFont="1" applyBorder="1" applyAlignment="1" applyProtection="1">
      <alignment horizontal="center" vertical="center"/>
    </xf>
    <xf numFmtId="38" fontId="9" fillId="0" borderId="2" xfId="18" applyFont="1" applyFill="1" applyBorder="1" applyAlignment="1" applyProtection="1">
      <alignment horizontal="center" vertical="center" wrapText="1"/>
      <protection locked="0"/>
    </xf>
    <xf numFmtId="38" fontId="9" fillId="0" borderId="3" xfId="18" applyFont="1" applyFill="1" applyBorder="1" applyAlignment="1" applyProtection="1">
      <alignment horizontal="center" vertical="center" wrapText="1"/>
      <protection locked="0"/>
    </xf>
    <xf numFmtId="38" fontId="9" fillId="0" borderId="7" xfId="18" applyFont="1" applyFill="1" applyBorder="1" applyAlignment="1" applyProtection="1">
      <alignment horizontal="center" vertical="center" wrapText="1"/>
      <protection locked="0"/>
    </xf>
    <xf numFmtId="38" fontId="9" fillId="0" borderId="8" xfId="18"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3"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3" fontId="15" fillId="0" borderId="2" xfId="0" applyNumberFormat="1" applyFont="1" applyFill="1" applyBorder="1" applyAlignment="1" applyProtection="1">
      <alignment horizontal="center" vertical="center" wrapText="1"/>
      <protection locked="0"/>
    </xf>
    <xf numFmtId="3" fontId="15" fillId="0" borderId="3" xfId="0" applyNumberFormat="1" applyFont="1" applyFill="1" applyBorder="1" applyAlignment="1" applyProtection="1">
      <alignment horizontal="center" vertical="center" wrapText="1"/>
      <protection locked="0"/>
    </xf>
    <xf numFmtId="3" fontId="15" fillId="0" borderId="7" xfId="0" applyNumberFormat="1" applyFont="1" applyFill="1" applyBorder="1" applyAlignment="1" applyProtection="1">
      <alignment horizontal="center" vertical="center" wrapText="1"/>
      <protection locked="0"/>
    </xf>
    <xf numFmtId="3" fontId="15" fillId="0" borderId="8"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7"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9" fillId="0" borderId="2"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5"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9" xfId="0" applyFont="1" applyBorder="1" applyAlignment="1" applyProtection="1">
      <alignment horizontal="left" vertical="center"/>
    </xf>
    <xf numFmtId="3" fontId="15" fillId="0" borderId="4" xfId="0" applyNumberFormat="1" applyFont="1" applyBorder="1" applyAlignment="1" applyProtection="1">
      <alignment horizontal="center" vertical="center"/>
    </xf>
    <xf numFmtId="3" fontId="15" fillId="0" borderId="9" xfId="0" applyNumberFormat="1"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9" fillId="0" borderId="5" xfId="0" applyFont="1" applyBorder="1" applyAlignment="1" applyProtection="1">
      <alignment horizontal="left" vertical="center"/>
    </xf>
    <xf numFmtId="0" fontId="35" fillId="0" borderId="3"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35" fillId="0" borderId="8"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9" fillId="0" borderId="11" xfId="0" applyFont="1" applyBorder="1" applyAlignment="1" applyProtection="1">
      <alignment horizontal="center" vertical="top"/>
    </xf>
    <xf numFmtId="0" fontId="9" fillId="0" borderId="12" xfId="0" applyFont="1" applyBorder="1" applyAlignment="1" applyProtection="1">
      <alignment horizontal="center" vertical="top"/>
    </xf>
    <xf numFmtId="0" fontId="9" fillId="0" borderId="13" xfId="0" applyFont="1" applyBorder="1" applyAlignment="1" applyProtection="1">
      <alignment horizontal="center" vertical="top"/>
    </xf>
    <xf numFmtId="0" fontId="35" fillId="0" borderId="3" xfId="0" applyFont="1" applyBorder="1" applyAlignment="1" applyProtection="1">
      <alignment horizontal="left" vertical="center" wrapText="1"/>
    </xf>
    <xf numFmtId="0" fontId="35" fillId="0" borderId="4" xfId="0" applyFont="1" applyBorder="1" applyAlignment="1" applyProtection="1">
      <alignment horizontal="left" vertical="center" wrapText="1"/>
    </xf>
    <xf numFmtId="0" fontId="35" fillId="0" borderId="8" xfId="0" applyFont="1" applyBorder="1" applyAlignment="1" applyProtection="1">
      <alignment horizontal="left" vertical="center" wrapText="1"/>
    </xf>
    <xf numFmtId="0" fontId="35" fillId="0" borderId="9" xfId="0" applyFont="1" applyBorder="1" applyAlignment="1" applyProtection="1">
      <alignment horizontal="left" vertical="center" wrapText="1"/>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187" fontId="8" fillId="0" borderId="1" xfId="0" applyNumberFormat="1"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12" fillId="0" borderId="11" xfId="0" applyFont="1" applyBorder="1" applyAlignment="1" applyProtection="1">
      <alignment vertical="center"/>
    </xf>
    <xf numFmtId="0" fontId="12" fillId="0" borderId="12" xfId="0" applyFont="1" applyBorder="1" applyAlignment="1" applyProtection="1">
      <alignment vertical="center"/>
    </xf>
    <xf numFmtId="0" fontId="12" fillId="0" borderId="13" xfId="0" applyFont="1" applyBorder="1" applyAlignment="1" applyProtection="1">
      <alignment vertical="center"/>
    </xf>
    <xf numFmtId="3" fontId="12" fillId="0" borderId="11" xfId="0" applyNumberFormat="1" applyFont="1" applyBorder="1" applyAlignment="1" applyProtection="1">
      <alignment horizontal="right" vertical="center"/>
    </xf>
    <xf numFmtId="3" fontId="12" fillId="0" borderId="13" xfId="0" applyNumberFormat="1" applyFont="1" applyBorder="1" applyAlignment="1" applyProtection="1">
      <alignment horizontal="right" vertical="center"/>
    </xf>
    <xf numFmtId="0" fontId="12" fillId="0" borderId="1" xfId="0" applyFont="1" applyBorder="1" applyAlignment="1" applyProtection="1">
      <alignment horizontal="center" vertical="center"/>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13" xfId="0" applyFont="1" applyFill="1" applyBorder="1" applyAlignment="1" applyProtection="1">
      <alignment vertical="center" wrapText="1"/>
      <protection locked="0"/>
    </xf>
    <xf numFmtId="0" fontId="12" fillId="0" borderId="11" xfId="0" applyFont="1" applyFill="1" applyBorder="1" applyAlignment="1" applyProtection="1">
      <alignment horizontal="left" vertical="center" shrinkToFit="1"/>
      <protection locked="0"/>
    </xf>
    <xf numFmtId="0" fontId="12" fillId="0" borderId="12" xfId="0" applyFont="1" applyFill="1" applyBorder="1" applyAlignment="1" applyProtection="1">
      <alignment horizontal="left" vertical="center" shrinkToFit="1"/>
      <protection locked="0"/>
    </xf>
    <xf numFmtId="0" fontId="12" fillId="0" borderId="13" xfId="0" applyFont="1" applyFill="1" applyBorder="1" applyAlignment="1" applyProtection="1">
      <alignment horizontal="left" vertical="center" shrinkToFit="1"/>
      <protection locked="0"/>
    </xf>
    <xf numFmtId="0" fontId="12" fillId="0" borderId="11"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14" fontId="12" fillId="0" borderId="11" xfId="0" applyNumberFormat="1" applyFont="1" applyFill="1" applyBorder="1" applyAlignment="1" applyProtection="1">
      <alignment horizontal="center" vertical="center"/>
      <protection locked="0"/>
    </xf>
    <xf numFmtId="14" fontId="12" fillId="0" borderId="13" xfId="0" applyNumberFormat="1" applyFont="1" applyFill="1" applyBorder="1" applyAlignment="1" applyProtection="1">
      <alignment horizontal="center" vertical="center"/>
      <protection locked="0"/>
    </xf>
    <xf numFmtId="0" fontId="12" fillId="0" borderId="11" xfId="0" applyFont="1" applyFill="1" applyBorder="1" applyAlignment="1" applyProtection="1">
      <alignment horizontal="right" vertical="center" wrapText="1"/>
      <protection locked="0"/>
    </xf>
    <xf numFmtId="0" fontId="12" fillId="0" borderId="13" xfId="0" applyFont="1" applyFill="1" applyBorder="1" applyAlignment="1" applyProtection="1">
      <alignment horizontal="right" vertical="center" wrapText="1"/>
      <protection locked="0"/>
    </xf>
    <xf numFmtId="3" fontId="12" fillId="0" borderId="11" xfId="0" applyNumberFormat="1" applyFont="1" applyFill="1" applyBorder="1" applyAlignment="1" applyProtection="1">
      <alignment horizontal="right" vertical="center"/>
      <protection locked="0"/>
    </xf>
    <xf numFmtId="3" fontId="12" fillId="0" borderId="13" xfId="0" applyNumberFormat="1" applyFont="1" applyFill="1" applyBorder="1" applyAlignment="1" applyProtection="1">
      <alignment horizontal="right" vertical="center"/>
      <protection locked="0"/>
    </xf>
    <xf numFmtId="3" fontId="12" fillId="0" borderId="11" xfId="0" applyNumberFormat="1" applyFont="1" applyFill="1" applyBorder="1" applyAlignment="1" applyProtection="1">
      <alignment horizontal="right" vertical="center"/>
    </xf>
    <xf numFmtId="3" fontId="12" fillId="0" borderId="13" xfId="0" applyNumberFormat="1" applyFont="1" applyFill="1" applyBorder="1" applyAlignment="1" applyProtection="1">
      <alignment horizontal="right" vertical="center"/>
    </xf>
    <xf numFmtId="0" fontId="12" fillId="0" borderId="11" xfId="0" applyFont="1" applyBorder="1" applyAlignment="1" applyProtection="1">
      <alignment horizontal="right" vertical="center"/>
    </xf>
    <xf numFmtId="0" fontId="12" fillId="0" borderId="12" xfId="0" applyFont="1" applyBorder="1" applyAlignment="1" applyProtection="1">
      <alignment horizontal="right" vertical="center"/>
    </xf>
    <xf numFmtId="0" fontId="12" fillId="0" borderId="13" xfId="0" applyFont="1" applyBorder="1" applyAlignment="1" applyProtection="1">
      <alignment horizontal="right" vertical="center"/>
    </xf>
    <xf numFmtId="0" fontId="12" fillId="0" borderId="14" xfId="0" applyFont="1" applyBorder="1" applyAlignment="1" applyProtection="1">
      <alignment horizontal="center" vertical="center" wrapText="1"/>
    </xf>
    <xf numFmtId="0" fontId="12" fillId="0" borderId="10" xfId="0" applyFont="1" applyBorder="1" applyAlignment="1" applyProtection="1">
      <alignment horizontal="center" vertical="center"/>
    </xf>
    <xf numFmtId="14" fontId="12" fillId="0" borderId="1" xfId="0" applyNumberFormat="1" applyFont="1" applyBorder="1" applyAlignment="1" applyProtection="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2" xfId="0" applyFont="1" applyBorder="1" applyAlignment="1">
      <alignment horizontal="left" vertical="center" wrapText="1"/>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2" xfId="0" applyFont="1" applyBorder="1" applyAlignment="1" applyProtection="1">
      <alignment horizontal="left"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7" xfId="0" applyFont="1" applyBorder="1" applyAlignment="1" applyProtection="1">
      <alignment horizontal="left" vertical="center"/>
    </xf>
    <xf numFmtId="0" fontId="12" fillId="0" borderId="8" xfId="0" applyFont="1" applyBorder="1" applyAlignment="1" applyProtection="1">
      <alignment horizontal="left" vertical="center"/>
    </xf>
    <xf numFmtId="0" fontId="12" fillId="0" borderId="9" xfId="0" applyFont="1" applyBorder="1" applyAlignment="1" applyProtection="1">
      <alignment horizontal="left" vertical="center"/>
    </xf>
    <xf numFmtId="0" fontId="8" fillId="0" borderId="1" xfId="0" applyFont="1" applyBorder="1" applyAlignment="1">
      <alignment horizontal="center" vertical="center"/>
    </xf>
    <xf numFmtId="0" fontId="12" fillId="0" borderId="1" xfId="0" applyFont="1" applyFill="1" applyBorder="1" applyAlignment="1" applyProtection="1">
      <alignment horizontal="left" vertical="center" wrapText="1"/>
      <protection locked="0"/>
    </xf>
    <xf numFmtId="0" fontId="31" fillId="0" borderId="0" xfId="0" applyFont="1" applyBorder="1" applyAlignment="1">
      <alignment horizontal="lef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12" fillId="0" borderId="1" xfId="0" applyFont="1" applyBorder="1" applyAlignment="1" applyProtection="1">
      <alignment horizontal="left" vertical="center"/>
      <protection locked="0"/>
    </xf>
    <xf numFmtId="0" fontId="12" fillId="0" borderId="1" xfId="0" applyFont="1" applyBorder="1" applyAlignment="1" applyProtection="1">
      <alignment horizontal="left" vertical="center" wrapText="1"/>
      <protection locked="0"/>
    </xf>
    <xf numFmtId="0" fontId="8" fillId="0" borderId="11" xfId="0" applyFont="1" applyFill="1" applyBorder="1" applyAlignment="1">
      <alignment horizontal="left" vertical="top"/>
    </xf>
    <xf numFmtId="0" fontId="8" fillId="0" borderId="12" xfId="0" applyFont="1" applyFill="1" applyBorder="1" applyAlignment="1">
      <alignment horizontal="left" vertical="top"/>
    </xf>
    <xf numFmtId="0" fontId="8" fillId="0" borderId="13" xfId="0" applyFont="1" applyFill="1" applyBorder="1" applyAlignment="1">
      <alignment horizontal="left" vertical="top"/>
    </xf>
    <xf numFmtId="0" fontId="8" fillId="0" borderId="1" xfId="0" applyFont="1" applyBorder="1" applyAlignment="1">
      <alignment horizontal="center" vertical="center" wrapText="1"/>
    </xf>
    <xf numFmtId="0" fontId="12" fillId="0" borderId="2"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31" fillId="0" borderId="0" xfId="0" applyFont="1" applyFill="1" applyAlignment="1">
      <alignment horizontal="left" vertical="center" wrapText="1"/>
    </xf>
    <xf numFmtId="0" fontId="8" fillId="0" borderId="1" xfId="0" applyFont="1" applyBorder="1" applyAlignment="1">
      <alignment horizontal="left" vertical="center"/>
    </xf>
    <xf numFmtId="0" fontId="12" fillId="0" borderId="11" xfId="0" applyFont="1" applyFill="1" applyBorder="1" applyAlignment="1" applyProtection="1">
      <alignment vertical="center"/>
      <protection locked="0"/>
    </xf>
    <xf numFmtId="0" fontId="12" fillId="0" borderId="12" xfId="0" applyFont="1" applyFill="1" applyBorder="1" applyAlignment="1" applyProtection="1">
      <alignment vertical="center"/>
      <protection locked="0"/>
    </xf>
    <xf numFmtId="0" fontId="12" fillId="0" borderId="13" xfId="0" applyFont="1" applyFill="1" applyBorder="1" applyAlignment="1" applyProtection="1">
      <alignment vertical="center"/>
      <protection locked="0"/>
    </xf>
    <xf numFmtId="0" fontId="8" fillId="0" borderId="1" xfId="0" applyFont="1" applyBorder="1" applyAlignment="1">
      <alignment horizontal="left" vertical="top"/>
    </xf>
    <xf numFmtId="0" fontId="12" fillId="0" borderId="11" xfId="0" applyFont="1" applyFill="1" applyBorder="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protection locked="0"/>
    </xf>
    <xf numFmtId="0" fontId="9" fillId="0" borderId="1" xfId="0" applyFont="1" applyFill="1" applyBorder="1" applyAlignment="1">
      <alignment horizontal="center" vertical="center"/>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 xfId="0" applyFont="1" applyBorder="1" applyAlignment="1">
      <alignment horizontal="left"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11" xfId="0" applyFont="1" applyFill="1" applyBorder="1" applyAlignment="1">
      <alignment horizontal="left" vertical="top"/>
    </xf>
    <xf numFmtId="0" fontId="9" fillId="0" borderId="12" xfId="0" applyFont="1" applyFill="1" applyBorder="1" applyAlignment="1">
      <alignment horizontal="left" vertical="top"/>
    </xf>
    <xf numFmtId="0" fontId="9" fillId="0" borderId="13" xfId="0" applyFont="1" applyFill="1" applyBorder="1" applyAlignment="1">
      <alignment horizontal="left" vertical="top"/>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9" fillId="0" borderId="1" xfId="0" applyFont="1" applyFill="1" applyBorder="1" applyAlignment="1" applyProtection="1">
      <alignment horizontal="center" vertical="center"/>
    </xf>
    <xf numFmtId="0" fontId="9" fillId="0" borderId="1" xfId="0" applyFont="1" applyBorder="1" applyAlignment="1" applyProtection="1">
      <alignment horizontal="left" vertical="center"/>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15" fillId="0" borderId="5" xfId="0" applyNumberFormat="1" applyFont="1" applyBorder="1" applyAlignment="1">
      <alignment horizontal="center" vertical="center"/>
    </xf>
    <xf numFmtId="0" fontId="15" fillId="0" borderId="5" xfId="0" applyFont="1" applyBorder="1" applyAlignment="1">
      <alignment horizontal="center" vertical="center"/>
    </xf>
    <xf numFmtId="190" fontId="9" fillId="0" borderId="4" xfId="0" applyNumberFormat="1" applyFont="1" applyBorder="1" applyAlignment="1" applyProtection="1">
      <alignment horizontal="center" vertical="center"/>
    </xf>
    <xf numFmtId="190" fontId="9" fillId="0" borderId="6" xfId="0" applyNumberFormat="1" applyFont="1" applyBorder="1" applyAlignment="1" applyProtection="1">
      <alignment horizontal="center" vertical="center"/>
    </xf>
    <xf numFmtId="190" fontId="9" fillId="0" borderId="9" xfId="0" applyNumberFormat="1" applyFont="1" applyBorder="1" applyAlignment="1" applyProtection="1">
      <alignment horizontal="center" vertical="center"/>
    </xf>
    <xf numFmtId="189" fontId="9" fillId="0" borderId="2" xfId="0" applyNumberFormat="1" applyFont="1" applyBorder="1" applyAlignment="1" applyProtection="1">
      <alignment horizontal="center" vertical="center"/>
      <protection locked="0"/>
    </xf>
    <xf numFmtId="189" fontId="9" fillId="0" borderId="3" xfId="0" applyNumberFormat="1" applyFont="1" applyBorder="1" applyAlignment="1" applyProtection="1">
      <alignment horizontal="center" vertical="center"/>
      <protection locked="0"/>
    </xf>
    <xf numFmtId="189" fontId="9" fillId="0" borderId="5" xfId="0" applyNumberFormat="1" applyFont="1" applyBorder="1" applyAlignment="1" applyProtection="1">
      <alignment horizontal="center" vertical="center"/>
      <protection locked="0"/>
    </xf>
    <xf numFmtId="189" fontId="9" fillId="0" borderId="0" xfId="0" applyNumberFormat="1" applyFont="1" applyBorder="1" applyAlignment="1" applyProtection="1">
      <alignment horizontal="center" vertical="center"/>
      <protection locked="0"/>
    </xf>
    <xf numFmtId="189" fontId="9" fillId="0" borderId="7" xfId="0" applyNumberFormat="1" applyFont="1" applyBorder="1" applyAlignment="1" applyProtection="1">
      <alignment horizontal="center" vertical="center"/>
      <protection locked="0"/>
    </xf>
    <xf numFmtId="189" fontId="9" fillId="0" borderId="8" xfId="0" applyNumberFormat="1" applyFont="1" applyBorder="1" applyAlignment="1" applyProtection="1">
      <alignment horizontal="center" vertical="center"/>
      <protection locked="0"/>
    </xf>
    <xf numFmtId="189" fontId="9" fillId="0" borderId="4" xfId="0" applyNumberFormat="1" applyFont="1" applyBorder="1" applyAlignment="1" applyProtection="1">
      <alignment horizontal="center" vertical="center"/>
    </xf>
    <xf numFmtId="189" fontId="9" fillId="0" borderId="6" xfId="0" applyNumberFormat="1" applyFont="1" applyBorder="1" applyAlignment="1" applyProtection="1">
      <alignment horizontal="center" vertical="center"/>
    </xf>
    <xf numFmtId="189" fontId="9" fillId="0" borderId="9" xfId="0" applyNumberFormat="1" applyFont="1" applyBorder="1" applyAlignment="1" applyProtection="1">
      <alignment horizontal="center" vertical="center"/>
    </xf>
    <xf numFmtId="191" fontId="9" fillId="0" borderId="2" xfId="0" applyNumberFormat="1" applyFont="1" applyBorder="1" applyAlignment="1" applyProtection="1">
      <alignment horizontal="center" vertical="center"/>
      <protection locked="0"/>
    </xf>
    <xf numFmtId="191" fontId="9" fillId="0" borderId="3" xfId="0" applyNumberFormat="1" applyFont="1" applyBorder="1" applyAlignment="1" applyProtection="1">
      <alignment horizontal="center" vertical="center"/>
      <protection locked="0"/>
    </xf>
    <xf numFmtId="191" fontId="9" fillId="0" borderId="5" xfId="0" applyNumberFormat="1" applyFont="1" applyBorder="1" applyAlignment="1" applyProtection="1">
      <alignment horizontal="center" vertical="center"/>
      <protection locked="0"/>
    </xf>
    <xf numFmtId="191" fontId="9" fillId="0" borderId="0" xfId="0" applyNumberFormat="1" applyFont="1" applyBorder="1" applyAlignment="1" applyProtection="1">
      <alignment horizontal="center" vertical="center"/>
      <protection locked="0"/>
    </xf>
    <xf numFmtId="191" fontId="9" fillId="0" borderId="7" xfId="0" applyNumberFormat="1" applyFont="1" applyBorder="1" applyAlignment="1" applyProtection="1">
      <alignment horizontal="center" vertical="center"/>
      <protection locked="0"/>
    </xf>
    <xf numFmtId="191" fontId="9" fillId="0" borderId="8" xfId="0" applyNumberFormat="1" applyFont="1" applyBorder="1" applyAlignment="1" applyProtection="1">
      <alignment horizontal="center" vertical="center"/>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91" fontId="15" fillId="0" borderId="26" xfId="0" applyNumberFormat="1" applyFont="1" applyBorder="1" applyAlignment="1" applyProtection="1">
      <alignment horizontal="center" vertical="center"/>
    </xf>
    <xf numFmtId="191" fontId="15" fillId="0" borderId="27" xfId="0" applyNumberFormat="1" applyFont="1" applyBorder="1" applyAlignment="1" applyProtection="1">
      <alignment horizontal="center" vertical="center"/>
    </xf>
    <xf numFmtId="191" fontId="15" fillId="0" borderId="70" xfId="0" applyNumberFormat="1" applyFont="1" applyBorder="1" applyAlignment="1" applyProtection="1">
      <alignment horizontal="center" vertical="center"/>
    </xf>
    <xf numFmtId="0" fontId="15" fillId="0" borderId="88"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89" xfId="0" applyFont="1" applyBorder="1" applyAlignment="1">
      <alignment horizontal="center" vertical="center" shrinkToFit="1"/>
    </xf>
    <xf numFmtId="0" fontId="15" fillId="0" borderId="23" xfId="0" applyFont="1" applyBorder="1" applyAlignment="1">
      <alignment horizontal="center" vertical="center" shrinkToFit="1"/>
    </xf>
    <xf numFmtId="189" fontId="15" fillId="0" borderId="73" xfId="0" applyNumberFormat="1" applyFont="1" applyBorder="1" applyAlignment="1" applyProtection="1">
      <alignment horizontal="center" vertical="center"/>
    </xf>
    <xf numFmtId="189" fontId="15" fillId="0" borderId="33" xfId="0" applyNumberFormat="1" applyFont="1" applyBorder="1" applyAlignment="1" applyProtection="1">
      <alignment horizontal="center" vertical="center"/>
    </xf>
    <xf numFmtId="189" fontId="15" fillId="0" borderId="35" xfId="0" applyNumberFormat="1" applyFont="1" applyBorder="1" applyAlignment="1" applyProtection="1">
      <alignment horizontal="center" vertical="center"/>
    </xf>
    <xf numFmtId="192" fontId="8" fillId="4" borderId="2" xfId="0" applyNumberFormat="1" applyFont="1" applyFill="1" applyBorder="1" applyAlignment="1" applyProtection="1">
      <alignment horizontal="center" vertical="center" wrapText="1"/>
    </xf>
    <xf numFmtId="192" fontId="8" fillId="4" borderId="3" xfId="0" applyNumberFormat="1" applyFont="1" applyFill="1" applyBorder="1" applyAlignment="1" applyProtection="1">
      <alignment horizontal="center" vertical="center" wrapText="1"/>
    </xf>
    <xf numFmtId="192" fontId="8" fillId="4" borderId="4" xfId="0" applyNumberFormat="1" applyFont="1" applyFill="1" applyBorder="1" applyAlignment="1" applyProtection="1">
      <alignment horizontal="center" vertical="center" wrapText="1"/>
    </xf>
    <xf numFmtId="192" fontId="8" fillId="4" borderId="5" xfId="0" applyNumberFormat="1" applyFont="1" applyFill="1" applyBorder="1" applyAlignment="1" applyProtection="1">
      <alignment horizontal="center" vertical="center" wrapText="1"/>
    </xf>
    <xf numFmtId="192" fontId="8" fillId="4" borderId="0" xfId="0" applyNumberFormat="1" applyFont="1" applyFill="1" applyBorder="1" applyAlignment="1" applyProtection="1">
      <alignment horizontal="center" vertical="center" wrapText="1"/>
    </xf>
    <xf numFmtId="192" fontId="8" fillId="4" borderId="6" xfId="0" applyNumberFormat="1" applyFont="1" applyFill="1" applyBorder="1" applyAlignment="1" applyProtection="1">
      <alignment horizontal="center" vertical="center" wrapText="1"/>
    </xf>
    <xf numFmtId="192" fontId="8" fillId="4" borderId="7" xfId="0" applyNumberFormat="1" applyFont="1" applyFill="1" applyBorder="1" applyAlignment="1" applyProtection="1">
      <alignment horizontal="center" vertical="center" wrapText="1"/>
    </xf>
    <xf numFmtId="192" fontId="8" fillId="4" borderId="8" xfId="0" applyNumberFormat="1" applyFont="1" applyFill="1" applyBorder="1" applyAlignment="1" applyProtection="1">
      <alignment horizontal="center" vertical="center" wrapText="1"/>
    </xf>
    <xf numFmtId="192" fontId="8" fillId="4" borderId="9"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xf>
    <xf numFmtId="193" fontId="8" fillId="0" borderId="11" xfId="0" applyNumberFormat="1" applyFont="1" applyFill="1" applyBorder="1" applyAlignment="1" applyProtection="1">
      <alignment horizontal="center" vertical="center"/>
      <protection locked="0"/>
    </xf>
    <xf numFmtId="193" fontId="8" fillId="0" borderId="12" xfId="0" applyNumberFormat="1" applyFont="1" applyFill="1" applyBorder="1" applyAlignment="1" applyProtection="1">
      <alignment horizontal="center" vertical="center"/>
      <protection locked="0"/>
    </xf>
    <xf numFmtId="193" fontId="8" fillId="0" borderId="13" xfId="0" applyNumberFormat="1" applyFont="1" applyFill="1" applyBorder="1" applyAlignment="1" applyProtection="1">
      <alignment horizontal="center" vertical="center"/>
      <protection locked="0"/>
    </xf>
    <xf numFmtId="0" fontId="8" fillId="0" borderId="0" xfId="0" applyFont="1" applyFill="1" applyAlignment="1" applyProtection="1">
      <alignment horizontal="left"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10" fontId="8" fillId="4" borderId="2" xfId="0" applyNumberFormat="1" applyFont="1" applyFill="1" applyBorder="1" applyAlignment="1" applyProtection="1">
      <alignment horizontal="center" vertical="center" wrapText="1"/>
    </xf>
    <xf numFmtId="10" fontId="8" fillId="4" borderId="3" xfId="0" applyNumberFormat="1" applyFont="1" applyFill="1" applyBorder="1" applyAlignment="1" applyProtection="1">
      <alignment horizontal="center" vertical="center" wrapText="1"/>
    </xf>
    <xf numFmtId="10" fontId="8" fillId="4" borderId="4" xfId="0" applyNumberFormat="1" applyFont="1" applyFill="1" applyBorder="1" applyAlignment="1" applyProtection="1">
      <alignment horizontal="center" vertical="center" wrapText="1"/>
    </xf>
    <xf numFmtId="10" fontId="8" fillId="4" borderId="5" xfId="0" applyNumberFormat="1" applyFont="1" applyFill="1" applyBorder="1" applyAlignment="1" applyProtection="1">
      <alignment horizontal="center" vertical="center" wrapText="1"/>
    </xf>
    <xf numFmtId="10" fontId="8" fillId="4" borderId="0" xfId="0" applyNumberFormat="1" applyFont="1" applyFill="1" applyBorder="1" applyAlignment="1" applyProtection="1">
      <alignment horizontal="center" vertical="center" wrapText="1"/>
    </xf>
    <xf numFmtId="10" fontId="8" fillId="4" borderId="6" xfId="0" applyNumberFormat="1" applyFont="1" applyFill="1" applyBorder="1" applyAlignment="1" applyProtection="1">
      <alignment horizontal="center" vertical="center" wrapText="1"/>
    </xf>
    <xf numFmtId="10" fontId="8" fillId="4" borderId="7" xfId="0" applyNumberFormat="1" applyFont="1" applyFill="1" applyBorder="1" applyAlignment="1" applyProtection="1">
      <alignment horizontal="center" vertical="center" wrapText="1"/>
    </xf>
    <xf numFmtId="10" fontId="8" fillId="4" borderId="8" xfId="0" applyNumberFormat="1" applyFont="1" applyFill="1" applyBorder="1" applyAlignment="1" applyProtection="1">
      <alignment horizontal="center" vertical="center" wrapText="1"/>
    </xf>
    <xf numFmtId="10" fontId="8" fillId="4" borderId="9"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194" fontId="31" fillId="4" borderId="11" xfId="0" applyNumberFormat="1" applyFont="1" applyFill="1" applyBorder="1" applyAlignment="1" applyProtection="1">
      <alignment horizontal="center" vertical="center" wrapText="1"/>
    </xf>
    <xf numFmtId="194" fontId="31" fillId="4" borderId="12" xfId="0" applyNumberFormat="1" applyFont="1" applyFill="1" applyBorder="1" applyAlignment="1" applyProtection="1">
      <alignment horizontal="center" vertical="center" wrapText="1"/>
    </xf>
    <xf numFmtId="194" fontId="31" fillId="4" borderId="13" xfId="0" applyNumberFormat="1" applyFont="1" applyFill="1" applyBorder="1" applyAlignment="1" applyProtection="1">
      <alignment horizontal="center" vertical="center" wrapText="1"/>
    </xf>
    <xf numFmtId="0" fontId="8" fillId="0" borderId="0" xfId="0" applyFont="1" applyFill="1" applyAlignment="1" applyProtection="1">
      <alignment horizontal="center" vertical="center"/>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3" xfId="0" applyFont="1" applyBorder="1" applyAlignment="1" applyProtection="1">
      <alignment horizontal="center" vertical="center" wrapText="1"/>
    </xf>
    <xf numFmtId="0" fontId="8" fillId="0" borderId="91" xfId="0" applyFont="1" applyBorder="1" applyAlignment="1" applyProtection="1">
      <alignment horizontal="center" vertical="center" wrapText="1"/>
    </xf>
    <xf numFmtId="0" fontId="8" fillId="0" borderId="94" xfId="0" applyFont="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01" xfId="0" applyFont="1" applyFill="1" applyBorder="1" applyAlignment="1" applyProtection="1">
      <alignment horizontal="center" vertical="center" wrapText="1"/>
    </xf>
    <xf numFmtId="0" fontId="8" fillId="0" borderId="102" xfId="0" applyFont="1" applyFill="1" applyBorder="1" applyAlignment="1" applyProtection="1">
      <alignment horizontal="center" vertical="center" wrapText="1"/>
    </xf>
    <xf numFmtId="0" fontId="8" fillId="0" borderId="103" xfId="0"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xf>
    <xf numFmtId="0" fontId="8" fillId="0" borderId="8"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center" vertical="center"/>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104" xfId="0" applyFont="1" applyBorder="1" applyAlignment="1" applyProtection="1">
      <alignment horizontal="center" vertical="center" wrapText="1"/>
    </xf>
    <xf numFmtId="0" fontId="8" fillId="0" borderId="105" xfId="0" applyFont="1" applyBorder="1" applyAlignment="1" applyProtection="1">
      <alignment horizontal="center" vertical="center" wrapText="1"/>
    </xf>
    <xf numFmtId="0" fontId="8" fillId="0" borderId="106" xfId="0" applyFont="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xf numFmtId="0" fontId="8" fillId="0" borderId="93" xfId="0" applyNumberFormat="1" applyFont="1" applyFill="1" applyBorder="1" applyAlignment="1" applyProtection="1">
      <alignment horizontal="center" vertical="center"/>
    </xf>
    <xf numFmtId="0" fontId="8" fillId="0" borderId="91" xfId="0" applyNumberFormat="1" applyFont="1" applyFill="1" applyBorder="1" applyAlignment="1" applyProtection="1">
      <alignment horizontal="center" vertical="center"/>
    </xf>
    <xf numFmtId="0" fontId="8" fillId="0" borderId="94" xfId="0" applyNumberFormat="1" applyFont="1" applyFill="1" applyBorder="1" applyAlignment="1" applyProtection="1">
      <alignment horizontal="center" vertical="center"/>
    </xf>
    <xf numFmtId="193" fontId="8" fillId="0" borderId="107" xfId="0" applyNumberFormat="1" applyFont="1" applyBorder="1" applyAlignment="1" applyProtection="1">
      <alignment horizontal="center" vertical="center"/>
    </xf>
    <xf numFmtId="193" fontId="8" fillId="0" borderId="108" xfId="0" applyNumberFormat="1" applyFont="1" applyBorder="1" applyAlignment="1" applyProtection="1">
      <alignment horizontal="center" vertical="center"/>
    </xf>
    <xf numFmtId="193" fontId="8" fillId="0" borderId="109" xfId="0" applyNumberFormat="1" applyFont="1" applyBorder="1" applyAlignment="1" applyProtection="1">
      <alignment horizontal="center" vertical="center"/>
    </xf>
    <xf numFmtId="193" fontId="8" fillId="11" borderId="1" xfId="0" applyNumberFormat="1" applyFont="1" applyFill="1" applyBorder="1" applyAlignment="1" applyProtection="1">
      <alignment horizontal="center" vertical="center"/>
    </xf>
    <xf numFmtId="0" fontId="8" fillId="11" borderId="1" xfId="0" applyFont="1" applyFill="1" applyBorder="1" applyAlignment="1" applyProtection="1">
      <alignment horizontal="center" vertical="center"/>
    </xf>
    <xf numFmtId="192" fontId="8" fillId="11" borderId="1" xfId="0" applyNumberFormat="1" applyFont="1" applyFill="1" applyBorder="1" applyAlignment="1" applyProtection="1">
      <alignment horizontal="center" vertical="center"/>
    </xf>
    <xf numFmtId="10" fontId="8" fillId="11" borderId="1" xfId="0" applyNumberFormat="1" applyFont="1" applyFill="1" applyBorder="1" applyAlignment="1" applyProtection="1">
      <alignment horizontal="center" vertical="center"/>
    </xf>
    <xf numFmtId="193" fontId="8" fillId="11" borderId="11" xfId="0" applyNumberFormat="1" applyFont="1" applyFill="1" applyBorder="1" applyAlignment="1" applyProtection="1">
      <alignment horizontal="center" vertical="center"/>
    </xf>
    <xf numFmtId="0" fontId="15" fillId="0" borderId="21" xfId="1" applyFont="1" applyBorder="1" applyAlignment="1">
      <alignment horizontal="center" vertical="center"/>
    </xf>
    <xf numFmtId="0" fontId="15" fillId="0" borderId="18" xfId="1" applyFont="1" applyBorder="1" applyAlignment="1">
      <alignment horizontal="center" vertical="center"/>
    </xf>
    <xf numFmtId="0" fontId="15" fillId="0" borderId="40" xfId="1" applyFont="1" applyBorder="1" applyAlignment="1">
      <alignment horizontal="center" vertical="center"/>
    </xf>
    <xf numFmtId="0" fontId="15" fillId="0" borderId="31"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2" xfId="1" applyFont="1" applyFill="1" applyBorder="1" applyAlignment="1" applyProtection="1">
      <alignment horizontal="center" vertical="center" wrapText="1"/>
      <protection locked="0"/>
    </xf>
    <xf numFmtId="0" fontId="22" fillId="0" borderId="33" xfId="1" applyFont="1" applyFill="1" applyBorder="1" applyAlignment="1" applyProtection="1">
      <alignment horizontal="center" vertical="center" wrapText="1"/>
      <protection locked="0"/>
    </xf>
    <xf numFmtId="0" fontId="22" fillId="0" borderId="35" xfId="1" applyFont="1" applyFill="1" applyBorder="1" applyAlignment="1" applyProtection="1">
      <alignment horizontal="center" vertical="center" wrapText="1"/>
      <protection locked="0"/>
    </xf>
    <xf numFmtId="0" fontId="15" fillId="0" borderId="11" xfId="1" applyFont="1" applyFill="1" applyBorder="1" applyAlignment="1">
      <alignment horizontal="center" vertical="center" wrapText="1"/>
    </xf>
    <xf numFmtId="0" fontId="15" fillId="0" borderId="38" xfId="1" applyFont="1" applyFill="1" applyBorder="1" applyAlignment="1">
      <alignment horizontal="center" vertical="center" wrapText="1"/>
    </xf>
    <xf numFmtId="0" fontId="15" fillId="0" borderId="43" xfId="1" applyFont="1" applyFill="1" applyBorder="1" applyAlignment="1">
      <alignment horizontal="center" vertical="center"/>
    </xf>
    <xf numFmtId="0" fontId="15" fillId="0" borderId="44" xfId="1" applyFont="1" applyFill="1" applyBorder="1" applyAlignment="1">
      <alignment horizontal="center" vertical="center"/>
    </xf>
    <xf numFmtId="0" fontId="15" fillId="0" borderId="46" xfId="1" applyFont="1" applyBorder="1" applyAlignment="1">
      <alignment horizontal="center" wrapText="1"/>
    </xf>
    <xf numFmtId="0" fontId="15" fillId="0" borderId="47" xfId="1" applyFont="1" applyBorder="1" applyAlignment="1">
      <alignment horizontal="center" wrapText="1"/>
    </xf>
    <xf numFmtId="0" fontId="15" fillId="0" borderId="48" xfId="1" applyFont="1" applyBorder="1" applyAlignment="1">
      <alignment horizontal="center" wrapText="1"/>
    </xf>
    <xf numFmtId="179" fontId="24" fillId="4" borderId="47" xfId="2" applyNumberFormat="1" applyFont="1" applyFill="1" applyBorder="1" applyAlignment="1" applyProtection="1">
      <alignment horizontal="center"/>
      <protection locked="0"/>
    </xf>
    <xf numFmtId="179" fontId="24" fillId="4" borderId="51" xfId="2" applyNumberFormat="1" applyFont="1" applyFill="1" applyBorder="1" applyAlignment="1" applyProtection="1">
      <alignment horizontal="center"/>
      <protection locked="0"/>
    </xf>
    <xf numFmtId="179" fontId="24" fillId="4" borderId="52" xfId="2" applyNumberFormat="1" applyFont="1" applyFill="1" applyBorder="1" applyAlignment="1" applyProtection="1">
      <alignment horizontal="center"/>
      <protection locked="0"/>
    </xf>
    <xf numFmtId="0" fontId="15" fillId="0" borderId="17" xfId="1" applyFont="1" applyBorder="1" applyAlignment="1">
      <alignment horizontal="center" vertical="center" textRotation="255"/>
    </xf>
    <xf numFmtId="0" fontId="15" fillId="0" borderId="19" xfId="1" applyFont="1" applyBorder="1" applyAlignment="1">
      <alignment horizontal="center" vertical="center" textRotation="255"/>
    </xf>
    <xf numFmtId="0" fontId="15" fillId="0" borderId="55" xfId="1" applyFont="1" applyBorder="1" applyAlignment="1">
      <alignment horizontal="center" vertical="center" textRotation="255"/>
    </xf>
    <xf numFmtId="0" fontId="25" fillId="0" borderId="1" xfId="1" applyFont="1" applyBorder="1" applyAlignment="1">
      <alignment horizontal="center" vertical="center" wrapText="1"/>
    </xf>
    <xf numFmtId="179" fontId="24" fillId="0" borderId="11" xfId="2" applyNumberFormat="1" applyFont="1" applyBorder="1" applyAlignment="1">
      <alignment horizontal="center"/>
    </xf>
    <xf numFmtId="179" fontId="24" fillId="0" borderId="38" xfId="2" applyNumberFormat="1" applyFont="1" applyBorder="1" applyAlignment="1">
      <alignment horizontal="center"/>
    </xf>
    <xf numFmtId="0" fontId="25" fillId="0" borderId="1" xfId="1" applyFont="1" applyBorder="1" applyAlignment="1">
      <alignment horizontal="left" vertical="center" wrapText="1"/>
    </xf>
    <xf numFmtId="0" fontId="25" fillId="0" borderId="14" xfId="1" applyFont="1" applyBorder="1" applyAlignment="1">
      <alignment horizontal="center" vertical="center" wrapText="1"/>
    </xf>
    <xf numFmtId="0" fontId="25" fillId="0" borderId="18" xfId="1" applyFont="1" applyBorder="1" applyAlignment="1">
      <alignment horizontal="center" vertical="center" wrapText="1"/>
    </xf>
    <xf numFmtId="0" fontId="25" fillId="0" borderId="10" xfId="1" applyFont="1" applyBorder="1" applyAlignment="1">
      <alignment horizontal="center" vertical="center" wrapText="1"/>
    </xf>
    <xf numFmtId="0" fontId="15" fillId="0" borderId="56" xfId="1" applyFont="1" applyBorder="1" applyAlignment="1">
      <alignment horizontal="center" vertical="center" textRotation="255"/>
    </xf>
    <xf numFmtId="0" fontId="15" fillId="0" borderId="36" xfId="1" applyFont="1" applyBorder="1" applyAlignment="1">
      <alignment horizontal="center" vertical="center" textRotation="255"/>
    </xf>
    <xf numFmtId="0" fontId="15" fillId="0" borderId="57" xfId="1" applyFont="1" applyBorder="1" applyAlignment="1">
      <alignment horizontal="center" vertical="center" textRotation="255"/>
    </xf>
    <xf numFmtId="0" fontId="25" fillId="0" borderId="58" xfId="1" applyFont="1" applyBorder="1" applyAlignment="1">
      <alignment horizontal="center" vertical="center" wrapText="1"/>
    </xf>
    <xf numFmtId="0" fontId="25" fillId="0" borderId="59" xfId="1" applyFont="1" applyBorder="1" applyAlignment="1">
      <alignment horizontal="center" vertical="center" wrapText="1"/>
    </xf>
    <xf numFmtId="176" fontId="26" fillId="0" borderId="67" xfId="1" applyNumberFormat="1" applyFont="1" applyFill="1" applyBorder="1" applyAlignment="1">
      <alignment horizontal="center" vertical="center" wrapText="1"/>
    </xf>
    <xf numFmtId="176" fontId="15" fillId="0" borderId="27" xfId="1"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9" fontId="24" fillId="0" borderId="27" xfId="1" applyNumberFormat="1" applyFont="1" applyFill="1" applyBorder="1" applyAlignment="1" applyProtection="1">
      <alignment horizontal="center" vertical="center"/>
      <protection hidden="1"/>
    </xf>
    <xf numFmtId="179" fontId="24" fillId="0" borderId="69" xfId="1" applyNumberFormat="1" applyFont="1" applyFill="1" applyBorder="1" applyAlignment="1" applyProtection="1">
      <alignment horizontal="center" vertical="center"/>
      <protection hidden="1"/>
    </xf>
    <xf numFmtId="181" fontId="24" fillId="0" borderId="41" xfId="2" applyNumberFormat="1" applyFont="1" applyBorder="1" applyAlignment="1">
      <alignment horizontal="center"/>
    </xf>
    <xf numFmtId="181" fontId="24" fillId="0" borderId="61" xfId="2" applyNumberFormat="1" applyFont="1" applyBorder="1" applyAlignment="1">
      <alignment horizontal="center"/>
    </xf>
    <xf numFmtId="0" fontId="26" fillId="0" borderId="46" xfId="1" applyFont="1" applyBorder="1" applyAlignment="1">
      <alignment horizontal="center" vertical="center"/>
    </xf>
    <xf numFmtId="0" fontId="26" fillId="0" borderId="47" xfId="1" applyFont="1" applyBorder="1" applyAlignment="1">
      <alignment horizontal="center" vertical="center"/>
    </xf>
    <xf numFmtId="0" fontId="26" fillId="0" borderId="48" xfId="1" applyFont="1" applyBorder="1" applyAlignment="1">
      <alignment horizontal="center" vertical="center"/>
    </xf>
    <xf numFmtId="182" fontId="24" fillId="0" borderId="47" xfId="1" applyNumberFormat="1" applyFont="1" applyBorder="1" applyAlignment="1">
      <alignment horizontal="center" vertical="center"/>
    </xf>
    <xf numFmtId="182" fontId="24" fillId="0" borderId="51" xfId="1" applyNumberFormat="1" applyFont="1" applyBorder="1" applyAlignment="1">
      <alignment horizontal="center" vertical="center"/>
    </xf>
    <xf numFmtId="176" fontId="15" fillId="0" borderId="64" xfId="1" applyNumberFormat="1" applyFont="1" applyFill="1" applyBorder="1" applyAlignment="1">
      <alignment horizontal="center" vertical="center" wrapText="1"/>
    </xf>
    <xf numFmtId="176" fontId="15" fillId="0" borderId="12" xfId="1" applyNumberFormat="1" applyFont="1" applyFill="1" applyBorder="1" applyAlignment="1">
      <alignment horizontal="center" vertical="center" wrapText="1"/>
    </xf>
    <xf numFmtId="176" fontId="15" fillId="0" borderId="13" xfId="1" applyNumberFormat="1" applyFont="1" applyFill="1" applyBorder="1" applyAlignment="1">
      <alignment horizontal="center" vertical="center" wrapText="1"/>
    </xf>
    <xf numFmtId="182" fontId="24" fillId="0" borderId="12" xfId="2" applyNumberFormat="1" applyFont="1" applyFill="1" applyBorder="1" applyAlignment="1">
      <alignment horizontal="center" vertical="center"/>
    </xf>
    <xf numFmtId="182" fontId="24" fillId="0" borderId="38" xfId="2" applyNumberFormat="1" applyFont="1" applyFill="1" applyBorder="1" applyAlignment="1">
      <alignment horizontal="center" vertical="center"/>
    </xf>
    <xf numFmtId="176" fontId="15" fillId="3" borderId="64" xfId="1" applyNumberFormat="1" applyFont="1" applyFill="1" applyBorder="1" applyAlignment="1">
      <alignment horizontal="center" vertical="center" wrapText="1"/>
    </xf>
    <xf numFmtId="176" fontId="15" fillId="3" borderId="12" xfId="1" applyNumberFormat="1" applyFont="1" applyFill="1" applyBorder="1" applyAlignment="1">
      <alignment horizontal="center" vertical="center" wrapText="1"/>
    </xf>
    <xf numFmtId="176" fontId="15" fillId="3" borderId="13" xfId="1" applyNumberFormat="1" applyFont="1" applyFill="1" applyBorder="1" applyAlignment="1">
      <alignment horizontal="center" vertical="center" wrapText="1"/>
    </xf>
    <xf numFmtId="0" fontId="24" fillId="3" borderId="12" xfId="1" applyNumberFormat="1" applyFont="1" applyFill="1" applyBorder="1" applyAlignment="1">
      <alignment horizontal="center" vertical="center"/>
    </xf>
    <xf numFmtId="0" fontId="24" fillId="3" borderId="38" xfId="1" applyNumberFormat="1" applyFont="1" applyFill="1" applyBorder="1" applyAlignment="1">
      <alignment horizontal="center" vertical="center"/>
    </xf>
  </cellXfs>
  <cellStyles count="21">
    <cellStyle name="桁区切り" xfId="18" builtinId="6"/>
    <cellStyle name="桁区切り 2" xfId="2" xr:uid="{00000000-0005-0000-0000-000001000000}"/>
    <cellStyle name="桁区切り 3" xfId="3" xr:uid="{00000000-0005-0000-0000-000002000000}"/>
    <cellStyle name="桁区切り 4" xfId="7" xr:uid="{00000000-0005-0000-0000-000003000000}"/>
    <cellStyle name="桁区切り 5" xfId="15" xr:uid="{00000000-0005-0000-0000-000004000000}"/>
    <cellStyle name="標準" xfId="0" builtinId="0" customBuiltin="1"/>
    <cellStyle name="標準 2" xfId="4" xr:uid="{00000000-0005-0000-0000-000006000000}"/>
    <cellStyle name="標準 3" xfId="5" xr:uid="{00000000-0005-0000-0000-000007000000}"/>
    <cellStyle name="標準 4" xfId="1" xr:uid="{00000000-0005-0000-0000-000008000000}"/>
    <cellStyle name="標準 5" xfId="6" xr:uid="{00000000-0005-0000-0000-000009000000}"/>
    <cellStyle name="標準 5 2" xfId="8" xr:uid="{00000000-0005-0000-0000-00000A000000}"/>
    <cellStyle name="標準 5 2 2" xfId="9" xr:uid="{00000000-0005-0000-0000-00000B000000}"/>
    <cellStyle name="標準 5 2 2 2" xfId="10" xr:uid="{00000000-0005-0000-0000-00000C000000}"/>
    <cellStyle name="標準 5 2 2 3" xfId="16" xr:uid="{00000000-0005-0000-0000-00000D000000}"/>
    <cellStyle name="標準 5 2 3" xfId="11" xr:uid="{00000000-0005-0000-0000-00000E000000}"/>
    <cellStyle name="標準 5 2 4" xfId="17" xr:uid="{00000000-0005-0000-0000-00000F000000}"/>
    <cellStyle name="標準 5 3" xfId="12" xr:uid="{00000000-0005-0000-0000-000010000000}"/>
    <cellStyle name="標準 5 4" xfId="20" xr:uid="{00000000-0005-0000-0000-000011000000}"/>
    <cellStyle name="標準 6" xfId="13" xr:uid="{00000000-0005-0000-0000-000012000000}"/>
    <cellStyle name="標準 6 2" xfId="19" xr:uid="{00000000-0005-0000-0000-000013000000}"/>
    <cellStyle name="標準 7" xfId="14" xr:uid="{00000000-0005-0000-0000-000014000000}"/>
  </cellStyles>
  <dxfs count="2">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AC$11" lockText="1" noThreeD="1"/>
</file>

<file path=xl/ctrlProps/ctrlProp10.xml><?xml version="1.0" encoding="utf-8"?>
<formControlPr xmlns="http://schemas.microsoft.com/office/spreadsheetml/2009/9/main" objectType="CheckBox" fmlaLink="AA1" lockText="1" noThreeD="1"/>
</file>

<file path=xl/ctrlProps/ctrlProp11.xml><?xml version="1.0" encoding="utf-8"?>
<formControlPr xmlns="http://schemas.microsoft.com/office/spreadsheetml/2009/9/main" objectType="CheckBox" fmlaLink="AC1" lockText="1" noThreeD="1"/>
</file>

<file path=xl/ctrlProps/ctrlProp12.xml><?xml version="1.0" encoding="utf-8"?>
<formControlPr xmlns="http://schemas.microsoft.com/office/spreadsheetml/2009/9/main" objectType="CheckBox" fmlaLink="$AA$21" lockText="1" noThreeD="1"/>
</file>

<file path=xl/ctrlProps/ctrlProp13.xml><?xml version="1.0" encoding="utf-8"?>
<formControlPr xmlns="http://schemas.microsoft.com/office/spreadsheetml/2009/9/main" objectType="CheckBox" fmlaLink="$AC$21" lockText="1" noThreeD="1"/>
</file>

<file path=xl/ctrlProps/ctrlProp14.xml><?xml version="1.0" encoding="utf-8"?>
<formControlPr xmlns="http://schemas.microsoft.com/office/spreadsheetml/2009/9/main" objectType="CheckBox" fmlaLink="$AA$41" lockText="1" noThreeD="1"/>
</file>

<file path=xl/ctrlProps/ctrlProp15.xml><?xml version="1.0" encoding="utf-8"?>
<formControlPr xmlns="http://schemas.microsoft.com/office/spreadsheetml/2009/9/main" objectType="CheckBox" fmlaLink="$AC$41" lockText="1" noThreeD="1"/>
</file>

<file path=xl/ctrlProps/ctrlProp16.xml><?xml version="1.0" encoding="utf-8"?>
<formControlPr xmlns="http://schemas.microsoft.com/office/spreadsheetml/2009/9/main" objectType="CheckBox" fmlaLink="$AA$61" lockText="1" noThreeD="1"/>
</file>

<file path=xl/ctrlProps/ctrlProp17.xml><?xml version="1.0" encoding="utf-8"?>
<formControlPr xmlns="http://schemas.microsoft.com/office/spreadsheetml/2009/9/main" objectType="CheckBox" fmlaLink="$AC$61" lockText="1" noThreeD="1"/>
</file>

<file path=xl/ctrlProps/ctrlProp18.xml><?xml version="1.0" encoding="utf-8"?>
<formControlPr xmlns="http://schemas.microsoft.com/office/spreadsheetml/2009/9/main" objectType="CheckBox" fmlaLink="$AA$81" lockText="1" noThreeD="1"/>
</file>

<file path=xl/ctrlProps/ctrlProp19.xml><?xml version="1.0" encoding="utf-8"?>
<formControlPr xmlns="http://schemas.microsoft.com/office/spreadsheetml/2009/9/main" objectType="CheckBox" fmlaLink="$AC$81" lockText="1" noThreeD="1"/>
</file>

<file path=xl/ctrlProps/ctrlProp2.xml><?xml version="1.0" encoding="utf-8"?>
<formControlPr xmlns="http://schemas.microsoft.com/office/spreadsheetml/2009/9/main" objectType="CheckBox" fmlaLink="$AA$11" lockText="1" noThreeD="1"/>
</file>

<file path=xl/ctrlProps/ctrlProp20.xml><?xml version="1.0" encoding="utf-8"?>
<formControlPr xmlns="http://schemas.microsoft.com/office/spreadsheetml/2009/9/main" objectType="CheckBox" fmlaLink="$AA$6" lockText="1" noThreeD="1"/>
</file>

<file path=xl/ctrlProps/ctrlProp21.xml><?xml version="1.0" encoding="utf-8"?>
<formControlPr xmlns="http://schemas.microsoft.com/office/spreadsheetml/2009/9/main" objectType="CheckBox" fmlaLink="$AC$6" lockText="1" noThreeD="1"/>
</file>

<file path=xl/ctrlProps/ctrlProp3.xml><?xml version="1.0" encoding="utf-8"?>
<formControlPr xmlns="http://schemas.microsoft.com/office/spreadsheetml/2009/9/main" objectType="CheckBox" fmlaLink="$AA$16" lockText="1" noThreeD="1"/>
</file>

<file path=xl/ctrlProps/ctrlProp4.xml><?xml version="1.0" encoding="utf-8"?>
<formControlPr xmlns="http://schemas.microsoft.com/office/spreadsheetml/2009/9/main" objectType="CheckBox" fmlaLink="$AE$16" lockText="1" noThreeD="1"/>
</file>

<file path=xl/ctrlProps/ctrlProp5.xml><?xml version="1.0" encoding="utf-8"?>
<formControlPr xmlns="http://schemas.microsoft.com/office/spreadsheetml/2009/9/main" objectType="CheckBox" fmlaLink="$AG$16" lockText="1" noThreeD="1"/>
</file>

<file path=xl/ctrlProps/ctrlProp6.xml><?xml version="1.0" encoding="utf-8"?>
<formControlPr xmlns="http://schemas.microsoft.com/office/spreadsheetml/2009/9/main" objectType="CheckBox" fmlaLink="$AC$16" lockText="1" noThreeD="1"/>
</file>

<file path=xl/ctrlProps/ctrlProp7.xml><?xml version="1.0" encoding="utf-8"?>
<formControlPr xmlns="http://schemas.microsoft.com/office/spreadsheetml/2009/9/main" objectType="CheckBox" fmlaLink="$AI$16" lockText="1" noThreeD="1"/>
</file>

<file path=xl/ctrlProps/ctrlProp8.xml><?xml version="1.0" encoding="utf-8"?>
<formControlPr xmlns="http://schemas.microsoft.com/office/spreadsheetml/2009/9/main" objectType="CheckBox" fmlaLink="$AC$17" lockText="1" noThreeD="1"/>
</file>

<file path=xl/ctrlProps/ctrlProp9.xml><?xml version="1.0" encoding="utf-8"?>
<formControlPr xmlns="http://schemas.microsoft.com/office/spreadsheetml/2009/9/main" objectType="CheckBox" fmlaLink="$AA$17"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67235</xdr:colOff>
      <xdr:row>15</xdr:row>
      <xdr:rowOff>134471</xdr:rowOff>
    </xdr:from>
    <xdr:to>
      <xdr:col>7</xdr:col>
      <xdr:colOff>2969559</xdr:colOff>
      <xdr:row>29</xdr:row>
      <xdr:rowOff>246530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6310" y="8383121"/>
          <a:ext cx="9350749" cy="488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0" fontAlgn="auto" latinLnBrk="0" hangingPunct="1"/>
          <a:r>
            <a:rPr lang="ja-JP" altLang="ja-JP" sz="1600" b="0" i="0" baseline="0">
              <a:solidFill>
                <a:sysClr val="windowText" lastClr="000000"/>
              </a:solidFill>
              <a:effectLst/>
              <a:latin typeface="ＭＳ 明朝" panose="02020609040205080304" pitchFamily="17" charset="-128"/>
              <a:ea typeface="ＭＳ 明朝" panose="02020609040205080304" pitchFamily="17" charset="-128"/>
              <a:cs typeface="+mn-cs"/>
            </a:rPr>
            <a:t>＜提出書類の留意点＞</a:t>
          </a:r>
          <a:endParaRPr lang="ja-JP" altLang="ja-JP" sz="16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NO.1</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8</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は</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指定様式を使用</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すること</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・書類は</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郵送及び電子メールにて提出</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すること（提出先は公募要領に記載）</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en-US" altLang="ja-JP" sz="1400" b="0" i="0" baseline="0">
              <a:solidFill>
                <a:srgbClr val="FF0000"/>
              </a:solidFill>
              <a:effectLst/>
              <a:latin typeface="ＭＳ 明朝" panose="02020609040205080304" pitchFamily="17" charset="-128"/>
              <a:ea typeface="ＭＳ 明朝" panose="02020609040205080304" pitchFamily="17" charset="-128"/>
              <a:cs typeface="+mn-cs"/>
            </a:rPr>
            <a:t>※</a:t>
          </a:r>
          <a:r>
            <a:rPr lang="ja-JP" altLang="ja-JP" sz="1400" b="0" i="0" u="sng" baseline="0">
              <a:solidFill>
                <a:srgbClr val="FF0000"/>
              </a:solidFill>
              <a:effectLst/>
              <a:latin typeface="ＭＳ 明朝" panose="02020609040205080304" pitchFamily="17" charset="-128"/>
              <a:ea typeface="ＭＳ 明朝" panose="02020609040205080304" pitchFamily="17" charset="-128"/>
              <a:cs typeface="+mn-cs"/>
            </a:rPr>
            <a:t>全ての提出書類を郵送し、指定様式（</a:t>
          </a:r>
          <a:r>
            <a:rPr lang="en-US" altLang="ja-JP" sz="1400" b="0" i="0" u="sng" baseline="0">
              <a:solidFill>
                <a:srgbClr val="FF0000"/>
              </a:solidFill>
              <a:effectLst/>
              <a:latin typeface="ＭＳ 明朝" panose="02020609040205080304" pitchFamily="17" charset="-128"/>
              <a:ea typeface="ＭＳ 明朝" panose="02020609040205080304" pitchFamily="17" charset="-128"/>
              <a:cs typeface="+mn-cs"/>
            </a:rPr>
            <a:t>NO.1</a:t>
          </a:r>
          <a:r>
            <a:rPr lang="ja-JP" altLang="ja-JP" sz="1400" b="0" i="0" u="sng" baseline="0">
              <a:solidFill>
                <a:srgbClr val="FF0000"/>
              </a:solidFill>
              <a:effectLst/>
              <a:latin typeface="ＭＳ 明朝" panose="02020609040205080304" pitchFamily="17" charset="-128"/>
              <a:ea typeface="ＭＳ 明朝" panose="02020609040205080304" pitchFamily="17" charset="-128"/>
              <a:cs typeface="+mn-cs"/>
            </a:rPr>
            <a:t>～</a:t>
          </a:r>
          <a:r>
            <a:rPr lang="en-US" altLang="ja-JP" sz="1400" b="0" i="0" u="sng" baseline="0">
              <a:solidFill>
                <a:srgbClr val="FF0000"/>
              </a:solidFill>
              <a:effectLst/>
              <a:latin typeface="ＭＳ 明朝" panose="02020609040205080304" pitchFamily="17" charset="-128"/>
              <a:ea typeface="ＭＳ 明朝" panose="02020609040205080304" pitchFamily="17" charset="-128"/>
              <a:cs typeface="+mn-cs"/>
            </a:rPr>
            <a:t>8</a:t>
          </a:r>
          <a:r>
            <a:rPr lang="ja-JP" altLang="ja-JP" sz="1400" b="0" i="0" u="sng" baseline="0">
              <a:solidFill>
                <a:srgbClr val="FF0000"/>
              </a:solidFill>
              <a:effectLst/>
              <a:latin typeface="ＭＳ 明朝" panose="02020609040205080304" pitchFamily="17" charset="-128"/>
              <a:ea typeface="ＭＳ 明朝" panose="02020609040205080304" pitchFamily="17" charset="-128"/>
              <a:cs typeface="+mn-cs"/>
            </a:rPr>
            <a:t>）のみ電子メールでも提出する</a:t>
          </a:r>
          <a:r>
            <a:rPr lang="ja-JP" altLang="en-US" sz="1400" b="0" i="0" u="sng" baseline="0">
              <a:solidFill>
                <a:srgbClr val="FF0000"/>
              </a:solidFill>
              <a:effectLst/>
              <a:latin typeface="ＭＳ 明朝" panose="02020609040205080304" pitchFamily="17" charset="-128"/>
              <a:ea typeface="ＭＳ 明朝" panose="02020609040205080304" pitchFamily="17" charset="-128"/>
              <a:cs typeface="+mn-cs"/>
            </a:rPr>
            <a:t>こと。</a:t>
          </a:r>
          <a:endParaRPr lang="en-US" altLang="ja-JP" sz="1400" b="0" i="0" u="sng" baseline="0">
            <a:solidFill>
              <a:srgbClr val="FF0000"/>
            </a:solidFill>
            <a:effectLst/>
            <a:latin typeface="ＭＳ 明朝" panose="02020609040205080304" pitchFamily="17" charset="-128"/>
            <a:ea typeface="ＭＳ 明朝" panose="02020609040205080304" pitchFamily="17" charset="-128"/>
            <a:cs typeface="+mn-cs"/>
          </a:endParaRPr>
        </a:p>
        <a:p>
          <a:pPr eaLnBrk="0" fontAlgn="auto" latinLnBrk="0" hangingPunct="1"/>
          <a:endParaRPr lang="ja-JP" altLang="ja-JP" sz="12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600" b="0" i="0" baseline="0">
              <a:solidFill>
                <a:sysClr val="windowText" lastClr="000000"/>
              </a:solidFill>
              <a:effectLst/>
              <a:latin typeface="ＭＳ 明朝" panose="02020609040205080304" pitchFamily="17" charset="-128"/>
              <a:ea typeface="ＭＳ 明朝" panose="02020609040205080304" pitchFamily="17" charset="-128"/>
              <a:cs typeface="+mn-cs"/>
            </a:rPr>
            <a:t>郵送で提出する際の注意事項</a:t>
          </a:r>
          <a:endParaRPr lang="ja-JP" altLang="ja-JP" sz="16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「片面印刷」</a:t>
          </a:r>
          <a:r>
            <a:rPr lang="ja-JP" altLang="en-US"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で</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出力・提出する</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こと。</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全ての提出書類をコピーして保管し、</a:t>
          </a:r>
          <a:r>
            <a:rPr lang="ja-JP" altLang="en-US"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指定様式は</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原本を提出し、必ず写しを控えて</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おくこと。</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・複数の融資計画書を提出する際は、申請ごとにクリアファイル等に分けて提出すること。</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　・一覧に記載の提出書類</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ごとに中仕切りを挿入すること。</a:t>
          </a:r>
          <a:endPar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eaLnBrk="0" fontAlgn="auto" latinLnBrk="0" hangingPunct="1"/>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A4</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判のファイル（</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穴タイプ）で綴じられるよう、全ての提出書類に</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穴をあけておくこと。</a:t>
          </a:r>
          <a:endPar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eaLnBrk="0" fontAlgn="auto" latinLnBrk="0" hangingPunct="1"/>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※A3</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となる場合には、折りたたんで提出すること（袋とじは不可）。</a:t>
          </a:r>
          <a:endPar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eaLnBrk="0" fontAlgn="auto" latinLnBrk="0" hangingPunct="1"/>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　・ホチキス留めはしないこと。</a:t>
          </a:r>
          <a:endParaRPr lang="en-US"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eaLnBrk="0" fontAlgn="auto" latinLnBrk="0" hangingPunct="1"/>
          <a:endParaRPr lang="en-US"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en-US" sz="1400">
              <a:solidFill>
                <a:sysClr val="windowText" lastClr="000000"/>
              </a:solidFill>
              <a:effectLst/>
              <a:latin typeface="ＭＳ 明朝" panose="02020609040205080304" pitchFamily="17" charset="-128"/>
              <a:ea typeface="ＭＳ 明朝" panose="02020609040205080304" pitchFamily="17" charset="-128"/>
            </a:rPr>
            <a:t>　</a:t>
          </a:r>
          <a:r>
            <a:rPr lang="ja-JP" altLang="en-US" sz="1600">
              <a:solidFill>
                <a:sysClr val="windowText" lastClr="000000"/>
              </a:solidFill>
              <a:effectLst/>
              <a:latin typeface="ＭＳ 明朝" panose="02020609040205080304" pitchFamily="17" charset="-128"/>
              <a:ea typeface="ＭＳ 明朝" panose="02020609040205080304" pitchFamily="17" charset="-128"/>
            </a:rPr>
            <a:t>電子メールで提出する際の注意事項</a:t>
          </a:r>
          <a:endParaRPr lang="ja-JP" altLang="ja-JP" sz="16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en-US" sz="12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メール件名は指定された件名</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で送付すること（件名は公募要領に記載）</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eaLnBrk="0" fontAlgn="auto" latinLnBrk="0" hangingPunct="1"/>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添付</a:t>
          </a:r>
          <a:r>
            <a:rPr lang="ja-JP" altLang="ja-JP"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ファイルは</a:t>
          </a:r>
          <a:r>
            <a:rPr lang="ja-JP" altLang="en-US" sz="1400" b="0" i="0" u="sng" baseline="0">
              <a:solidFill>
                <a:sysClr val="windowText" lastClr="000000"/>
              </a:solidFill>
              <a:effectLst/>
              <a:latin typeface="ＭＳ 明朝" panose="02020609040205080304" pitchFamily="17" charset="-128"/>
              <a:ea typeface="ＭＳ 明朝" panose="02020609040205080304" pitchFamily="17" charset="-128"/>
              <a:cs typeface="+mn-cs"/>
            </a:rPr>
            <a:t>指定されたファイル名</a:t>
          </a:r>
          <a:r>
            <a:rPr lang="ja-JP" altLang="en-US"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「新規融資分</a:t>
          </a:r>
          <a:r>
            <a:rPr lang="en-US" altLang="ja-JP"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_</a:t>
          </a:r>
          <a:r>
            <a:rPr lang="ja-JP" altLang="en-US"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融資計画書</a:t>
          </a:r>
          <a:r>
            <a:rPr lang="en-US" altLang="ja-JP"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_</a:t>
          </a:r>
          <a:r>
            <a:rPr lang="ja-JP" altLang="en-US" sz="1400" b="0" i="0" u="none" baseline="0">
              <a:solidFill>
                <a:sysClr val="windowText" lastClr="000000"/>
              </a:solidFill>
              <a:effectLst/>
              <a:latin typeface="ＭＳ 明朝" panose="02020609040205080304" pitchFamily="17" charset="-128"/>
              <a:ea typeface="ＭＳ 明朝" panose="02020609040205080304" pitchFamily="17" charset="-128"/>
              <a:cs typeface="+mn-cs"/>
            </a:rPr>
            <a:t>利子補給対象事業者名」</a:t>
          </a:r>
          <a:r>
            <a:rPr lang="ja-JP" altLang="ja-JP" sz="1400" b="0" i="0" baseline="0">
              <a:solidFill>
                <a:sysClr val="windowText" lastClr="000000"/>
              </a:solidFill>
              <a:effectLst/>
              <a:latin typeface="ＭＳ 明朝" panose="02020609040205080304" pitchFamily="17" charset="-128"/>
              <a:ea typeface="ＭＳ 明朝" panose="02020609040205080304" pitchFamily="17" charset="-128"/>
              <a:cs typeface="+mn-cs"/>
            </a:rPr>
            <a:t>で送付する</a:t>
          </a:r>
          <a:r>
            <a:rPr lang="ja-JP" altLang="en-US" sz="1400" b="0" i="0" baseline="0">
              <a:solidFill>
                <a:sysClr val="windowText" lastClr="000000"/>
              </a:solidFill>
              <a:effectLst/>
              <a:latin typeface="ＭＳ 明朝" panose="02020609040205080304" pitchFamily="17" charset="-128"/>
              <a:ea typeface="ＭＳ 明朝" panose="02020609040205080304" pitchFamily="17" charset="-128"/>
              <a:cs typeface="+mn-cs"/>
            </a:rPr>
            <a:t>こと。</a:t>
          </a:r>
          <a:endParaRPr kumimoji="1" lang="ja-JP" altLang="en-US" sz="14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82818</xdr:colOff>
      <xdr:row>31</xdr:row>
      <xdr:rowOff>143426</xdr:rowOff>
    </xdr:from>
    <xdr:to>
      <xdr:col>16</xdr:col>
      <xdr:colOff>297584</xdr:colOff>
      <xdr:row>39</xdr:row>
      <xdr:rowOff>10219</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82818" y="5001176"/>
          <a:ext cx="6180880" cy="1113702"/>
        </a:xfrm>
        <a:prstGeom prst="rect">
          <a:avLst/>
        </a:prstGeom>
      </xdr:spPr>
    </xdr:pic>
    <xdr:clientData/>
  </xdr:twoCellAnchor>
  <xdr:twoCellAnchor editAs="oneCell">
    <xdr:from>
      <xdr:col>0</xdr:col>
      <xdr:colOff>238125</xdr:colOff>
      <xdr:row>54</xdr:row>
      <xdr:rowOff>55164</xdr:rowOff>
    </xdr:from>
    <xdr:to>
      <xdr:col>15</xdr:col>
      <xdr:colOff>259715</xdr:colOff>
      <xdr:row>63</xdr:row>
      <xdr:rowOff>153850</xdr:rowOff>
    </xdr:to>
    <xdr:pic>
      <xdr:nvPicPr>
        <xdr:cNvPr id="6" name="図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8497778"/>
          <a:ext cx="5606704" cy="1501458"/>
        </a:xfrm>
        <a:prstGeom prst="rect">
          <a:avLst/>
        </a:prstGeom>
        <a:noFill/>
        <a:ln>
          <a:solidFill>
            <a:schemeClr val="bg1">
              <a:lumMod val="50000"/>
            </a:schemeClr>
          </a:solidFill>
        </a:ln>
      </xdr:spPr>
    </xdr:pic>
    <xdr:clientData/>
  </xdr:twoCellAnchor>
  <xdr:twoCellAnchor editAs="oneCell">
    <xdr:from>
      <xdr:col>0</xdr:col>
      <xdr:colOff>85725</xdr:colOff>
      <xdr:row>40</xdr:row>
      <xdr:rowOff>108234</xdr:rowOff>
    </xdr:from>
    <xdr:to>
      <xdr:col>16</xdr:col>
      <xdr:colOff>276225</xdr:colOff>
      <xdr:row>53</xdr:row>
      <xdr:rowOff>71514</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a:stretch>
          <a:fillRect/>
        </a:stretch>
      </xdr:blipFill>
      <xdr:spPr>
        <a:xfrm>
          <a:off x="85725" y="6368757"/>
          <a:ext cx="6156614" cy="1989507"/>
        </a:xfrm>
        <a:prstGeom prst="rect">
          <a:avLst/>
        </a:prstGeom>
      </xdr:spPr>
    </xdr:pic>
    <xdr:clientData/>
  </xdr:twoCellAnchor>
  <xdr:twoCellAnchor editAs="oneCell">
    <xdr:from>
      <xdr:col>1</xdr:col>
      <xdr:colOff>303102</xdr:colOff>
      <xdr:row>6</xdr:row>
      <xdr:rowOff>103931</xdr:rowOff>
    </xdr:from>
    <xdr:to>
      <xdr:col>15</xdr:col>
      <xdr:colOff>231626</xdr:colOff>
      <xdr:row>25</xdr:row>
      <xdr:rowOff>72331</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4"/>
        <a:stretch>
          <a:fillRect/>
        </a:stretch>
      </xdr:blipFill>
      <xdr:spPr>
        <a:xfrm>
          <a:off x="554216" y="1065090"/>
          <a:ext cx="5262524" cy="29298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16</xdr:row>
          <xdr:rowOff>57150</xdr:rowOff>
        </xdr:from>
        <xdr:to>
          <xdr:col>11</xdr:col>
          <xdr:colOff>190500</xdr:colOff>
          <xdr:row>17</xdr:row>
          <xdr:rowOff>123825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47625</xdr:rowOff>
        </xdr:from>
        <xdr:to>
          <xdr:col>7</xdr:col>
          <xdr:colOff>257175</xdr:colOff>
          <xdr:row>17</xdr:row>
          <xdr:rowOff>123825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142875</xdr:rowOff>
        </xdr:from>
        <xdr:to>
          <xdr:col>0</xdr:col>
          <xdr:colOff>285750</xdr:colOff>
          <xdr:row>34</xdr:row>
          <xdr:rowOff>19050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133350</xdr:rowOff>
        </xdr:from>
        <xdr:to>
          <xdr:col>0</xdr:col>
          <xdr:colOff>285750</xdr:colOff>
          <xdr:row>40</xdr:row>
          <xdr:rowOff>9525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xdr:row>
          <xdr:rowOff>133350</xdr:rowOff>
        </xdr:from>
        <xdr:to>
          <xdr:col>0</xdr:col>
          <xdr:colOff>285750</xdr:colOff>
          <xdr:row>43</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142875</xdr:rowOff>
        </xdr:from>
        <xdr:to>
          <xdr:col>0</xdr:col>
          <xdr:colOff>285750</xdr:colOff>
          <xdr:row>37</xdr:row>
          <xdr:rowOff>19050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133350</xdr:rowOff>
        </xdr:from>
        <xdr:to>
          <xdr:col>0</xdr:col>
          <xdr:colOff>285750</xdr:colOff>
          <xdr:row>46</xdr:row>
          <xdr:rowOff>9525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57150</xdr:rowOff>
        </xdr:from>
        <xdr:to>
          <xdr:col>10</xdr:col>
          <xdr:colOff>190500</xdr:colOff>
          <xdr:row>52</xdr:row>
          <xdr:rowOff>123825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7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47625</xdr:rowOff>
        </xdr:from>
        <xdr:to>
          <xdr:col>6</xdr:col>
          <xdr:colOff>257175</xdr:colOff>
          <xdr:row>52</xdr:row>
          <xdr:rowOff>123825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7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124</xdr:row>
          <xdr:rowOff>152400</xdr:rowOff>
        </xdr:from>
        <xdr:to>
          <xdr:col>0</xdr:col>
          <xdr:colOff>285750</xdr:colOff>
          <xdr:row>127</xdr:row>
          <xdr:rowOff>28575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C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127</xdr:row>
          <xdr:rowOff>66675</xdr:rowOff>
        </xdr:from>
        <xdr:to>
          <xdr:col>0</xdr:col>
          <xdr:colOff>285750</xdr:colOff>
          <xdr:row>128</xdr:row>
          <xdr:rowOff>104775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188</xdr:row>
          <xdr:rowOff>152400</xdr:rowOff>
        </xdr:from>
        <xdr:to>
          <xdr:col>0</xdr:col>
          <xdr:colOff>285750</xdr:colOff>
          <xdr:row>191</xdr:row>
          <xdr:rowOff>28575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C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191</xdr:row>
          <xdr:rowOff>66675</xdr:rowOff>
        </xdr:from>
        <xdr:to>
          <xdr:col>0</xdr:col>
          <xdr:colOff>285750</xdr:colOff>
          <xdr:row>192</xdr:row>
          <xdr:rowOff>104775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C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253</xdr:row>
          <xdr:rowOff>152400</xdr:rowOff>
        </xdr:from>
        <xdr:to>
          <xdr:col>0</xdr:col>
          <xdr:colOff>285750</xdr:colOff>
          <xdr:row>256</xdr:row>
          <xdr:rowOff>28575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C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256</xdr:row>
          <xdr:rowOff>66675</xdr:rowOff>
        </xdr:from>
        <xdr:to>
          <xdr:col>0</xdr:col>
          <xdr:colOff>285750</xdr:colOff>
          <xdr:row>257</xdr:row>
          <xdr:rowOff>104775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C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317</xdr:row>
          <xdr:rowOff>152400</xdr:rowOff>
        </xdr:from>
        <xdr:to>
          <xdr:col>0</xdr:col>
          <xdr:colOff>285750</xdr:colOff>
          <xdr:row>320</xdr:row>
          <xdr:rowOff>28575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C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320</xdr:row>
          <xdr:rowOff>66675</xdr:rowOff>
        </xdr:from>
        <xdr:to>
          <xdr:col>0</xdr:col>
          <xdr:colOff>285750</xdr:colOff>
          <xdr:row>321</xdr:row>
          <xdr:rowOff>104775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C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382</xdr:row>
          <xdr:rowOff>152400</xdr:rowOff>
        </xdr:from>
        <xdr:to>
          <xdr:col>0</xdr:col>
          <xdr:colOff>285750</xdr:colOff>
          <xdr:row>385</xdr:row>
          <xdr:rowOff>28575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C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385</xdr:row>
          <xdr:rowOff>66675</xdr:rowOff>
        </xdr:from>
        <xdr:to>
          <xdr:col>0</xdr:col>
          <xdr:colOff>285750</xdr:colOff>
          <xdr:row>386</xdr:row>
          <xdr:rowOff>104775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C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66675</xdr:rowOff>
        </xdr:from>
        <xdr:to>
          <xdr:col>0</xdr:col>
          <xdr:colOff>285750</xdr:colOff>
          <xdr:row>6</xdr:row>
          <xdr:rowOff>104775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E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66675</xdr:rowOff>
        </xdr:from>
        <xdr:to>
          <xdr:col>0</xdr:col>
          <xdr:colOff>285750</xdr:colOff>
          <xdr:row>8</xdr:row>
          <xdr:rowOff>104775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E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xdr:col>
      <xdr:colOff>25256</xdr:colOff>
      <xdr:row>22</xdr:row>
      <xdr:rowOff>105186</xdr:rowOff>
    </xdr:from>
    <xdr:to>
      <xdr:col>10</xdr:col>
      <xdr:colOff>3307</xdr:colOff>
      <xdr:row>28</xdr:row>
      <xdr:rowOff>63762</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1777856" y="4372386"/>
          <a:ext cx="978176" cy="78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800">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28</xdr:col>
      <xdr:colOff>8158</xdr:colOff>
      <xdr:row>22</xdr:row>
      <xdr:rowOff>127542</xdr:rowOff>
    </xdr:from>
    <xdr:to>
      <xdr:col>31</xdr:col>
      <xdr:colOff>18926</xdr:colOff>
      <xdr:row>28</xdr:row>
      <xdr:rowOff>86118</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7390033" y="3670842"/>
          <a:ext cx="782293" cy="113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800">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7</xdr:col>
      <xdr:colOff>5620</xdr:colOff>
      <xdr:row>1</xdr:row>
      <xdr:rowOff>67236</xdr:rowOff>
    </xdr:from>
    <xdr:ext cx="5059439" cy="311099"/>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3053620" y="238686"/>
          <a:ext cx="5059439" cy="311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72000" rtlCol="0" anchor="t">
          <a:noAutofit/>
        </a:bodyPr>
        <a:lstStyle/>
        <a:p>
          <a:pPr>
            <a:lnSpc>
              <a:spcPts val="600"/>
            </a:lnSpc>
          </a:pPr>
          <a:r>
            <a:rPr kumimoji="1" lang="en-US" altLang="ja-JP" sz="1100">
              <a:solidFill>
                <a:srgbClr val="FF0000"/>
              </a:solidFill>
              <a:latin typeface="+mj-ea"/>
              <a:ea typeface="+mj-ea"/>
            </a:rPr>
            <a:t>※</a:t>
          </a:r>
          <a:r>
            <a:rPr kumimoji="1" lang="ja-JP" altLang="en-US" sz="1100">
              <a:solidFill>
                <a:srgbClr val="FF0000"/>
              </a:solidFill>
              <a:latin typeface="+mj-ea"/>
              <a:ea typeface="+mj-ea"/>
            </a:rPr>
            <a:t>グレー部分のみ入力可能。</a:t>
          </a:r>
          <a:endParaRPr kumimoji="1" lang="en-US" altLang="ja-JP" sz="1100">
            <a:solidFill>
              <a:srgbClr val="FF0000"/>
            </a:solidFill>
            <a:latin typeface="+mj-ea"/>
            <a:ea typeface="+mj-ea"/>
          </a:endParaRPr>
        </a:p>
        <a:p>
          <a:pPr>
            <a:lnSpc>
              <a:spcPts val="900"/>
            </a:lnSpc>
          </a:pPr>
          <a:r>
            <a:rPr kumimoji="1" lang="en-US" altLang="ja-JP" sz="1100" u="sng">
              <a:solidFill>
                <a:srgbClr val="FF0000"/>
              </a:solidFill>
              <a:latin typeface="+mj-ea"/>
              <a:ea typeface="+mj-ea"/>
            </a:rPr>
            <a:t>※</a:t>
          </a:r>
          <a:r>
            <a:rPr kumimoji="1" lang="ja-JP" altLang="en-US" sz="1100" u="sng">
              <a:solidFill>
                <a:srgbClr val="FF0000"/>
              </a:solidFill>
              <a:latin typeface="+mj-ea"/>
              <a:ea typeface="+mj-ea"/>
            </a:rPr>
            <a:t>他の書類（新規事業計画書の事業の省エネルギー効果）の値と整合を取ること。</a:t>
          </a:r>
          <a:endParaRPr kumimoji="1" lang="en-US" altLang="ja-JP" sz="1100" u="sng">
            <a:solidFill>
              <a:srgbClr val="FF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5.bin"/><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39997558519241921"/>
  </sheetPr>
  <dimension ref="A1:ID230"/>
  <sheetViews>
    <sheetView topLeftCell="A142" zoomScaleNormal="100" workbookViewId="0">
      <selection activeCell="D163" sqref="D163"/>
    </sheetView>
  </sheetViews>
  <sheetFormatPr defaultRowHeight="12" x14ac:dyDescent="0.15"/>
  <cols>
    <col min="2" max="2" width="21.85546875" bestFit="1" customWidth="1"/>
    <col min="3" max="3" width="66.5703125" bestFit="1" customWidth="1"/>
    <col min="4" max="4" width="46.42578125" customWidth="1"/>
    <col min="6" max="6" width="15.7109375" bestFit="1" customWidth="1"/>
    <col min="9" max="9" width="21.85546875" bestFit="1" customWidth="1"/>
    <col min="10" max="10" width="11" bestFit="1" customWidth="1"/>
    <col min="11" max="12" width="11.140625" bestFit="1" customWidth="1"/>
    <col min="13" max="14" width="18" bestFit="1" customWidth="1"/>
    <col min="15" max="15" width="20.140625" bestFit="1" customWidth="1"/>
    <col min="16" max="16" width="22.140625" bestFit="1" customWidth="1"/>
    <col min="17" max="18" width="24.28515625" bestFit="1" customWidth="1"/>
    <col min="19" max="19" width="26.42578125" bestFit="1" customWidth="1"/>
    <col min="20" max="20" width="28.42578125" bestFit="1" customWidth="1"/>
    <col min="21" max="21" width="12.28515625" bestFit="1" customWidth="1"/>
    <col min="22" max="22" width="15.28515625" bestFit="1" customWidth="1"/>
    <col min="23" max="23" width="9.28515625" bestFit="1" customWidth="1"/>
    <col min="24" max="24" width="15.28515625" bestFit="1" customWidth="1"/>
    <col min="25" max="25" width="11.140625" bestFit="1" customWidth="1"/>
    <col min="26" max="27" width="12.85546875" bestFit="1" customWidth="1"/>
    <col min="28" max="28" width="10.28515625" bestFit="1" customWidth="1"/>
    <col min="29" max="29" width="18.85546875" bestFit="1" customWidth="1"/>
    <col min="30" max="30" width="15.28515625" bestFit="1" customWidth="1"/>
    <col min="31" max="31" width="11.140625" bestFit="1" customWidth="1"/>
    <col min="32" max="33" width="21.28515625" bestFit="1" customWidth="1"/>
    <col min="34" max="34" width="11.140625" bestFit="1" customWidth="1"/>
    <col min="35" max="36" width="41.140625" bestFit="1" customWidth="1"/>
    <col min="37" max="37" width="11.140625" bestFit="1" customWidth="1"/>
    <col min="38" max="38" width="30" bestFit="1" customWidth="1"/>
    <col min="40" max="40" width="15.28515625" bestFit="1" customWidth="1"/>
    <col min="41" max="41" width="15.42578125" bestFit="1" customWidth="1"/>
    <col min="43" max="43" width="10.140625" bestFit="1" customWidth="1"/>
    <col min="44" max="44" width="11.140625" bestFit="1" customWidth="1"/>
    <col min="45" max="45" width="15.28515625" bestFit="1" customWidth="1"/>
    <col min="46" max="46" width="10.140625" bestFit="1" customWidth="1"/>
    <col min="47" max="47" width="10.42578125" bestFit="1" customWidth="1"/>
    <col min="48" max="48" width="33.28515625" bestFit="1" customWidth="1"/>
    <col min="49" max="49" width="11.140625" bestFit="1" customWidth="1"/>
    <col min="50" max="50" width="15.42578125" bestFit="1" customWidth="1"/>
    <col min="51" max="51" width="10" bestFit="1" customWidth="1"/>
    <col min="52" max="52" width="10.140625" bestFit="1" customWidth="1"/>
    <col min="53" max="53" width="14.42578125" bestFit="1" customWidth="1"/>
    <col min="54" max="54" width="13.140625" bestFit="1" customWidth="1"/>
    <col min="55" max="56" width="15.28515625" bestFit="1" customWidth="1"/>
    <col min="57" max="57" width="24.28515625" bestFit="1" customWidth="1"/>
    <col min="58" max="58" width="22.140625" bestFit="1" customWidth="1"/>
    <col min="59" max="59" width="28.42578125" bestFit="1" customWidth="1"/>
    <col min="60" max="60" width="26.85546875" bestFit="1" customWidth="1"/>
    <col min="61" max="61" width="30.5703125" bestFit="1" customWidth="1"/>
    <col min="62" max="62" width="28.42578125" bestFit="1" customWidth="1"/>
    <col min="63" max="63" width="34.7109375" bestFit="1" customWidth="1"/>
    <col min="64" max="64" width="33.140625" bestFit="1" customWidth="1"/>
    <col min="65" max="65" width="18" bestFit="1" customWidth="1"/>
    <col min="66" max="66" width="11.7109375" bestFit="1" customWidth="1"/>
    <col min="67" max="70" width="11.28515625" bestFit="1" customWidth="1"/>
    <col min="71" max="71" width="16.7109375" bestFit="1" customWidth="1"/>
    <col min="72" max="72" width="11.28515625" bestFit="1" customWidth="1"/>
    <col min="73" max="73" width="11.7109375" bestFit="1" customWidth="1"/>
    <col min="74" max="76" width="11.42578125" bestFit="1" customWidth="1"/>
    <col min="77" max="77" width="12.5703125" bestFit="1" customWidth="1"/>
    <col min="78" max="78" width="11.7109375" bestFit="1" customWidth="1"/>
    <col min="79" max="82" width="11.42578125" bestFit="1" customWidth="1"/>
    <col min="83" max="83" width="14.5703125" bestFit="1" customWidth="1"/>
    <col min="84" max="84" width="11.28515625" bestFit="1" customWidth="1"/>
    <col min="85" max="85" width="18" bestFit="1" customWidth="1"/>
    <col min="86" max="86" width="11.7109375" bestFit="1" customWidth="1"/>
    <col min="87" max="90" width="11.28515625" bestFit="1" customWidth="1"/>
    <col min="91" max="91" width="16.7109375" bestFit="1" customWidth="1"/>
    <col min="92" max="92" width="11.28515625" bestFit="1" customWidth="1"/>
    <col min="93" max="93" width="11.7109375" bestFit="1" customWidth="1"/>
    <col min="94" max="96" width="11.42578125" bestFit="1" customWidth="1"/>
    <col min="97" max="97" width="12.5703125" bestFit="1" customWidth="1"/>
    <col min="98" max="98" width="11.7109375" bestFit="1" customWidth="1"/>
    <col min="99" max="102" width="11.42578125" bestFit="1" customWidth="1"/>
    <col min="103" max="103" width="14.5703125" bestFit="1" customWidth="1"/>
    <col min="104" max="104" width="11.28515625" bestFit="1" customWidth="1"/>
    <col min="105" max="105" width="18" bestFit="1" customWidth="1"/>
    <col min="106" max="106" width="11.7109375" bestFit="1" customWidth="1"/>
    <col min="107" max="110" width="11.28515625" bestFit="1" customWidth="1"/>
    <col min="111" max="111" width="16.7109375" bestFit="1" customWidth="1"/>
    <col min="112" max="112" width="11.28515625" bestFit="1" customWidth="1"/>
    <col min="113" max="113" width="11.7109375" bestFit="1" customWidth="1"/>
    <col min="114" max="116" width="11.42578125" bestFit="1" customWidth="1"/>
    <col min="117" max="117" width="12.5703125" bestFit="1" customWidth="1"/>
    <col min="118" max="118" width="11.7109375" bestFit="1" customWidth="1"/>
    <col min="119" max="122" width="11.42578125" bestFit="1" customWidth="1"/>
    <col min="123" max="123" width="14.5703125" bestFit="1" customWidth="1"/>
    <col min="124" max="124" width="11.28515625" bestFit="1" customWidth="1"/>
    <col min="125" max="125" width="18" bestFit="1" customWidth="1"/>
    <col min="126" max="126" width="11.7109375" bestFit="1" customWidth="1"/>
    <col min="127" max="130" width="11.28515625" bestFit="1" customWidth="1"/>
    <col min="131" max="131" width="16.7109375" bestFit="1" customWidth="1"/>
    <col min="132" max="132" width="11.28515625" bestFit="1" customWidth="1"/>
    <col min="133" max="133" width="11.7109375" bestFit="1" customWidth="1"/>
    <col min="134" max="136" width="11.42578125" bestFit="1" customWidth="1"/>
    <col min="137" max="137" width="12.5703125" bestFit="1" customWidth="1"/>
    <col min="138" max="138" width="11.7109375" bestFit="1" customWidth="1"/>
    <col min="139" max="142" width="11.42578125" bestFit="1" customWidth="1"/>
    <col min="143" max="143" width="14.5703125" bestFit="1" customWidth="1"/>
    <col min="144" max="144" width="11.28515625" bestFit="1" customWidth="1"/>
    <col min="145" max="145" width="18" bestFit="1" customWidth="1"/>
    <col min="146" max="146" width="11.7109375" bestFit="1" customWidth="1"/>
    <col min="147" max="150" width="11.28515625" bestFit="1" customWidth="1"/>
    <col min="151" max="151" width="16.7109375" bestFit="1" customWidth="1"/>
    <col min="152" max="152" width="11.28515625" bestFit="1" customWidth="1"/>
    <col min="153" max="153" width="11.7109375" bestFit="1" customWidth="1"/>
    <col min="154" max="156" width="11.42578125" bestFit="1" customWidth="1"/>
    <col min="157" max="157" width="12.5703125" bestFit="1" customWidth="1"/>
    <col min="158" max="158" width="11.7109375" bestFit="1" customWidth="1"/>
    <col min="159" max="162" width="11.42578125" bestFit="1" customWidth="1"/>
    <col min="163" max="163" width="14.5703125" bestFit="1" customWidth="1"/>
    <col min="164" max="164" width="11.28515625" bestFit="1" customWidth="1"/>
    <col min="165" max="166" width="39.7109375" bestFit="1" customWidth="1"/>
    <col min="167" max="167" width="16.140625" bestFit="1" customWidth="1"/>
    <col min="168" max="168" width="20" bestFit="1" customWidth="1"/>
    <col min="169" max="169" width="15.28515625" bestFit="1" customWidth="1"/>
    <col min="170" max="170" width="28" bestFit="1" customWidth="1"/>
    <col min="171" max="171" width="11.85546875" bestFit="1" customWidth="1"/>
    <col min="172" max="172" width="11.7109375" bestFit="1" customWidth="1"/>
    <col min="173" max="173" width="11.85546875" bestFit="1" customWidth="1"/>
    <col min="174" max="174" width="11.7109375" bestFit="1" customWidth="1"/>
    <col min="175" max="175" width="11.85546875" bestFit="1" customWidth="1"/>
    <col min="176" max="176" width="11.7109375" bestFit="1" customWidth="1"/>
    <col min="177" max="177" width="11.85546875" bestFit="1" customWidth="1"/>
    <col min="178" max="178" width="11.7109375" bestFit="1" customWidth="1"/>
    <col min="179" max="179" width="11.85546875" bestFit="1" customWidth="1"/>
    <col min="180" max="180" width="11.7109375" bestFit="1" customWidth="1"/>
    <col min="181" max="181" width="11.85546875" bestFit="1" customWidth="1"/>
    <col min="182" max="182" width="11.7109375" bestFit="1" customWidth="1"/>
    <col min="183" max="183" width="11.85546875" bestFit="1" customWidth="1"/>
    <col min="184" max="184" width="11.7109375" bestFit="1" customWidth="1"/>
    <col min="185" max="185" width="11.85546875" bestFit="1" customWidth="1"/>
    <col min="186" max="186" width="11.7109375" bestFit="1" customWidth="1"/>
    <col min="187" max="187" width="13" bestFit="1" customWidth="1"/>
    <col min="188" max="188" width="12.85546875" bestFit="1" customWidth="1"/>
    <col min="189" max="189" width="13" bestFit="1" customWidth="1"/>
    <col min="190" max="190" width="12.85546875" bestFit="1" customWidth="1"/>
    <col min="191" max="191" width="13" bestFit="1" customWidth="1"/>
    <col min="192" max="192" width="12.85546875" bestFit="1" customWidth="1"/>
    <col min="193" max="193" width="13" bestFit="1" customWidth="1"/>
    <col min="194" max="194" width="12.85546875" bestFit="1" customWidth="1"/>
    <col min="195" max="195" width="13" bestFit="1" customWidth="1"/>
    <col min="196" max="196" width="12.85546875" bestFit="1" customWidth="1"/>
    <col min="197" max="197" width="13" bestFit="1" customWidth="1"/>
    <col min="198" max="198" width="12.85546875" bestFit="1" customWidth="1"/>
    <col min="199" max="199" width="13" bestFit="1" customWidth="1"/>
    <col min="200" max="200" width="12.85546875" bestFit="1" customWidth="1"/>
    <col min="201" max="201" width="13" bestFit="1" customWidth="1"/>
    <col min="202" max="202" width="12.85546875" bestFit="1" customWidth="1"/>
    <col min="203" max="203" width="13" bestFit="1" customWidth="1"/>
    <col min="204" max="204" width="12.85546875" bestFit="1" customWidth="1"/>
    <col min="205" max="205" width="13" bestFit="1" customWidth="1"/>
    <col min="206" max="206" width="12.85546875" bestFit="1" customWidth="1"/>
    <col min="207" max="207" width="14.140625" bestFit="1" customWidth="1"/>
    <col min="208" max="208" width="14" bestFit="1" customWidth="1"/>
    <col min="209" max="209" width="14.140625" bestFit="1" customWidth="1"/>
    <col min="210" max="210" width="14" bestFit="1" customWidth="1"/>
    <col min="211" max="211" width="14.140625" bestFit="1" customWidth="1"/>
    <col min="212" max="212" width="14" bestFit="1" customWidth="1"/>
    <col min="213" max="213" width="14.140625" bestFit="1" customWidth="1"/>
    <col min="214" max="214" width="14" bestFit="1" customWidth="1"/>
    <col min="215" max="215" width="14.140625" bestFit="1" customWidth="1"/>
    <col min="216" max="216" width="14" bestFit="1" customWidth="1"/>
    <col min="217" max="217" width="14.140625" bestFit="1" customWidth="1"/>
    <col min="218" max="218" width="14" bestFit="1" customWidth="1"/>
    <col min="219" max="219" width="29.140625" bestFit="1" customWidth="1"/>
    <col min="220" max="220" width="20.42578125" bestFit="1" customWidth="1"/>
    <col min="221" max="221" width="20.5703125" bestFit="1" customWidth="1"/>
    <col min="222" max="222" width="29.140625" bestFit="1" customWidth="1"/>
    <col min="223" max="223" width="20.42578125" bestFit="1" customWidth="1"/>
    <col min="224" max="224" width="20.5703125" bestFit="1" customWidth="1"/>
    <col min="225" max="225" width="27" bestFit="1" customWidth="1"/>
  </cols>
  <sheetData>
    <row r="1" spans="1:238" ht="12.75" customHeight="1" x14ac:dyDescent="0.15">
      <c r="A1" s="280" t="s">
        <v>521</v>
      </c>
      <c r="B1" s="280" t="s">
        <v>519</v>
      </c>
      <c r="C1" s="280" t="s">
        <v>520</v>
      </c>
      <c r="D1" s="280" t="s">
        <v>22</v>
      </c>
      <c r="I1" s="280" t="s">
        <v>470</v>
      </c>
      <c r="J1" s="281">
        <v>1</v>
      </c>
      <c r="K1" s="281">
        <v>2</v>
      </c>
      <c r="L1" s="281">
        <v>3</v>
      </c>
      <c r="M1" s="281">
        <v>4</v>
      </c>
      <c r="N1" s="281">
        <v>5</v>
      </c>
      <c r="O1" s="281">
        <v>6</v>
      </c>
      <c r="P1" s="281">
        <v>7</v>
      </c>
      <c r="Q1" s="281">
        <v>8</v>
      </c>
      <c r="R1" s="281">
        <v>9</v>
      </c>
      <c r="S1" s="281">
        <v>10</v>
      </c>
      <c r="T1" s="281">
        <v>11</v>
      </c>
      <c r="U1" s="281">
        <v>12</v>
      </c>
      <c r="V1" s="281">
        <v>13</v>
      </c>
      <c r="W1" s="281">
        <v>14</v>
      </c>
      <c r="X1" s="281">
        <v>15</v>
      </c>
      <c r="Y1" s="281">
        <v>16</v>
      </c>
      <c r="Z1" s="281">
        <v>17</v>
      </c>
      <c r="AA1" s="281">
        <v>18</v>
      </c>
      <c r="AB1" s="281">
        <v>19</v>
      </c>
      <c r="AC1" s="281">
        <v>20</v>
      </c>
      <c r="AD1" s="281">
        <v>21</v>
      </c>
      <c r="AE1" s="281">
        <v>22</v>
      </c>
      <c r="AF1" s="281">
        <v>23</v>
      </c>
      <c r="AG1" s="281">
        <v>24</v>
      </c>
      <c r="AH1" s="281">
        <v>25</v>
      </c>
      <c r="AI1" s="281">
        <v>26</v>
      </c>
      <c r="AJ1" s="281">
        <v>27</v>
      </c>
      <c r="AK1" s="281">
        <v>28</v>
      </c>
      <c r="AL1" s="281">
        <v>29</v>
      </c>
      <c r="AM1" s="281">
        <v>30</v>
      </c>
      <c r="AN1" s="281">
        <v>31</v>
      </c>
      <c r="AO1" s="281">
        <v>32</v>
      </c>
      <c r="AP1" s="281">
        <v>33</v>
      </c>
      <c r="AQ1" s="281">
        <v>34</v>
      </c>
      <c r="AR1" s="281">
        <v>35</v>
      </c>
      <c r="AS1" s="281">
        <v>36</v>
      </c>
      <c r="AT1" s="281">
        <v>37</v>
      </c>
      <c r="AU1" s="281">
        <v>38</v>
      </c>
      <c r="AV1" s="281">
        <v>39</v>
      </c>
      <c r="AW1" s="281">
        <v>40</v>
      </c>
      <c r="AX1" s="281">
        <v>41</v>
      </c>
      <c r="AY1" s="281">
        <v>42</v>
      </c>
      <c r="AZ1" s="281">
        <v>43</v>
      </c>
      <c r="BA1" s="281">
        <v>44</v>
      </c>
      <c r="BB1" s="281">
        <v>45</v>
      </c>
      <c r="BC1" s="281">
        <v>46</v>
      </c>
      <c r="BD1" s="281">
        <v>47</v>
      </c>
      <c r="BE1" s="281">
        <v>48</v>
      </c>
      <c r="BF1" s="281">
        <v>49</v>
      </c>
      <c r="BG1" s="281">
        <v>50</v>
      </c>
      <c r="BH1" s="281">
        <v>51</v>
      </c>
      <c r="BI1" s="281">
        <v>52</v>
      </c>
      <c r="BJ1" s="281">
        <v>53</v>
      </c>
      <c r="BK1" s="281">
        <v>54</v>
      </c>
      <c r="BL1" s="281">
        <v>55</v>
      </c>
      <c r="BM1" s="281">
        <v>56</v>
      </c>
      <c r="BN1" s="281">
        <v>57</v>
      </c>
      <c r="BO1" s="281">
        <v>58</v>
      </c>
      <c r="BP1" s="281">
        <v>59</v>
      </c>
      <c r="BQ1" s="281">
        <v>60</v>
      </c>
      <c r="BR1" s="281">
        <v>61</v>
      </c>
      <c r="BS1" s="281">
        <v>62</v>
      </c>
      <c r="BT1" s="281">
        <v>63</v>
      </c>
      <c r="BU1" s="281">
        <v>64</v>
      </c>
      <c r="BV1" s="281">
        <v>65</v>
      </c>
      <c r="BW1" s="281">
        <v>66</v>
      </c>
      <c r="BX1" s="281">
        <v>67</v>
      </c>
      <c r="BY1" s="281">
        <v>68</v>
      </c>
      <c r="BZ1" s="281">
        <v>69</v>
      </c>
      <c r="CA1" s="281">
        <v>70</v>
      </c>
      <c r="CB1" s="281">
        <v>71</v>
      </c>
      <c r="CC1" s="281">
        <v>72</v>
      </c>
      <c r="CD1" s="281">
        <v>73</v>
      </c>
      <c r="CE1" s="281">
        <v>74</v>
      </c>
      <c r="CF1" s="281">
        <v>75</v>
      </c>
      <c r="CG1" s="281">
        <v>76</v>
      </c>
      <c r="CH1" s="281">
        <v>77</v>
      </c>
      <c r="CI1" s="281">
        <v>78</v>
      </c>
      <c r="CJ1" s="281">
        <v>79</v>
      </c>
      <c r="CK1" s="281">
        <v>80</v>
      </c>
      <c r="CL1" s="281">
        <v>81</v>
      </c>
      <c r="CM1" s="281">
        <v>82</v>
      </c>
      <c r="CN1" s="281">
        <v>83</v>
      </c>
      <c r="CO1" s="281">
        <v>84</v>
      </c>
      <c r="CP1" s="281">
        <v>85</v>
      </c>
      <c r="CQ1" s="281">
        <v>86</v>
      </c>
      <c r="CR1" s="281">
        <v>87</v>
      </c>
      <c r="CS1" s="281">
        <v>88</v>
      </c>
      <c r="CT1" s="281">
        <v>89</v>
      </c>
      <c r="CU1" s="281">
        <v>90</v>
      </c>
      <c r="CV1" s="281">
        <v>91</v>
      </c>
      <c r="CW1" s="281">
        <v>92</v>
      </c>
      <c r="CX1" s="281">
        <v>93</v>
      </c>
      <c r="CY1" s="281">
        <v>94</v>
      </c>
      <c r="CZ1" s="281">
        <v>95</v>
      </c>
      <c r="DA1" s="281">
        <v>96</v>
      </c>
      <c r="DB1" s="281">
        <v>97</v>
      </c>
      <c r="DC1" s="281">
        <v>98</v>
      </c>
      <c r="DD1" s="281">
        <v>99</v>
      </c>
      <c r="DE1" s="281">
        <v>100</v>
      </c>
      <c r="DF1" s="281">
        <v>101</v>
      </c>
      <c r="DG1" s="281">
        <v>102</v>
      </c>
      <c r="DH1" s="281">
        <v>103</v>
      </c>
      <c r="DI1" s="281">
        <v>104</v>
      </c>
      <c r="DJ1" s="281">
        <v>105</v>
      </c>
      <c r="DK1" s="281">
        <v>106</v>
      </c>
      <c r="DL1" s="281">
        <v>107</v>
      </c>
      <c r="DM1" s="281">
        <v>108</v>
      </c>
      <c r="DN1" s="281">
        <v>109</v>
      </c>
      <c r="DO1" s="281">
        <v>110</v>
      </c>
      <c r="DP1" s="281">
        <v>111</v>
      </c>
      <c r="DQ1" s="281">
        <v>112</v>
      </c>
      <c r="DR1" s="281">
        <v>113</v>
      </c>
      <c r="DS1" s="281">
        <v>114</v>
      </c>
      <c r="DT1" s="281">
        <v>115</v>
      </c>
      <c r="DU1" s="281">
        <v>116</v>
      </c>
      <c r="DV1" s="281">
        <v>117</v>
      </c>
      <c r="DW1" s="281">
        <v>118</v>
      </c>
      <c r="DX1" s="281">
        <v>119</v>
      </c>
      <c r="DY1" s="281">
        <v>120</v>
      </c>
      <c r="DZ1" s="281">
        <v>121</v>
      </c>
      <c r="EA1" s="281">
        <v>122</v>
      </c>
      <c r="EB1" s="281">
        <v>123</v>
      </c>
      <c r="EC1" s="281">
        <v>124</v>
      </c>
      <c r="ED1" s="281">
        <v>125</v>
      </c>
      <c r="EE1" s="281">
        <v>126</v>
      </c>
      <c r="EF1" s="281">
        <v>127</v>
      </c>
      <c r="EG1" s="281">
        <v>128</v>
      </c>
      <c r="EH1" s="281">
        <v>129</v>
      </c>
      <c r="EI1" s="281">
        <v>130</v>
      </c>
      <c r="EJ1" s="281">
        <v>131</v>
      </c>
      <c r="EK1" s="281">
        <v>132</v>
      </c>
      <c r="EL1" s="281">
        <v>133</v>
      </c>
      <c r="EM1" s="281">
        <v>134</v>
      </c>
      <c r="EN1" s="281">
        <v>135</v>
      </c>
      <c r="EO1" s="281">
        <v>136</v>
      </c>
      <c r="EP1" s="281">
        <v>137</v>
      </c>
      <c r="EQ1" s="281">
        <v>138</v>
      </c>
      <c r="ER1" s="281">
        <v>139</v>
      </c>
      <c r="ES1" s="281">
        <v>140</v>
      </c>
      <c r="ET1" s="281">
        <v>141</v>
      </c>
      <c r="EU1" s="281">
        <v>142</v>
      </c>
      <c r="EV1" s="281">
        <v>143</v>
      </c>
      <c r="EW1" s="281">
        <v>144</v>
      </c>
      <c r="EX1" s="281">
        <v>145</v>
      </c>
      <c r="EY1" s="281">
        <v>146</v>
      </c>
      <c r="EZ1" s="281">
        <v>147</v>
      </c>
      <c r="FA1" s="281">
        <v>148</v>
      </c>
      <c r="FB1" s="281">
        <v>149</v>
      </c>
      <c r="FC1" s="281">
        <v>150</v>
      </c>
      <c r="FD1" s="281">
        <v>151</v>
      </c>
      <c r="FE1" s="281">
        <v>152</v>
      </c>
      <c r="FF1" s="281">
        <v>153</v>
      </c>
      <c r="FG1" s="281">
        <v>154</v>
      </c>
      <c r="FH1" s="281">
        <v>155</v>
      </c>
      <c r="FI1" s="281">
        <v>156</v>
      </c>
      <c r="FJ1" s="281">
        <v>157</v>
      </c>
      <c r="FK1" s="281">
        <v>158</v>
      </c>
      <c r="FL1" s="281">
        <v>159</v>
      </c>
      <c r="FM1" s="281">
        <v>160</v>
      </c>
      <c r="FN1" s="281">
        <v>161</v>
      </c>
      <c r="FO1" s="281">
        <v>162</v>
      </c>
      <c r="FP1" s="281">
        <v>163</v>
      </c>
      <c r="FQ1" s="281">
        <v>164</v>
      </c>
      <c r="FR1" s="281">
        <v>165</v>
      </c>
      <c r="FS1" s="281">
        <v>166</v>
      </c>
      <c r="FT1" s="281">
        <v>167</v>
      </c>
      <c r="FU1" s="281">
        <v>168</v>
      </c>
      <c r="FV1" s="281">
        <v>169</v>
      </c>
      <c r="FW1" s="281">
        <v>170</v>
      </c>
      <c r="FX1" s="281">
        <v>171</v>
      </c>
      <c r="FY1" s="281">
        <v>172</v>
      </c>
      <c r="FZ1" s="281">
        <v>173</v>
      </c>
      <c r="GA1" s="281">
        <v>174</v>
      </c>
      <c r="GB1" s="281">
        <v>175</v>
      </c>
      <c r="GC1" s="281">
        <v>176</v>
      </c>
      <c r="GD1" s="281">
        <v>177</v>
      </c>
      <c r="GE1" s="281">
        <v>178</v>
      </c>
      <c r="GF1" s="281">
        <v>179</v>
      </c>
      <c r="GG1" s="281">
        <v>180</v>
      </c>
      <c r="GH1" s="281">
        <v>181</v>
      </c>
      <c r="GI1" s="281">
        <v>182</v>
      </c>
      <c r="GJ1" s="281">
        <v>183</v>
      </c>
      <c r="GK1" s="281">
        <v>184</v>
      </c>
      <c r="GL1" s="281">
        <v>185</v>
      </c>
      <c r="GM1" s="281">
        <v>186</v>
      </c>
      <c r="GN1" s="281">
        <v>187</v>
      </c>
      <c r="GO1" s="281">
        <v>188</v>
      </c>
      <c r="GP1" s="281">
        <v>189</v>
      </c>
      <c r="GQ1" s="281">
        <v>190</v>
      </c>
      <c r="GR1" s="281">
        <v>191</v>
      </c>
      <c r="GS1" s="281">
        <v>192</v>
      </c>
      <c r="GT1" s="281">
        <v>193</v>
      </c>
      <c r="GU1" s="281">
        <v>194</v>
      </c>
      <c r="GV1" s="281">
        <v>195</v>
      </c>
      <c r="GW1" s="281">
        <v>196</v>
      </c>
      <c r="GX1" s="281">
        <v>197</v>
      </c>
      <c r="GY1" s="281">
        <v>198</v>
      </c>
      <c r="GZ1" s="281">
        <v>199</v>
      </c>
      <c r="HA1" s="281">
        <v>200</v>
      </c>
      <c r="HB1" s="281">
        <v>201</v>
      </c>
      <c r="HC1" s="281">
        <v>202</v>
      </c>
      <c r="HD1" s="281">
        <v>203</v>
      </c>
      <c r="HE1" s="281">
        <v>204</v>
      </c>
      <c r="HF1" s="281">
        <v>205</v>
      </c>
      <c r="HG1" s="281">
        <v>206</v>
      </c>
      <c r="HH1" s="281">
        <v>207</v>
      </c>
      <c r="HI1" s="281">
        <v>208</v>
      </c>
      <c r="HJ1" s="281">
        <v>209</v>
      </c>
      <c r="HK1" s="281">
        <v>210</v>
      </c>
      <c r="HL1" s="281">
        <v>211</v>
      </c>
      <c r="HM1" s="281">
        <v>212</v>
      </c>
      <c r="HN1" s="281">
        <v>213</v>
      </c>
      <c r="HO1" s="281">
        <v>214</v>
      </c>
      <c r="HP1" s="281">
        <v>215</v>
      </c>
      <c r="HQ1" s="281">
        <v>216</v>
      </c>
      <c r="HR1" s="281">
        <v>217</v>
      </c>
      <c r="HS1" s="281">
        <v>218</v>
      </c>
      <c r="HT1" s="281">
        <v>219</v>
      </c>
      <c r="HU1" s="281">
        <v>220</v>
      </c>
      <c r="HV1" s="281">
        <v>221</v>
      </c>
      <c r="HW1" s="281">
        <v>222</v>
      </c>
      <c r="HX1" s="281">
        <v>223</v>
      </c>
      <c r="HY1" s="281">
        <v>224</v>
      </c>
      <c r="HZ1" s="281">
        <v>225</v>
      </c>
      <c r="IA1" s="281">
        <v>226</v>
      </c>
      <c r="IB1" s="281">
        <v>227</v>
      </c>
      <c r="IC1" s="281">
        <v>228</v>
      </c>
      <c r="ID1" s="281">
        <v>229</v>
      </c>
    </row>
    <row r="2" spans="1:238" ht="12.75" customHeight="1" x14ac:dyDescent="0.15">
      <c r="A2" s="281">
        <v>1</v>
      </c>
      <c r="B2" s="282" t="str">
        <f>'（様式第１）融資計画書'!$X$2</f>
        <v>様式第1_L4</v>
      </c>
      <c r="C2" s="282" t="str">
        <f>'（様式第１）融資計画書'!$Y$2</f>
        <v>年</v>
      </c>
      <c r="D2" s="282" t="str">
        <f>'（様式第１）融資計画書'!$Z$2</f>
        <v/>
      </c>
      <c r="I2" s="280" t="s">
        <v>519</v>
      </c>
      <c r="J2" s="282" t="str">
        <f>'（様式第１）融資計画書'!$X$2</f>
        <v>様式第1_L4</v>
      </c>
      <c r="K2" s="282" t="str">
        <f>'（様式第１）融資計画書'!$X$3</f>
        <v>様式第1_N4</v>
      </c>
      <c r="L2" s="282" t="str">
        <f>'（様式第１）融資計画書'!$X$4</f>
        <v>様式第1_P4</v>
      </c>
      <c r="M2" s="282" t="str">
        <f>'（様式第１）融資計画書'!$X$5</f>
        <v>様式第1_K14</v>
      </c>
      <c r="N2" s="282" t="str">
        <f>'（様式第１）融資計画書'!$X$6</f>
        <v>様式第1_K17</v>
      </c>
      <c r="O2" s="282" t="str">
        <f>'（様式第１）融資計画書'!$X$7</f>
        <v>様式第1_K20</v>
      </c>
      <c r="P2" s="282" t="str">
        <f>'（様式第１）融資計画書'!$X$8</f>
        <v>様式第1_K22</v>
      </c>
      <c r="Q2" s="282" t="str">
        <f>'（様式第１）融資計画書'!$X$9</f>
        <v>様式第1_K25</v>
      </c>
      <c r="R2" s="282" t="str">
        <f>'（様式第１）融資計画書'!$X$10</f>
        <v>様式第1_K28</v>
      </c>
      <c r="S2" s="282" t="str">
        <f>'（様式第１）融資計画書'!$X$11</f>
        <v>様式第1_K31</v>
      </c>
      <c r="T2" s="282" t="str">
        <f>'（様式第１）融資計画書'!$X$12</f>
        <v>様式第1_K33</v>
      </c>
      <c r="U2" s="282" t="str">
        <f>'（様式第１）融資計画書'!$X$13</f>
        <v>様式第1_B70</v>
      </c>
      <c r="V2" s="282" t="str">
        <f>'（様式第１）融資計画書'!$X$14</f>
        <v>様式第1_B74</v>
      </c>
      <c r="W2" s="282" t="str">
        <f>'（別添１）融資計画詳細1'!$X$2</f>
        <v>別添1_C6</v>
      </c>
      <c r="X2" s="282" t="str">
        <f>'（別添１）融資計画詳細1'!$X$3</f>
        <v>別添1_C8</v>
      </c>
      <c r="Y2" s="282" t="str">
        <f>'（別添１）融資計画詳細1'!$X$4</f>
        <v>別添1_C10</v>
      </c>
      <c r="Z2" s="282" t="str">
        <f>'（別添１）融資計画詳細1'!$X$5</f>
        <v>別添1_D12</v>
      </c>
      <c r="AA2" s="282" t="str">
        <f>'（別添１）融資計画詳細1'!$X$6</f>
        <v>別添1_D13</v>
      </c>
      <c r="AB2" s="282" t="str">
        <f>'（別添１）融資計画詳細1'!$X$7</f>
        <v>別添1_C14</v>
      </c>
      <c r="AC2" s="282" t="str">
        <f>'（別添１）融資計画詳細1'!$X$8</f>
        <v>別添1_C17</v>
      </c>
      <c r="AD2" s="282" t="str">
        <f>'（別添１）融資計画詳細1'!$X$9</f>
        <v>別添1_C19</v>
      </c>
      <c r="AE2" s="282" t="str">
        <f>'（別添１）融資計画詳細1'!$X$10</f>
        <v>別添1_C21</v>
      </c>
      <c r="AF2" s="282" t="str">
        <f>'（別添１）融資計画詳細1'!$X$11</f>
        <v>別添1_D23</v>
      </c>
      <c r="AG2" s="282" t="str">
        <f>'（別添１）融資計画詳細1'!$X$12</f>
        <v>別添1_D24</v>
      </c>
      <c r="AH2" s="282" t="str">
        <f>'（別添１）融資計画詳細1'!$X$13</f>
        <v>別添1_C25</v>
      </c>
      <c r="AI2" s="282" t="str">
        <f>'（別添１）融資計画詳細1'!$X$14</f>
        <v>別添1_L36</v>
      </c>
      <c r="AJ2" s="282" t="str">
        <f>'（別添１）融資計画詳細1'!$X$15</f>
        <v>別添1_L44</v>
      </c>
      <c r="AK2" s="282" t="str">
        <f>'（別添１）融資計画詳細1'!$X$16</f>
        <v>別添1_H8</v>
      </c>
      <c r="AL2" s="282" t="str">
        <f>'（別添１）融資計画詳細2'!$X$2</f>
        <v>別添1融_L2</v>
      </c>
      <c r="AM2" s="282" t="str">
        <f>'（別添１）融資計画詳細3'!$X$2</f>
        <v>別添1_D7</v>
      </c>
      <c r="AN2" s="282" t="str">
        <f>'（別添１）融資計画詳細3'!$X$3</f>
        <v>別添1_M7</v>
      </c>
      <c r="AO2" s="282" t="str">
        <f>'（別添１）融資計画詳細3'!$X$4</f>
        <v>別添1_D9</v>
      </c>
      <c r="AP2" s="282" t="str">
        <f>'（別添１）融資計画詳細3'!$X$5</f>
        <v>別添1_J9</v>
      </c>
      <c r="AQ2" s="282" t="str">
        <f>'（別添１）融資計画詳細3'!$X$6</f>
        <v>別添1_D11</v>
      </c>
      <c r="AR2" s="282" t="str">
        <f>'（別添１）融資計画詳細3'!$X$7</f>
        <v>別添1_D13</v>
      </c>
      <c r="AS2" s="282" t="str">
        <f>'（別添１）融資計画詳細3'!$X$8</f>
        <v>別添1_M13</v>
      </c>
      <c r="AT2" s="282" t="str">
        <f>'（別添１）融資計画詳細3'!$X$9</f>
        <v>別添1_D15</v>
      </c>
      <c r="AU2" s="282" t="str">
        <f>'（別添１）融資計画詳細3'!$X$10</f>
        <v>別添1_M15</v>
      </c>
      <c r="AV2" s="282" t="str">
        <f>'（別添１）融資計画詳細3'!$X$11</f>
        <v>別添1_G17</v>
      </c>
      <c r="AW2" s="282" t="str">
        <f>'（別添１）融資計画詳細3'!$X$12</f>
        <v>別添1_D15</v>
      </c>
      <c r="AX2" s="282" t="str">
        <f>'（別添１）融資計画詳細3'!$X$13</f>
        <v>別添1_D25</v>
      </c>
      <c r="AY2" s="282" t="str">
        <f>'（別添１）融資計画詳細3'!$X$14</f>
        <v>別添1_J25</v>
      </c>
      <c r="AZ2" s="282" t="str">
        <f>'（別添１）融資計画詳細3'!$X$15</f>
        <v>別添1_D27</v>
      </c>
      <c r="BA2" s="282" t="str">
        <f>'（別添１）融資計画詳細3'!$X$16</f>
        <v>別添1_A27～35</v>
      </c>
      <c r="BB2" s="282" t="str">
        <f>'（別添１）融資計画詳細3'!$X$17</f>
        <v>別添1_G52</v>
      </c>
      <c r="BC2" s="282" t="str">
        <f>'（別添１）融資計画詳細3'!$X$18</f>
        <v>別添1_A52</v>
      </c>
      <c r="BD2" s="282" t="str">
        <f>'（別添１）融資計画詳細3'!$X$19</f>
        <v>別添1_A42</v>
      </c>
      <c r="BE2" s="282" t="str">
        <f>'（別添１）融資計画詳細4'!$X$8</f>
        <v>別添1_G8</v>
      </c>
      <c r="BF2" s="282" t="str">
        <f>'（別添１）融資計画詳細4'!$X$9</f>
        <v>別添1_G9</v>
      </c>
      <c r="BG2" s="282" t="str">
        <f>'（別添１）融資計画詳細4'!$X$10</f>
        <v>別添1_G10</v>
      </c>
      <c r="BH2" s="282" t="str">
        <f>'（別添１）融資計画詳細4'!$X$11</f>
        <v>別添1_G11</v>
      </c>
      <c r="BI2" s="282" t="str">
        <f>'（別添１）融資計画詳細4'!$X$12</f>
        <v>別添1_G17</v>
      </c>
      <c r="BJ2" s="282" t="str">
        <f>'（別添１）融資計画詳細4'!$X$13</f>
        <v>別添1_G18</v>
      </c>
      <c r="BK2" s="282" t="str">
        <f>'（別添１）融資計画詳細4'!$X$14</f>
        <v>別添1_G19</v>
      </c>
      <c r="BL2" s="282" t="str">
        <f>'（別添１）融資計画詳細4'!$X$15</f>
        <v>別添1_G20</v>
      </c>
      <c r="BM2" s="282" t="str">
        <f>'（別添４）エネルギー消費効率の根拠（要件ア）'!$X$1</f>
        <v>別添4_A126～A129</v>
      </c>
      <c r="BN2" s="282" t="str">
        <f>'（別添４）エネルギー消費効率の根拠（要件ア）'!$X$2</f>
        <v>別添4_D134</v>
      </c>
      <c r="BO2" s="282" t="str">
        <f>'（別添４）エネルギー消費効率の根拠（要件ア）'!$X$3</f>
        <v>別添4_D135</v>
      </c>
      <c r="BP2" s="282" t="str">
        <f>'（別添４）エネルギー消費効率の根拠（要件ア）'!$X$4</f>
        <v>別添4_D136</v>
      </c>
      <c r="BQ2" s="282" t="str">
        <f>'（別添４）エネルギー消費効率の根拠（要件ア）'!$X$5</f>
        <v>別添4_D137</v>
      </c>
      <c r="BR2" s="282" t="str">
        <f>'（別添４）エネルギー消費効率の根拠（要件ア）'!$X$6</f>
        <v>別添4_D138</v>
      </c>
      <c r="BS2" s="282" t="str">
        <f>'（別添４）エネルギー消費効率の根拠（要件ア）'!$X$7</f>
        <v>別添4_D139</v>
      </c>
      <c r="BT2" s="282" t="str">
        <f>'（別添４）エネルギー消費効率の根拠（要件ア）'!$X$8</f>
        <v>別添4_D143</v>
      </c>
      <c r="BU2" s="282" t="str">
        <f>'（別添４）エネルギー消費効率の根拠（要件ア）'!$X$9</f>
        <v>別添4_G157</v>
      </c>
      <c r="BV2" s="282" t="str">
        <f>'（別添４）エネルギー消費効率の根拠（要件ア）'!$X$10</f>
        <v>別添4_G158</v>
      </c>
      <c r="BW2" s="282" t="str">
        <f>'（別添４）エネルギー消費効率の根拠（要件ア）'!$X$11</f>
        <v>別添4_G159</v>
      </c>
      <c r="BX2" s="282" t="str">
        <f>'（別添４）エネルギー消費効率の根拠（要件ア）'!$X$12</f>
        <v>別添4_G160</v>
      </c>
      <c r="BY2" s="282" t="str">
        <f>'（別添４）エネルギー消費効率の根拠（要件ア）'!$X$13</f>
        <v>別添4_G161</v>
      </c>
      <c r="BZ2" s="282" t="str">
        <f>'（別添４）エネルギー消費効率の根拠（要件ア）'!$X$14</f>
        <v>別添4_G165</v>
      </c>
      <c r="CA2" s="282" t="str">
        <f>'（別添４）エネルギー消費効率の根拠（要件ア）'!$X$15</f>
        <v>別添4_G166</v>
      </c>
      <c r="CB2" s="282" t="str">
        <f>'（別添４）エネルギー消費効率の根拠（要件ア）'!$X$16</f>
        <v>別添4_G167</v>
      </c>
      <c r="CC2" s="282" t="str">
        <f>'（別添４）エネルギー消費効率の根拠（要件ア）'!$X$17</f>
        <v>別添4_G168</v>
      </c>
      <c r="CD2" s="282" t="str">
        <f>'（別添４）エネルギー消費効率の根拠（要件ア）'!$X$18</f>
        <v>別添4_G169</v>
      </c>
      <c r="CE2" s="282" t="str">
        <f>'（別添４）エネルギー消費効率の根拠（要件ア）'!$X$19</f>
        <v>別添4_D170</v>
      </c>
      <c r="CF2" s="282" t="str">
        <f>'（別添４）エネルギー消費効率の根拠（要件ア）'!$X$20</f>
        <v>別添4_D174</v>
      </c>
      <c r="CG2" s="282" t="str">
        <f>'（別添４）エネルギー消費効率の根拠（要件ア）'!$X$21</f>
        <v>別添4_A190～A192</v>
      </c>
      <c r="CH2" s="282" t="str">
        <f>'（別添４）エネルギー消費効率の根拠（要件ア）'!$X$22</f>
        <v>別添4_D198</v>
      </c>
      <c r="CI2" s="282" t="str">
        <f>'（別添４）エネルギー消費効率の根拠（要件ア）'!$X$23</f>
        <v>別添4_D199</v>
      </c>
      <c r="CJ2" s="282" t="str">
        <f>'（別添４）エネルギー消費効率の根拠（要件ア）'!$X$24</f>
        <v>別添4_D200</v>
      </c>
      <c r="CK2" s="282" t="str">
        <f>'（別添４）エネルギー消費効率の根拠（要件ア）'!$X$25</f>
        <v>別添4_D201</v>
      </c>
      <c r="CL2" s="282" t="str">
        <f>'（別添４）エネルギー消費効率の根拠（要件ア）'!$X$26</f>
        <v>別添4_D202</v>
      </c>
      <c r="CM2" s="282" t="str">
        <f>'（別添４）エネルギー消費効率の根拠（要件ア）'!$X$27</f>
        <v>別添4_D203</v>
      </c>
      <c r="CN2" s="282" t="str">
        <f>'（別添４）エネルギー消費効率の根拠（要件ア）'!$X$28</f>
        <v>別添4_D207</v>
      </c>
      <c r="CO2" s="282" t="str">
        <f>'（別添４）エネルギー消費効率の根拠（要件ア）'!$X$29</f>
        <v>別添4_G221</v>
      </c>
      <c r="CP2" s="282" t="str">
        <f>'（別添４）エネルギー消費効率の根拠（要件ア）'!$X$30</f>
        <v>別添4_G222</v>
      </c>
      <c r="CQ2" s="282" t="str">
        <f>'（別添４）エネルギー消費効率の根拠（要件ア）'!$X$31</f>
        <v>別添4_G223</v>
      </c>
      <c r="CR2" s="282" t="str">
        <f>'（別添４）エネルギー消費効率の根拠（要件ア）'!$X$32</f>
        <v>別添4_G224</v>
      </c>
      <c r="CS2" s="282" t="str">
        <f>'（別添４）エネルギー消費効率の根拠（要件ア）'!$X$33</f>
        <v>別添4_G225</v>
      </c>
      <c r="CT2" s="282" t="str">
        <f>'（別添４）エネルギー消費効率の根拠（要件ア）'!$X$34</f>
        <v>別添4_G229</v>
      </c>
      <c r="CU2" s="282" t="str">
        <f>'（別添４）エネルギー消費効率の根拠（要件ア）'!$X$35</f>
        <v>別添4_G230</v>
      </c>
      <c r="CV2" s="282" t="str">
        <f>'（別添４）エネルギー消費効率の根拠（要件ア）'!$X$36</f>
        <v>別添4_G231</v>
      </c>
      <c r="CW2" s="282" t="str">
        <f>'（別添４）エネルギー消費効率の根拠（要件ア）'!$X$37</f>
        <v>別添4_G232</v>
      </c>
      <c r="CX2" s="282" t="str">
        <f>'（別添４）エネルギー消費効率の根拠（要件ア）'!$X$38</f>
        <v>別添4_G233</v>
      </c>
      <c r="CY2" s="282" t="str">
        <f>'（別添４）エネルギー消費効率の根拠（要件ア）'!$X$39</f>
        <v>別添4_D234</v>
      </c>
      <c r="CZ2" s="282" t="str">
        <f>'（別添４）エネルギー消費効率の根拠（要件ア）'!$X$40</f>
        <v>別添4_D238</v>
      </c>
      <c r="DA2" s="282" t="str">
        <f>'（別添４）エネルギー消費効率の根拠（要件ア）'!$X$41</f>
        <v>別添4_A255～A258</v>
      </c>
      <c r="DB2" s="282" t="str">
        <f>'（別添４）エネルギー消費効率の根拠（要件ア）'!$X$42</f>
        <v>別添4_D263</v>
      </c>
      <c r="DC2" s="282" t="str">
        <f>'（別添４）エネルギー消費効率の根拠（要件ア）'!$X$43</f>
        <v>別添4_D264</v>
      </c>
      <c r="DD2" s="282" t="str">
        <f>'（別添４）エネルギー消費効率の根拠（要件ア）'!$X$44</f>
        <v>別添4_D265</v>
      </c>
      <c r="DE2" s="282" t="str">
        <f>'（別添４）エネルギー消費効率の根拠（要件ア）'!$X$45</f>
        <v>別添4_D266</v>
      </c>
      <c r="DF2" s="282" t="str">
        <f>'（別添４）エネルギー消費効率の根拠（要件ア）'!$X$46</f>
        <v>別添4_D267</v>
      </c>
      <c r="DG2" s="282" t="str">
        <f>'（別添４）エネルギー消費効率の根拠（要件ア）'!$X$47</f>
        <v>別添4_D268</v>
      </c>
      <c r="DH2" s="282" t="str">
        <f>'（別添４）エネルギー消費効率の根拠（要件ア）'!$X$48</f>
        <v>別添4_D272</v>
      </c>
      <c r="DI2" s="282" t="str">
        <f>'（別添４）エネルギー消費効率の根拠（要件ア）'!$X$49</f>
        <v>別添4_G286</v>
      </c>
      <c r="DJ2" s="282" t="str">
        <f>'（別添４）エネルギー消費効率の根拠（要件ア）'!$X$50</f>
        <v>別添4_G287</v>
      </c>
      <c r="DK2" s="282" t="str">
        <f>'（別添４）エネルギー消費効率の根拠（要件ア）'!$X$51</f>
        <v>別添4_G288</v>
      </c>
      <c r="DL2" s="282" t="str">
        <f>'（別添４）エネルギー消費効率の根拠（要件ア）'!$X$52</f>
        <v>別添4_G289</v>
      </c>
      <c r="DM2" s="282" t="str">
        <f>'（別添４）エネルギー消費効率の根拠（要件ア）'!$X$53</f>
        <v>別添4_G290</v>
      </c>
      <c r="DN2" s="282" t="str">
        <f>'（別添４）エネルギー消費効率の根拠（要件ア）'!$X$54</f>
        <v>別添4_G294</v>
      </c>
      <c r="DO2" s="282" t="str">
        <f>'（別添４）エネルギー消費効率の根拠（要件ア）'!$X$55</f>
        <v>別添4_G295</v>
      </c>
      <c r="DP2" s="282" t="str">
        <f>'（別添４）エネルギー消費効率の根拠（要件ア）'!$X$56</f>
        <v>別添4_G296</v>
      </c>
      <c r="DQ2" s="282" t="str">
        <f>'（別添４）エネルギー消費効率の根拠（要件ア）'!$X$57</f>
        <v>別添4_G297</v>
      </c>
      <c r="DR2" s="282" t="str">
        <f>'（別添４）エネルギー消費効率の根拠（要件ア）'!$X$58</f>
        <v>別添4_G298</v>
      </c>
      <c r="DS2" s="282" t="str">
        <f>'（別添４）エネルギー消費効率の根拠（要件ア）'!$X$59</f>
        <v>別添4_D299</v>
      </c>
      <c r="DT2" s="282" t="str">
        <f>'（別添４）エネルギー消費効率の根拠（要件ア）'!$X$60</f>
        <v>別添4_D303</v>
      </c>
      <c r="DU2" s="282" t="str">
        <f>'（別添４）エネルギー消費効率の根拠（要件ア）'!$X$61</f>
        <v>別添4_A319～A322</v>
      </c>
      <c r="DV2" s="282" t="str">
        <f>'（別添４）エネルギー消費効率の根拠（要件ア）'!$X$62</f>
        <v>別添4_D327</v>
      </c>
      <c r="DW2" s="282" t="str">
        <f>'（別添４）エネルギー消費効率の根拠（要件ア）'!$X$63</f>
        <v>別添4_D328</v>
      </c>
      <c r="DX2" s="282" t="str">
        <f>'（別添４）エネルギー消費効率の根拠（要件ア）'!$X$64</f>
        <v>別添4_D329</v>
      </c>
      <c r="DY2" s="282" t="str">
        <f>'（別添４）エネルギー消費効率の根拠（要件ア）'!$X$65</f>
        <v>別添4_D330</v>
      </c>
      <c r="DZ2" s="282" t="str">
        <f>'（別添４）エネルギー消費効率の根拠（要件ア）'!$X$66</f>
        <v>別添4_D331</v>
      </c>
      <c r="EA2" s="282" t="str">
        <f>'（別添４）エネルギー消費効率の根拠（要件ア）'!$X$67</f>
        <v>別添4_D332</v>
      </c>
      <c r="EB2" s="282" t="str">
        <f>'（別添４）エネルギー消費効率の根拠（要件ア）'!$X$68</f>
        <v>別添4_D336</v>
      </c>
      <c r="EC2" s="282" t="str">
        <f>'（別添４）エネルギー消費効率の根拠（要件ア）'!$X$69</f>
        <v>別添4_G350</v>
      </c>
      <c r="ED2" s="282" t="str">
        <f>'（別添４）エネルギー消費効率の根拠（要件ア）'!$X$70</f>
        <v>別添4_G351</v>
      </c>
      <c r="EE2" s="282" t="str">
        <f>'（別添４）エネルギー消費効率の根拠（要件ア）'!$X$71</f>
        <v>別添4_G352</v>
      </c>
      <c r="EF2" s="282" t="str">
        <f>'（別添４）エネルギー消費効率の根拠（要件ア）'!$X$72</f>
        <v>別添4_G353</v>
      </c>
      <c r="EG2" s="282" t="str">
        <f>'（別添４）エネルギー消費効率の根拠（要件ア）'!$X$73</f>
        <v>別添4_G354</v>
      </c>
      <c r="EH2" s="282" t="str">
        <f>'（別添４）エネルギー消費効率の根拠（要件ア）'!$X$74</f>
        <v>別添4_G358</v>
      </c>
      <c r="EI2" s="282" t="str">
        <f>'（別添４）エネルギー消費効率の根拠（要件ア）'!$X$75</f>
        <v>別添4_G359</v>
      </c>
      <c r="EJ2" s="282" t="str">
        <f>'（別添４）エネルギー消費効率の根拠（要件ア）'!$X$76</f>
        <v>別添4_G360</v>
      </c>
      <c r="EK2" s="282" t="str">
        <f>'（別添４）エネルギー消費効率の根拠（要件ア）'!$X$77</f>
        <v>別添4_G361</v>
      </c>
      <c r="EL2" s="282" t="str">
        <f>'（別添４）エネルギー消費効率の根拠（要件ア）'!$X$78</f>
        <v>別添4_G362</v>
      </c>
      <c r="EM2" s="282" t="str">
        <f>'（別添４）エネルギー消費効率の根拠（要件ア）'!$X$79</f>
        <v>別添4_D363</v>
      </c>
      <c r="EN2" s="282" t="str">
        <f>'（別添４）エネルギー消費効率の根拠（要件ア）'!$X$80</f>
        <v>別添4_D367</v>
      </c>
      <c r="EO2" s="282" t="str">
        <f>'（別添４）エネルギー消費効率の根拠（要件ア）'!$X$81</f>
        <v>別添4_A384～A387</v>
      </c>
      <c r="EP2" s="282" t="str">
        <f>'（別添４）エネルギー消費効率の根拠（要件ア）'!$X$82</f>
        <v>別添4_D392</v>
      </c>
      <c r="EQ2" s="282" t="str">
        <f>'（別添４）エネルギー消費効率の根拠（要件ア）'!$X$83</f>
        <v>別添4_D393</v>
      </c>
      <c r="ER2" s="282" t="str">
        <f>'（別添４）エネルギー消費効率の根拠（要件ア）'!$X$84</f>
        <v>別添4_D394</v>
      </c>
      <c r="ES2" s="282" t="str">
        <f>'（別添４）エネルギー消費効率の根拠（要件ア）'!$X$85</f>
        <v>別添4_D395</v>
      </c>
      <c r="ET2" s="282" t="str">
        <f>'（別添４）エネルギー消費効率の根拠（要件ア）'!$X$86</f>
        <v>別添4_D396</v>
      </c>
      <c r="EU2" s="282" t="str">
        <f>'（別添４）エネルギー消費効率の根拠（要件ア）'!$X$87</f>
        <v>別添4_D397</v>
      </c>
      <c r="EV2" s="282" t="str">
        <f>'（別添４）エネルギー消費効率の根拠（要件ア）'!$X$88</f>
        <v>別添4_D401</v>
      </c>
      <c r="EW2" s="282" t="str">
        <f>'（別添４）エネルギー消費効率の根拠（要件ア）'!$X$89</f>
        <v>別添4_G415</v>
      </c>
      <c r="EX2" s="282" t="str">
        <f>'（別添４）エネルギー消費効率の根拠（要件ア）'!$X$90</f>
        <v>別添4_G416</v>
      </c>
      <c r="EY2" s="282" t="str">
        <f>'（別添４）エネルギー消費効率の根拠（要件ア）'!$X$91</f>
        <v>別添4_G417</v>
      </c>
      <c r="EZ2" s="282" t="str">
        <f>'（別添４）エネルギー消費効率の根拠（要件ア）'!$X$92</f>
        <v>別添4_G418</v>
      </c>
      <c r="FA2" s="282" t="str">
        <f>'（別添４）エネルギー消費効率の根拠（要件ア）'!$X$93</f>
        <v>別添4_G419</v>
      </c>
      <c r="FB2" s="282" t="str">
        <f>'（別添４）エネルギー消費効率の根拠（要件ア）'!$X$94</f>
        <v>別添4_G423</v>
      </c>
      <c r="FC2" s="282" t="str">
        <f>'（別添４）エネルギー消費効率の根拠（要件ア）'!$X$95</f>
        <v>別添4_G424</v>
      </c>
      <c r="FD2" s="282" t="str">
        <f>'（別添４）エネルギー消費効率の根拠（要件ア）'!$X$96</f>
        <v>別添4_G425</v>
      </c>
      <c r="FE2" s="282" t="str">
        <f>'（別添４）エネルギー消費効率の根拠（要件ア）'!$X$97</f>
        <v>別添4_G426</v>
      </c>
      <c r="FF2" s="282" t="str">
        <f>'（別添４）エネルギー消費効率の根拠（要件ア）'!$X$98</f>
        <v>別添4_G427</v>
      </c>
      <c r="FG2" s="282" t="str">
        <f>'（別添４）エネルギー消費効率の根拠（要件ア）'!$X$99</f>
        <v>別添4_D428</v>
      </c>
      <c r="FH2" s="282" t="str">
        <f>'（別添４）エネルギー消費効率の根拠（要件ア）'!$X$100</f>
        <v>別添4_D432</v>
      </c>
      <c r="FI2" s="282" t="str">
        <f>'（別添５）エネルギー消費原単位の改善根拠（要件イ）'!$X$1</f>
        <v>別添5_A6</v>
      </c>
      <c r="FJ2" s="282" t="str">
        <f>'（別添５）エネルギー消費原単位の改善根拠（要件イ）'!$X$2</f>
        <v>別添5_A28</v>
      </c>
      <c r="FK2" s="282" t="str">
        <f>'（別添５）エネルギー消費原単位の改善根拠（要件イ）'!$X$3</f>
        <v>別添5_A28</v>
      </c>
      <c r="FL2" s="282" t="str">
        <f>'（別添６）省エネルギー取組の根拠（要件ウ）'!$X$6</f>
        <v>別添6_A6</v>
      </c>
      <c r="FM2" s="282" t="str">
        <f>'（別添６）省エネルギー取組の根拠（要件ウ）'!$X$7</f>
        <v>別添6_A14</v>
      </c>
      <c r="FN2" s="282" t="str">
        <f>'（別添７）見込み省エネルギー量の算出（要件アと要件ウ）'!$AF$1</f>
        <v>別添7_1_U65</v>
      </c>
      <c r="FO2" s="282" t="str">
        <f>'（別添７）見込み省エネルギー量の算出（要件アと要件ウ）'!$AF$2</f>
        <v>別添7_1_U66</v>
      </c>
      <c r="FP2" s="282" t="str">
        <f>'（別添７）見込み省エネルギー量の算出（要件アと要件ウ）'!$AF$3</f>
        <v>別添7_1_B69</v>
      </c>
      <c r="FQ2" s="282" t="str">
        <f>'（別添７）見込み省エネルギー量の算出（要件アと要件ウ）'!$AF$4</f>
        <v>別添7_1_E69</v>
      </c>
      <c r="FR2" s="282" t="str">
        <f>'（別添７）見込み省エネルギー量の算出（要件アと要件ウ）'!$AF$5</f>
        <v>別添7_1_H69</v>
      </c>
      <c r="FS2" s="282" t="str">
        <f>'（別添７）見込み省エネルギー量の算出（要件アと要件ウ）'!$AF$6</f>
        <v>別添7_1_L69</v>
      </c>
      <c r="FT2" s="282" t="str">
        <f>'（別添７）見込み省エネルギー量の算出（要件アと要件ウ）'!$AF$7</f>
        <v>別添7_1_P69</v>
      </c>
      <c r="FU2" s="282" t="str">
        <f>'（別添７）見込み省エネルギー量の算出（要件アと要件ウ）'!$AF$8</f>
        <v>別添7_2_B78</v>
      </c>
      <c r="FV2" s="282" t="str">
        <f>'（別添７）見込み省エネルギー量の算出（要件アと要件ウ）'!$AF$9</f>
        <v>別添7_2_E78</v>
      </c>
      <c r="FW2" s="282" t="str">
        <f>'（別添７）見込み省エネルギー量の算出（要件アと要件ウ）'!$AF$10</f>
        <v>別添7_2_H78</v>
      </c>
      <c r="FX2" s="282" t="str">
        <f>'（別添７）見込み省エネルギー量の算出（要件アと要件ウ）'!$AF$11</f>
        <v>別添7_2_L78</v>
      </c>
      <c r="FY2" s="282" t="str">
        <f>'（別添７）見込み省エネルギー量の算出（要件アと要件ウ）'!$AF$12</f>
        <v>別添7_2_P78</v>
      </c>
      <c r="FZ2" s="282" t="str">
        <f>'（別添７）見込み省エネルギー量の算出（要件アと要件ウ）'!$AF$13</f>
        <v>別添7_3_B87</v>
      </c>
      <c r="GA2" s="282" t="str">
        <f>'（別添７）見込み省エネルギー量の算出（要件アと要件ウ）'!$AF$14</f>
        <v>別添7_3_E87</v>
      </c>
      <c r="GB2" s="282" t="str">
        <f>'（別添７）見込み省エネルギー量の算出（要件アと要件ウ）'!$AF$15</f>
        <v>別添7_3_H87</v>
      </c>
      <c r="GC2" s="282" t="str">
        <f>'（別添７）見込み省エネルギー量の算出（要件アと要件ウ）'!$AF$16</f>
        <v>別添7_3_L87</v>
      </c>
      <c r="GD2" s="282" t="str">
        <f>'（別添７）見込み省エネルギー量の算出（要件アと要件ウ）'!$AF$17</f>
        <v>別添7_3_P87</v>
      </c>
      <c r="GE2" s="282" t="str">
        <f>'（別添７）見込み省エネルギー量の算出（要件アと要件ウ）'!$AF$18</f>
        <v>別添7_4_B96</v>
      </c>
      <c r="GF2" s="282" t="str">
        <f>'（別添７）見込み省エネルギー量の算出（要件アと要件ウ）'!$AF$19</f>
        <v>別添7_4_E96</v>
      </c>
      <c r="GG2" s="282" t="str">
        <f>'（別添７）見込み省エネルギー量の算出（要件アと要件ウ）'!$AF$20</f>
        <v>別添7_4_H96</v>
      </c>
      <c r="GH2" s="282" t="str">
        <f>'（別添７）見込み省エネルギー量の算出（要件アと要件ウ）'!$AF$21</f>
        <v>別添7_4_L96</v>
      </c>
      <c r="GI2" s="282" t="str">
        <f>'（別添７）見込み省エネルギー量の算出（要件アと要件ウ）'!$AF$22</f>
        <v>別添7_4_P96</v>
      </c>
      <c r="GJ2" s="282" t="str">
        <f>'（別添７）見込み省エネルギー量の算出（要件アと要件ウ）'!$AF$23</f>
        <v>別添7_5_B110</v>
      </c>
      <c r="GK2" s="282" t="str">
        <f>'（別添７）見込み省エネルギー量の算出（要件アと要件ウ）'!$AF$24</f>
        <v>別添7_5_E110</v>
      </c>
      <c r="GL2" s="282" t="str">
        <f>'（別添７）見込み省エネルギー量の算出（要件アと要件ウ）'!$AF$25</f>
        <v>別添7_5_H110</v>
      </c>
      <c r="GM2" s="282" t="str">
        <f>'（別添７）見込み省エネルギー量の算出（要件アと要件ウ）'!$AF$26</f>
        <v>別添7_5_L110</v>
      </c>
      <c r="GN2" s="282" t="str">
        <f>'（別添７）見込み省エネルギー量の算出（要件アと要件ウ）'!$AF$27</f>
        <v>別添7_5_P110</v>
      </c>
      <c r="GO2" s="282" t="str">
        <f>'（別添７）見込み省エネルギー量の算出（要件アと要件ウ）'!$AF$28</f>
        <v>別添7_6_B119</v>
      </c>
      <c r="GP2" s="282" t="str">
        <f>'（別添７）見込み省エネルギー量の算出（要件アと要件ウ）'!$AF$29</f>
        <v>別添7_6_E119</v>
      </c>
      <c r="GQ2" s="282" t="str">
        <f>'（別添７）見込み省エネルギー量の算出（要件アと要件ウ）'!$AF$30</f>
        <v>別添7_6_H119</v>
      </c>
      <c r="GR2" s="282" t="str">
        <f>'（別添７）見込み省エネルギー量の算出（要件アと要件ウ）'!$AF$31</f>
        <v>別添7_6_L119</v>
      </c>
      <c r="GS2" s="282" t="str">
        <f>'（別添７）見込み省エネルギー量の算出（要件アと要件ウ）'!$AF$32</f>
        <v>別添7_6_P119</v>
      </c>
      <c r="GT2" s="282" t="str">
        <f>'（別添７）見込み省エネルギー量の算出（要件アと要件ウ）'!$AF$33</f>
        <v>別添7_7_B128</v>
      </c>
      <c r="GU2" s="282" t="str">
        <f>'（別添７）見込み省エネルギー量の算出（要件アと要件ウ）'!$AF$34</f>
        <v>別添7_7_E128</v>
      </c>
      <c r="GV2" s="282" t="str">
        <f>'（別添７）見込み省エネルギー量の算出（要件アと要件ウ）'!$AF$35</f>
        <v>別添7_7_H128</v>
      </c>
      <c r="GW2" s="282" t="str">
        <f>'（別添７）見込み省エネルギー量の算出（要件アと要件ウ）'!$AF$36</f>
        <v>別添7_7_L128</v>
      </c>
      <c r="GX2" s="282" t="str">
        <f>'（別添７）見込み省エネルギー量の算出（要件アと要件ウ）'!$AF$37</f>
        <v>別添7_7_P128</v>
      </c>
      <c r="GY2" s="282" t="str">
        <f>'（別添７）見込み省エネルギー量の算出（要件アと要件ウ）'!$AF$38</f>
        <v>別添7_8_B137</v>
      </c>
      <c r="GZ2" s="282" t="str">
        <f>'（別添７）見込み省エネルギー量の算出（要件アと要件ウ）'!$AF$39</f>
        <v>別添7_8_E137</v>
      </c>
      <c r="HA2" s="282" t="str">
        <f>'（別添７）見込み省エネルギー量の算出（要件アと要件ウ）'!$AF$40</f>
        <v>別添7_8_H137</v>
      </c>
      <c r="HB2" s="282" t="str">
        <f>'（別添７）見込み省エネルギー量の算出（要件アと要件ウ）'!$AF$41</f>
        <v>別添7_8_L137</v>
      </c>
      <c r="HC2" s="282" t="str">
        <f>'（別添７）見込み省エネルギー量の算出（要件アと要件ウ）'!$AF$42</f>
        <v>別添7_8_P137</v>
      </c>
      <c r="HD2" s="282" t="str">
        <f>'（別添７）見込み省エネルギー量の算出（要件アと要件ウ）'!$AF$43</f>
        <v>別添7_9_B151</v>
      </c>
      <c r="HE2" s="282" t="str">
        <f>'（別添７）見込み省エネルギー量の算出（要件アと要件ウ）'!$AF$44</f>
        <v>別添7_9_E151</v>
      </c>
      <c r="HF2" s="282" t="str">
        <f>'（別添７）見込み省エネルギー量の算出（要件アと要件ウ）'!$AF$45</f>
        <v>別添7_9_H151</v>
      </c>
      <c r="HG2" s="282" t="str">
        <f>'（別添７）見込み省エネルギー量の算出（要件アと要件ウ）'!$AF$46</f>
        <v>別添7_9_L151</v>
      </c>
      <c r="HH2" s="282" t="str">
        <f>'（別添７）見込み省エネルギー量の算出（要件アと要件ウ）'!$AF$47</f>
        <v>別添7_9_P151</v>
      </c>
      <c r="HI2" s="282" t="str">
        <f>'（別添７）見込み省エネルギー量の算出（要件アと要件ウ）'!$AF$48</f>
        <v>別添7_10_B160</v>
      </c>
      <c r="HJ2" s="282" t="str">
        <f>'（別添７）見込み省エネルギー量の算出（要件アと要件ウ）'!$AF$49</f>
        <v>別添7_10_E160</v>
      </c>
      <c r="HK2" s="282" t="str">
        <f>'（別添７）見込み省エネルギー量の算出（要件アと要件ウ）'!$AF$50</f>
        <v>別添7_10_H160</v>
      </c>
      <c r="HL2" s="282" t="str">
        <f>'（別添７）見込み省エネルギー量の算出（要件アと要件ウ）'!$AF$51</f>
        <v>別添7_10_L160</v>
      </c>
      <c r="HM2" s="282" t="str">
        <f>'（別添７）見込み省エネルギー量の算出（要件アと要件ウ）'!$AF$52</f>
        <v>別添7_10_P160</v>
      </c>
      <c r="HN2" s="282" t="str">
        <f>'（別添７）見込み省エネルギー量の算出（要件アと要件ウ）'!$AF$53</f>
        <v>別添7_11_B169</v>
      </c>
      <c r="HO2" s="282" t="str">
        <f>'（別添７）見込み省エネルギー量の算出（要件アと要件ウ）'!$AF$54</f>
        <v>別添7_11_E169</v>
      </c>
      <c r="HP2" s="282" t="str">
        <f>'（別添７）見込み省エネルギー量の算出（要件アと要件ウ）'!$AF$55</f>
        <v>別添7_11_H169</v>
      </c>
      <c r="HQ2" s="282" t="str">
        <f>'（別添７）見込み省エネルギー量の算出（要件アと要件ウ）'!$AF$56</f>
        <v>別添7_11_L169</v>
      </c>
      <c r="HR2" s="282" t="str">
        <f>'（別添７）見込み省エネルギー量の算出（要件アと要件ウ）'!$AF$57</f>
        <v>別添7_11_P169</v>
      </c>
      <c r="HS2" s="282" t="str">
        <f>'（別添７）見込み省エネルギー量の算出（要件アと要件ウ）'!$AF$58</f>
        <v>別添7_12_B179</v>
      </c>
      <c r="HT2" s="282" t="str">
        <f>'（別添７）見込み省エネルギー量の算出（要件アと要件ウ）'!$AF$59</f>
        <v>別添7_12_E179</v>
      </c>
      <c r="HU2" s="282" t="str">
        <f>'（別添７）見込み省エネルギー量の算出（要件アと要件ウ）'!$AF$60</f>
        <v>別添7_12_H179</v>
      </c>
      <c r="HV2" s="282" t="str">
        <f>'（別添７）見込み省エネルギー量の算出（要件アと要件ウ）'!$AF$61</f>
        <v>別添7_12_L179</v>
      </c>
      <c r="HW2" s="282" t="str">
        <f>'（別添７）見込み省エネルギー量の算出（要件アと要件ウ）'!$AF$62</f>
        <v>別添7_12_P179</v>
      </c>
      <c r="HX2" s="282" t="str">
        <f>'(別添７）見込み省エネルギー量の算出（要件イ）'!$AZ$1</f>
        <v>別添5原単位改善_J7</v>
      </c>
      <c r="HY2" s="282" t="str">
        <f>'(別添７）見込み省エネルギー量の算出（要件イ）'!$AZ$2</f>
        <v>別添5原単位改善_J11</v>
      </c>
      <c r="HZ2" s="282" t="str">
        <f>'(別添７）見込み省エネルギー量の算出（要件イ）'!$AZ$3</f>
        <v>別添5原単位改善_S11</v>
      </c>
      <c r="IA2" s="282" t="str">
        <f>'(別添７）見込み省エネルギー量の算出（要件イ）'!$AZ$4</f>
        <v>別添5原単位改善_J15</v>
      </c>
      <c r="IB2" s="282" t="str">
        <f>'(別添７）見込み省エネルギー量の算出（要件イ）'!$AZ$5</f>
        <v>別添5原単位改善_J19</v>
      </c>
      <c r="IC2" s="282" t="str">
        <f>'(別添７）見込み省エネルギー量の算出（要件イ）'!$AZ$6</f>
        <v>別添5原単位改善_S19</v>
      </c>
      <c r="ID2" s="282" t="str">
        <f>'(別添７）見込み省エネルギー量の算出（要件イ）'!$AZ$7</f>
        <v>別添5原単位改善_AP36</v>
      </c>
    </row>
    <row r="3" spans="1:238" ht="12.75" customHeight="1" x14ac:dyDescent="0.15">
      <c r="A3" s="281">
        <v>2</v>
      </c>
      <c r="B3" s="282" t="str">
        <f>'（様式第１）融資計画書'!$X$3</f>
        <v>様式第1_N4</v>
      </c>
      <c r="C3" s="282" t="str">
        <f>'（様式第１）融資計画書'!$Y$3</f>
        <v>付</v>
      </c>
      <c r="D3" s="282" t="str">
        <f>'（様式第１）融資計画書'!$Z$3</f>
        <v/>
      </c>
      <c r="I3" s="280" t="s">
        <v>520</v>
      </c>
      <c r="J3" s="282" t="str">
        <f>'（様式第１）融資計画書'!$Y$2</f>
        <v>年</v>
      </c>
      <c r="K3" s="282" t="str">
        <f>'（様式第１）融資計画書'!$Y$3</f>
        <v>付</v>
      </c>
      <c r="L3" s="282" t="str">
        <f>'（様式第１）融資計画書'!$Y$4</f>
        <v>日</v>
      </c>
      <c r="M3" s="282" t="str">
        <f>'（様式第１）融資計画書'!$Y$5</f>
        <v>指定金融機関_住所</v>
      </c>
      <c r="N3" s="282" t="str">
        <f>'（様式第１）融資計画書'!$Y$6</f>
        <v>指定金融機関_名称</v>
      </c>
      <c r="O3" s="282" t="str">
        <f>'（様式第１）融資計画書'!$Y$7</f>
        <v>指定金融機関_役職名</v>
      </c>
      <c r="P3" s="282" t="str">
        <f>'（様式第１）融資計画書'!$Y$8</f>
        <v>指定金融機関_代表者名</v>
      </c>
      <c r="Q3" s="282" t="str">
        <f>'（様式第１）融資計画書'!$Y$9</f>
        <v>利子補給対象事業者_住所</v>
      </c>
      <c r="R3" s="282" t="str">
        <f>'（様式第１）融資計画書'!$Y$10</f>
        <v>利子補給対象事業者_名称</v>
      </c>
      <c r="S3" s="282" t="str">
        <f>'（様式第１）融資計画書'!$Y$11</f>
        <v>利子補給対象事業者_役職名</v>
      </c>
      <c r="T3" s="282" t="str">
        <f>'（様式第１）融資計画書'!$Y$12</f>
        <v>利子補給対象事業者_代表者名</v>
      </c>
      <c r="U3" s="282" t="str">
        <f>'（様式第１）融資計画書'!$Y$13</f>
        <v>融資名称</v>
      </c>
      <c r="V3" s="282" t="str">
        <f>'（様式第１）融資計画書'!$Y$14</f>
        <v>融資計画の内容</v>
      </c>
      <c r="W3" s="282" t="str">
        <f>'（別添１）融資計画詳細1'!$Y$2</f>
        <v>融資額</v>
      </c>
      <c r="X3" s="282" t="str">
        <f>'（別添１）融資計画詳細1'!$Y$3</f>
        <v>元金均等返済額</v>
      </c>
      <c r="Y3" s="282" t="str">
        <f>'（別添１）融資計画詳細1'!$Y$4</f>
        <v>最終弁済額</v>
      </c>
      <c r="Z3" s="282" t="str">
        <f>'（別添１）融資計画詳細1'!$Y$5</f>
        <v>融資期間_自：</v>
      </c>
      <c r="AA3" s="282" t="str">
        <f>'（別添１）融資計画詳細1'!$Y$6</f>
        <v>融資期間_至：</v>
      </c>
      <c r="AB3" s="282" t="str">
        <f>'（別添１）融資計画詳細1'!$Y$7</f>
        <v>融資利率</v>
      </c>
      <c r="AC3" s="282" t="str">
        <f>'（別添１）融資計画詳細1'!$Y$8</f>
        <v>内　交付対象融資額</v>
      </c>
      <c r="AD3" s="282" t="str">
        <f>'（別添１）融資計画詳細1'!$Y$9</f>
        <v>元金均等返済額</v>
      </c>
      <c r="AE3" s="282" t="str">
        <f>'（別添１）融資計画詳細1'!$Y$10</f>
        <v>最終弁済額</v>
      </c>
      <c r="AF3" s="282" t="str">
        <f>'（別添１）融資計画詳細1'!$Y$11</f>
        <v>交付対象融資期間_自：</v>
      </c>
      <c r="AG3" s="282" t="str">
        <f>'（別添１）融資計画詳細1'!$Y$12</f>
        <v>交付対象融資期間_至：</v>
      </c>
      <c r="AH3" s="282" t="str">
        <f>'（別添１）融資計画詳細1'!$Y$13</f>
        <v>利子補給率</v>
      </c>
      <c r="AI3" s="282" t="str">
        <f>'（別添１）融資計画詳細1'!$Y$14</f>
        <v>利子補給金交付申請額（円）合計_単位期間Ⅰ</v>
      </c>
      <c r="AJ3" s="282" t="str">
        <f>'（別添１）融資計画詳細1'!$Y$15</f>
        <v>利子補給金交付申請額（円）合計_単位期間Ⅱ</v>
      </c>
      <c r="AK3" s="282" t="str">
        <f>'（別添１）融資計画詳細1'!$Y$16</f>
        <v>融資備考欄</v>
      </c>
      <c r="AL3" s="282" t="str">
        <f>'（別添１）融資計画詳細2'!$Y$2</f>
        <v>利子補給金交付申請額合計（円）</v>
      </c>
      <c r="AM3" s="282" t="str">
        <f>'（別添１）融資計画詳細3'!$Y$2</f>
        <v>事業者名</v>
      </c>
      <c r="AN3" s="282" t="str">
        <f>'（別添１）融資計画詳細3'!$Y$3</f>
        <v>設備等利用者名</v>
      </c>
      <c r="AO3" s="282" t="str">
        <f>'（別添１）融資計画詳細3'!$Y$4</f>
        <v>（住所）都道府県</v>
      </c>
      <c r="AP3" s="282" t="str">
        <f>'（別添１）融資計画詳細3'!$Y$5</f>
        <v>市区町村</v>
      </c>
      <c r="AQ3" s="282" t="str">
        <f>'（別添１）融資計画詳細3'!$Y$6</f>
        <v>丁目・番地</v>
      </c>
      <c r="AR3" s="282" t="str">
        <f>'（別添１）融資計画詳細3'!$Y$7</f>
        <v>業種大分類</v>
      </c>
      <c r="AS3" s="282" t="str">
        <f>'（別添１）融資計画詳細3'!$Y$8</f>
        <v>業種分類項目名</v>
      </c>
      <c r="AT3" s="282" t="str">
        <f>'（別添１）融資計画詳細3'!$Y$9</f>
        <v>資本金</v>
      </c>
      <c r="AU3" s="282" t="str">
        <f>'（別添１）融資計画詳細3'!$Y$10</f>
        <v>従業員数</v>
      </c>
      <c r="AV3" s="282" t="str">
        <f>'（別添１）融資計画詳細3'!$Y$11</f>
        <v>中小企業／その他（いずれかを選択）</v>
      </c>
      <c r="AW3" s="282" t="str">
        <f>'（別添１）融資計画詳細3'!$Y$12</f>
        <v>企業の内容</v>
      </c>
      <c r="AX3" s="282" t="str">
        <f>'（別添１）融資計画詳細3'!$Y$13</f>
        <v>（住所）都道府県</v>
      </c>
      <c r="AY3" s="282" t="str">
        <f>'（別添１）融資計画詳細3'!$Y$14</f>
        <v>市区町村</v>
      </c>
      <c r="AZ3" s="282" t="str">
        <f>'（別添１）融資計画詳細3'!$Y$15</f>
        <v>丁目・番地</v>
      </c>
      <c r="BA3" s="282" t="str">
        <f>'（別添１）融資計画詳細3'!$Y$16</f>
        <v>対象要件</v>
      </c>
      <c r="BB3" s="282" t="str">
        <f>'（別添１）融資計画詳細3'!$Y$17</f>
        <v>設備導入区分</v>
      </c>
      <c r="BC3" s="282" t="str">
        <f>'（別添１）融資計画詳細3'!$Y$18</f>
        <v>対象事業の概要</v>
      </c>
      <c r="BD3" s="282" t="str">
        <f>'（別添１）融資計画詳細3'!$Y$19</f>
        <v>導入設備の概要</v>
      </c>
      <c r="BE3" s="282" t="str">
        <f>'（別添１）融資計画詳細4'!$Y$8</f>
        <v>指定金融機関_担当部署等</v>
      </c>
      <c r="BF3" s="282" t="str">
        <f>'（別添１）融資計画詳細4'!$Y$9</f>
        <v>指定金融機関_担当者名</v>
      </c>
      <c r="BG3" s="282" t="str">
        <f>'（別添１）融資計画詳細4'!$Y$10</f>
        <v>指定金融機関_連絡先電話番号</v>
      </c>
      <c r="BH3" s="282" t="str">
        <f>'（別添１）融資計画詳細4'!$Y$11</f>
        <v>指定金融機関_連絡先E-MAIL</v>
      </c>
      <c r="BI3" s="282" t="str">
        <f>'（別添１）融資計画詳細4'!$Y$12</f>
        <v>利子補給対象事業者_担当部署等</v>
      </c>
      <c r="BJ3" s="282" t="str">
        <f>'（別添１）融資計画詳細4'!$Y$13</f>
        <v>利子補給対象事業者_担当者名</v>
      </c>
      <c r="BK3" s="282" t="str">
        <f>'（別添１）融資計画詳細4'!$Y$14</f>
        <v>利子補給対象事業者_連絡先電話番号</v>
      </c>
      <c r="BL3" s="282" t="str">
        <f>'（別添１）融資計画詳細4'!$Y$15</f>
        <v>利子補給対象事業者_連絡先E-MAIL</v>
      </c>
      <c r="BM3" s="282" t="str">
        <f>'（別添４）エネルギー消費効率の根拠（要件ア）'!$Y$1</f>
        <v>対象要件内容</v>
      </c>
      <c r="BN3" s="282" t="str">
        <f>'（別添４）エネルギー消費効率の根拠（要件ア）'!$Y$2</f>
        <v>製造メーカー</v>
      </c>
      <c r="BO3" s="282" t="str">
        <f>'（別添４）エネルギー消費効率の根拠（要件ア）'!$Y$3</f>
        <v>製品名</v>
      </c>
      <c r="BP3" s="282" t="str">
        <f>'（別添４）エネルギー消費効率の根拠（要件ア）'!$Y$4</f>
        <v>型番</v>
      </c>
      <c r="BQ3" s="282" t="str">
        <f>'（別添４）エネルギー消費効率の根拠（要件ア）'!$Y$5</f>
        <v>比較指標</v>
      </c>
      <c r="BR3" s="282" t="str">
        <f>'（別添４）エネルギー消費効率の根拠（要件ア）'!$Y$6</f>
        <v>台数</v>
      </c>
      <c r="BS3" s="282" t="str">
        <f>'（別添４）エネルギー消費効率の根拠（要件ア）'!$Y$7</f>
        <v>トップランナー基準</v>
      </c>
      <c r="BT3" s="282" t="str">
        <f>'（別添４）エネルギー消費効率の根拠（要件ア）'!$Y$8</f>
        <v>導入設備</v>
      </c>
      <c r="BU3" s="282" t="str">
        <f>'（別添４）エネルギー消費効率の根拠（要件ア）'!$Y$9</f>
        <v>製造メーカー</v>
      </c>
      <c r="BV3" s="282" t="str">
        <f>'（別添４）エネルギー消費効率の根拠（要件ア）'!$Y$10</f>
        <v>製品名</v>
      </c>
      <c r="BW3" s="282" t="str">
        <f>'（別添４）エネルギー消費効率の根拠（要件ア）'!$Y$11</f>
        <v>型番</v>
      </c>
      <c r="BX3" s="282" t="str">
        <f>'（別添４）エネルギー消費効率の根拠（要件ア）'!$Y$12</f>
        <v>比較指標</v>
      </c>
      <c r="BY3" s="282" t="str">
        <f>'（別添４）エネルギー消費効率の根拠（要件ア）'!$Y$13</f>
        <v>一代前　備考</v>
      </c>
      <c r="BZ3" s="282" t="str">
        <f>'（別添４）エネルギー消費効率の根拠（要件ア）'!$Y$14</f>
        <v>製造メーカー</v>
      </c>
      <c r="CA3" s="282" t="str">
        <f>'（別添４）エネルギー消費効率の根拠（要件ア）'!$Y$15</f>
        <v>製品名</v>
      </c>
      <c r="CB3" s="282" t="str">
        <f>'（別添４）エネルギー消費効率の根拠（要件ア）'!$Y$16</f>
        <v>型番</v>
      </c>
      <c r="CC3" s="282" t="str">
        <f>'（別添４）エネルギー消費効率の根拠（要件ア）'!$Y$17</f>
        <v>比較指標</v>
      </c>
      <c r="CD3" s="282" t="str">
        <f>'（別添４）エネルギー消費効率の根拠（要件ア）'!$Y$18</f>
        <v>台数</v>
      </c>
      <c r="CE3" s="282" t="str">
        <f>'（別添４）エネルギー消費効率の根拠（要件ア）'!$Y$19</f>
        <v>導入設備　備考</v>
      </c>
      <c r="CF3" s="282" t="str">
        <f>'（別添４）エネルギー消費効率の根拠（要件ア）'!$Y$20</f>
        <v>省エネ要因</v>
      </c>
      <c r="CG3" s="282" t="str">
        <f>'（別添４）エネルギー消費効率の根拠（要件ア）'!$Y$21</f>
        <v>対象要件内容</v>
      </c>
      <c r="CH3" s="282" t="str">
        <f>'（別添４）エネルギー消費効率の根拠（要件ア）'!$Y$22</f>
        <v>製造メーカー</v>
      </c>
      <c r="CI3" s="282" t="str">
        <f>'（別添４）エネルギー消費効率の根拠（要件ア）'!$Y$23</f>
        <v>製品名</v>
      </c>
      <c r="CJ3" s="282" t="str">
        <f>'（別添４）エネルギー消費効率の根拠（要件ア）'!$Y$24</f>
        <v>型番</v>
      </c>
      <c r="CK3" s="282" t="str">
        <f>'（別添４）エネルギー消費効率の根拠（要件ア）'!$Y$25</f>
        <v>比較指標</v>
      </c>
      <c r="CL3" s="282" t="str">
        <f>'（別添４）エネルギー消費効率の根拠（要件ア）'!$Y$26</f>
        <v>台数</v>
      </c>
      <c r="CM3" s="282" t="str">
        <f>'（別添４）エネルギー消費効率の根拠（要件ア）'!$Y$27</f>
        <v>トップランナー基準</v>
      </c>
      <c r="CN3" s="282" t="str">
        <f>'（別添４）エネルギー消費効率の根拠（要件ア）'!$Y$28</f>
        <v>導入設備</v>
      </c>
      <c r="CO3" s="282" t="str">
        <f>'（別添４）エネルギー消費効率の根拠（要件ア）'!$Y$29</f>
        <v>製造メーカー</v>
      </c>
      <c r="CP3" s="282" t="str">
        <f>'（別添４）エネルギー消費効率の根拠（要件ア）'!$Y$30</f>
        <v>製品名</v>
      </c>
      <c r="CQ3" s="282" t="str">
        <f>'（別添４）エネルギー消費効率の根拠（要件ア）'!$Y$31</f>
        <v>型番</v>
      </c>
      <c r="CR3" s="282" t="str">
        <f>'（別添４）エネルギー消費効率の根拠（要件ア）'!$Y$32</f>
        <v>比較指標</v>
      </c>
      <c r="CS3" s="282" t="str">
        <f>'（別添４）エネルギー消費効率の根拠（要件ア）'!$Y$33</f>
        <v>一代前　備考</v>
      </c>
      <c r="CT3" s="282" t="str">
        <f>'（別添４）エネルギー消費効率の根拠（要件ア）'!$Y$34</f>
        <v>製造メーカー</v>
      </c>
      <c r="CU3" s="282" t="str">
        <f>'（別添４）エネルギー消費効率の根拠（要件ア）'!$Y$35</f>
        <v>製品名</v>
      </c>
      <c r="CV3" s="282" t="str">
        <f>'（別添４）エネルギー消費効率の根拠（要件ア）'!$Y$36</f>
        <v>型番</v>
      </c>
      <c r="CW3" s="282" t="str">
        <f>'（別添４）エネルギー消費効率の根拠（要件ア）'!$Y$37</f>
        <v>比較指標</v>
      </c>
      <c r="CX3" s="282" t="str">
        <f>'（別添４）エネルギー消費効率の根拠（要件ア）'!$Y$38</f>
        <v>台数</v>
      </c>
      <c r="CY3" s="282" t="str">
        <f>'（別添４）エネルギー消費効率の根拠（要件ア）'!$Y$39</f>
        <v>導入設備　備考</v>
      </c>
      <c r="CZ3" s="282" t="str">
        <f>'（別添４）エネルギー消費効率の根拠（要件ア）'!$Y$40</f>
        <v>省エネ要因</v>
      </c>
      <c r="DA3" s="282" t="str">
        <f>'（別添４）エネルギー消費効率の根拠（要件ア）'!$Y$41</f>
        <v>対象要件内容</v>
      </c>
      <c r="DB3" s="282" t="str">
        <f>'（別添４）エネルギー消費効率の根拠（要件ア）'!$Y$42</f>
        <v>製造メーカー</v>
      </c>
      <c r="DC3" s="282" t="str">
        <f>'（別添４）エネルギー消費効率の根拠（要件ア）'!$Y$43</f>
        <v>製品名</v>
      </c>
      <c r="DD3" s="282" t="str">
        <f>'（別添４）エネルギー消費効率の根拠（要件ア）'!$Y$44</f>
        <v>型番</v>
      </c>
      <c r="DE3" s="282" t="str">
        <f>'（別添４）エネルギー消費効率の根拠（要件ア）'!$Y$45</f>
        <v>比較指標</v>
      </c>
      <c r="DF3" s="282" t="str">
        <f>'（別添４）エネルギー消費効率の根拠（要件ア）'!$Y$46</f>
        <v>台数</v>
      </c>
      <c r="DG3" s="282" t="str">
        <f>'（別添４）エネルギー消費効率の根拠（要件ア）'!$Y$47</f>
        <v>トップランナー基準</v>
      </c>
      <c r="DH3" s="282" t="str">
        <f>'（別添４）エネルギー消費効率の根拠（要件ア）'!$Y$48</f>
        <v>導入設備</v>
      </c>
      <c r="DI3" s="282" t="str">
        <f>'（別添４）エネルギー消費効率の根拠（要件ア）'!$Y$49</f>
        <v>製造メーカー</v>
      </c>
      <c r="DJ3" s="282" t="str">
        <f>'（別添４）エネルギー消費効率の根拠（要件ア）'!$Y$50</f>
        <v>製品名</v>
      </c>
      <c r="DK3" s="282" t="str">
        <f>'（別添４）エネルギー消費効率の根拠（要件ア）'!$Y$51</f>
        <v>型番</v>
      </c>
      <c r="DL3" s="282" t="str">
        <f>'（別添４）エネルギー消費効率の根拠（要件ア）'!$Y$52</f>
        <v>比較指標</v>
      </c>
      <c r="DM3" s="282" t="str">
        <f>'（別添４）エネルギー消費効率の根拠（要件ア）'!$Y$53</f>
        <v>一代前　備考</v>
      </c>
      <c r="DN3" s="282" t="str">
        <f>'（別添４）エネルギー消費効率の根拠（要件ア）'!$Y$54</f>
        <v>製造メーカー</v>
      </c>
      <c r="DO3" s="282" t="str">
        <f>'（別添４）エネルギー消費効率の根拠（要件ア）'!$Y$55</f>
        <v>製品名</v>
      </c>
      <c r="DP3" s="282" t="str">
        <f>'（別添４）エネルギー消費効率の根拠（要件ア）'!$Y$56</f>
        <v>型番</v>
      </c>
      <c r="DQ3" s="282" t="str">
        <f>'（別添４）エネルギー消費効率の根拠（要件ア）'!$Y$57</f>
        <v>比較指標</v>
      </c>
      <c r="DR3" s="282" t="str">
        <f>'（別添４）エネルギー消費効率の根拠（要件ア）'!$Y$58</f>
        <v>台数</v>
      </c>
      <c r="DS3" s="282" t="str">
        <f>'（別添４）エネルギー消費効率の根拠（要件ア）'!$Y$59</f>
        <v>導入設備　備考</v>
      </c>
      <c r="DT3" s="282" t="str">
        <f>'（別添４）エネルギー消費効率の根拠（要件ア）'!$Y$60</f>
        <v>省エネ要因</v>
      </c>
      <c r="DU3" s="282" t="str">
        <f>'（別添４）エネルギー消費効率の根拠（要件ア）'!$Y$61</f>
        <v>対象要件内容</v>
      </c>
      <c r="DV3" s="282" t="str">
        <f>'（別添４）エネルギー消費効率の根拠（要件ア）'!$Y$62</f>
        <v>製造メーカー</v>
      </c>
      <c r="DW3" s="282" t="str">
        <f>'（別添４）エネルギー消費効率の根拠（要件ア）'!$Y$63</f>
        <v>製品名</v>
      </c>
      <c r="DX3" s="282" t="str">
        <f>'（別添４）エネルギー消費効率の根拠（要件ア）'!$Y$64</f>
        <v>型番</v>
      </c>
      <c r="DY3" s="282" t="str">
        <f>'（別添４）エネルギー消費効率の根拠（要件ア）'!$Y$65</f>
        <v>比較指標</v>
      </c>
      <c r="DZ3" s="282" t="str">
        <f>'（別添４）エネルギー消費効率の根拠（要件ア）'!$Y$66</f>
        <v>台数</v>
      </c>
      <c r="EA3" s="282" t="str">
        <f>'（別添４）エネルギー消費効率の根拠（要件ア）'!$Y$67</f>
        <v>トップランナー基準</v>
      </c>
      <c r="EB3" s="282" t="str">
        <f>'（別添４）エネルギー消費効率の根拠（要件ア）'!$Y$68</f>
        <v>導入設備</v>
      </c>
      <c r="EC3" s="282" t="str">
        <f>'（別添４）エネルギー消費効率の根拠（要件ア）'!$Y$69</f>
        <v>製造メーカー</v>
      </c>
      <c r="ED3" s="282" t="str">
        <f>'（別添４）エネルギー消費効率の根拠（要件ア）'!$Y$70</f>
        <v>製品名</v>
      </c>
      <c r="EE3" s="282" t="str">
        <f>'（別添４）エネルギー消費効率の根拠（要件ア）'!$Y$71</f>
        <v>型番</v>
      </c>
      <c r="EF3" s="282" t="str">
        <f>'（別添４）エネルギー消費効率の根拠（要件ア）'!$Y$72</f>
        <v>比較指標</v>
      </c>
      <c r="EG3" s="282" t="str">
        <f>'（別添４）エネルギー消費効率の根拠（要件ア）'!$Y$73</f>
        <v>一代前　備考</v>
      </c>
      <c r="EH3" s="282" t="str">
        <f>'（別添４）エネルギー消費効率の根拠（要件ア）'!$Y$74</f>
        <v>製造メーカー</v>
      </c>
      <c r="EI3" s="282" t="str">
        <f>'（別添４）エネルギー消費効率の根拠（要件ア）'!$Y$75</f>
        <v>製品名</v>
      </c>
      <c r="EJ3" s="282" t="str">
        <f>'（別添４）エネルギー消費効率の根拠（要件ア）'!$Y$76</f>
        <v>型番</v>
      </c>
      <c r="EK3" s="282" t="str">
        <f>'（別添４）エネルギー消費効率の根拠（要件ア）'!$Y$77</f>
        <v>比較指標</v>
      </c>
      <c r="EL3" s="282" t="str">
        <f>'（別添４）エネルギー消費効率の根拠（要件ア）'!$Y$78</f>
        <v>台数</v>
      </c>
      <c r="EM3" s="282" t="str">
        <f>'（別添４）エネルギー消費効率の根拠（要件ア）'!$Y$79</f>
        <v>導入設備　備考</v>
      </c>
      <c r="EN3" s="282" t="str">
        <f>'（別添４）エネルギー消費効率の根拠（要件ア）'!$Y$80</f>
        <v>省エネ要因</v>
      </c>
      <c r="EO3" s="282" t="str">
        <f>'（別添４）エネルギー消費効率の根拠（要件ア）'!$Y$81</f>
        <v>対象要件内容</v>
      </c>
      <c r="EP3" s="282" t="str">
        <f>'（別添４）エネルギー消費効率の根拠（要件ア）'!$Y$82</f>
        <v>製造メーカー</v>
      </c>
      <c r="EQ3" s="282" t="str">
        <f>'（別添４）エネルギー消費効率の根拠（要件ア）'!$Y$83</f>
        <v>製品名</v>
      </c>
      <c r="ER3" s="282" t="str">
        <f>'（別添４）エネルギー消費効率の根拠（要件ア）'!$Y$84</f>
        <v>型番</v>
      </c>
      <c r="ES3" s="282" t="str">
        <f>'（別添４）エネルギー消費効率の根拠（要件ア）'!$Y$85</f>
        <v>比較指標</v>
      </c>
      <c r="ET3" s="282" t="str">
        <f>'（別添４）エネルギー消費効率の根拠（要件ア）'!$Y$86</f>
        <v>台数</v>
      </c>
      <c r="EU3" s="282" t="str">
        <f>'（別添４）エネルギー消費効率の根拠（要件ア）'!$Y$87</f>
        <v>トップランナー基準</v>
      </c>
      <c r="EV3" s="282" t="str">
        <f>'（別添４）エネルギー消費効率の根拠（要件ア）'!$Y$88</f>
        <v>導入設備</v>
      </c>
      <c r="EW3" s="282" t="str">
        <f>'（別添４）エネルギー消費効率の根拠（要件ア）'!$Y$89</f>
        <v>製造メーカー</v>
      </c>
      <c r="EX3" s="282" t="str">
        <f>'（別添４）エネルギー消費効率の根拠（要件ア）'!$Y$90</f>
        <v>製品名</v>
      </c>
      <c r="EY3" s="282" t="str">
        <f>'（別添４）エネルギー消費効率の根拠（要件ア）'!$Y$91</f>
        <v>型番</v>
      </c>
      <c r="EZ3" s="282" t="str">
        <f>'（別添４）エネルギー消費効率の根拠（要件ア）'!$Y$92</f>
        <v>比較指標</v>
      </c>
      <c r="FA3" s="282" t="str">
        <f>'（別添４）エネルギー消費効率の根拠（要件ア）'!$Y$93</f>
        <v>一代前　備考</v>
      </c>
      <c r="FB3" s="282" t="str">
        <f>'（別添４）エネルギー消費効率の根拠（要件ア）'!$Y$94</f>
        <v>製造メーカー</v>
      </c>
      <c r="FC3" s="282" t="str">
        <f>'（別添４）エネルギー消費効率の根拠（要件ア）'!$Y$95</f>
        <v>製品名</v>
      </c>
      <c r="FD3" s="282" t="str">
        <f>'（別添４）エネルギー消費効率の根拠（要件ア）'!$Y$96</f>
        <v>型番</v>
      </c>
      <c r="FE3" s="282" t="str">
        <f>'（別添４）エネルギー消費効率の根拠（要件ア）'!$Y$97</f>
        <v>比較指標</v>
      </c>
      <c r="FF3" s="282" t="str">
        <f>'（別添４）エネルギー消費効率の根拠（要件ア）'!$Y$98</f>
        <v>台数</v>
      </c>
      <c r="FG3" s="282" t="str">
        <f>'（別添４）エネルギー消費効率の根拠（要件ア）'!$Y$99</f>
        <v>導入設備　備考</v>
      </c>
      <c r="FH3" s="282" t="str">
        <f>'（別添４）エネルギー消費効率の根拠（要件ア）'!$Y$100</f>
        <v>省エネ要因</v>
      </c>
      <c r="FI3" s="282" t="str">
        <f>'（別添５）エネルギー消費原単位の改善根拠（要件イ）'!$Y$1</f>
        <v>事業実施前の原単位及びエネルギー使用量</v>
      </c>
      <c r="FJ3" s="282" t="str">
        <f>'（別添５）エネルギー消費原単位の改善根拠（要件イ）'!$Y$2</f>
        <v>事業実施後の原単位及びエネルギー使用量</v>
      </c>
      <c r="FK3" s="282" t="str">
        <f>'（別添５）エネルギー消費原単位の改善根拠（要件イ）'!$Y$3</f>
        <v>３．原単位改善率</v>
      </c>
      <c r="FL3" s="282" t="str">
        <f>'（別添６）省エネルギー取組の根拠（要件ウ）'!$Y$6</f>
        <v>要件ウ_対象要件内容</v>
      </c>
      <c r="FM3" s="282" t="str">
        <f>'（別添６）省エネルギー取組の根拠（要件ウ）'!$Y$7</f>
        <v>取組内容の詳細</v>
      </c>
      <c r="FN3" s="282" t="str">
        <f>'（別添７）見込み省エネルギー量の算出（要件アと要件ウ）'!$AG$1</f>
        <v>(事業全体)年間見込み省エネルギー率[%]</v>
      </c>
      <c r="FO3" s="282" t="str">
        <f>'（別添７）見込み省エネルギー量の算出（要件アと要件ウ）'!$AG$2</f>
        <v>(事業全体)年間見込み省エネルギー量[kl]</v>
      </c>
      <c r="FP3" s="282" t="str">
        <f>'（別添７）見込み省エネルギー量の算出（要件アと要件ウ）'!$AG$3</f>
        <v>製品名</v>
      </c>
      <c r="FQ3" s="282" t="str">
        <f>'（別添７）見込み省エネルギー量の算出（要件アと要件ウ）'!$AG$4</f>
        <v>型番</v>
      </c>
      <c r="FR3" s="282" t="str">
        <f>'（別添７）見込み省エネルギー量の算出（要件アと要件ウ）'!$AG$5</f>
        <v>年間見込み省エネルギー率[%]</v>
      </c>
      <c r="FS3" s="282" t="str">
        <f>'（別添７）見込み省エネルギー量の算出（要件アと要件ウ）'!$AG$6</f>
        <v>年間見込み省エネルギー量[kl]</v>
      </c>
      <c r="FT3" s="282" t="str">
        <f>'（別添７）見込み省エネルギー量の算出（要件アと要件ウ）'!$AG$7</f>
        <v>算出根拠</v>
      </c>
      <c r="FU3" s="282" t="str">
        <f>'（別添７）見込み省エネルギー量の算出（要件アと要件ウ）'!$AG$8</f>
        <v>製品名</v>
      </c>
      <c r="FV3" s="282" t="str">
        <f>'（別添７）見込み省エネルギー量の算出（要件アと要件ウ）'!$AG$9</f>
        <v>型番</v>
      </c>
      <c r="FW3" s="282" t="str">
        <f>'（別添７）見込み省エネルギー量の算出（要件アと要件ウ）'!$AG$10</f>
        <v>年間見込み省エネルギー率[%]</v>
      </c>
      <c r="FX3" s="282" t="str">
        <f>'（別添７）見込み省エネルギー量の算出（要件アと要件ウ）'!$AG$11</f>
        <v>年間見込み省エネルギー量[kl]</v>
      </c>
      <c r="FY3" s="282" t="str">
        <f>'（別添７）見込み省エネルギー量の算出（要件アと要件ウ）'!$AG$12</f>
        <v>算出根拠</v>
      </c>
      <c r="FZ3" s="282" t="str">
        <f>'（別添７）見込み省エネルギー量の算出（要件アと要件ウ）'!$AG$13</f>
        <v>製品名</v>
      </c>
      <c r="GA3" s="282" t="str">
        <f>'（別添７）見込み省エネルギー量の算出（要件アと要件ウ）'!$AG$14</f>
        <v>型番</v>
      </c>
      <c r="GB3" s="282" t="str">
        <f>'（別添７）見込み省エネルギー量の算出（要件アと要件ウ）'!$AG$15</f>
        <v>年間見込み省エネルギー率[%]</v>
      </c>
      <c r="GC3" s="282" t="str">
        <f>'（別添７）見込み省エネルギー量の算出（要件アと要件ウ）'!$AG$16</f>
        <v>年間見込み省エネルギー量[kl]</v>
      </c>
      <c r="GD3" s="282" t="str">
        <f>'（別添７）見込み省エネルギー量の算出（要件アと要件ウ）'!$AG$17</f>
        <v>算出根拠</v>
      </c>
      <c r="GE3" s="282" t="str">
        <f>'（別添７）見込み省エネルギー量の算出（要件アと要件ウ）'!$AG$18</f>
        <v>製品名</v>
      </c>
      <c r="GF3" s="282" t="str">
        <f>'（別添７）見込み省エネルギー量の算出（要件アと要件ウ）'!$AG$19</f>
        <v>型番</v>
      </c>
      <c r="GG3" s="282" t="str">
        <f>'（別添７）見込み省エネルギー量の算出（要件アと要件ウ）'!$AG$20</f>
        <v>年間見込み省エネルギー率[%]</v>
      </c>
      <c r="GH3" s="282" t="str">
        <f>'（別添７）見込み省エネルギー量の算出（要件アと要件ウ）'!$AG$21</f>
        <v>年間見込み省エネルギー量[kl]</v>
      </c>
      <c r="GI3" s="282" t="str">
        <f>'（別添７）見込み省エネルギー量の算出（要件アと要件ウ）'!$AG$22</f>
        <v>算出根拠</v>
      </c>
      <c r="GJ3" s="282" t="str">
        <f>'（別添７）見込み省エネルギー量の算出（要件アと要件ウ）'!$AG$23</f>
        <v>製品名</v>
      </c>
      <c r="GK3" s="282" t="str">
        <f>'（別添７）見込み省エネルギー量の算出（要件アと要件ウ）'!$AG$24</f>
        <v>型番</v>
      </c>
      <c r="GL3" s="282" t="str">
        <f>'（別添７）見込み省エネルギー量の算出（要件アと要件ウ）'!$AG$25</f>
        <v>年間見込み省エネルギー率[%]</v>
      </c>
      <c r="GM3" s="282" t="str">
        <f>'（別添７）見込み省エネルギー量の算出（要件アと要件ウ）'!$AG$26</f>
        <v>年間見込み省エネルギー量[kl]</v>
      </c>
      <c r="GN3" s="282" t="str">
        <f>'（別添７）見込み省エネルギー量の算出（要件アと要件ウ）'!$AG$27</f>
        <v>算出根拠</v>
      </c>
      <c r="GO3" s="282" t="str">
        <f>'（別添７）見込み省エネルギー量の算出（要件アと要件ウ）'!$AG$28</f>
        <v>製品名</v>
      </c>
      <c r="GP3" s="282" t="str">
        <f>'（別添７）見込み省エネルギー量の算出（要件アと要件ウ）'!$AG$29</f>
        <v>型番</v>
      </c>
      <c r="GQ3" s="282" t="str">
        <f>'（別添７）見込み省エネルギー量の算出（要件アと要件ウ）'!$AG$30</f>
        <v>年間見込み省エネルギー率[%]</v>
      </c>
      <c r="GR3" s="282" t="str">
        <f>'（別添７）見込み省エネルギー量の算出（要件アと要件ウ）'!$AG$31</f>
        <v>年間見込み省エネルギー量[kl]</v>
      </c>
      <c r="GS3" s="282" t="str">
        <f>'（別添７）見込み省エネルギー量の算出（要件アと要件ウ）'!$AG$32</f>
        <v>算出根拠</v>
      </c>
      <c r="GT3" s="282" t="str">
        <f>'（別添７）見込み省エネルギー量の算出（要件アと要件ウ）'!$AG$33</f>
        <v>製品名</v>
      </c>
      <c r="GU3" s="282" t="str">
        <f>'（別添７）見込み省エネルギー量の算出（要件アと要件ウ）'!$AG$34</f>
        <v>型番</v>
      </c>
      <c r="GV3" s="282" t="str">
        <f>'（別添７）見込み省エネルギー量の算出（要件アと要件ウ）'!$AG$35</f>
        <v>年間見込み省エネルギー率[%]</v>
      </c>
      <c r="GW3" s="282" t="str">
        <f>'（別添７）見込み省エネルギー量の算出（要件アと要件ウ）'!$AG$36</f>
        <v>年間見込み省エネルギー量[kl]</v>
      </c>
      <c r="GX3" s="282" t="str">
        <f>'（別添７）見込み省エネルギー量の算出（要件アと要件ウ）'!$AG$37</f>
        <v>算出根拠</v>
      </c>
      <c r="GY3" s="282" t="str">
        <f>'（別添７）見込み省エネルギー量の算出（要件アと要件ウ）'!$AG$38</f>
        <v>製品名</v>
      </c>
      <c r="GZ3" s="282" t="str">
        <f>'（別添７）見込み省エネルギー量の算出（要件アと要件ウ）'!$AG$39</f>
        <v>型番</v>
      </c>
      <c r="HA3" s="282" t="str">
        <f>'（別添７）見込み省エネルギー量の算出（要件アと要件ウ）'!$AG$40</f>
        <v>年間見込み省エネルギー率[%]</v>
      </c>
      <c r="HB3" s="282" t="str">
        <f>'（別添７）見込み省エネルギー量の算出（要件アと要件ウ）'!$AG$41</f>
        <v>年間見込み省エネルギー量[kl]</v>
      </c>
      <c r="HC3" s="282" t="str">
        <f>'（別添７）見込み省エネルギー量の算出（要件アと要件ウ）'!$AG$42</f>
        <v>算出根拠</v>
      </c>
      <c r="HD3" s="282" t="str">
        <f>'（別添７）見込み省エネルギー量の算出（要件アと要件ウ）'!$AG$43</f>
        <v>製品名</v>
      </c>
      <c r="HE3" s="282" t="str">
        <f>'（別添７）見込み省エネルギー量の算出（要件アと要件ウ）'!$AG$44</f>
        <v>型番</v>
      </c>
      <c r="HF3" s="282" t="str">
        <f>'（別添７）見込み省エネルギー量の算出（要件アと要件ウ）'!$AG$45</f>
        <v>年間見込み省エネルギー率[%]</v>
      </c>
      <c r="HG3" s="282" t="str">
        <f>'（別添７）見込み省エネルギー量の算出（要件アと要件ウ）'!$AG$46</f>
        <v>年間見込み省エネルギー量[kl]</v>
      </c>
      <c r="HH3" s="282" t="str">
        <f>'（別添７）見込み省エネルギー量の算出（要件アと要件ウ）'!$AG$47</f>
        <v>算出根拠</v>
      </c>
      <c r="HI3" s="282" t="str">
        <f>'（別添７）見込み省エネルギー量の算出（要件アと要件ウ）'!$AG$48</f>
        <v>製品名</v>
      </c>
      <c r="HJ3" s="282" t="str">
        <f>'（別添７）見込み省エネルギー量の算出（要件アと要件ウ）'!$AG$49</f>
        <v>型番</v>
      </c>
      <c r="HK3" s="282" t="str">
        <f>'（別添７）見込み省エネルギー量の算出（要件アと要件ウ）'!$AG$50</f>
        <v>年間見込み省エネルギー率[%]</v>
      </c>
      <c r="HL3" s="282" t="str">
        <f>'（別添７）見込み省エネルギー量の算出（要件アと要件ウ）'!$AG$51</f>
        <v>年間見込み省エネルギー量[kl]</v>
      </c>
      <c r="HM3" s="282" t="str">
        <f>'（別添７）見込み省エネルギー量の算出（要件アと要件ウ）'!$AG$52</f>
        <v>算出根拠</v>
      </c>
      <c r="HN3" s="282" t="str">
        <f>'（別添７）見込み省エネルギー量の算出（要件アと要件ウ）'!$AG$53</f>
        <v>製品名</v>
      </c>
      <c r="HO3" s="282" t="str">
        <f>'（別添７）見込み省エネルギー量の算出（要件アと要件ウ）'!$AG$54</f>
        <v>型番</v>
      </c>
      <c r="HP3" s="282" t="str">
        <f>'（別添７）見込み省エネルギー量の算出（要件アと要件ウ）'!$AG$55</f>
        <v>年間見込み省エネルギー率[%]</v>
      </c>
      <c r="HQ3" s="282" t="str">
        <f>'（別添７）見込み省エネルギー量の算出（要件アと要件ウ）'!$AG$56</f>
        <v>年間見込み省エネルギー量[kl]</v>
      </c>
      <c r="HR3" s="282" t="str">
        <f>'（別添７）見込み省エネルギー量の算出（要件アと要件ウ）'!$AG$57</f>
        <v>算出根拠</v>
      </c>
      <c r="HS3" s="282" t="str">
        <f>'（別添７）見込み省エネルギー量の算出（要件アと要件ウ）'!$AG$58</f>
        <v>製品名</v>
      </c>
      <c r="HT3" s="282" t="str">
        <f>'（別添７）見込み省エネルギー量の算出（要件アと要件ウ）'!$AG$59</f>
        <v>型番</v>
      </c>
      <c r="HU3" s="282" t="str">
        <f>'（別添７）見込み省エネルギー量の算出（要件アと要件ウ）'!$AG$60</f>
        <v>年間見込み省エネルギー率[%]</v>
      </c>
      <c r="HV3" s="282" t="str">
        <f>'（別添７）見込み省エネルギー量の算出（要件アと要件ウ）'!$AG$61</f>
        <v>年間見込み省エネルギー量[kl]</v>
      </c>
      <c r="HW3" s="282" t="str">
        <f>'（別添７）見込み省エネルギー量の算出（要件アと要件ウ）'!$AG$62</f>
        <v>算出根拠</v>
      </c>
      <c r="HX3" s="282" t="str">
        <f>'(別添７）見込み省エネルギー量の算出（要件イ）'!$BA$1</f>
        <v>実施前エネルギー使用量[kl/年]</v>
      </c>
      <c r="HY3" s="282" t="str">
        <f>'(別添７）見込み省エネルギー量の算出（要件イ）'!$BA$2</f>
        <v>実施前生産量</v>
      </c>
      <c r="HZ3" s="282" t="str">
        <f>'(別添７）見込み省エネルギー量の算出（要件イ）'!$BA$3</f>
        <v>実施前生産量の単位</v>
      </c>
      <c r="IA3" s="282" t="str">
        <f>'(別添７）見込み省エネルギー量の算出（要件イ）'!$BA$4</f>
        <v>実施後エネルギー使用量[kl/年]</v>
      </c>
      <c r="IB3" s="282" t="str">
        <f>'(別添７）見込み省エネルギー量の算出（要件イ）'!$BA$5</f>
        <v>実施後生産量</v>
      </c>
      <c r="IC3" s="282" t="str">
        <f>'(別添７）見込み省エネルギー量の算出（要件イ）'!$BA$6</f>
        <v>実施後生産量の単位</v>
      </c>
      <c r="ID3" s="282" t="str">
        <f>'(別添７）見込み省エネルギー量の算出（要件イ）'!$BA$7</f>
        <v>見込み省エネルギー量[kl/年]</v>
      </c>
    </row>
    <row r="4" spans="1:238" ht="12.75" customHeight="1" x14ac:dyDescent="0.15">
      <c r="A4" s="281">
        <v>3</v>
      </c>
      <c r="B4" s="282" t="str">
        <f>'（様式第１）融資計画書'!$X$4</f>
        <v>様式第1_P4</v>
      </c>
      <c r="C4" s="282" t="str">
        <f>'（様式第１）融資計画書'!$Y$4</f>
        <v>日</v>
      </c>
      <c r="D4" s="282" t="str">
        <f>'（様式第１）融資計画書'!$Z$4</f>
        <v/>
      </c>
      <c r="I4" s="280" t="s">
        <v>22</v>
      </c>
      <c r="J4" s="282" t="str">
        <f>'（様式第１）融資計画書'!$Z$2</f>
        <v/>
      </c>
      <c r="K4" s="282" t="str">
        <f>'（様式第１）融資計画書'!$Z$3</f>
        <v/>
      </c>
      <c r="L4" s="282" t="str">
        <f>'（様式第１）融資計画書'!$Z$4</f>
        <v/>
      </c>
      <c r="M4" s="282" t="str">
        <f>'（様式第１）融資計画書'!$Z$5</f>
        <v/>
      </c>
      <c r="N4" s="282" t="str">
        <f>'（様式第１）融資計画書'!$Z$6</f>
        <v/>
      </c>
      <c r="O4" s="282" t="str">
        <f>'（様式第１）融資計画書'!$Z$7</f>
        <v/>
      </c>
      <c r="P4" s="282" t="str">
        <f>'（様式第１）融資計画書'!$Z$8</f>
        <v/>
      </c>
      <c r="Q4" s="282" t="str">
        <f>'（様式第１）融資計画書'!$Z$9</f>
        <v/>
      </c>
      <c r="R4" s="282" t="str">
        <f>'（様式第１）融資計画書'!$Z$10</f>
        <v/>
      </c>
      <c r="S4" s="282" t="str">
        <f>'（様式第１）融資計画書'!$Z$11</f>
        <v/>
      </c>
      <c r="T4" s="282" t="str">
        <f>'（様式第１）融資計画書'!$Z$12</f>
        <v/>
      </c>
      <c r="U4" s="282" t="str">
        <f>'（様式第１）融資計画書'!$Z$13</f>
        <v/>
      </c>
      <c r="V4" s="282" t="str">
        <f>'（様式第１）融資計画書'!$Z$14</f>
        <v/>
      </c>
      <c r="W4" s="324" t="str">
        <f>'（別添１）融資計画詳細1'!$Z$2</f>
        <v/>
      </c>
      <c r="X4" s="324" t="str">
        <f>'（別添１）融資計画詳細1'!$Z$3</f>
        <v/>
      </c>
      <c r="Y4" s="324" t="str">
        <f>'（別添１）融資計画詳細1'!$Z$4</f>
        <v/>
      </c>
      <c r="Z4" s="325" t="str">
        <f>'（別添１）融資計画詳細1'!$Z$5</f>
        <v/>
      </c>
      <c r="AA4" s="325" t="str">
        <f>'（別添１）融資計画詳細1'!$Z$6</f>
        <v/>
      </c>
      <c r="AB4" s="282" t="str">
        <f>'（別添１）融資計画詳細1'!$Z$7</f>
        <v/>
      </c>
      <c r="AC4" s="324" t="str">
        <f>'（別添１）融資計画詳細1'!$Z$8</f>
        <v/>
      </c>
      <c r="AD4" s="324" t="str">
        <f>'（別添１）融資計画詳細1'!$Z$9</f>
        <v/>
      </c>
      <c r="AE4" s="324" t="str">
        <f>'（別添１）融資計画詳細1'!$Z$10</f>
        <v/>
      </c>
      <c r="AF4" s="325" t="str">
        <f>'（別添１）融資計画詳細1'!$Z$11</f>
        <v/>
      </c>
      <c r="AG4" s="325" t="str">
        <f>'（別添１）融資計画詳細1'!$Z$12</f>
        <v/>
      </c>
      <c r="AH4" s="282" t="str">
        <f>'（別添１）融資計画詳細1'!$Z$13</f>
        <v/>
      </c>
      <c r="AI4" s="324" t="str">
        <f>'（別添１）融資計画詳細1'!$Z$14</f>
        <v/>
      </c>
      <c r="AJ4" s="324" t="str">
        <f>'（別添１）融資計画詳細1'!$Z$15</f>
        <v/>
      </c>
      <c r="AK4" s="324" t="str">
        <f>'（別添１）融資計画詳細1'!$Z$16</f>
        <v/>
      </c>
      <c r="AL4" s="324">
        <f>'（別添１）融資計画詳細2'!$Z$2</f>
        <v>0</v>
      </c>
      <c r="AM4" s="282" t="str">
        <f>'（別添１）融資計画詳細3'!$Z$2</f>
        <v/>
      </c>
      <c r="AN4" s="282" t="str">
        <f>'（別添１）融資計画詳細3'!$Z$3</f>
        <v/>
      </c>
      <c r="AO4" s="282" t="str">
        <f>'（別添１）融資計画詳細3'!$Z$4</f>
        <v/>
      </c>
      <c r="AP4" s="282" t="str">
        <f>'（別添１）融資計画詳細3'!$Z$5</f>
        <v/>
      </c>
      <c r="AQ4" s="282" t="str">
        <f>'（別添１）融資計画詳細3'!$Z$6</f>
        <v/>
      </c>
      <c r="AR4" s="282" t="str">
        <f>'（別添１）融資計画詳細3'!$Z$7</f>
        <v/>
      </c>
      <c r="AS4" s="282" t="str">
        <f>'（別添１）融資計画詳細3'!$Z$8</f>
        <v/>
      </c>
      <c r="AT4" s="324" t="str">
        <f>'（別添１）融資計画詳細3'!$Z$9</f>
        <v/>
      </c>
      <c r="AU4" s="324" t="str">
        <f>'（別添１）融資計画詳細3'!$Z$10</f>
        <v/>
      </c>
      <c r="AV4" s="282" t="str">
        <f>'（別添１）融資計画詳細3'!$Z$11</f>
        <v/>
      </c>
      <c r="AW4" s="282" t="str">
        <f>'（別添１）融資計画詳細3'!$Z$12</f>
        <v/>
      </c>
      <c r="AX4" s="282" t="str">
        <f>'（別添１）融資計画詳細3'!$Z$13</f>
        <v/>
      </c>
      <c r="AY4" s="282" t="str">
        <f>'（別添１）融資計画詳細3'!$Z$14</f>
        <v/>
      </c>
      <c r="AZ4" s="282" t="str">
        <f>'（別添１）融資計画詳細3'!$Z$15</f>
        <v/>
      </c>
      <c r="BA4" s="282" t="str">
        <f>'（別添１）融資計画詳細3'!$Z$16</f>
        <v/>
      </c>
      <c r="BB4" s="282" t="str">
        <f>'（別添１）融資計画詳細3'!$Z$17</f>
        <v/>
      </c>
      <c r="BC4" s="282" t="str">
        <f>'（別添１）融資計画詳細3'!$Z$18</f>
        <v/>
      </c>
      <c r="BD4" s="282" t="str">
        <f>'（別添１）融資計画詳細3'!$Z$19</f>
        <v/>
      </c>
      <c r="BE4" s="282" t="str">
        <f>'（別添１）融資計画詳細4'!$Z$8</f>
        <v/>
      </c>
      <c r="BF4" s="282" t="str">
        <f>'（別添１）融資計画詳細4'!$Z$9</f>
        <v/>
      </c>
      <c r="BG4" s="282" t="str">
        <f>'（別添１）融資計画詳細4'!$Z$10</f>
        <v/>
      </c>
      <c r="BH4" s="282" t="str">
        <f>'（別添１）融資計画詳細4'!$Z$11</f>
        <v/>
      </c>
      <c r="BI4" s="282" t="str">
        <f>'（別添１）融資計画詳細4'!$Z$12</f>
        <v/>
      </c>
      <c r="BJ4" s="282" t="str">
        <f>'（別添１）融資計画詳細4'!$Z$13</f>
        <v/>
      </c>
      <c r="BK4" s="282" t="str">
        <f>'（別添１）融資計画詳細4'!$Z$14</f>
        <v/>
      </c>
      <c r="BL4" s="282" t="str">
        <f>'（別添１）融資計画詳細4'!$Z$15</f>
        <v/>
      </c>
      <c r="BM4" s="282" t="str">
        <f>'（別添４）エネルギー消費効率の根拠（要件ア）'!$Z$1</f>
        <v/>
      </c>
      <c r="BN4" s="282" t="str">
        <f>'（別添４）エネルギー消費効率の根拠（要件ア）'!$Z$2</f>
        <v/>
      </c>
      <c r="BO4" s="282" t="str">
        <f>'（別添４）エネルギー消費効率の根拠（要件ア）'!$Z$3</f>
        <v/>
      </c>
      <c r="BP4" s="282" t="str">
        <f>'（別添４）エネルギー消費効率の根拠（要件ア）'!$Z$4</f>
        <v/>
      </c>
      <c r="BQ4" s="282" t="str">
        <f>'（別添４）エネルギー消費効率の根拠（要件ア）'!$Z$5</f>
        <v/>
      </c>
      <c r="BR4" s="282" t="str">
        <f>'（別添４）エネルギー消費効率の根拠（要件ア）'!$Z$6</f>
        <v/>
      </c>
      <c r="BS4" s="282" t="str">
        <f>'（別添４）エネルギー消費効率の根拠（要件ア）'!$Z$7</f>
        <v/>
      </c>
      <c r="BT4" s="282" t="str">
        <f>'（別添４）エネルギー消費効率の根拠（要件ア）'!$Z$8</f>
        <v/>
      </c>
      <c r="BU4" s="282" t="str">
        <f>'（別添４）エネルギー消費効率の根拠（要件ア）'!$Z$9</f>
        <v/>
      </c>
      <c r="BV4" s="282" t="str">
        <f>'（別添４）エネルギー消費効率の根拠（要件ア）'!$Z$10</f>
        <v/>
      </c>
      <c r="BW4" s="282" t="str">
        <f>'（別添４）エネルギー消費効率の根拠（要件ア）'!$Z$11</f>
        <v/>
      </c>
      <c r="BX4" s="282" t="str">
        <f>'（別添４）エネルギー消費効率の根拠（要件ア）'!$Z$12</f>
        <v/>
      </c>
      <c r="BY4" s="282" t="str">
        <f>'（別添４）エネルギー消費効率の根拠（要件ア）'!$Z$13</f>
        <v/>
      </c>
      <c r="BZ4" s="282" t="str">
        <f>'（別添４）エネルギー消費効率の根拠（要件ア）'!$Z$14</f>
        <v/>
      </c>
      <c r="CA4" s="282" t="str">
        <f>'（別添４）エネルギー消費効率の根拠（要件ア）'!$Z$15</f>
        <v/>
      </c>
      <c r="CB4" s="282" t="str">
        <f>'（別添４）エネルギー消費効率の根拠（要件ア）'!$Z$16</f>
        <v/>
      </c>
      <c r="CC4" s="282" t="str">
        <f>'（別添４）エネルギー消費効率の根拠（要件ア）'!$Z$17</f>
        <v/>
      </c>
      <c r="CD4" s="282" t="str">
        <f>'（別添４）エネルギー消費効率の根拠（要件ア）'!$Z$18</f>
        <v/>
      </c>
      <c r="CE4" s="282" t="str">
        <f>'（別添４）エネルギー消費効率の根拠（要件ア）'!$Z$19</f>
        <v/>
      </c>
      <c r="CF4" s="282" t="str">
        <f>'（別添４）エネルギー消費効率の根拠（要件ア）'!$Z$20</f>
        <v/>
      </c>
      <c r="CG4" s="282" t="str">
        <f>'（別添４）エネルギー消費効率の根拠（要件ア）'!$Z$21</f>
        <v/>
      </c>
      <c r="CH4" s="282" t="str">
        <f>'（別添４）エネルギー消費効率の根拠（要件ア）'!$Z$22</f>
        <v/>
      </c>
      <c r="CI4" s="282" t="str">
        <f>'（別添４）エネルギー消費効率の根拠（要件ア）'!$Z$23</f>
        <v/>
      </c>
      <c r="CJ4" s="282" t="str">
        <f>'（別添４）エネルギー消費効率の根拠（要件ア）'!$Z$24</f>
        <v/>
      </c>
      <c r="CK4" s="282" t="str">
        <f>'（別添４）エネルギー消費効率の根拠（要件ア）'!$Z$25</f>
        <v/>
      </c>
      <c r="CL4" s="282" t="str">
        <f>'（別添４）エネルギー消費効率の根拠（要件ア）'!$Z$26</f>
        <v/>
      </c>
      <c r="CM4" s="282" t="str">
        <f>'（別添４）エネルギー消費効率の根拠（要件ア）'!$Z$27</f>
        <v/>
      </c>
      <c r="CN4" s="282" t="str">
        <f>'（別添４）エネルギー消費効率の根拠（要件ア）'!$Z$28</f>
        <v/>
      </c>
      <c r="CO4" s="282" t="str">
        <f>'（別添４）エネルギー消費効率の根拠（要件ア）'!$Z$29</f>
        <v/>
      </c>
      <c r="CP4" s="282" t="str">
        <f>'（別添４）エネルギー消費効率の根拠（要件ア）'!$Z$30</f>
        <v/>
      </c>
      <c r="CQ4" s="282" t="str">
        <f>'（別添４）エネルギー消費効率の根拠（要件ア）'!$Z$31</f>
        <v/>
      </c>
      <c r="CR4" s="282" t="str">
        <f>'（別添４）エネルギー消費効率の根拠（要件ア）'!$Z$32</f>
        <v/>
      </c>
      <c r="CS4" s="282" t="str">
        <f>'（別添４）エネルギー消費効率の根拠（要件ア）'!$Z$33</f>
        <v/>
      </c>
      <c r="CT4" s="282" t="str">
        <f>'（別添４）エネルギー消費効率の根拠（要件ア）'!$Z$34</f>
        <v/>
      </c>
      <c r="CU4" s="282" t="str">
        <f>'（別添４）エネルギー消費効率の根拠（要件ア）'!$Z$35</f>
        <v/>
      </c>
      <c r="CV4" s="282" t="str">
        <f>'（別添４）エネルギー消費効率の根拠（要件ア）'!$Z$36</f>
        <v/>
      </c>
      <c r="CW4" s="282" t="str">
        <f>'（別添４）エネルギー消費効率の根拠（要件ア）'!$Z$37</f>
        <v/>
      </c>
      <c r="CX4" s="282" t="str">
        <f>'（別添４）エネルギー消費効率の根拠（要件ア）'!$Z$38</f>
        <v/>
      </c>
      <c r="CY4" s="282" t="str">
        <f>'（別添４）エネルギー消費効率の根拠（要件ア）'!$Z$39</f>
        <v/>
      </c>
      <c r="CZ4" s="282" t="str">
        <f>'（別添４）エネルギー消費効率の根拠（要件ア）'!$Z$40</f>
        <v/>
      </c>
      <c r="DA4" s="282" t="str">
        <f>'（別添４）エネルギー消費効率の根拠（要件ア）'!$Z$41</f>
        <v/>
      </c>
      <c r="DB4" s="282" t="str">
        <f>'（別添４）エネルギー消費効率の根拠（要件ア）'!$Z$42</f>
        <v/>
      </c>
      <c r="DC4" s="282" t="str">
        <f>'（別添４）エネルギー消費効率の根拠（要件ア）'!$Z$43</f>
        <v/>
      </c>
      <c r="DD4" s="282" t="str">
        <f>'（別添４）エネルギー消費効率の根拠（要件ア）'!$Z$44</f>
        <v/>
      </c>
      <c r="DE4" s="282" t="str">
        <f>'（別添４）エネルギー消費効率の根拠（要件ア）'!$Z$45</f>
        <v/>
      </c>
      <c r="DF4" s="282" t="str">
        <f>'（別添４）エネルギー消費効率の根拠（要件ア）'!$Z$46</f>
        <v/>
      </c>
      <c r="DG4" s="282" t="str">
        <f>'（別添４）エネルギー消費効率の根拠（要件ア）'!$Z$47</f>
        <v/>
      </c>
      <c r="DH4" s="282" t="str">
        <f>'（別添４）エネルギー消費効率の根拠（要件ア）'!$Z$48</f>
        <v/>
      </c>
      <c r="DI4" s="282" t="str">
        <f>'（別添４）エネルギー消費効率の根拠（要件ア）'!$Z$49</f>
        <v/>
      </c>
      <c r="DJ4" s="282" t="str">
        <f>'（別添４）エネルギー消費効率の根拠（要件ア）'!$Z$50</f>
        <v/>
      </c>
      <c r="DK4" s="282" t="str">
        <f>'（別添４）エネルギー消費効率の根拠（要件ア）'!$Z$51</f>
        <v/>
      </c>
      <c r="DL4" s="282" t="str">
        <f>'（別添４）エネルギー消費効率の根拠（要件ア）'!$Z$52</f>
        <v/>
      </c>
      <c r="DM4" s="282" t="str">
        <f>'（別添４）エネルギー消費効率の根拠（要件ア）'!$Z$53</f>
        <v/>
      </c>
      <c r="DN4" s="282" t="str">
        <f>'（別添４）エネルギー消費効率の根拠（要件ア）'!$Z$54</f>
        <v/>
      </c>
      <c r="DO4" s="282" t="str">
        <f>'（別添４）エネルギー消費効率の根拠（要件ア）'!$Z$55</f>
        <v/>
      </c>
      <c r="DP4" s="282" t="str">
        <f>'（別添４）エネルギー消費効率の根拠（要件ア）'!$Z$56</f>
        <v/>
      </c>
      <c r="DQ4" s="282" t="str">
        <f>'（別添４）エネルギー消費効率の根拠（要件ア）'!$Z$57</f>
        <v/>
      </c>
      <c r="DR4" s="282" t="str">
        <f>'（別添４）エネルギー消費効率の根拠（要件ア）'!$Z$58</f>
        <v/>
      </c>
      <c r="DS4" s="282" t="str">
        <f>'（別添４）エネルギー消費効率の根拠（要件ア）'!$Z$59</f>
        <v/>
      </c>
      <c r="DT4" s="282" t="str">
        <f>'（別添４）エネルギー消費効率の根拠（要件ア）'!$Z$60</f>
        <v/>
      </c>
      <c r="DU4" s="282" t="str">
        <f>'（別添４）エネルギー消費効率の根拠（要件ア）'!$Z$61</f>
        <v/>
      </c>
      <c r="DV4" s="282" t="str">
        <f>'（別添４）エネルギー消費効率の根拠（要件ア）'!$Z$62</f>
        <v/>
      </c>
      <c r="DW4" s="282" t="str">
        <f>'（別添４）エネルギー消費効率の根拠（要件ア）'!$Z$63</f>
        <v/>
      </c>
      <c r="DX4" s="282" t="str">
        <f>'（別添４）エネルギー消費効率の根拠（要件ア）'!$Z$64</f>
        <v/>
      </c>
      <c r="DY4" s="282" t="str">
        <f>'（別添４）エネルギー消費効率の根拠（要件ア）'!$Z$65</f>
        <v/>
      </c>
      <c r="DZ4" s="282" t="str">
        <f>'（別添４）エネルギー消費効率の根拠（要件ア）'!$Z$66</f>
        <v/>
      </c>
      <c r="EA4" s="282" t="str">
        <f>'（別添４）エネルギー消費効率の根拠（要件ア）'!$Z$67</f>
        <v/>
      </c>
      <c r="EB4" s="282" t="str">
        <f>'（別添４）エネルギー消費効率の根拠（要件ア）'!$Z$68</f>
        <v/>
      </c>
      <c r="EC4" s="282" t="str">
        <f>'（別添４）エネルギー消費効率の根拠（要件ア）'!$Z$69</f>
        <v/>
      </c>
      <c r="ED4" s="282" t="str">
        <f>'（別添４）エネルギー消費効率の根拠（要件ア）'!$Z$70</f>
        <v/>
      </c>
      <c r="EE4" s="282" t="str">
        <f>'（別添４）エネルギー消費効率の根拠（要件ア）'!$Z$71</f>
        <v/>
      </c>
      <c r="EF4" s="282" t="str">
        <f>'（別添４）エネルギー消費効率の根拠（要件ア）'!$Z$72</f>
        <v/>
      </c>
      <c r="EG4" s="282" t="str">
        <f>'（別添４）エネルギー消費効率の根拠（要件ア）'!$Z$73</f>
        <v/>
      </c>
      <c r="EH4" s="282" t="str">
        <f>'（別添４）エネルギー消費効率の根拠（要件ア）'!$Z$74</f>
        <v/>
      </c>
      <c r="EI4" s="282" t="str">
        <f>'（別添４）エネルギー消費効率の根拠（要件ア）'!$Z$75</f>
        <v/>
      </c>
      <c r="EJ4" s="282" t="str">
        <f>'（別添４）エネルギー消費効率の根拠（要件ア）'!$Z$76</f>
        <v/>
      </c>
      <c r="EK4" s="282" t="str">
        <f>'（別添４）エネルギー消費効率の根拠（要件ア）'!$Z$77</f>
        <v/>
      </c>
      <c r="EL4" s="282" t="str">
        <f>'（別添４）エネルギー消費効率の根拠（要件ア）'!$Z$78</f>
        <v/>
      </c>
      <c r="EM4" s="282" t="str">
        <f>'（別添４）エネルギー消費効率の根拠（要件ア）'!$Z$79</f>
        <v/>
      </c>
      <c r="EN4" s="282" t="str">
        <f>'（別添４）エネルギー消費効率の根拠（要件ア）'!$Z$80</f>
        <v/>
      </c>
      <c r="EO4" s="282" t="str">
        <f>'（別添４）エネルギー消費効率の根拠（要件ア）'!$Z$81</f>
        <v/>
      </c>
      <c r="EP4" s="282" t="str">
        <f>'（別添４）エネルギー消費効率の根拠（要件ア）'!$Z$82</f>
        <v/>
      </c>
      <c r="EQ4" s="282" t="str">
        <f>'（別添４）エネルギー消費効率の根拠（要件ア）'!$Z$83</f>
        <v/>
      </c>
      <c r="ER4" s="282" t="str">
        <f>'（別添４）エネルギー消費効率の根拠（要件ア）'!$Z$84</f>
        <v/>
      </c>
      <c r="ES4" s="282" t="str">
        <f>'（別添４）エネルギー消費効率の根拠（要件ア）'!$Z$85</f>
        <v/>
      </c>
      <c r="ET4" s="282" t="str">
        <f>'（別添４）エネルギー消費効率の根拠（要件ア）'!$Z$86</f>
        <v/>
      </c>
      <c r="EU4" s="282" t="str">
        <f>'（別添４）エネルギー消費効率の根拠（要件ア）'!$Z$87</f>
        <v/>
      </c>
      <c r="EV4" s="282" t="str">
        <f>'（別添４）エネルギー消費効率の根拠（要件ア）'!$Z$88</f>
        <v/>
      </c>
      <c r="EW4" s="282" t="str">
        <f>'（別添４）エネルギー消費効率の根拠（要件ア）'!$Z$89</f>
        <v/>
      </c>
      <c r="EX4" s="282" t="str">
        <f>'（別添４）エネルギー消費効率の根拠（要件ア）'!$Z$90</f>
        <v/>
      </c>
      <c r="EY4" s="282" t="str">
        <f>'（別添４）エネルギー消費効率の根拠（要件ア）'!$Z$91</f>
        <v/>
      </c>
      <c r="EZ4" s="282" t="str">
        <f>'（別添４）エネルギー消費効率の根拠（要件ア）'!$Z$92</f>
        <v/>
      </c>
      <c r="FA4" s="282" t="str">
        <f>'（別添４）エネルギー消費効率の根拠（要件ア）'!$Z$93</f>
        <v/>
      </c>
      <c r="FB4" s="282" t="str">
        <f>'（別添４）エネルギー消費効率の根拠（要件ア）'!$Z$94</f>
        <v/>
      </c>
      <c r="FC4" s="282" t="str">
        <f>'（別添４）エネルギー消費効率の根拠（要件ア）'!$Z$95</f>
        <v/>
      </c>
      <c r="FD4" s="282" t="str">
        <f>'（別添４）エネルギー消費効率の根拠（要件ア）'!$Z$96</f>
        <v/>
      </c>
      <c r="FE4" s="282" t="str">
        <f>'（別添４）エネルギー消費効率の根拠（要件ア）'!$Z$97</f>
        <v/>
      </c>
      <c r="FF4" s="282" t="str">
        <f>'（別添４）エネルギー消費効率の根拠（要件ア）'!$Z$98</f>
        <v/>
      </c>
      <c r="FG4" s="282" t="str">
        <f>'（別添４）エネルギー消費効率の根拠（要件ア）'!$Z$99</f>
        <v/>
      </c>
      <c r="FH4" s="282" t="str">
        <f>'（別添４）エネルギー消費効率の根拠（要件ア）'!$Z$100</f>
        <v/>
      </c>
      <c r="FI4" s="282" t="str">
        <f>'（別添５）エネルギー消費原単位の改善根拠（要件イ）'!$Z$1</f>
        <v/>
      </c>
      <c r="FJ4" s="282" t="str">
        <f>'（別添５）エネルギー消費原単位の改善根拠（要件イ）'!$Z$2</f>
        <v/>
      </c>
      <c r="FK4" s="282" t="str">
        <f>'（別添５）エネルギー消費原単位の改善根拠（要件イ）'!$Z$3</f>
        <v/>
      </c>
      <c r="FL4" s="282" t="str">
        <f>'（別添６）省エネルギー取組の根拠（要件ウ）'!$Z$6</f>
        <v/>
      </c>
      <c r="FM4" s="282" t="str">
        <f>'（別添６）省エネルギー取組の根拠（要件ウ）'!$Z$7</f>
        <v xml:space="preserve">
＜クラウドサービスの活用＞
・省エネルギー取組概要
・利用データセンター名称
・データセンターのＰＵＥ値（実測値又は設計値）
＜ＥＭＳの導入＞
・省エネルギー取組概要
・導入機器
・削減効果（計画値）
</v>
      </c>
      <c r="FN4" s="282" t="str">
        <f>'（別添７）見込み省エネルギー量の算出（要件アと要件ウ）'!$AH$1</f>
        <v/>
      </c>
      <c r="FO4" s="282" t="str">
        <f>'（別添７）見込み省エネルギー量の算出（要件アと要件ウ）'!$AH$2</f>
        <v/>
      </c>
      <c r="FP4" s="282" t="str">
        <f>'（別添７）見込み省エネルギー量の算出（要件アと要件ウ）'!$AH$3</f>
        <v/>
      </c>
      <c r="FQ4" s="282" t="str">
        <f>'（別添７）見込み省エネルギー量の算出（要件アと要件ウ）'!$AH$4</f>
        <v/>
      </c>
      <c r="FR4" s="282" t="str">
        <f>'（別添７）見込み省エネルギー量の算出（要件アと要件ウ）'!$AH$5</f>
        <v/>
      </c>
      <c r="FS4" s="282" t="str">
        <f>'（別添７）見込み省エネルギー量の算出（要件アと要件ウ）'!$AH$6</f>
        <v/>
      </c>
      <c r="FT4" s="282" t="str">
        <f>'（別添７）見込み省エネルギー量の算出（要件アと要件ウ）'!$AH$7</f>
        <v/>
      </c>
      <c r="FU4" s="282" t="str">
        <f>'（別添７）見込み省エネルギー量の算出（要件アと要件ウ）'!$AH$8</f>
        <v/>
      </c>
      <c r="FV4" s="282" t="str">
        <f>'（別添７）見込み省エネルギー量の算出（要件アと要件ウ）'!$AH$9</f>
        <v/>
      </c>
      <c r="FW4" s="282" t="str">
        <f>'（別添７）見込み省エネルギー量の算出（要件アと要件ウ）'!$AH$10</f>
        <v/>
      </c>
      <c r="FX4" s="282" t="str">
        <f>'（別添７）見込み省エネルギー量の算出（要件アと要件ウ）'!$AH$11</f>
        <v/>
      </c>
      <c r="FY4" s="282" t="str">
        <f>'（別添７）見込み省エネルギー量の算出（要件アと要件ウ）'!$AH$12</f>
        <v/>
      </c>
      <c r="FZ4" s="282" t="str">
        <f>'（別添７）見込み省エネルギー量の算出（要件アと要件ウ）'!$AH$13</f>
        <v/>
      </c>
      <c r="GA4" s="282" t="str">
        <f>'（別添７）見込み省エネルギー量の算出（要件アと要件ウ）'!$AH$14</f>
        <v/>
      </c>
      <c r="GB4" s="282" t="str">
        <f>'（別添７）見込み省エネルギー量の算出（要件アと要件ウ）'!$AH$15</f>
        <v/>
      </c>
      <c r="GC4" s="282" t="str">
        <f>'（別添７）見込み省エネルギー量の算出（要件アと要件ウ）'!$AH$16</f>
        <v/>
      </c>
      <c r="GD4" s="282" t="str">
        <f>'（別添７）見込み省エネルギー量の算出（要件アと要件ウ）'!$AH$17</f>
        <v/>
      </c>
      <c r="GE4" s="282" t="str">
        <f>'（別添７）見込み省エネルギー量の算出（要件アと要件ウ）'!$AH$18</f>
        <v/>
      </c>
      <c r="GF4" s="282" t="str">
        <f>'（別添７）見込み省エネルギー量の算出（要件アと要件ウ）'!$AH$19</f>
        <v/>
      </c>
      <c r="GG4" s="282" t="str">
        <f>'（別添７）見込み省エネルギー量の算出（要件アと要件ウ）'!$AH$20</f>
        <v/>
      </c>
      <c r="GH4" s="282" t="str">
        <f>'（別添７）見込み省エネルギー量の算出（要件アと要件ウ）'!$AH$21</f>
        <v/>
      </c>
      <c r="GI4" s="282" t="str">
        <f>'（別添７）見込み省エネルギー量の算出（要件アと要件ウ）'!$AH$22</f>
        <v/>
      </c>
      <c r="GJ4" s="282" t="str">
        <f>'（別添７）見込み省エネルギー量の算出（要件アと要件ウ）'!$AH$23</f>
        <v/>
      </c>
      <c r="GK4" s="282" t="str">
        <f>'（別添７）見込み省エネルギー量の算出（要件アと要件ウ）'!$AH$24</f>
        <v/>
      </c>
      <c r="GL4" s="282" t="str">
        <f>'（別添７）見込み省エネルギー量の算出（要件アと要件ウ）'!$AH$25</f>
        <v/>
      </c>
      <c r="GM4" s="282" t="str">
        <f>'（別添７）見込み省エネルギー量の算出（要件アと要件ウ）'!$AH$26</f>
        <v/>
      </c>
      <c r="GN4" s="282" t="str">
        <f>'（別添７）見込み省エネルギー量の算出（要件アと要件ウ）'!$AH$27</f>
        <v/>
      </c>
      <c r="GO4" s="282" t="str">
        <f>'（別添７）見込み省エネルギー量の算出（要件アと要件ウ）'!$AH$28</f>
        <v/>
      </c>
      <c r="GP4" s="282" t="str">
        <f>'（別添７）見込み省エネルギー量の算出（要件アと要件ウ）'!$AH$29</f>
        <v/>
      </c>
      <c r="GQ4" s="282" t="str">
        <f>'（別添７）見込み省エネルギー量の算出（要件アと要件ウ）'!$AH$30</f>
        <v/>
      </c>
      <c r="GR4" s="282" t="str">
        <f>'（別添７）見込み省エネルギー量の算出（要件アと要件ウ）'!$AH$31</f>
        <v/>
      </c>
      <c r="GS4" s="282" t="str">
        <f>'（別添７）見込み省エネルギー量の算出（要件アと要件ウ）'!$AH$32</f>
        <v/>
      </c>
      <c r="GT4" s="282" t="str">
        <f>'（別添７）見込み省エネルギー量の算出（要件アと要件ウ）'!$AH$33</f>
        <v/>
      </c>
      <c r="GU4" s="282" t="str">
        <f>'（別添７）見込み省エネルギー量の算出（要件アと要件ウ）'!$AH$34</f>
        <v/>
      </c>
      <c r="GV4" s="282" t="str">
        <f>'（別添７）見込み省エネルギー量の算出（要件アと要件ウ）'!$AH$35</f>
        <v/>
      </c>
      <c r="GW4" s="282" t="str">
        <f>'（別添７）見込み省エネルギー量の算出（要件アと要件ウ）'!$AH$36</f>
        <v/>
      </c>
      <c r="GX4" s="282" t="str">
        <f>'（別添７）見込み省エネルギー量の算出（要件アと要件ウ）'!$AH$37</f>
        <v/>
      </c>
      <c r="GY4" s="282" t="str">
        <f>'（別添７）見込み省エネルギー量の算出（要件アと要件ウ）'!$AH$38</f>
        <v/>
      </c>
      <c r="GZ4" s="282" t="str">
        <f>'（別添７）見込み省エネルギー量の算出（要件アと要件ウ）'!$AH$39</f>
        <v/>
      </c>
      <c r="HA4" s="282" t="str">
        <f>'（別添７）見込み省エネルギー量の算出（要件アと要件ウ）'!$AH$40</f>
        <v/>
      </c>
      <c r="HB4" s="282" t="str">
        <f>'（別添７）見込み省エネルギー量の算出（要件アと要件ウ）'!$AH$41</f>
        <v/>
      </c>
      <c r="HC4" s="282" t="str">
        <f>'（別添７）見込み省エネルギー量の算出（要件アと要件ウ）'!$AH$42</f>
        <v/>
      </c>
      <c r="HD4" s="282" t="str">
        <f>'（別添７）見込み省エネルギー量の算出（要件アと要件ウ）'!$AH$43</f>
        <v/>
      </c>
      <c r="HE4" s="282" t="str">
        <f>'（別添７）見込み省エネルギー量の算出（要件アと要件ウ）'!$AH$44</f>
        <v/>
      </c>
      <c r="HF4" s="282" t="str">
        <f>'（別添７）見込み省エネルギー量の算出（要件アと要件ウ）'!$AH$45</f>
        <v/>
      </c>
      <c r="HG4" s="282" t="str">
        <f>'（別添７）見込み省エネルギー量の算出（要件アと要件ウ）'!$AH$46</f>
        <v/>
      </c>
      <c r="HH4" s="282" t="str">
        <f>'（別添７）見込み省エネルギー量の算出（要件アと要件ウ）'!$AH$47</f>
        <v/>
      </c>
      <c r="HI4" s="282" t="str">
        <f>'（別添７）見込み省エネルギー量の算出（要件アと要件ウ）'!$AH$48</f>
        <v/>
      </c>
      <c r="HJ4" s="282" t="str">
        <f>'（別添７）見込み省エネルギー量の算出（要件アと要件ウ）'!$AH$49</f>
        <v/>
      </c>
      <c r="HK4" s="282" t="str">
        <f>'（別添７）見込み省エネルギー量の算出（要件アと要件ウ）'!$AH$50</f>
        <v/>
      </c>
      <c r="HL4" s="282" t="str">
        <f>'（別添７）見込み省エネルギー量の算出（要件アと要件ウ）'!$AH$51</f>
        <v/>
      </c>
      <c r="HM4" s="282" t="str">
        <f>'（別添７）見込み省エネルギー量の算出（要件アと要件ウ）'!$AH$52</f>
        <v/>
      </c>
      <c r="HN4" s="282" t="str">
        <f>'（別添７）見込み省エネルギー量の算出（要件アと要件ウ）'!$AH$53</f>
        <v/>
      </c>
      <c r="HO4" s="282" t="str">
        <f>'（別添７）見込み省エネルギー量の算出（要件アと要件ウ）'!$AH$54</f>
        <v/>
      </c>
      <c r="HP4" s="282" t="str">
        <f>'（別添７）見込み省エネルギー量の算出（要件アと要件ウ）'!$AH$55</f>
        <v/>
      </c>
      <c r="HQ4" s="282" t="str">
        <f>'（別添７）見込み省エネルギー量の算出（要件アと要件ウ）'!$AH$56</f>
        <v/>
      </c>
      <c r="HR4" s="282" t="str">
        <f>'（別添７）見込み省エネルギー量の算出（要件アと要件ウ）'!$AH$57</f>
        <v/>
      </c>
      <c r="HS4" s="282" t="str">
        <f>'（別添７）見込み省エネルギー量の算出（要件アと要件ウ）'!$AH$58</f>
        <v/>
      </c>
      <c r="HT4" s="282" t="str">
        <f>'（別添７）見込み省エネルギー量の算出（要件アと要件ウ）'!$AH$59</f>
        <v/>
      </c>
      <c r="HU4" s="282" t="str">
        <f>'（別添７）見込み省エネルギー量の算出（要件アと要件ウ）'!$AH$60</f>
        <v/>
      </c>
      <c r="HV4" s="282" t="str">
        <f>'（別添７）見込み省エネルギー量の算出（要件アと要件ウ）'!$AH$61</f>
        <v/>
      </c>
      <c r="HW4" s="282" t="str">
        <f>'（別添７）見込み省エネルギー量の算出（要件アと要件ウ）'!$AH$62</f>
        <v/>
      </c>
      <c r="HX4" s="282" t="str">
        <f>'(別添７）見込み省エネルギー量の算出（要件イ）'!$BB$1</f>
        <v/>
      </c>
      <c r="HY4" s="282" t="str">
        <f>'(別添７）見込み省エネルギー量の算出（要件イ）'!$BB$2</f>
        <v/>
      </c>
      <c r="HZ4" s="282" t="str">
        <f>'(別添７）見込み省エネルギー量の算出（要件イ）'!$BB$3</f>
        <v/>
      </c>
      <c r="IA4" s="282" t="str">
        <f>'(別添７）見込み省エネルギー量の算出（要件イ）'!$BB$4</f>
        <v/>
      </c>
      <c r="IB4" s="282" t="str">
        <f>'(別添７）見込み省エネルギー量の算出（要件イ）'!$BB$5</f>
        <v/>
      </c>
      <c r="IC4" s="282" t="str">
        <f>'(別添７）見込み省エネルギー量の算出（要件イ）'!$BB$6</f>
        <v/>
      </c>
      <c r="ID4" s="282" t="str">
        <f>'(別添７）見込み省エネルギー量の算出（要件イ）'!$BB$7</f>
        <v/>
      </c>
    </row>
    <row r="5" spans="1:238" x14ac:dyDescent="0.15">
      <c r="A5" s="281">
        <v>4</v>
      </c>
      <c r="B5" s="282" t="str">
        <f>'（様式第１）融資計画書'!$X$5</f>
        <v>様式第1_K14</v>
      </c>
      <c r="C5" s="282" t="str">
        <f>'（様式第１）融資計画書'!$Y$5</f>
        <v>指定金融機関_住所</v>
      </c>
      <c r="D5" s="282" t="str">
        <f>'（様式第１）融資計画書'!$Z$5</f>
        <v/>
      </c>
    </row>
    <row r="6" spans="1:238" x14ac:dyDescent="0.15">
      <c r="A6" s="281">
        <v>5</v>
      </c>
      <c r="B6" s="282" t="str">
        <f>'（様式第１）融資計画書'!$X$6</f>
        <v>様式第1_K17</v>
      </c>
      <c r="C6" s="282" t="str">
        <f>'（様式第１）融資計画書'!$Y$6</f>
        <v>指定金融機関_名称</v>
      </c>
      <c r="D6" s="282" t="str">
        <f>'（様式第１）融資計画書'!$Z$6</f>
        <v/>
      </c>
    </row>
    <row r="7" spans="1:238" x14ac:dyDescent="0.15">
      <c r="A7" s="281">
        <v>6</v>
      </c>
      <c r="B7" s="282" t="str">
        <f>'（様式第１）融資計画書'!$X$7</f>
        <v>様式第1_K20</v>
      </c>
      <c r="C7" s="282" t="str">
        <f>'（様式第１）融資計画書'!$Y$7</f>
        <v>指定金融機関_役職名</v>
      </c>
      <c r="D7" s="282" t="str">
        <f>'（様式第１）融資計画書'!$Z$7</f>
        <v/>
      </c>
    </row>
    <row r="8" spans="1:238" x14ac:dyDescent="0.15">
      <c r="A8" s="281">
        <v>7</v>
      </c>
      <c r="B8" s="282" t="str">
        <f>'（様式第１）融資計画書'!$X$8</f>
        <v>様式第1_K22</v>
      </c>
      <c r="C8" s="282" t="str">
        <f>'（様式第１）融資計画書'!$Y$8</f>
        <v>指定金融機関_代表者名</v>
      </c>
      <c r="D8" s="282" t="str">
        <f>'（様式第１）融資計画書'!$Z$8</f>
        <v/>
      </c>
    </row>
    <row r="9" spans="1:238" x14ac:dyDescent="0.15">
      <c r="A9" s="281">
        <v>8</v>
      </c>
      <c r="B9" s="282" t="str">
        <f>'（様式第１）融資計画書'!$X$9</f>
        <v>様式第1_K25</v>
      </c>
      <c r="C9" s="282" t="str">
        <f>'（様式第１）融資計画書'!$Y$9</f>
        <v>利子補給対象事業者_住所</v>
      </c>
      <c r="D9" s="282" t="str">
        <f>'（様式第１）融資計画書'!$Z$9</f>
        <v/>
      </c>
    </row>
    <row r="10" spans="1:238" x14ac:dyDescent="0.15">
      <c r="A10" s="281">
        <v>9</v>
      </c>
      <c r="B10" s="282" t="str">
        <f>'（様式第１）融資計画書'!$X$10</f>
        <v>様式第1_K28</v>
      </c>
      <c r="C10" s="282" t="str">
        <f>'（様式第１）融資計画書'!$Y$10</f>
        <v>利子補給対象事業者_名称</v>
      </c>
      <c r="D10" s="282" t="str">
        <f>'（様式第１）融資計画書'!$Z$10</f>
        <v/>
      </c>
    </row>
    <row r="11" spans="1:238" x14ac:dyDescent="0.15">
      <c r="A11" s="281">
        <v>10</v>
      </c>
      <c r="B11" s="282" t="str">
        <f>'（様式第１）融資計画書'!$X$11</f>
        <v>様式第1_K31</v>
      </c>
      <c r="C11" s="282" t="str">
        <f>'（様式第１）融資計画書'!$Y$11</f>
        <v>利子補給対象事業者_役職名</v>
      </c>
      <c r="D11" s="282" t="str">
        <f>'（様式第１）融資計画書'!$Z$11</f>
        <v/>
      </c>
    </row>
    <row r="12" spans="1:238" x14ac:dyDescent="0.15">
      <c r="A12" s="281">
        <v>11</v>
      </c>
      <c r="B12" s="282" t="str">
        <f>'（様式第１）融資計画書'!$X$12</f>
        <v>様式第1_K33</v>
      </c>
      <c r="C12" s="282" t="str">
        <f>'（様式第１）融資計画書'!$Y$12</f>
        <v>利子補給対象事業者_代表者名</v>
      </c>
      <c r="D12" s="282" t="str">
        <f>'（様式第１）融資計画書'!$Z$12</f>
        <v/>
      </c>
    </row>
    <row r="13" spans="1:238" x14ac:dyDescent="0.15">
      <c r="A13" s="281">
        <v>12</v>
      </c>
      <c r="B13" s="282" t="str">
        <f>'（様式第１）融資計画書'!$X$13</f>
        <v>様式第1_B70</v>
      </c>
      <c r="C13" s="282" t="str">
        <f>'（様式第１）融資計画書'!$Y$13</f>
        <v>融資名称</v>
      </c>
      <c r="D13" s="282" t="str">
        <f>'（様式第１）融資計画書'!$Z$13</f>
        <v/>
      </c>
    </row>
    <row r="14" spans="1:238" x14ac:dyDescent="0.15">
      <c r="A14" s="281">
        <v>13</v>
      </c>
      <c r="B14" s="282" t="str">
        <f>'（様式第１）融資計画書'!$X$14</f>
        <v>様式第1_B74</v>
      </c>
      <c r="C14" s="282" t="str">
        <f>'（様式第１）融資計画書'!$Y$14</f>
        <v>融資計画の内容</v>
      </c>
      <c r="D14" s="282" t="str">
        <f>'（様式第１）融資計画書'!$Z$14</f>
        <v/>
      </c>
    </row>
    <row r="15" spans="1:238" x14ac:dyDescent="0.15">
      <c r="A15" s="281">
        <v>14</v>
      </c>
      <c r="B15" s="282" t="str">
        <f>'（別添１）融資計画詳細1'!$X$2</f>
        <v>別添1_C6</v>
      </c>
      <c r="C15" s="282" t="str">
        <f>'（別添１）融資計画詳細1'!$Y$2</f>
        <v>融資額</v>
      </c>
      <c r="D15" s="324" t="str">
        <f>'（別添１）融資計画詳細1'!$Z$2</f>
        <v/>
      </c>
    </row>
    <row r="16" spans="1:238" x14ac:dyDescent="0.15">
      <c r="A16" s="281">
        <v>15</v>
      </c>
      <c r="B16" s="282" t="str">
        <f>'（別添１）融資計画詳細1'!$X$3</f>
        <v>別添1_C8</v>
      </c>
      <c r="C16" s="282" t="str">
        <f>'（別添１）融資計画詳細1'!$Y$3</f>
        <v>元金均等返済額</v>
      </c>
      <c r="D16" s="324" t="str">
        <f>'（別添１）融資計画詳細1'!$Z$3</f>
        <v/>
      </c>
    </row>
    <row r="17" spans="1:4" x14ac:dyDescent="0.15">
      <c r="A17" s="281">
        <v>16</v>
      </c>
      <c r="B17" s="282" t="str">
        <f>'（別添１）融資計画詳細1'!$X$4</f>
        <v>別添1_C10</v>
      </c>
      <c r="C17" s="282" t="str">
        <f>'（別添１）融資計画詳細1'!$Y$4</f>
        <v>最終弁済額</v>
      </c>
      <c r="D17" s="324" t="str">
        <f>'（別添１）融資計画詳細1'!$Z$4</f>
        <v/>
      </c>
    </row>
    <row r="18" spans="1:4" x14ac:dyDescent="0.15">
      <c r="A18" s="281">
        <v>17</v>
      </c>
      <c r="B18" s="282" t="str">
        <f>'（別添１）融資計画詳細1'!$X$5</f>
        <v>別添1_D12</v>
      </c>
      <c r="C18" s="282" t="str">
        <f>'（別添１）融資計画詳細1'!$Y$5</f>
        <v>融資期間_自：</v>
      </c>
      <c r="D18" s="325" t="str">
        <f>'（別添１）融資計画詳細1'!$Z$5</f>
        <v/>
      </c>
    </row>
    <row r="19" spans="1:4" x14ac:dyDescent="0.15">
      <c r="A19" s="281">
        <v>18</v>
      </c>
      <c r="B19" s="282" t="str">
        <f>'（別添１）融資計画詳細1'!$X$6</f>
        <v>別添1_D13</v>
      </c>
      <c r="C19" s="282" t="str">
        <f>'（別添１）融資計画詳細1'!$Y$6</f>
        <v>融資期間_至：</v>
      </c>
      <c r="D19" s="325" t="str">
        <f>'（別添１）融資計画詳細1'!$Z$6</f>
        <v/>
      </c>
    </row>
    <row r="20" spans="1:4" x14ac:dyDescent="0.15">
      <c r="A20" s="281">
        <v>19</v>
      </c>
      <c r="B20" s="282" t="str">
        <f>'（別添１）融資計画詳細1'!$X$7</f>
        <v>別添1_C14</v>
      </c>
      <c r="C20" s="282" t="str">
        <f>'（別添１）融資計画詳細1'!$Y$7</f>
        <v>融資利率</v>
      </c>
      <c r="D20" s="282" t="str">
        <f>'（別添１）融資計画詳細1'!$Z$7</f>
        <v/>
      </c>
    </row>
    <row r="21" spans="1:4" x14ac:dyDescent="0.15">
      <c r="A21" s="281">
        <v>20</v>
      </c>
      <c r="B21" s="282" t="str">
        <f>'（別添１）融資計画詳細1'!$X$8</f>
        <v>別添1_C17</v>
      </c>
      <c r="C21" s="282" t="str">
        <f>'（別添１）融資計画詳細1'!$Y$8</f>
        <v>内　交付対象融資額</v>
      </c>
      <c r="D21" s="324" t="str">
        <f>'（別添１）融資計画詳細1'!$Z$8</f>
        <v/>
      </c>
    </row>
    <row r="22" spans="1:4" x14ac:dyDescent="0.15">
      <c r="A22" s="281">
        <v>21</v>
      </c>
      <c r="B22" s="282" t="str">
        <f>'（別添１）融資計画詳細1'!$X$9</f>
        <v>別添1_C19</v>
      </c>
      <c r="C22" s="282" t="str">
        <f>'（別添１）融資計画詳細1'!$Y$9</f>
        <v>元金均等返済額</v>
      </c>
      <c r="D22" s="324" t="str">
        <f>'（別添１）融資計画詳細1'!$Z$9</f>
        <v/>
      </c>
    </row>
    <row r="23" spans="1:4" x14ac:dyDescent="0.15">
      <c r="A23" s="281">
        <v>22</v>
      </c>
      <c r="B23" s="282" t="str">
        <f>'（別添１）融資計画詳細1'!$X$10</f>
        <v>別添1_C21</v>
      </c>
      <c r="C23" s="282" t="str">
        <f>'（別添１）融資計画詳細1'!$Y$10</f>
        <v>最終弁済額</v>
      </c>
      <c r="D23" s="324" t="str">
        <f>'（別添１）融資計画詳細1'!$Z$10</f>
        <v/>
      </c>
    </row>
    <row r="24" spans="1:4" x14ac:dyDescent="0.15">
      <c r="A24" s="281">
        <v>23</v>
      </c>
      <c r="B24" s="282" t="str">
        <f>'（別添１）融資計画詳細1'!$X$11</f>
        <v>別添1_D23</v>
      </c>
      <c r="C24" s="282" t="str">
        <f>'（別添１）融資計画詳細1'!$Y$11</f>
        <v>交付対象融資期間_自：</v>
      </c>
      <c r="D24" s="325" t="str">
        <f>'（別添１）融資計画詳細1'!$Z$11</f>
        <v/>
      </c>
    </row>
    <row r="25" spans="1:4" x14ac:dyDescent="0.15">
      <c r="A25" s="281">
        <v>24</v>
      </c>
      <c r="B25" s="282" t="str">
        <f>'（別添１）融資計画詳細1'!$X$12</f>
        <v>別添1_D24</v>
      </c>
      <c r="C25" s="282" t="str">
        <f>'（別添１）融資計画詳細1'!$Y$12</f>
        <v>交付対象融資期間_至：</v>
      </c>
      <c r="D25" s="325" t="str">
        <f>'（別添１）融資計画詳細1'!$Z$12</f>
        <v/>
      </c>
    </row>
    <row r="26" spans="1:4" x14ac:dyDescent="0.15">
      <c r="A26" s="281">
        <v>25</v>
      </c>
      <c r="B26" s="282" t="str">
        <f>'（別添１）融資計画詳細1'!$X$13</f>
        <v>別添1_C25</v>
      </c>
      <c r="C26" s="282" t="str">
        <f>'（別添１）融資計画詳細1'!$Y$13</f>
        <v>利子補給率</v>
      </c>
      <c r="D26" s="282" t="str">
        <f>'（別添１）融資計画詳細1'!$Z$13</f>
        <v/>
      </c>
    </row>
    <row r="27" spans="1:4" x14ac:dyDescent="0.15">
      <c r="A27" s="281">
        <v>26</v>
      </c>
      <c r="B27" s="282" t="str">
        <f>'（別添１）融資計画詳細1'!$X$14</f>
        <v>別添1_L36</v>
      </c>
      <c r="C27" s="282" t="str">
        <f>'（別添１）融資計画詳細1'!$Y$14</f>
        <v>利子補給金交付申請額（円）合計_単位期間Ⅰ</v>
      </c>
      <c r="D27" s="324" t="str">
        <f>'（別添１）融資計画詳細1'!$Z$14</f>
        <v/>
      </c>
    </row>
    <row r="28" spans="1:4" x14ac:dyDescent="0.15">
      <c r="A28" s="281">
        <v>27</v>
      </c>
      <c r="B28" s="282" t="str">
        <f>'（別添１）融資計画詳細1'!$X$15</f>
        <v>別添1_L44</v>
      </c>
      <c r="C28" s="282" t="str">
        <f>'（別添１）融資計画詳細1'!$Y$15</f>
        <v>利子補給金交付申請額（円）合計_単位期間Ⅱ</v>
      </c>
      <c r="D28" s="324" t="str">
        <f>'（別添１）融資計画詳細1'!$Z$15</f>
        <v/>
      </c>
    </row>
    <row r="29" spans="1:4" x14ac:dyDescent="0.15">
      <c r="A29" s="281">
        <v>28</v>
      </c>
      <c r="B29" s="282" t="str">
        <f>'（別添１）融資計画詳細1'!$X$16</f>
        <v>別添1_H8</v>
      </c>
      <c r="C29" s="282" t="str">
        <f>'（別添１）融資計画詳細1'!$Y$16</f>
        <v>融資備考欄</v>
      </c>
      <c r="D29" s="324" t="str">
        <f>'（別添１）融資計画詳細1'!$Z$16</f>
        <v/>
      </c>
    </row>
    <row r="30" spans="1:4" x14ac:dyDescent="0.15">
      <c r="A30" s="281">
        <v>29</v>
      </c>
      <c r="B30" s="282" t="str">
        <f>'（別添１）融資計画詳細2'!$X$2</f>
        <v>別添1融_L2</v>
      </c>
      <c r="C30" s="282" t="str">
        <f>'（別添１）融資計画詳細2'!$Y$2</f>
        <v>利子補給金交付申請額合計（円）</v>
      </c>
      <c r="D30" s="324">
        <f>'（別添１）融資計画詳細2'!$Z$2</f>
        <v>0</v>
      </c>
    </row>
    <row r="31" spans="1:4" x14ac:dyDescent="0.15">
      <c r="A31" s="281">
        <v>30</v>
      </c>
      <c r="B31" s="282" t="str">
        <f>'（別添１）融資計画詳細3'!$X$2</f>
        <v>別添1_D7</v>
      </c>
      <c r="C31" s="282" t="str">
        <f>'（別添１）融資計画詳細3'!$Y$2</f>
        <v>事業者名</v>
      </c>
      <c r="D31" s="282" t="str">
        <f>'（別添１）融資計画詳細3'!$Z$2</f>
        <v/>
      </c>
    </row>
    <row r="32" spans="1:4" x14ac:dyDescent="0.15">
      <c r="A32" s="281">
        <v>31</v>
      </c>
      <c r="B32" s="282" t="str">
        <f>'（別添１）融資計画詳細3'!$X$3</f>
        <v>別添1_M7</v>
      </c>
      <c r="C32" s="282" t="str">
        <f>'（別添１）融資計画詳細3'!$Y$3</f>
        <v>設備等利用者名</v>
      </c>
      <c r="D32" s="282" t="str">
        <f>'（別添１）融資計画詳細3'!$Z$3</f>
        <v/>
      </c>
    </row>
    <row r="33" spans="1:4" x14ac:dyDescent="0.15">
      <c r="A33" s="281">
        <v>32</v>
      </c>
      <c r="B33" s="282" t="str">
        <f>'（別添１）融資計画詳細3'!$X$4</f>
        <v>別添1_D9</v>
      </c>
      <c r="C33" s="282" t="str">
        <f>'（別添１）融資計画詳細3'!$Y$4</f>
        <v>（住所）都道府県</v>
      </c>
      <c r="D33" s="282" t="str">
        <f>'（別添１）融資計画詳細3'!$Z$4</f>
        <v/>
      </c>
    </row>
    <row r="34" spans="1:4" x14ac:dyDescent="0.15">
      <c r="A34" s="281">
        <v>33</v>
      </c>
      <c r="B34" s="282" t="str">
        <f>'（別添１）融資計画詳細3'!$X$5</f>
        <v>別添1_J9</v>
      </c>
      <c r="C34" s="282" t="str">
        <f>'（別添１）融資計画詳細3'!$Y$5</f>
        <v>市区町村</v>
      </c>
      <c r="D34" s="282" t="str">
        <f>'（別添１）融資計画詳細3'!$Z$5</f>
        <v/>
      </c>
    </row>
    <row r="35" spans="1:4" x14ac:dyDescent="0.15">
      <c r="A35" s="281">
        <v>34</v>
      </c>
      <c r="B35" s="282" t="str">
        <f>'（別添１）融資計画詳細3'!$X$6</f>
        <v>別添1_D11</v>
      </c>
      <c r="C35" s="282" t="str">
        <f>'（別添１）融資計画詳細3'!$Y$6</f>
        <v>丁目・番地</v>
      </c>
      <c r="D35" s="282" t="str">
        <f>'（別添１）融資計画詳細3'!$Z$6</f>
        <v/>
      </c>
    </row>
    <row r="36" spans="1:4" x14ac:dyDescent="0.15">
      <c r="A36" s="281">
        <v>35</v>
      </c>
      <c r="B36" s="282" t="str">
        <f>'（別添１）融資計画詳細3'!$X$7</f>
        <v>別添1_D13</v>
      </c>
      <c r="C36" s="282" t="str">
        <f>'（別添１）融資計画詳細3'!$Y$7</f>
        <v>業種大分類</v>
      </c>
      <c r="D36" s="282" t="str">
        <f>'（別添１）融資計画詳細3'!$Z$7</f>
        <v/>
      </c>
    </row>
    <row r="37" spans="1:4" x14ac:dyDescent="0.15">
      <c r="A37" s="281">
        <v>36</v>
      </c>
      <c r="B37" s="282" t="str">
        <f>'（別添１）融資計画詳細3'!$X$8</f>
        <v>別添1_M13</v>
      </c>
      <c r="C37" s="282" t="str">
        <f>'（別添１）融資計画詳細3'!$Y$8</f>
        <v>業種分類項目名</v>
      </c>
      <c r="D37" s="282" t="str">
        <f>'（別添１）融資計画詳細3'!$Z$8</f>
        <v/>
      </c>
    </row>
    <row r="38" spans="1:4" x14ac:dyDescent="0.15">
      <c r="A38" s="281">
        <v>37</v>
      </c>
      <c r="B38" s="282" t="str">
        <f>'（別添１）融資計画詳細3'!$X$9</f>
        <v>別添1_D15</v>
      </c>
      <c r="C38" s="282" t="str">
        <f>'（別添１）融資計画詳細3'!$Y$9</f>
        <v>資本金</v>
      </c>
      <c r="D38" s="324" t="str">
        <f>'（別添１）融資計画詳細3'!$Z$9</f>
        <v/>
      </c>
    </row>
    <row r="39" spans="1:4" x14ac:dyDescent="0.15">
      <c r="A39" s="281">
        <v>38</v>
      </c>
      <c r="B39" s="282" t="str">
        <f>'（別添１）融資計画詳細3'!$X$10</f>
        <v>別添1_M15</v>
      </c>
      <c r="C39" s="282" t="str">
        <f>'（別添１）融資計画詳細3'!$Y$10</f>
        <v>従業員数</v>
      </c>
      <c r="D39" s="324" t="str">
        <f>'（別添１）融資計画詳細3'!$Z$10</f>
        <v/>
      </c>
    </row>
    <row r="40" spans="1:4" x14ac:dyDescent="0.15">
      <c r="A40" s="281">
        <v>39</v>
      </c>
      <c r="B40" s="282" t="str">
        <f>'（別添１）融資計画詳細3'!$X$11</f>
        <v>別添1_G17</v>
      </c>
      <c r="C40" s="282" t="str">
        <f>'（別添１）融資計画詳細3'!$Y$11</f>
        <v>中小企業／その他（いずれかを選択）</v>
      </c>
      <c r="D40" s="282" t="str">
        <f>'（別添１）融資計画詳細3'!$Z$11</f>
        <v/>
      </c>
    </row>
    <row r="41" spans="1:4" x14ac:dyDescent="0.15">
      <c r="A41" s="281">
        <v>40</v>
      </c>
      <c r="B41" s="282" t="str">
        <f>'（別添１）融資計画詳細3'!$X$12</f>
        <v>別添1_D15</v>
      </c>
      <c r="C41" s="282" t="str">
        <f>'（別添１）融資計画詳細3'!$Y$12</f>
        <v>企業の内容</v>
      </c>
      <c r="D41" s="282" t="str">
        <f>'（別添１）融資計画詳細3'!$Z$12</f>
        <v/>
      </c>
    </row>
    <row r="42" spans="1:4" x14ac:dyDescent="0.15">
      <c r="A42" s="281">
        <v>41</v>
      </c>
      <c r="B42" s="282" t="str">
        <f>'（別添１）融資計画詳細3'!$X$13</f>
        <v>別添1_D25</v>
      </c>
      <c r="C42" s="282" t="str">
        <f>'（別添１）融資計画詳細3'!$Y$13</f>
        <v>（住所）都道府県</v>
      </c>
      <c r="D42" s="282" t="str">
        <f>'（別添１）融資計画詳細3'!$Z$13</f>
        <v/>
      </c>
    </row>
    <row r="43" spans="1:4" x14ac:dyDescent="0.15">
      <c r="A43" s="281">
        <v>42</v>
      </c>
      <c r="B43" s="282" t="str">
        <f>'（別添１）融資計画詳細3'!$X$14</f>
        <v>別添1_J25</v>
      </c>
      <c r="C43" s="282" t="str">
        <f>'（別添１）融資計画詳細3'!$Y$14</f>
        <v>市区町村</v>
      </c>
      <c r="D43" s="282" t="str">
        <f>'（別添１）融資計画詳細3'!$Z$14</f>
        <v/>
      </c>
    </row>
    <row r="44" spans="1:4" x14ac:dyDescent="0.15">
      <c r="A44" s="281">
        <v>43</v>
      </c>
      <c r="B44" s="282" t="str">
        <f>'（別添１）融資計画詳細3'!$X$15</f>
        <v>別添1_D27</v>
      </c>
      <c r="C44" s="282" t="str">
        <f>'（別添１）融資計画詳細3'!$Y$15</f>
        <v>丁目・番地</v>
      </c>
      <c r="D44" s="282" t="str">
        <f>'（別添１）融資計画詳細3'!$Z$15</f>
        <v/>
      </c>
    </row>
    <row r="45" spans="1:4" x14ac:dyDescent="0.15">
      <c r="A45" s="281">
        <v>44</v>
      </c>
      <c r="B45" s="282" t="str">
        <f>'（別添１）融資計画詳細3'!$X$16</f>
        <v>別添1_A27～35</v>
      </c>
      <c r="C45" s="282" t="str">
        <f>'（別添１）融資計画詳細3'!$Y$16</f>
        <v>対象要件</v>
      </c>
      <c r="D45" s="282" t="str">
        <f>'（別添１）融資計画詳細3'!$Z$16</f>
        <v/>
      </c>
    </row>
    <row r="46" spans="1:4" x14ac:dyDescent="0.15">
      <c r="A46" s="281">
        <v>45</v>
      </c>
      <c r="B46" s="282" t="str">
        <f>'（別添１）融資計画詳細3'!$X$17</f>
        <v>別添1_G52</v>
      </c>
      <c r="C46" s="282" t="str">
        <f>'（別添１）融資計画詳細3'!$Y$17</f>
        <v>設備導入区分</v>
      </c>
      <c r="D46" s="282" t="str">
        <f>'（別添１）融資計画詳細3'!$Z$17</f>
        <v/>
      </c>
    </row>
    <row r="47" spans="1:4" x14ac:dyDescent="0.15">
      <c r="A47" s="281">
        <v>46</v>
      </c>
      <c r="B47" s="282" t="str">
        <f>'（別添１）融資計画詳細3'!$X$18</f>
        <v>別添1_A52</v>
      </c>
      <c r="C47" s="282" t="str">
        <f>'（別添１）融資計画詳細3'!$Y$18</f>
        <v>対象事業の概要</v>
      </c>
      <c r="D47" s="282" t="str">
        <f>'（別添１）融資計画詳細3'!$Z$18</f>
        <v/>
      </c>
    </row>
    <row r="48" spans="1:4" x14ac:dyDescent="0.15">
      <c r="A48" s="281">
        <v>47</v>
      </c>
      <c r="B48" s="282" t="str">
        <f>'（別添１）融資計画詳細3'!$X$19</f>
        <v>別添1_A42</v>
      </c>
      <c r="C48" s="282" t="str">
        <f>'（別添１）融資計画詳細3'!$Y$19</f>
        <v>導入設備の概要</v>
      </c>
      <c r="D48" s="282" t="str">
        <f>'（別添１）融資計画詳細3'!$Z$19</f>
        <v/>
      </c>
    </row>
    <row r="49" spans="1:4" x14ac:dyDescent="0.15">
      <c r="A49" s="281">
        <v>48</v>
      </c>
      <c r="B49" s="282" t="str">
        <f>'（別添１）融資計画詳細4'!$X$8</f>
        <v>別添1_G8</v>
      </c>
      <c r="C49" s="282" t="str">
        <f>'（別添１）融資計画詳細4'!$Y$8</f>
        <v>指定金融機関_担当部署等</v>
      </c>
      <c r="D49" s="282" t="str">
        <f>'（別添１）融資計画詳細4'!$Z$8</f>
        <v/>
      </c>
    </row>
    <row r="50" spans="1:4" x14ac:dyDescent="0.15">
      <c r="A50" s="281">
        <v>49</v>
      </c>
      <c r="B50" s="282" t="str">
        <f>'（別添１）融資計画詳細4'!$X$9</f>
        <v>別添1_G9</v>
      </c>
      <c r="C50" s="282" t="str">
        <f>'（別添１）融資計画詳細4'!$Y$9</f>
        <v>指定金融機関_担当者名</v>
      </c>
      <c r="D50" s="282" t="str">
        <f>'（別添１）融資計画詳細4'!$Z$9</f>
        <v/>
      </c>
    </row>
    <row r="51" spans="1:4" x14ac:dyDescent="0.15">
      <c r="A51" s="281">
        <v>50</v>
      </c>
      <c r="B51" s="282" t="str">
        <f>'（別添１）融資計画詳細4'!$X$10</f>
        <v>別添1_G10</v>
      </c>
      <c r="C51" s="282" t="str">
        <f>'（別添１）融資計画詳細4'!$Y$10</f>
        <v>指定金融機関_連絡先電話番号</v>
      </c>
      <c r="D51" s="282" t="str">
        <f>'（別添１）融資計画詳細4'!$Z$10</f>
        <v/>
      </c>
    </row>
    <row r="52" spans="1:4" x14ac:dyDescent="0.15">
      <c r="A52" s="281">
        <v>51</v>
      </c>
      <c r="B52" s="282" t="str">
        <f>'（別添１）融資計画詳細4'!$X$11</f>
        <v>別添1_G11</v>
      </c>
      <c r="C52" s="282" t="str">
        <f>'（別添１）融資計画詳細4'!$Y$11</f>
        <v>指定金融機関_連絡先E-MAIL</v>
      </c>
      <c r="D52" s="282" t="str">
        <f>'（別添１）融資計画詳細4'!$Z$11</f>
        <v/>
      </c>
    </row>
    <row r="53" spans="1:4" x14ac:dyDescent="0.15">
      <c r="A53" s="281">
        <v>52</v>
      </c>
      <c r="B53" s="282" t="str">
        <f>'（別添１）融資計画詳細4'!$X$12</f>
        <v>別添1_G17</v>
      </c>
      <c r="C53" s="282" t="str">
        <f>'（別添１）融資計画詳細4'!$Y$12</f>
        <v>利子補給対象事業者_担当部署等</v>
      </c>
      <c r="D53" s="282" t="str">
        <f>'（別添１）融資計画詳細4'!$Z$12</f>
        <v/>
      </c>
    </row>
    <row r="54" spans="1:4" x14ac:dyDescent="0.15">
      <c r="A54" s="281">
        <v>53</v>
      </c>
      <c r="B54" s="282" t="str">
        <f>'（別添１）融資計画詳細4'!$X$13</f>
        <v>別添1_G18</v>
      </c>
      <c r="C54" s="282" t="str">
        <f>'（別添１）融資計画詳細4'!$Y$13</f>
        <v>利子補給対象事業者_担当者名</v>
      </c>
      <c r="D54" s="282" t="str">
        <f>'（別添１）融資計画詳細4'!$Z$13</f>
        <v/>
      </c>
    </row>
    <row r="55" spans="1:4" x14ac:dyDescent="0.15">
      <c r="A55" s="281">
        <v>54</v>
      </c>
      <c r="B55" s="282" t="str">
        <f>'（別添１）融資計画詳細4'!$X$14</f>
        <v>別添1_G19</v>
      </c>
      <c r="C55" s="282" t="str">
        <f>'（別添１）融資計画詳細4'!$Y$14</f>
        <v>利子補給対象事業者_連絡先電話番号</v>
      </c>
      <c r="D55" s="282" t="str">
        <f>'（別添１）融資計画詳細4'!$Z$14</f>
        <v/>
      </c>
    </row>
    <row r="56" spans="1:4" x14ac:dyDescent="0.15">
      <c r="A56" s="281">
        <v>55</v>
      </c>
      <c r="B56" s="282" t="str">
        <f>'（別添１）融資計画詳細4'!$X$15</f>
        <v>別添1_G20</v>
      </c>
      <c r="C56" s="282" t="str">
        <f>'（別添１）融資計画詳細4'!$Y$15</f>
        <v>利子補給対象事業者_連絡先E-MAIL</v>
      </c>
      <c r="D56" s="282" t="str">
        <f>'（別添１）融資計画詳細4'!$Z$15</f>
        <v/>
      </c>
    </row>
    <row r="57" spans="1:4" x14ac:dyDescent="0.15">
      <c r="A57" s="281">
        <v>56</v>
      </c>
      <c r="B57" s="282" t="str">
        <f>'（別添４）エネルギー消費効率の根拠（要件ア）'!$X$1</f>
        <v>別添4_A126～A129</v>
      </c>
      <c r="C57" s="282" t="str">
        <f>'（別添４）エネルギー消費効率の根拠（要件ア）'!$Y$1</f>
        <v>対象要件内容</v>
      </c>
      <c r="D57" s="282" t="str">
        <f>'（別添４）エネルギー消費効率の根拠（要件ア）'!$Z$1</f>
        <v/>
      </c>
    </row>
    <row r="58" spans="1:4" x14ac:dyDescent="0.15">
      <c r="A58" s="281">
        <v>57</v>
      </c>
      <c r="B58" s="282" t="str">
        <f>'（別添４）エネルギー消費効率の根拠（要件ア）'!$X$2</f>
        <v>別添4_D134</v>
      </c>
      <c r="C58" s="282" t="str">
        <f>'（別添４）エネルギー消費効率の根拠（要件ア）'!$Y$2</f>
        <v>製造メーカー</v>
      </c>
      <c r="D58" s="282" t="str">
        <f>'（別添４）エネルギー消費効率の根拠（要件ア）'!$Z$2</f>
        <v/>
      </c>
    </row>
    <row r="59" spans="1:4" x14ac:dyDescent="0.15">
      <c r="A59" s="281">
        <v>58</v>
      </c>
      <c r="B59" s="282" t="str">
        <f>'（別添４）エネルギー消費効率の根拠（要件ア）'!$X$3</f>
        <v>別添4_D135</v>
      </c>
      <c r="C59" s="282" t="str">
        <f>'（別添４）エネルギー消費効率の根拠（要件ア）'!$Y$3</f>
        <v>製品名</v>
      </c>
      <c r="D59" s="282" t="str">
        <f>'（別添４）エネルギー消費効率の根拠（要件ア）'!$Z$3</f>
        <v/>
      </c>
    </row>
    <row r="60" spans="1:4" x14ac:dyDescent="0.15">
      <c r="A60" s="281">
        <v>59</v>
      </c>
      <c r="B60" s="282" t="str">
        <f>'（別添４）エネルギー消費効率の根拠（要件ア）'!$X$4</f>
        <v>別添4_D136</v>
      </c>
      <c r="C60" s="282" t="str">
        <f>'（別添４）エネルギー消費効率の根拠（要件ア）'!$Y$4</f>
        <v>型番</v>
      </c>
      <c r="D60" s="282" t="str">
        <f>'（別添４）エネルギー消費効率の根拠（要件ア）'!$Z$4</f>
        <v/>
      </c>
    </row>
    <row r="61" spans="1:4" x14ac:dyDescent="0.15">
      <c r="A61" s="281">
        <v>60</v>
      </c>
      <c r="B61" s="282" t="str">
        <f>'（別添４）エネルギー消費効率の根拠（要件ア）'!$X$5</f>
        <v>別添4_D137</v>
      </c>
      <c r="C61" s="282" t="str">
        <f>'（別添４）エネルギー消費効率の根拠（要件ア）'!$Y$5</f>
        <v>比較指標</v>
      </c>
      <c r="D61" s="282" t="str">
        <f>'（別添４）エネルギー消費効率の根拠（要件ア）'!$Z$5</f>
        <v/>
      </c>
    </row>
    <row r="62" spans="1:4" x14ac:dyDescent="0.15">
      <c r="A62" s="281">
        <v>61</v>
      </c>
      <c r="B62" s="282" t="str">
        <f>'（別添４）エネルギー消費効率の根拠（要件ア）'!$X$6</f>
        <v>別添4_D138</v>
      </c>
      <c r="C62" s="282" t="str">
        <f>'（別添４）エネルギー消費効率の根拠（要件ア）'!$Y$6</f>
        <v>台数</v>
      </c>
      <c r="D62" s="282" t="str">
        <f>'（別添４）エネルギー消費効率の根拠（要件ア）'!$Z$6</f>
        <v/>
      </c>
    </row>
    <row r="63" spans="1:4" x14ac:dyDescent="0.15">
      <c r="A63" s="281">
        <v>62</v>
      </c>
      <c r="B63" s="282" t="str">
        <f>'（別添４）エネルギー消費効率の根拠（要件ア）'!$X$7</f>
        <v>別添4_D139</v>
      </c>
      <c r="C63" s="282" t="str">
        <f>'（別添４）エネルギー消費効率の根拠（要件ア）'!$Y$7</f>
        <v>トップランナー基準</v>
      </c>
      <c r="D63" s="282" t="str">
        <f>'（別添４）エネルギー消費効率の根拠（要件ア）'!$Z$7</f>
        <v/>
      </c>
    </row>
    <row r="64" spans="1:4" x14ac:dyDescent="0.15">
      <c r="A64" s="281">
        <v>63</v>
      </c>
      <c r="B64" s="282" t="str">
        <f>'（別添４）エネルギー消費効率の根拠（要件ア）'!$X$8</f>
        <v>別添4_D143</v>
      </c>
      <c r="C64" s="282" t="str">
        <f>'（別添４）エネルギー消費効率の根拠（要件ア）'!$Y$8</f>
        <v>導入設備</v>
      </c>
      <c r="D64" s="282" t="str">
        <f>'（別添４）エネルギー消費効率の根拠（要件ア）'!$Z$8</f>
        <v/>
      </c>
    </row>
    <row r="65" spans="1:4" x14ac:dyDescent="0.15">
      <c r="A65" s="281">
        <v>64</v>
      </c>
      <c r="B65" s="282" t="str">
        <f>'（別添４）エネルギー消費効率の根拠（要件ア）'!$X$9</f>
        <v>別添4_G157</v>
      </c>
      <c r="C65" s="282" t="str">
        <f>'（別添４）エネルギー消費効率の根拠（要件ア）'!$Y$9</f>
        <v>製造メーカー</v>
      </c>
      <c r="D65" s="282" t="str">
        <f>'（別添４）エネルギー消費効率の根拠（要件ア）'!$Z$9</f>
        <v/>
      </c>
    </row>
    <row r="66" spans="1:4" x14ac:dyDescent="0.15">
      <c r="A66" s="281">
        <v>65</v>
      </c>
      <c r="B66" s="282" t="str">
        <f>'（別添４）エネルギー消費効率の根拠（要件ア）'!$X$10</f>
        <v>別添4_G158</v>
      </c>
      <c r="C66" s="282" t="str">
        <f>'（別添４）エネルギー消費効率の根拠（要件ア）'!$Y$10</f>
        <v>製品名</v>
      </c>
      <c r="D66" s="282" t="str">
        <f>'（別添４）エネルギー消費効率の根拠（要件ア）'!$Z$10</f>
        <v/>
      </c>
    </row>
    <row r="67" spans="1:4" x14ac:dyDescent="0.15">
      <c r="A67" s="281">
        <v>66</v>
      </c>
      <c r="B67" s="282" t="str">
        <f>'（別添４）エネルギー消費効率の根拠（要件ア）'!$X$11</f>
        <v>別添4_G159</v>
      </c>
      <c r="C67" s="282" t="str">
        <f>'（別添４）エネルギー消費効率の根拠（要件ア）'!$Y$11</f>
        <v>型番</v>
      </c>
      <c r="D67" s="282" t="str">
        <f>'（別添４）エネルギー消費効率の根拠（要件ア）'!$Z$11</f>
        <v/>
      </c>
    </row>
    <row r="68" spans="1:4" x14ac:dyDescent="0.15">
      <c r="A68" s="281">
        <v>67</v>
      </c>
      <c r="B68" s="282" t="str">
        <f>'（別添４）エネルギー消費効率の根拠（要件ア）'!$X$12</f>
        <v>別添4_G160</v>
      </c>
      <c r="C68" s="282" t="str">
        <f>'（別添４）エネルギー消費効率の根拠（要件ア）'!$Y$12</f>
        <v>比較指標</v>
      </c>
      <c r="D68" s="282" t="str">
        <f>'（別添４）エネルギー消費効率の根拠（要件ア）'!$Z$12</f>
        <v/>
      </c>
    </row>
    <row r="69" spans="1:4" x14ac:dyDescent="0.15">
      <c r="A69" s="281">
        <v>68</v>
      </c>
      <c r="B69" s="282" t="str">
        <f>'（別添４）エネルギー消費効率の根拠（要件ア）'!$X$13</f>
        <v>別添4_G161</v>
      </c>
      <c r="C69" s="282" t="str">
        <f>'（別添４）エネルギー消費効率の根拠（要件ア）'!$Y$13</f>
        <v>一代前　備考</v>
      </c>
      <c r="D69" s="282" t="str">
        <f>'（別添４）エネルギー消費効率の根拠（要件ア）'!$Z$13</f>
        <v/>
      </c>
    </row>
    <row r="70" spans="1:4" x14ac:dyDescent="0.15">
      <c r="A70" s="281">
        <v>69</v>
      </c>
      <c r="B70" s="282" t="str">
        <f>'（別添４）エネルギー消費効率の根拠（要件ア）'!$X$14</f>
        <v>別添4_G165</v>
      </c>
      <c r="C70" s="282" t="str">
        <f>'（別添４）エネルギー消費効率の根拠（要件ア）'!$Y$14</f>
        <v>製造メーカー</v>
      </c>
      <c r="D70" s="282" t="str">
        <f>'（別添４）エネルギー消費効率の根拠（要件ア）'!$Z$14</f>
        <v/>
      </c>
    </row>
    <row r="71" spans="1:4" x14ac:dyDescent="0.15">
      <c r="A71" s="281">
        <v>70</v>
      </c>
      <c r="B71" s="282" t="str">
        <f>'（別添４）エネルギー消費効率の根拠（要件ア）'!$X$15</f>
        <v>別添4_G166</v>
      </c>
      <c r="C71" s="282" t="str">
        <f>'（別添４）エネルギー消費効率の根拠（要件ア）'!$Y$15</f>
        <v>製品名</v>
      </c>
      <c r="D71" s="282" t="str">
        <f>'（別添４）エネルギー消費効率の根拠（要件ア）'!$Z$15</f>
        <v/>
      </c>
    </row>
    <row r="72" spans="1:4" x14ac:dyDescent="0.15">
      <c r="A72" s="281">
        <v>71</v>
      </c>
      <c r="B72" s="282" t="str">
        <f>'（別添４）エネルギー消費効率の根拠（要件ア）'!$X$16</f>
        <v>別添4_G167</v>
      </c>
      <c r="C72" s="282" t="str">
        <f>'（別添４）エネルギー消費効率の根拠（要件ア）'!$Y$16</f>
        <v>型番</v>
      </c>
      <c r="D72" s="282" t="str">
        <f>'（別添４）エネルギー消費効率の根拠（要件ア）'!$Z$16</f>
        <v/>
      </c>
    </row>
    <row r="73" spans="1:4" x14ac:dyDescent="0.15">
      <c r="A73" s="281">
        <v>72</v>
      </c>
      <c r="B73" s="282" t="str">
        <f>'（別添４）エネルギー消費効率の根拠（要件ア）'!$X$17</f>
        <v>別添4_G168</v>
      </c>
      <c r="C73" s="282" t="str">
        <f>'（別添４）エネルギー消費効率の根拠（要件ア）'!$Y$17</f>
        <v>比較指標</v>
      </c>
      <c r="D73" s="282" t="str">
        <f>'（別添４）エネルギー消費効率の根拠（要件ア）'!$Z$17</f>
        <v/>
      </c>
    </row>
    <row r="74" spans="1:4" x14ac:dyDescent="0.15">
      <c r="A74" s="281">
        <v>73</v>
      </c>
      <c r="B74" s="282" t="str">
        <f>'（別添４）エネルギー消費効率の根拠（要件ア）'!$X$18</f>
        <v>別添4_G169</v>
      </c>
      <c r="C74" s="282" t="str">
        <f>'（別添４）エネルギー消費効率の根拠（要件ア）'!$Y$18</f>
        <v>台数</v>
      </c>
      <c r="D74" s="282" t="str">
        <f>'（別添４）エネルギー消費効率の根拠（要件ア）'!$Z$18</f>
        <v/>
      </c>
    </row>
    <row r="75" spans="1:4" x14ac:dyDescent="0.15">
      <c r="A75" s="281">
        <v>74</v>
      </c>
      <c r="B75" s="282" t="str">
        <f>'（別添４）エネルギー消費効率の根拠（要件ア）'!$X$19</f>
        <v>別添4_D170</v>
      </c>
      <c r="C75" s="282" t="str">
        <f>'（別添４）エネルギー消費効率の根拠（要件ア）'!$Y$19</f>
        <v>導入設備　備考</v>
      </c>
      <c r="D75" s="282" t="str">
        <f>'（別添４）エネルギー消費効率の根拠（要件ア）'!$Z$19</f>
        <v/>
      </c>
    </row>
    <row r="76" spans="1:4" x14ac:dyDescent="0.15">
      <c r="A76" s="281">
        <v>75</v>
      </c>
      <c r="B76" s="282" t="str">
        <f>'（別添４）エネルギー消費効率の根拠（要件ア）'!$X$20</f>
        <v>別添4_D174</v>
      </c>
      <c r="C76" s="282" t="str">
        <f>'（別添４）エネルギー消費効率の根拠（要件ア）'!$Y$20</f>
        <v>省エネ要因</v>
      </c>
      <c r="D76" s="282" t="str">
        <f>'（別添４）エネルギー消費効率の根拠（要件ア）'!$Z$20</f>
        <v/>
      </c>
    </row>
    <row r="77" spans="1:4" x14ac:dyDescent="0.15">
      <c r="A77" s="281">
        <v>76</v>
      </c>
      <c r="B77" s="282" t="str">
        <f>'（別添４）エネルギー消費効率の根拠（要件ア）'!$X$21</f>
        <v>別添4_A190～A192</v>
      </c>
      <c r="C77" s="282" t="str">
        <f>'（別添４）エネルギー消費効率の根拠（要件ア）'!$Y$21</f>
        <v>対象要件内容</v>
      </c>
      <c r="D77" s="282" t="str">
        <f>'（別添４）エネルギー消費効率の根拠（要件ア）'!$Z$21</f>
        <v/>
      </c>
    </row>
    <row r="78" spans="1:4" x14ac:dyDescent="0.15">
      <c r="A78" s="281">
        <v>77</v>
      </c>
      <c r="B78" s="282" t="str">
        <f>'（別添４）エネルギー消費効率の根拠（要件ア）'!$X$22</f>
        <v>別添4_D198</v>
      </c>
      <c r="C78" s="282" t="str">
        <f>'（別添４）エネルギー消費効率の根拠（要件ア）'!$Y$22</f>
        <v>製造メーカー</v>
      </c>
      <c r="D78" s="282" t="str">
        <f>'（別添４）エネルギー消費効率の根拠（要件ア）'!$Z$22</f>
        <v/>
      </c>
    </row>
    <row r="79" spans="1:4" x14ac:dyDescent="0.15">
      <c r="A79" s="281">
        <v>78</v>
      </c>
      <c r="B79" s="282" t="str">
        <f>'（別添４）エネルギー消費効率の根拠（要件ア）'!$X$23</f>
        <v>別添4_D199</v>
      </c>
      <c r="C79" s="282" t="str">
        <f>'（別添４）エネルギー消費効率の根拠（要件ア）'!$Y$23</f>
        <v>製品名</v>
      </c>
      <c r="D79" s="282" t="str">
        <f>'（別添４）エネルギー消費効率の根拠（要件ア）'!$Z$23</f>
        <v/>
      </c>
    </row>
    <row r="80" spans="1:4" x14ac:dyDescent="0.15">
      <c r="A80" s="281">
        <v>79</v>
      </c>
      <c r="B80" s="282" t="str">
        <f>'（別添４）エネルギー消費効率の根拠（要件ア）'!$X$24</f>
        <v>別添4_D200</v>
      </c>
      <c r="C80" s="282" t="str">
        <f>'（別添４）エネルギー消費効率の根拠（要件ア）'!$Y$24</f>
        <v>型番</v>
      </c>
      <c r="D80" s="282" t="str">
        <f>'（別添４）エネルギー消費効率の根拠（要件ア）'!$Z$24</f>
        <v/>
      </c>
    </row>
    <row r="81" spans="1:4" x14ac:dyDescent="0.15">
      <c r="A81" s="281">
        <v>80</v>
      </c>
      <c r="B81" s="282" t="str">
        <f>'（別添４）エネルギー消費効率の根拠（要件ア）'!$X$25</f>
        <v>別添4_D201</v>
      </c>
      <c r="C81" s="282" t="str">
        <f>'（別添４）エネルギー消費効率の根拠（要件ア）'!$Y$25</f>
        <v>比較指標</v>
      </c>
      <c r="D81" s="282" t="str">
        <f>'（別添４）エネルギー消費効率の根拠（要件ア）'!$Z$25</f>
        <v/>
      </c>
    </row>
    <row r="82" spans="1:4" x14ac:dyDescent="0.15">
      <c r="A82" s="281">
        <v>81</v>
      </c>
      <c r="B82" s="282" t="str">
        <f>'（別添４）エネルギー消費効率の根拠（要件ア）'!$X$26</f>
        <v>別添4_D202</v>
      </c>
      <c r="C82" s="282" t="str">
        <f>'（別添４）エネルギー消費効率の根拠（要件ア）'!$Y$26</f>
        <v>台数</v>
      </c>
      <c r="D82" s="282" t="str">
        <f>'（別添４）エネルギー消費効率の根拠（要件ア）'!$Z$26</f>
        <v/>
      </c>
    </row>
    <row r="83" spans="1:4" x14ac:dyDescent="0.15">
      <c r="A83" s="281">
        <v>82</v>
      </c>
      <c r="B83" s="282" t="str">
        <f>'（別添４）エネルギー消費効率の根拠（要件ア）'!$X$27</f>
        <v>別添4_D203</v>
      </c>
      <c r="C83" s="282" t="str">
        <f>'（別添４）エネルギー消費効率の根拠（要件ア）'!$Y$27</f>
        <v>トップランナー基準</v>
      </c>
      <c r="D83" s="282" t="str">
        <f>'（別添４）エネルギー消費効率の根拠（要件ア）'!$Z$27</f>
        <v/>
      </c>
    </row>
    <row r="84" spans="1:4" x14ac:dyDescent="0.15">
      <c r="A84" s="281">
        <v>83</v>
      </c>
      <c r="B84" s="282" t="str">
        <f>'（別添４）エネルギー消費効率の根拠（要件ア）'!$X$28</f>
        <v>別添4_D207</v>
      </c>
      <c r="C84" s="282" t="str">
        <f>'（別添４）エネルギー消費効率の根拠（要件ア）'!$Y$28</f>
        <v>導入設備</v>
      </c>
      <c r="D84" s="282" t="str">
        <f>'（別添４）エネルギー消費効率の根拠（要件ア）'!$Z$28</f>
        <v/>
      </c>
    </row>
    <row r="85" spans="1:4" x14ac:dyDescent="0.15">
      <c r="A85" s="281">
        <v>84</v>
      </c>
      <c r="B85" s="282" t="str">
        <f>'（別添４）エネルギー消費効率の根拠（要件ア）'!$X$29</f>
        <v>別添4_G221</v>
      </c>
      <c r="C85" s="282" t="str">
        <f>'（別添４）エネルギー消費効率の根拠（要件ア）'!$Y$29</f>
        <v>製造メーカー</v>
      </c>
      <c r="D85" s="282" t="str">
        <f>'（別添４）エネルギー消費効率の根拠（要件ア）'!$Z$29</f>
        <v/>
      </c>
    </row>
    <row r="86" spans="1:4" x14ac:dyDescent="0.15">
      <c r="A86" s="281">
        <v>85</v>
      </c>
      <c r="B86" s="282" t="str">
        <f>'（別添４）エネルギー消費効率の根拠（要件ア）'!$X$30</f>
        <v>別添4_G222</v>
      </c>
      <c r="C86" s="282" t="str">
        <f>'（別添４）エネルギー消費効率の根拠（要件ア）'!$Y$30</f>
        <v>製品名</v>
      </c>
      <c r="D86" s="282" t="str">
        <f>'（別添４）エネルギー消費効率の根拠（要件ア）'!$Z$30</f>
        <v/>
      </c>
    </row>
    <row r="87" spans="1:4" x14ac:dyDescent="0.15">
      <c r="A87" s="281">
        <v>86</v>
      </c>
      <c r="B87" s="282" t="str">
        <f>'（別添４）エネルギー消費効率の根拠（要件ア）'!$X$31</f>
        <v>別添4_G223</v>
      </c>
      <c r="C87" s="282" t="str">
        <f>'（別添４）エネルギー消費効率の根拠（要件ア）'!$Y$31</f>
        <v>型番</v>
      </c>
      <c r="D87" s="282" t="str">
        <f>'（別添４）エネルギー消費効率の根拠（要件ア）'!$Z$31</f>
        <v/>
      </c>
    </row>
    <row r="88" spans="1:4" x14ac:dyDescent="0.15">
      <c r="A88" s="281">
        <v>87</v>
      </c>
      <c r="B88" s="282" t="str">
        <f>'（別添４）エネルギー消費効率の根拠（要件ア）'!$X$32</f>
        <v>別添4_G224</v>
      </c>
      <c r="C88" s="282" t="str">
        <f>'（別添４）エネルギー消費効率の根拠（要件ア）'!$Y$32</f>
        <v>比較指標</v>
      </c>
      <c r="D88" s="282" t="str">
        <f>'（別添４）エネルギー消費効率の根拠（要件ア）'!$Z$32</f>
        <v/>
      </c>
    </row>
    <row r="89" spans="1:4" x14ac:dyDescent="0.15">
      <c r="A89" s="281">
        <v>88</v>
      </c>
      <c r="B89" s="282" t="str">
        <f>'（別添４）エネルギー消費効率の根拠（要件ア）'!$X$33</f>
        <v>別添4_G225</v>
      </c>
      <c r="C89" s="282" t="str">
        <f>'（別添４）エネルギー消費効率の根拠（要件ア）'!$Y$33</f>
        <v>一代前　備考</v>
      </c>
      <c r="D89" s="282" t="str">
        <f>'（別添４）エネルギー消費効率の根拠（要件ア）'!$Z$33</f>
        <v/>
      </c>
    </row>
    <row r="90" spans="1:4" x14ac:dyDescent="0.15">
      <c r="A90" s="281">
        <v>89</v>
      </c>
      <c r="B90" s="282" t="str">
        <f>'（別添４）エネルギー消費効率の根拠（要件ア）'!$X$34</f>
        <v>別添4_G229</v>
      </c>
      <c r="C90" s="282" t="str">
        <f>'（別添４）エネルギー消費効率の根拠（要件ア）'!$Y$34</f>
        <v>製造メーカー</v>
      </c>
      <c r="D90" s="282" t="str">
        <f>'（別添４）エネルギー消費効率の根拠（要件ア）'!$Z$34</f>
        <v/>
      </c>
    </row>
    <row r="91" spans="1:4" x14ac:dyDescent="0.15">
      <c r="A91" s="281">
        <v>90</v>
      </c>
      <c r="B91" s="282" t="str">
        <f>'（別添４）エネルギー消費効率の根拠（要件ア）'!$X$35</f>
        <v>別添4_G230</v>
      </c>
      <c r="C91" s="282" t="str">
        <f>'（別添４）エネルギー消費効率の根拠（要件ア）'!$Y$35</f>
        <v>製品名</v>
      </c>
      <c r="D91" s="282" t="str">
        <f>'（別添４）エネルギー消費効率の根拠（要件ア）'!$Z$35</f>
        <v/>
      </c>
    </row>
    <row r="92" spans="1:4" x14ac:dyDescent="0.15">
      <c r="A92" s="281">
        <v>91</v>
      </c>
      <c r="B92" s="282" t="str">
        <f>'（別添４）エネルギー消費効率の根拠（要件ア）'!$X$36</f>
        <v>別添4_G231</v>
      </c>
      <c r="C92" s="282" t="str">
        <f>'（別添４）エネルギー消費効率の根拠（要件ア）'!$Y$36</f>
        <v>型番</v>
      </c>
      <c r="D92" s="282" t="str">
        <f>'（別添４）エネルギー消費効率の根拠（要件ア）'!$Z$36</f>
        <v/>
      </c>
    </row>
    <row r="93" spans="1:4" x14ac:dyDescent="0.15">
      <c r="A93" s="281">
        <v>92</v>
      </c>
      <c r="B93" s="282" t="str">
        <f>'（別添４）エネルギー消費効率の根拠（要件ア）'!$X$37</f>
        <v>別添4_G232</v>
      </c>
      <c r="C93" s="282" t="str">
        <f>'（別添４）エネルギー消費効率の根拠（要件ア）'!$Y$37</f>
        <v>比較指標</v>
      </c>
      <c r="D93" s="282" t="str">
        <f>'（別添４）エネルギー消費効率の根拠（要件ア）'!$Z$37</f>
        <v/>
      </c>
    </row>
    <row r="94" spans="1:4" x14ac:dyDescent="0.15">
      <c r="A94" s="281">
        <v>93</v>
      </c>
      <c r="B94" s="282" t="str">
        <f>'（別添４）エネルギー消費効率の根拠（要件ア）'!$X$38</f>
        <v>別添4_G233</v>
      </c>
      <c r="C94" s="282" t="str">
        <f>'（別添４）エネルギー消費効率の根拠（要件ア）'!$Y$38</f>
        <v>台数</v>
      </c>
      <c r="D94" s="282" t="str">
        <f>'（別添４）エネルギー消費効率の根拠（要件ア）'!$Z$38</f>
        <v/>
      </c>
    </row>
    <row r="95" spans="1:4" x14ac:dyDescent="0.15">
      <c r="A95" s="281">
        <v>94</v>
      </c>
      <c r="B95" s="282" t="str">
        <f>'（別添４）エネルギー消費効率の根拠（要件ア）'!$X$39</f>
        <v>別添4_D234</v>
      </c>
      <c r="C95" s="282" t="str">
        <f>'（別添４）エネルギー消費効率の根拠（要件ア）'!$Y$39</f>
        <v>導入設備　備考</v>
      </c>
      <c r="D95" s="282" t="str">
        <f>'（別添４）エネルギー消費効率の根拠（要件ア）'!$Z$39</f>
        <v/>
      </c>
    </row>
    <row r="96" spans="1:4" x14ac:dyDescent="0.15">
      <c r="A96" s="281">
        <v>95</v>
      </c>
      <c r="B96" s="282" t="str">
        <f>'（別添４）エネルギー消費効率の根拠（要件ア）'!$X$40</f>
        <v>別添4_D238</v>
      </c>
      <c r="C96" s="282" t="str">
        <f>'（別添４）エネルギー消費効率の根拠（要件ア）'!$Y$40</f>
        <v>省エネ要因</v>
      </c>
      <c r="D96" s="282" t="str">
        <f>'（別添４）エネルギー消費効率の根拠（要件ア）'!$Z$40</f>
        <v/>
      </c>
    </row>
    <row r="97" spans="1:4" x14ac:dyDescent="0.15">
      <c r="A97" s="281">
        <v>96</v>
      </c>
      <c r="B97" s="282" t="str">
        <f>'（別添４）エネルギー消費効率の根拠（要件ア）'!$X$41</f>
        <v>別添4_A255～A258</v>
      </c>
      <c r="C97" s="282" t="str">
        <f>'（別添４）エネルギー消費効率の根拠（要件ア）'!$Y$41</f>
        <v>対象要件内容</v>
      </c>
      <c r="D97" s="282" t="str">
        <f>'（別添４）エネルギー消費効率の根拠（要件ア）'!$Z$41</f>
        <v/>
      </c>
    </row>
    <row r="98" spans="1:4" x14ac:dyDescent="0.15">
      <c r="A98" s="281">
        <v>97</v>
      </c>
      <c r="B98" s="282" t="str">
        <f>'（別添４）エネルギー消費効率の根拠（要件ア）'!$X$42</f>
        <v>別添4_D263</v>
      </c>
      <c r="C98" s="282" t="str">
        <f>'（別添４）エネルギー消費効率の根拠（要件ア）'!$Y$42</f>
        <v>製造メーカー</v>
      </c>
      <c r="D98" s="282" t="str">
        <f>'（別添４）エネルギー消費効率の根拠（要件ア）'!$Z$42</f>
        <v/>
      </c>
    </row>
    <row r="99" spans="1:4" x14ac:dyDescent="0.15">
      <c r="A99" s="281">
        <v>98</v>
      </c>
      <c r="B99" s="282" t="str">
        <f>'（別添４）エネルギー消費効率の根拠（要件ア）'!$X$43</f>
        <v>別添4_D264</v>
      </c>
      <c r="C99" s="282" t="str">
        <f>'（別添４）エネルギー消費効率の根拠（要件ア）'!$Y$43</f>
        <v>製品名</v>
      </c>
      <c r="D99" s="282" t="str">
        <f>'（別添４）エネルギー消費効率の根拠（要件ア）'!$Z$43</f>
        <v/>
      </c>
    </row>
    <row r="100" spans="1:4" x14ac:dyDescent="0.15">
      <c r="A100" s="281">
        <v>99</v>
      </c>
      <c r="B100" s="282" t="str">
        <f>'（別添４）エネルギー消費効率の根拠（要件ア）'!$X$44</f>
        <v>別添4_D265</v>
      </c>
      <c r="C100" s="282" t="str">
        <f>'（別添４）エネルギー消費効率の根拠（要件ア）'!$Y$44</f>
        <v>型番</v>
      </c>
      <c r="D100" s="282" t="str">
        <f>'（別添４）エネルギー消費効率の根拠（要件ア）'!$Z$44</f>
        <v/>
      </c>
    </row>
    <row r="101" spans="1:4" x14ac:dyDescent="0.15">
      <c r="A101" s="281">
        <v>100</v>
      </c>
      <c r="B101" s="282" t="str">
        <f>'（別添４）エネルギー消費効率の根拠（要件ア）'!$X$45</f>
        <v>別添4_D266</v>
      </c>
      <c r="C101" s="282" t="str">
        <f>'（別添４）エネルギー消費効率の根拠（要件ア）'!$Y$45</f>
        <v>比較指標</v>
      </c>
      <c r="D101" s="282" t="str">
        <f>'（別添４）エネルギー消費効率の根拠（要件ア）'!$Z$45</f>
        <v/>
      </c>
    </row>
    <row r="102" spans="1:4" x14ac:dyDescent="0.15">
      <c r="A102" s="281">
        <v>101</v>
      </c>
      <c r="B102" s="282" t="str">
        <f>'（別添４）エネルギー消費効率の根拠（要件ア）'!$X$46</f>
        <v>別添4_D267</v>
      </c>
      <c r="C102" s="282" t="str">
        <f>'（別添４）エネルギー消費効率の根拠（要件ア）'!$Y$46</f>
        <v>台数</v>
      </c>
      <c r="D102" s="282" t="str">
        <f>'（別添４）エネルギー消費効率の根拠（要件ア）'!$Z$46</f>
        <v/>
      </c>
    </row>
    <row r="103" spans="1:4" x14ac:dyDescent="0.15">
      <c r="A103" s="281">
        <v>102</v>
      </c>
      <c r="B103" s="282" t="str">
        <f>'（別添４）エネルギー消費効率の根拠（要件ア）'!$X$47</f>
        <v>別添4_D268</v>
      </c>
      <c r="C103" s="282" t="str">
        <f>'（別添４）エネルギー消費効率の根拠（要件ア）'!$Y$47</f>
        <v>トップランナー基準</v>
      </c>
      <c r="D103" s="282" t="str">
        <f>'（別添４）エネルギー消費効率の根拠（要件ア）'!$Z$47</f>
        <v/>
      </c>
    </row>
    <row r="104" spans="1:4" x14ac:dyDescent="0.15">
      <c r="A104" s="281">
        <v>103</v>
      </c>
      <c r="B104" s="282" t="str">
        <f>'（別添４）エネルギー消費効率の根拠（要件ア）'!$X$48</f>
        <v>別添4_D272</v>
      </c>
      <c r="C104" s="282" t="str">
        <f>'（別添４）エネルギー消費効率の根拠（要件ア）'!$Y$48</f>
        <v>導入設備</v>
      </c>
      <c r="D104" s="282" t="str">
        <f>'（別添４）エネルギー消費効率の根拠（要件ア）'!$Z$48</f>
        <v/>
      </c>
    </row>
    <row r="105" spans="1:4" x14ac:dyDescent="0.15">
      <c r="A105" s="281">
        <v>104</v>
      </c>
      <c r="B105" s="282" t="str">
        <f>'（別添４）エネルギー消費効率の根拠（要件ア）'!$X$49</f>
        <v>別添4_G286</v>
      </c>
      <c r="C105" s="282" t="str">
        <f>'（別添４）エネルギー消費効率の根拠（要件ア）'!$Y$49</f>
        <v>製造メーカー</v>
      </c>
      <c r="D105" s="282" t="str">
        <f>'（別添４）エネルギー消費効率の根拠（要件ア）'!$Z$49</f>
        <v/>
      </c>
    </row>
    <row r="106" spans="1:4" x14ac:dyDescent="0.15">
      <c r="A106" s="281">
        <v>105</v>
      </c>
      <c r="B106" s="282" t="str">
        <f>'（別添４）エネルギー消費効率の根拠（要件ア）'!$X$50</f>
        <v>別添4_G287</v>
      </c>
      <c r="C106" s="282" t="str">
        <f>'（別添４）エネルギー消費効率の根拠（要件ア）'!$Y$50</f>
        <v>製品名</v>
      </c>
      <c r="D106" s="282" t="str">
        <f>'（別添４）エネルギー消費効率の根拠（要件ア）'!$Z$50</f>
        <v/>
      </c>
    </row>
    <row r="107" spans="1:4" x14ac:dyDescent="0.15">
      <c r="A107" s="281">
        <v>106</v>
      </c>
      <c r="B107" s="282" t="str">
        <f>'（別添４）エネルギー消費効率の根拠（要件ア）'!$X$51</f>
        <v>別添4_G288</v>
      </c>
      <c r="C107" s="282" t="str">
        <f>'（別添４）エネルギー消費効率の根拠（要件ア）'!$Y$51</f>
        <v>型番</v>
      </c>
      <c r="D107" s="282" t="str">
        <f>'（別添４）エネルギー消費効率の根拠（要件ア）'!$Z$51</f>
        <v/>
      </c>
    </row>
    <row r="108" spans="1:4" x14ac:dyDescent="0.15">
      <c r="A108" s="281">
        <v>107</v>
      </c>
      <c r="B108" s="282" t="str">
        <f>'（別添４）エネルギー消費効率の根拠（要件ア）'!$X$52</f>
        <v>別添4_G289</v>
      </c>
      <c r="C108" s="282" t="str">
        <f>'（別添４）エネルギー消費効率の根拠（要件ア）'!$Y$52</f>
        <v>比較指標</v>
      </c>
      <c r="D108" s="282" t="str">
        <f>'（別添４）エネルギー消費効率の根拠（要件ア）'!$Z$52</f>
        <v/>
      </c>
    </row>
    <row r="109" spans="1:4" x14ac:dyDescent="0.15">
      <c r="A109" s="281">
        <v>108</v>
      </c>
      <c r="B109" s="282" t="str">
        <f>'（別添４）エネルギー消費効率の根拠（要件ア）'!$X$53</f>
        <v>別添4_G290</v>
      </c>
      <c r="C109" s="282" t="str">
        <f>'（別添４）エネルギー消費効率の根拠（要件ア）'!$Y$53</f>
        <v>一代前　備考</v>
      </c>
      <c r="D109" s="282" t="str">
        <f>'（別添４）エネルギー消費効率の根拠（要件ア）'!$Z$53</f>
        <v/>
      </c>
    </row>
    <row r="110" spans="1:4" x14ac:dyDescent="0.15">
      <c r="A110" s="281">
        <v>109</v>
      </c>
      <c r="B110" s="282" t="str">
        <f>'（別添４）エネルギー消費効率の根拠（要件ア）'!$X$54</f>
        <v>別添4_G294</v>
      </c>
      <c r="C110" s="282" t="str">
        <f>'（別添４）エネルギー消費効率の根拠（要件ア）'!$Y$54</f>
        <v>製造メーカー</v>
      </c>
      <c r="D110" s="282" t="str">
        <f>'（別添４）エネルギー消費効率の根拠（要件ア）'!$Z$54</f>
        <v/>
      </c>
    </row>
    <row r="111" spans="1:4" x14ac:dyDescent="0.15">
      <c r="A111" s="281">
        <v>110</v>
      </c>
      <c r="B111" s="282" t="str">
        <f>'（別添４）エネルギー消費効率の根拠（要件ア）'!$X$55</f>
        <v>別添4_G295</v>
      </c>
      <c r="C111" s="282" t="str">
        <f>'（別添４）エネルギー消費効率の根拠（要件ア）'!$Y$55</f>
        <v>製品名</v>
      </c>
      <c r="D111" s="282" t="str">
        <f>'（別添４）エネルギー消費効率の根拠（要件ア）'!$Z$55</f>
        <v/>
      </c>
    </row>
    <row r="112" spans="1:4" x14ac:dyDescent="0.15">
      <c r="A112" s="281">
        <v>111</v>
      </c>
      <c r="B112" s="282" t="str">
        <f>'（別添４）エネルギー消費効率の根拠（要件ア）'!$X$56</f>
        <v>別添4_G296</v>
      </c>
      <c r="C112" s="282" t="str">
        <f>'（別添４）エネルギー消費効率の根拠（要件ア）'!$Y$56</f>
        <v>型番</v>
      </c>
      <c r="D112" s="282" t="str">
        <f>'（別添４）エネルギー消費効率の根拠（要件ア）'!$Z$56</f>
        <v/>
      </c>
    </row>
    <row r="113" spans="1:4" x14ac:dyDescent="0.15">
      <c r="A113" s="281">
        <v>112</v>
      </c>
      <c r="B113" s="282" t="str">
        <f>'（別添４）エネルギー消費効率の根拠（要件ア）'!$X$57</f>
        <v>別添4_G297</v>
      </c>
      <c r="C113" s="282" t="str">
        <f>'（別添４）エネルギー消費効率の根拠（要件ア）'!$Y$57</f>
        <v>比較指標</v>
      </c>
      <c r="D113" s="282" t="str">
        <f>'（別添４）エネルギー消費効率の根拠（要件ア）'!$Z$57</f>
        <v/>
      </c>
    </row>
    <row r="114" spans="1:4" x14ac:dyDescent="0.15">
      <c r="A114" s="281">
        <v>113</v>
      </c>
      <c r="B114" s="282" t="str">
        <f>'（別添４）エネルギー消費効率の根拠（要件ア）'!$X$58</f>
        <v>別添4_G298</v>
      </c>
      <c r="C114" s="282" t="str">
        <f>'（別添４）エネルギー消費効率の根拠（要件ア）'!$Y$58</f>
        <v>台数</v>
      </c>
      <c r="D114" s="282" t="str">
        <f>'（別添４）エネルギー消費効率の根拠（要件ア）'!$Z$58</f>
        <v/>
      </c>
    </row>
    <row r="115" spans="1:4" x14ac:dyDescent="0.15">
      <c r="A115" s="281">
        <v>114</v>
      </c>
      <c r="B115" s="282" t="str">
        <f>'（別添４）エネルギー消費効率の根拠（要件ア）'!$X$59</f>
        <v>別添4_D299</v>
      </c>
      <c r="C115" s="282" t="str">
        <f>'（別添４）エネルギー消費効率の根拠（要件ア）'!$Y$59</f>
        <v>導入設備　備考</v>
      </c>
      <c r="D115" s="282" t="str">
        <f>'（別添４）エネルギー消費効率の根拠（要件ア）'!$Z$59</f>
        <v/>
      </c>
    </row>
    <row r="116" spans="1:4" x14ac:dyDescent="0.15">
      <c r="A116" s="281">
        <v>115</v>
      </c>
      <c r="B116" s="282" t="str">
        <f>'（別添４）エネルギー消費効率の根拠（要件ア）'!$X$60</f>
        <v>別添4_D303</v>
      </c>
      <c r="C116" s="282" t="str">
        <f>'（別添４）エネルギー消費効率の根拠（要件ア）'!$Y$60</f>
        <v>省エネ要因</v>
      </c>
      <c r="D116" s="282" t="str">
        <f>'（別添４）エネルギー消費効率の根拠（要件ア）'!$Z$60</f>
        <v/>
      </c>
    </row>
    <row r="117" spans="1:4" x14ac:dyDescent="0.15">
      <c r="A117" s="281">
        <v>116</v>
      </c>
      <c r="B117" s="282" t="str">
        <f>'（別添４）エネルギー消費効率の根拠（要件ア）'!$X$61</f>
        <v>別添4_A319～A322</v>
      </c>
      <c r="C117" s="282" t="str">
        <f>'（別添４）エネルギー消費効率の根拠（要件ア）'!$Y$61</f>
        <v>対象要件内容</v>
      </c>
      <c r="D117" s="282" t="str">
        <f>'（別添４）エネルギー消費効率の根拠（要件ア）'!$Z$61</f>
        <v/>
      </c>
    </row>
    <row r="118" spans="1:4" x14ac:dyDescent="0.15">
      <c r="A118" s="281">
        <v>117</v>
      </c>
      <c r="B118" s="282" t="str">
        <f>'（別添４）エネルギー消費効率の根拠（要件ア）'!$X$62</f>
        <v>別添4_D327</v>
      </c>
      <c r="C118" s="282" t="str">
        <f>'（別添４）エネルギー消費効率の根拠（要件ア）'!$Y$62</f>
        <v>製造メーカー</v>
      </c>
      <c r="D118" s="282" t="str">
        <f>'（別添４）エネルギー消費効率の根拠（要件ア）'!$Z$62</f>
        <v/>
      </c>
    </row>
    <row r="119" spans="1:4" x14ac:dyDescent="0.15">
      <c r="A119" s="281">
        <v>118</v>
      </c>
      <c r="B119" s="282" t="str">
        <f>'（別添４）エネルギー消費効率の根拠（要件ア）'!$X$63</f>
        <v>別添4_D328</v>
      </c>
      <c r="C119" s="282" t="str">
        <f>'（別添４）エネルギー消費効率の根拠（要件ア）'!$Y$63</f>
        <v>製品名</v>
      </c>
      <c r="D119" s="282" t="str">
        <f>'（別添４）エネルギー消費効率の根拠（要件ア）'!$Z$63</f>
        <v/>
      </c>
    </row>
    <row r="120" spans="1:4" x14ac:dyDescent="0.15">
      <c r="A120" s="281">
        <v>119</v>
      </c>
      <c r="B120" s="282" t="str">
        <f>'（別添４）エネルギー消費効率の根拠（要件ア）'!$X$64</f>
        <v>別添4_D329</v>
      </c>
      <c r="C120" s="282" t="str">
        <f>'（別添４）エネルギー消費効率の根拠（要件ア）'!$Y$64</f>
        <v>型番</v>
      </c>
      <c r="D120" s="282" t="str">
        <f>'（別添４）エネルギー消費効率の根拠（要件ア）'!$Z$64</f>
        <v/>
      </c>
    </row>
    <row r="121" spans="1:4" x14ac:dyDescent="0.15">
      <c r="A121" s="281">
        <v>120</v>
      </c>
      <c r="B121" s="282" t="str">
        <f>'（別添４）エネルギー消費効率の根拠（要件ア）'!$X$65</f>
        <v>別添4_D330</v>
      </c>
      <c r="C121" s="282" t="str">
        <f>'（別添４）エネルギー消費効率の根拠（要件ア）'!$Y$65</f>
        <v>比較指標</v>
      </c>
      <c r="D121" s="282" t="str">
        <f>'（別添４）エネルギー消費効率の根拠（要件ア）'!$Z$65</f>
        <v/>
      </c>
    </row>
    <row r="122" spans="1:4" x14ac:dyDescent="0.15">
      <c r="A122" s="281">
        <v>121</v>
      </c>
      <c r="B122" s="282" t="str">
        <f>'（別添４）エネルギー消費効率の根拠（要件ア）'!$X$66</f>
        <v>別添4_D331</v>
      </c>
      <c r="C122" s="282" t="str">
        <f>'（別添４）エネルギー消費効率の根拠（要件ア）'!$Y$66</f>
        <v>台数</v>
      </c>
      <c r="D122" s="282" t="str">
        <f>'（別添４）エネルギー消費効率の根拠（要件ア）'!$Z$66</f>
        <v/>
      </c>
    </row>
    <row r="123" spans="1:4" x14ac:dyDescent="0.15">
      <c r="A123" s="281">
        <v>122</v>
      </c>
      <c r="B123" s="282" t="str">
        <f>'（別添４）エネルギー消費効率の根拠（要件ア）'!$X$67</f>
        <v>別添4_D332</v>
      </c>
      <c r="C123" s="282" t="str">
        <f>'（別添４）エネルギー消費効率の根拠（要件ア）'!$Y$67</f>
        <v>トップランナー基準</v>
      </c>
      <c r="D123" s="282" t="str">
        <f>'（別添４）エネルギー消費効率の根拠（要件ア）'!$Z$67</f>
        <v/>
      </c>
    </row>
    <row r="124" spans="1:4" x14ac:dyDescent="0.15">
      <c r="A124" s="281">
        <v>123</v>
      </c>
      <c r="B124" s="282" t="str">
        <f>'（別添４）エネルギー消費効率の根拠（要件ア）'!$X$68</f>
        <v>別添4_D336</v>
      </c>
      <c r="C124" s="282" t="str">
        <f>'（別添４）エネルギー消費効率の根拠（要件ア）'!$Y$68</f>
        <v>導入設備</v>
      </c>
      <c r="D124" s="282" t="str">
        <f>'（別添４）エネルギー消費効率の根拠（要件ア）'!$Z$68</f>
        <v/>
      </c>
    </row>
    <row r="125" spans="1:4" x14ac:dyDescent="0.15">
      <c r="A125" s="281">
        <v>124</v>
      </c>
      <c r="B125" s="282" t="str">
        <f>'（別添４）エネルギー消費効率の根拠（要件ア）'!$X$69</f>
        <v>別添4_G350</v>
      </c>
      <c r="C125" s="282" t="str">
        <f>'（別添４）エネルギー消費効率の根拠（要件ア）'!$Y$69</f>
        <v>製造メーカー</v>
      </c>
      <c r="D125" s="282" t="str">
        <f>'（別添４）エネルギー消費効率の根拠（要件ア）'!$Z$69</f>
        <v/>
      </c>
    </row>
    <row r="126" spans="1:4" x14ac:dyDescent="0.15">
      <c r="A126" s="281">
        <v>125</v>
      </c>
      <c r="B126" s="282" t="str">
        <f>'（別添４）エネルギー消費効率の根拠（要件ア）'!$X$70</f>
        <v>別添4_G351</v>
      </c>
      <c r="C126" s="282" t="str">
        <f>'（別添４）エネルギー消費効率の根拠（要件ア）'!$Y$70</f>
        <v>製品名</v>
      </c>
      <c r="D126" s="282" t="str">
        <f>'（別添４）エネルギー消費効率の根拠（要件ア）'!$Z$70</f>
        <v/>
      </c>
    </row>
    <row r="127" spans="1:4" x14ac:dyDescent="0.15">
      <c r="A127" s="281">
        <v>126</v>
      </c>
      <c r="B127" s="282" t="str">
        <f>'（別添４）エネルギー消費効率の根拠（要件ア）'!$X$71</f>
        <v>別添4_G352</v>
      </c>
      <c r="C127" s="282" t="str">
        <f>'（別添４）エネルギー消費効率の根拠（要件ア）'!$Y$71</f>
        <v>型番</v>
      </c>
      <c r="D127" s="282" t="str">
        <f>'（別添４）エネルギー消費効率の根拠（要件ア）'!$Z$71</f>
        <v/>
      </c>
    </row>
    <row r="128" spans="1:4" x14ac:dyDescent="0.15">
      <c r="A128" s="281">
        <v>127</v>
      </c>
      <c r="B128" s="282" t="str">
        <f>'（別添４）エネルギー消費効率の根拠（要件ア）'!$X$72</f>
        <v>別添4_G353</v>
      </c>
      <c r="C128" s="282" t="str">
        <f>'（別添４）エネルギー消費効率の根拠（要件ア）'!$Y$72</f>
        <v>比較指標</v>
      </c>
      <c r="D128" s="282" t="str">
        <f>'（別添４）エネルギー消費効率の根拠（要件ア）'!$Z$72</f>
        <v/>
      </c>
    </row>
    <row r="129" spans="1:4" x14ac:dyDescent="0.15">
      <c r="A129" s="281">
        <v>128</v>
      </c>
      <c r="B129" s="282" t="str">
        <f>'（別添４）エネルギー消費効率の根拠（要件ア）'!$X$73</f>
        <v>別添4_G354</v>
      </c>
      <c r="C129" s="282" t="str">
        <f>'（別添４）エネルギー消費効率の根拠（要件ア）'!$Y$73</f>
        <v>一代前　備考</v>
      </c>
      <c r="D129" s="282" t="str">
        <f>'（別添４）エネルギー消費効率の根拠（要件ア）'!$Z$73</f>
        <v/>
      </c>
    </row>
    <row r="130" spans="1:4" x14ac:dyDescent="0.15">
      <c r="A130" s="281">
        <v>129</v>
      </c>
      <c r="B130" s="282" t="str">
        <f>'（別添４）エネルギー消費効率の根拠（要件ア）'!$X$74</f>
        <v>別添4_G358</v>
      </c>
      <c r="C130" s="282" t="str">
        <f>'（別添４）エネルギー消費効率の根拠（要件ア）'!$Y$74</f>
        <v>製造メーカー</v>
      </c>
      <c r="D130" s="282" t="str">
        <f>'（別添４）エネルギー消費効率の根拠（要件ア）'!$Z$74</f>
        <v/>
      </c>
    </row>
    <row r="131" spans="1:4" x14ac:dyDescent="0.15">
      <c r="A131" s="281">
        <v>130</v>
      </c>
      <c r="B131" s="282" t="str">
        <f>'（別添４）エネルギー消費効率の根拠（要件ア）'!$X$75</f>
        <v>別添4_G359</v>
      </c>
      <c r="C131" s="282" t="str">
        <f>'（別添４）エネルギー消費効率の根拠（要件ア）'!$Y$75</f>
        <v>製品名</v>
      </c>
      <c r="D131" s="282" t="str">
        <f>'（別添４）エネルギー消費効率の根拠（要件ア）'!$Z$75</f>
        <v/>
      </c>
    </row>
    <row r="132" spans="1:4" x14ac:dyDescent="0.15">
      <c r="A132" s="281">
        <v>131</v>
      </c>
      <c r="B132" s="282" t="str">
        <f>'（別添４）エネルギー消費効率の根拠（要件ア）'!$X$76</f>
        <v>別添4_G360</v>
      </c>
      <c r="C132" s="282" t="str">
        <f>'（別添４）エネルギー消費効率の根拠（要件ア）'!$Y$76</f>
        <v>型番</v>
      </c>
      <c r="D132" s="282" t="str">
        <f>'（別添４）エネルギー消費効率の根拠（要件ア）'!$Z$76</f>
        <v/>
      </c>
    </row>
    <row r="133" spans="1:4" x14ac:dyDescent="0.15">
      <c r="A133" s="281">
        <v>132</v>
      </c>
      <c r="B133" s="282" t="str">
        <f>'（別添４）エネルギー消費効率の根拠（要件ア）'!$X$77</f>
        <v>別添4_G361</v>
      </c>
      <c r="C133" s="282" t="str">
        <f>'（別添４）エネルギー消費効率の根拠（要件ア）'!$Y$77</f>
        <v>比較指標</v>
      </c>
      <c r="D133" s="282" t="str">
        <f>'（別添４）エネルギー消費効率の根拠（要件ア）'!$Z$77</f>
        <v/>
      </c>
    </row>
    <row r="134" spans="1:4" x14ac:dyDescent="0.15">
      <c r="A134" s="281">
        <v>133</v>
      </c>
      <c r="B134" s="282" t="str">
        <f>'（別添４）エネルギー消費効率の根拠（要件ア）'!$X$78</f>
        <v>別添4_G362</v>
      </c>
      <c r="C134" s="282" t="str">
        <f>'（別添４）エネルギー消費効率の根拠（要件ア）'!$Y$78</f>
        <v>台数</v>
      </c>
      <c r="D134" s="282" t="str">
        <f>'（別添４）エネルギー消費効率の根拠（要件ア）'!$Z$78</f>
        <v/>
      </c>
    </row>
    <row r="135" spans="1:4" x14ac:dyDescent="0.15">
      <c r="A135" s="281">
        <v>134</v>
      </c>
      <c r="B135" s="282" t="str">
        <f>'（別添４）エネルギー消費効率の根拠（要件ア）'!$X$79</f>
        <v>別添4_D363</v>
      </c>
      <c r="C135" s="282" t="str">
        <f>'（別添４）エネルギー消費効率の根拠（要件ア）'!$Y$79</f>
        <v>導入設備　備考</v>
      </c>
      <c r="D135" s="282" t="str">
        <f>'（別添４）エネルギー消費効率の根拠（要件ア）'!$Z$79</f>
        <v/>
      </c>
    </row>
    <row r="136" spans="1:4" x14ac:dyDescent="0.15">
      <c r="A136" s="281">
        <v>135</v>
      </c>
      <c r="B136" s="282" t="str">
        <f>'（別添４）エネルギー消費効率の根拠（要件ア）'!$X$80</f>
        <v>別添4_D367</v>
      </c>
      <c r="C136" s="282" t="str">
        <f>'（別添４）エネルギー消費効率の根拠（要件ア）'!$Y$80</f>
        <v>省エネ要因</v>
      </c>
      <c r="D136" s="282" t="str">
        <f>'（別添４）エネルギー消費効率の根拠（要件ア）'!$Z$80</f>
        <v/>
      </c>
    </row>
    <row r="137" spans="1:4" x14ac:dyDescent="0.15">
      <c r="A137" s="281">
        <v>136</v>
      </c>
      <c r="B137" s="282" t="str">
        <f>'（別添４）エネルギー消費効率の根拠（要件ア）'!$X$81</f>
        <v>別添4_A384～A387</v>
      </c>
      <c r="C137" s="282" t="str">
        <f>'（別添４）エネルギー消費効率の根拠（要件ア）'!$Y$81</f>
        <v>対象要件内容</v>
      </c>
      <c r="D137" s="282" t="str">
        <f>'（別添４）エネルギー消費効率の根拠（要件ア）'!$Z$81</f>
        <v/>
      </c>
    </row>
    <row r="138" spans="1:4" x14ac:dyDescent="0.15">
      <c r="A138" s="281">
        <v>137</v>
      </c>
      <c r="B138" s="282" t="str">
        <f>'（別添４）エネルギー消費効率の根拠（要件ア）'!$X$82</f>
        <v>別添4_D392</v>
      </c>
      <c r="C138" s="282" t="str">
        <f>'（別添４）エネルギー消費効率の根拠（要件ア）'!$Y$82</f>
        <v>製造メーカー</v>
      </c>
      <c r="D138" s="282" t="str">
        <f>'（別添４）エネルギー消費効率の根拠（要件ア）'!$Z$82</f>
        <v/>
      </c>
    </row>
    <row r="139" spans="1:4" x14ac:dyDescent="0.15">
      <c r="A139" s="281">
        <v>138</v>
      </c>
      <c r="B139" s="282" t="str">
        <f>'（別添４）エネルギー消費効率の根拠（要件ア）'!$X$83</f>
        <v>別添4_D393</v>
      </c>
      <c r="C139" s="282" t="str">
        <f>'（別添４）エネルギー消費効率の根拠（要件ア）'!$Y$83</f>
        <v>製品名</v>
      </c>
      <c r="D139" s="282" t="str">
        <f>'（別添４）エネルギー消費効率の根拠（要件ア）'!$Z$83</f>
        <v/>
      </c>
    </row>
    <row r="140" spans="1:4" x14ac:dyDescent="0.15">
      <c r="A140" s="281">
        <v>139</v>
      </c>
      <c r="B140" s="282" t="str">
        <f>'（別添４）エネルギー消費効率の根拠（要件ア）'!$X$84</f>
        <v>別添4_D394</v>
      </c>
      <c r="C140" s="282" t="str">
        <f>'（別添４）エネルギー消費効率の根拠（要件ア）'!$Y$84</f>
        <v>型番</v>
      </c>
      <c r="D140" s="282" t="str">
        <f>'（別添４）エネルギー消費効率の根拠（要件ア）'!$Z$84</f>
        <v/>
      </c>
    </row>
    <row r="141" spans="1:4" x14ac:dyDescent="0.15">
      <c r="A141" s="281">
        <v>140</v>
      </c>
      <c r="B141" s="282" t="str">
        <f>'（別添４）エネルギー消費効率の根拠（要件ア）'!$X$85</f>
        <v>別添4_D395</v>
      </c>
      <c r="C141" s="282" t="str">
        <f>'（別添４）エネルギー消費効率の根拠（要件ア）'!$Y$85</f>
        <v>比較指標</v>
      </c>
      <c r="D141" s="282" t="str">
        <f>'（別添４）エネルギー消費効率の根拠（要件ア）'!$Z$85</f>
        <v/>
      </c>
    </row>
    <row r="142" spans="1:4" x14ac:dyDescent="0.15">
      <c r="A142" s="281">
        <v>141</v>
      </c>
      <c r="B142" s="282" t="str">
        <f>'（別添４）エネルギー消費効率の根拠（要件ア）'!$X$86</f>
        <v>別添4_D396</v>
      </c>
      <c r="C142" s="282" t="str">
        <f>'（別添４）エネルギー消費効率の根拠（要件ア）'!$Y$86</f>
        <v>台数</v>
      </c>
      <c r="D142" s="282" t="str">
        <f>'（別添４）エネルギー消費効率の根拠（要件ア）'!$Z$86</f>
        <v/>
      </c>
    </row>
    <row r="143" spans="1:4" x14ac:dyDescent="0.15">
      <c r="A143" s="281">
        <v>142</v>
      </c>
      <c r="B143" s="282" t="str">
        <f>'（別添４）エネルギー消費効率の根拠（要件ア）'!$X$87</f>
        <v>別添4_D397</v>
      </c>
      <c r="C143" s="282" t="str">
        <f>'（別添４）エネルギー消費効率の根拠（要件ア）'!$Y$87</f>
        <v>トップランナー基準</v>
      </c>
      <c r="D143" s="282" t="str">
        <f>'（別添４）エネルギー消費効率の根拠（要件ア）'!$Z$87</f>
        <v/>
      </c>
    </row>
    <row r="144" spans="1:4" x14ac:dyDescent="0.15">
      <c r="A144" s="281">
        <v>143</v>
      </c>
      <c r="B144" s="282" t="str">
        <f>'（別添４）エネルギー消費効率の根拠（要件ア）'!$X$88</f>
        <v>別添4_D401</v>
      </c>
      <c r="C144" s="282" t="str">
        <f>'（別添４）エネルギー消費効率の根拠（要件ア）'!$Y$88</f>
        <v>導入設備</v>
      </c>
      <c r="D144" s="282" t="str">
        <f>'（別添４）エネルギー消費効率の根拠（要件ア）'!$Z$88</f>
        <v/>
      </c>
    </row>
    <row r="145" spans="1:4" x14ac:dyDescent="0.15">
      <c r="A145" s="281">
        <v>144</v>
      </c>
      <c r="B145" s="282" t="str">
        <f>'（別添４）エネルギー消費効率の根拠（要件ア）'!$X$89</f>
        <v>別添4_G415</v>
      </c>
      <c r="C145" s="282" t="str">
        <f>'（別添４）エネルギー消費効率の根拠（要件ア）'!$Y$89</f>
        <v>製造メーカー</v>
      </c>
      <c r="D145" s="282" t="str">
        <f>'（別添４）エネルギー消費効率の根拠（要件ア）'!$Z$89</f>
        <v/>
      </c>
    </row>
    <row r="146" spans="1:4" x14ac:dyDescent="0.15">
      <c r="A146" s="281">
        <v>145</v>
      </c>
      <c r="B146" s="282" t="str">
        <f>'（別添４）エネルギー消費効率の根拠（要件ア）'!$X$90</f>
        <v>別添4_G416</v>
      </c>
      <c r="C146" s="282" t="str">
        <f>'（別添４）エネルギー消費効率の根拠（要件ア）'!$Y$90</f>
        <v>製品名</v>
      </c>
      <c r="D146" s="282" t="str">
        <f>'（別添４）エネルギー消費効率の根拠（要件ア）'!$Z$90</f>
        <v/>
      </c>
    </row>
    <row r="147" spans="1:4" x14ac:dyDescent="0.15">
      <c r="A147" s="281">
        <v>146</v>
      </c>
      <c r="B147" s="282" t="str">
        <f>'（別添４）エネルギー消費効率の根拠（要件ア）'!$X$91</f>
        <v>別添4_G417</v>
      </c>
      <c r="C147" s="282" t="str">
        <f>'（別添４）エネルギー消費効率の根拠（要件ア）'!$Y$91</f>
        <v>型番</v>
      </c>
      <c r="D147" s="282" t="str">
        <f>'（別添４）エネルギー消費効率の根拠（要件ア）'!$Z$91</f>
        <v/>
      </c>
    </row>
    <row r="148" spans="1:4" x14ac:dyDescent="0.15">
      <c r="A148" s="281">
        <v>147</v>
      </c>
      <c r="B148" s="282" t="str">
        <f>'（別添４）エネルギー消費効率の根拠（要件ア）'!$X$92</f>
        <v>別添4_G418</v>
      </c>
      <c r="C148" s="282" t="str">
        <f>'（別添４）エネルギー消費効率の根拠（要件ア）'!$Y$92</f>
        <v>比較指標</v>
      </c>
      <c r="D148" s="282" t="str">
        <f>'（別添４）エネルギー消費効率の根拠（要件ア）'!$Z$92</f>
        <v/>
      </c>
    </row>
    <row r="149" spans="1:4" x14ac:dyDescent="0.15">
      <c r="A149" s="281">
        <v>148</v>
      </c>
      <c r="B149" s="282" t="str">
        <f>'（別添４）エネルギー消費効率の根拠（要件ア）'!$X$93</f>
        <v>別添4_G419</v>
      </c>
      <c r="C149" s="282" t="str">
        <f>'（別添４）エネルギー消費効率の根拠（要件ア）'!$Y$93</f>
        <v>一代前　備考</v>
      </c>
      <c r="D149" s="282" t="str">
        <f>'（別添４）エネルギー消費効率の根拠（要件ア）'!$Z$93</f>
        <v/>
      </c>
    </row>
    <row r="150" spans="1:4" x14ac:dyDescent="0.15">
      <c r="A150" s="281">
        <v>149</v>
      </c>
      <c r="B150" s="282" t="str">
        <f>'（別添４）エネルギー消費効率の根拠（要件ア）'!$X$94</f>
        <v>別添4_G423</v>
      </c>
      <c r="C150" s="282" t="str">
        <f>'（別添４）エネルギー消費効率の根拠（要件ア）'!$Y$94</f>
        <v>製造メーカー</v>
      </c>
      <c r="D150" s="282" t="str">
        <f>'（別添４）エネルギー消費効率の根拠（要件ア）'!$Z$94</f>
        <v/>
      </c>
    </row>
    <row r="151" spans="1:4" x14ac:dyDescent="0.15">
      <c r="A151" s="281">
        <v>150</v>
      </c>
      <c r="B151" s="282" t="str">
        <f>'（別添４）エネルギー消費効率の根拠（要件ア）'!$X$95</f>
        <v>別添4_G424</v>
      </c>
      <c r="C151" s="282" t="str">
        <f>'（別添４）エネルギー消費効率の根拠（要件ア）'!$Y$95</f>
        <v>製品名</v>
      </c>
      <c r="D151" s="282" t="str">
        <f>'（別添４）エネルギー消費効率の根拠（要件ア）'!$Z$95</f>
        <v/>
      </c>
    </row>
    <row r="152" spans="1:4" x14ac:dyDescent="0.15">
      <c r="A152" s="281">
        <v>151</v>
      </c>
      <c r="B152" s="282" t="str">
        <f>'（別添４）エネルギー消費効率の根拠（要件ア）'!$X$96</f>
        <v>別添4_G425</v>
      </c>
      <c r="C152" s="282" t="str">
        <f>'（別添４）エネルギー消費効率の根拠（要件ア）'!$Y$96</f>
        <v>型番</v>
      </c>
      <c r="D152" s="282" t="str">
        <f>'（別添４）エネルギー消費効率の根拠（要件ア）'!$Z$96</f>
        <v/>
      </c>
    </row>
    <row r="153" spans="1:4" x14ac:dyDescent="0.15">
      <c r="A153" s="281">
        <v>152</v>
      </c>
      <c r="B153" s="282" t="str">
        <f>'（別添４）エネルギー消費効率の根拠（要件ア）'!$X$97</f>
        <v>別添4_G426</v>
      </c>
      <c r="C153" s="282" t="str">
        <f>'（別添４）エネルギー消費効率の根拠（要件ア）'!$Y$97</f>
        <v>比較指標</v>
      </c>
      <c r="D153" s="282" t="str">
        <f>'（別添４）エネルギー消費効率の根拠（要件ア）'!$Z$97</f>
        <v/>
      </c>
    </row>
    <row r="154" spans="1:4" x14ac:dyDescent="0.15">
      <c r="A154" s="281">
        <v>153</v>
      </c>
      <c r="B154" s="282" t="str">
        <f>'（別添４）エネルギー消費効率の根拠（要件ア）'!$X$98</f>
        <v>別添4_G427</v>
      </c>
      <c r="C154" s="282" t="str">
        <f>'（別添４）エネルギー消費効率の根拠（要件ア）'!$Y$98</f>
        <v>台数</v>
      </c>
      <c r="D154" s="282" t="str">
        <f>'（別添４）エネルギー消費効率の根拠（要件ア）'!$Z$98</f>
        <v/>
      </c>
    </row>
    <row r="155" spans="1:4" x14ac:dyDescent="0.15">
      <c r="A155" s="281">
        <v>154</v>
      </c>
      <c r="B155" s="282" t="str">
        <f>'（別添４）エネルギー消費効率の根拠（要件ア）'!$X$99</f>
        <v>別添4_D428</v>
      </c>
      <c r="C155" s="282" t="str">
        <f>'（別添４）エネルギー消費効率の根拠（要件ア）'!$Y$99</f>
        <v>導入設備　備考</v>
      </c>
      <c r="D155" s="282" t="str">
        <f>'（別添４）エネルギー消費効率の根拠（要件ア）'!$Z$99</f>
        <v/>
      </c>
    </row>
    <row r="156" spans="1:4" x14ac:dyDescent="0.15">
      <c r="A156" s="281">
        <v>155</v>
      </c>
      <c r="B156" s="282" t="str">
        <f>'（別添４）エネルギー消費効率の根拠（要件ア）'!$X$100</f>
        <v>別添4_D432</v>
      </c>
      <c r="C156" s="282" t="str">
        <f>'（別添４）エネルギー消費効率の根拠（要件ア）'!$Y$100</f>
        <v>省エネ要因</v>
      </c>
      <c r="D156" s="282" t="str">
        <f>'（別添４）エネルギー消費効率の根拠（要件ア）'!$Z$100</f>
        <v/>
      </c>
    </row>
    <row r="157" spans="1:4" x14ac:dyDescent="0.15">
      <c r="A157" s="281">
        <v>156</v>
      </c>
      <c r="B157" s="282" t="str">
        <f>'（別添５）エネルギー消費原単位の改善根拠（要件イ）'!$X$1</f>
        <v>別添5_A6</v>
      </c>
      <c r="C157" s="282" t="str">
        <f>'（別添５）エネルギー消費原単位の改善根拠（要件イ）'!$Y$1</f>
        <v>事業実施前の原単位及びエネルギー使用量</v>
      </c>
      <c r="D157" s="282" t="str">
        <f>'（別添５）エネルギー消費原単位の改善根拠（要件イ）'!$Z$1</f>
        <v/>
      </c>
    </row>
    <row r="158" spans="1:4" x14ac:dyDescent="0.15">
      <c r="A158" s="281">
        <v>157</v>
      </c>
      <c r="B158" s="282" t="str">
        <f>'（別添５）エネルギー消費原単位の改善根拠（要件イ）'!$X$2</f>
        <v>別添5_A28</v>
      </c>
      <c r="C158" s="282" t="str">
        <f>'（別添５）エネルギー消費原単位の改善根拠（要件イ）'!$Y$2</f>
        <v>事業実施後の原単位及びエネルギー使用量</v>
      </c>
      <c r="D158" s="282" t="str">
        <f>'（別添５）エネルギー消費原単位の改善根拠（要件イ）'!$Z$2</f>
        <v/>
      </c>
    </row>
    <row r="159" spans="1:4" x14ac:dyDescent="0.15">
      <c r="A159" s="281">
        <v>158</v>
      </c>
      <c r="B159" s="282" t="str">
        <f>'（別添５）エネルギー消費原単位の改善根拠（要件イ）'!$X$3</f>
        <v>別添5_A28</v>
      </c>
      <c r="C159" s="282" t="str">
        <f>'（別添５）エネルギー消費原単位の改善根拠（要件イ）'!$Y$3</f>
        <v>３．原単位改善率</v>
      </c>
      <c r="D159" s="282" t="str">
        <f>'（別添５）エネルギー消費原単位の改善根拠（要件イ）'!$Z$3</f>
        <v/>
      </c>
    </row>
    <row r="160" spans="1:4" x14ac:dyDescent="0.15">
      <c r="A160" s="281">
        <v>159</v>
      </c>
      <c r="B160" s="282" t="str">
        <f>'（別添６）省エネルギー取組の根拠（要件ウ）'!$X$6</f>
        <v>別添6_A6</v>
      </c>
      <c r="C160" s="282" t="str">
        <f>'（別添６）省エネルギー取組の根拠（要件ウ）'!$Y$6</f>
        <v>要件ウ_対象要件内容</v>
      </c>
      <c r="D160" s="282" t="str">
        <f>'（別添６）省エネルギー取組の根拠（要件ウ）'!$Z$6</f>
        <v/>
      </c>
    </row>
    <row r="161" spans="1:4" ht="12.75" customHeight="1" x14ac:dyDescent="0.15">
      <c r="A161" s="281">
        <v>160</v>
      </c>
      <c r="B161" s="282" t="str">
        <f>'（別添６）省エネルギー取組の根拠（要件ウ）'!$X$7</f>
        <v>別添6_A14</v>
      </c>
      <c r="C161" s="282" t="str">
        <f>'（別添６）省エネルギー取組の根拠（要件ウ）'!$Y$7</f>
        <v>取組内容の詳細</v>
      </c>
      <c r="D161" s="282" t="str">
        <f>'（別添６）省エネルギー取組の根拠（要件ウ）'!$Z$7</f>
        <v xml:space="preserve">
＜クラウドサービスの活用＞
・省エネルギー取組概要
・利用データセンター名称
・データセンターのＰＵＥ値（実測値又は設計値）
＜ＥＭＳの導入＞
・省エネルギー取組概要
・導入機器
・削減効果（計画値）
</v>
      </c>
    </row>
    <row r="162" spans="1:4" x14ac:dyDescent="0.15">
      <c r="A162" s="281">
        <v>161</v>
      </c>
      <c r="B162" s="282" t="str">
        <f>'（別添７）見込み省エネルギー量の算出（要件アと要件ウ）'!$AF$1</f>
        <v>別添7_1_U65</v>
      </c>
      <c r="C162" s="282" t="str">
        <f>'（別添７）見込み省エネルギー量の算出（要件アと要件ウ）'!$AG$1</f>
        <v>(事業全体)年間見込み省エネルギー率[%]</v>
      </c>
      <c r="D162" s="282" t="str">
        <f>'（別添７）見込み省エネルギー量の算出（要件アと要件ウ）'!$AH$1</f>
        <v/>
      </c>
    </row>
    <row r="163" spans="1:4" x14ac:dyDescent="0.15">
      <c r="A163" s="281">
        <v>162</v>
      </c>
      <c r="B163" s="282" t="str">
        <f>'（別添７）見込み省エネルギー量の算出（要件アと要件ウ）'!$AF$2</f>
        <v>別添7_1_U66</v>
      </c>
      <c r="C163" s="282" t="str">
        <f>'（別添７）見込み省エネルギー量の算出（要件アと要件ウ）'!$AG$2</f>
        <v>(事業全体)年間見込み省エネルギー量[kl]</v>
      </c>
      <c r="D163" s="282" t="str">
        <f>'（別添７）見込み省エネルギー量の算出（要件アと要件ウ）'!$AH$2</f>
        <v/>
      </c>
    </row>
    <row r="164" spans="1:4" x14ac:dyDescent="0.15">
      <c r="A164" s="281">
        <v>163</v>
      </c>
      <c r="B164" s="282" t="str">
        <f>'（別添７）見込み省エネルギー量の算出（要件アと要件ウ）'!$AF$3</f>
        <v>別添7_1_B69</v>
      </c>
      <c r="C164" s="282" t="str">
        <f>'（別添７）見込み省エネルギー量の算出（要件アと要件ウ）'!$AG$3</f>
        <v>製品名</v>
      </c>
      <c r="D164" s="282" t="str">
        <f>'（別添７）見込み省エネルギー量の算出（要件アと要件ウ）'!$AH$3</f>
        <v/>
      </c>
    </row>
    <row r="165" spans="1:4" x14ac:dyDescent="0.15">
      <c r="A165" s="281">
        <v>164</v>
      </c>
      <c r="B165" s="282" t="str">
        <f>'（別添７）見込み省エネルギー量の算出（要件アと要件ウ）'!$AF$4</f>
        <v>別添7_1_E69</v>
      </c>
      <c r="C165" s="282" t="str">
        <f>'（別添７）見込み省エネルギー量の算出（要件アと要件ウ）'!$AG$4</f>
        <v>型番</v>
      </c>
      <c r="D165" s="282" t="str">
        <f>'（別添７）見込み省エネルギー量の算出（要件アと要件ウ）'!$AH$4</f>
        <v/>
      </c>
    </row>
    <row r="166" spans="1:4" x14ac:dyDescent="0.15">
      <c r="A166" s="281">
        <v>165</v>
      </c>
      <c r="B166" s="282" t="str">
        <f>'（別添７）見込み省エネルギー量の算出（要件アと要件ウ）'!$AF$5</f>
        <v>別添7_1_H69</v>
      </c>
      <c r="C166" s="282" t="str">
        <f>'（別添７）見込み省エネルギー量の算出（要件アと要件ウ）'!$AG$5</f>
        <v>年間見込み省エネルギー率[%]</v>
      </c>
      <c r="D166" s="282" t="str">
        <f>'（別添７）見込み省エネルギー量の算出（要件アと要件ウ）'!$AH$5</f>
        <v/>
      </c>
    </row>
    <row r="167" spans="1:4" x14ac:dyDescent="0.15">
      <c r="A167" s="281">
        <v>166</v>
      </c>
      <c r="B167" s="282" t="str">
        <f>'（別添７）見込み省エネルギー量の算出（要件アと要件ウ）'!$AF$6</f>
        <v>別添7_1_L69</v>
      </c>
      <c r="C167" s="282" t="str">
        <f>'（別添７）見込み省エネルギー量の算出（要件アと要件ウ）'!$AG$6</f>
        <v>年間見込み省エネルギー量[kl]</v>
      </c>
      <c r="D167" s="282" t="str">
        <f>'（別添７）見込み省エネルギー量の算出（要件アと要件ウ）'!$AH$6</f>
        <v/>
      </c>
    </row>
    <row r="168" spans="1:4" x14ac:dyDescent="0.15">
      <c r="A168" s="281">
        <v>167</v>
      </c>
      <c r="B168" s="282" t="str">
        <f>'（別添７）見込み省エネルギー量の算出（要件アと要件ウ）'!$AF$7</f>
        <v>別添7_1_P69</v>
      </c>
      <c r="C168" s="282" t="str">
        <f>'（別添７）見込み省エネルギー量の算出（要件アと要件ウ）'!$AG$7</f>
        <v>算出根拠</v>
      </c>
      <c r="D168" s="282" t="str">
        <f>'（別添７）見込み省エネルギー量の算出（要件アと要件ウ）'!$AH$7</f>
        <v/>
      </c>
    </row>
    <row r="169" spans="1:4" x14ac:dyDescent="0.15">
      <c r="A169" s="281">
        <v>168</v>
      </c>
      <c r="B169" s="282" t="str">
        <f>'（別添７）見込み省エネルギー量の算出（要件アと要件ウ）'!$AF$8</f>
        <v>別添7_2_B78</v>
      </c>
      <c r="C169" s="282" t="str">
        <f>'（別添７）見込み省エネルギー量の算出（要件アと要件ウ）'!$AG$8</f>
        <v>製品名</v>
      </c>
      <c r="D169" s="282" t="str">
        <f>'（別添７）見込み省エネルギー量の算出（要件アと要件ウ）'!$AH$8</f>
        <v/>
      </c>
    </row>
    <row r="170" spans="1:4" x14ac:dyDescent="0.15">
      <c r="A170" s="281">
        <v>169</v>
      </c>
      <c r="B170" s="282" t="str">
        <f>'（別添７）見込み省エネルギー量の算出（要件アと要件ウ）'!$AF$9</f>
        <v>別添7_2_E78</v>
      </c>
      <c r="C170" s="282" t="str">
        <f>'（別添７）見込み省エネルギー量の算出（要件アと要件ウ）'!$AG$9</f>
        <v>型番</v>
      </c>
      <c r="D170" s="282" t="str">
        <f>'（別添７）見込み省エネルギー量の算出（要件アと要件ウ）'!$AH$9</f>
        <v/>
      </c>
    </row>
    <row r="171" spans="1:4" x14ac:dyDescent="0.15">
      <c r="A171" s="281">
        <v>170</v>
      </c>
      <c r="B171" s="282" t="str">
        <f>'（別添７）見込み省エネルギー量の算出（要件アと要件ウ）'!$AF$10</f>
        <v>別添7_2_H78</v>
      </c>
      <c r="C171" s="282" t="str">
        <f>'（別添７）見込み省エネルギー量の算出（要件アと要件ウ）'!$AG$10</f>
        <v>年間見込み省エネルギー率[%]</v>
      </c>
      <c r="D171" s="282" t="str">
        <f>'（別添７）見込み省エネルギー量の算出（要件アと要件ウ）'!$AH$10</f>
        <v/>
      </c>
    </row>
    <row r="172" spans="1:4" x14ac:dyDescent="0.15">
      <c r="A172" s="281">
        <v>171</v>
      </c>
      <c r="B172" s="282" t="str">
        <f>'（別添７）見込み省エネルギー量の算出（要件アと要件ウ）'!$AF$11</f>
        <v>別添7_2_L78</v>
      </c>
      <c r="C172" s="282" t="str">
        <f>'（別添７）見込み省エネルギー量の算出（要件アと要件ウ）'!$AG$11</f>
        <v>年間見込み省エネルギー量[kl]</v>
      </c>
      <c r="D172" s="282" t="str">
        <f>'（別添７）見込み省エネルギー量の算出（要件アと要件ウ）'!$AH$11</f>
        <v/>
      </c>
    </row>
    <row r="173" spans="1:4" x14ac:dyDescent="0.15">
      <c r="A173" s="281">
        <v>172</v>
      </c>
      <c r="B173" s="282" t="str">
        <f>'（別添７）見込み省エネルギー量の算出（要件アと要件ウ）'!$AF$12</f>
        <v>別添7_2_P78</v>
      </c>
      <c r="C173" s="282" t="str">
        <f>'（別添７）見込み省エネルギー量の算出（要件アと要件ウ）'!$AG$12</f>
        <v>算出根拠</v>
      </c>
      <c r="D173" s="282" t="str">
        <f>'（別添７）見込み省エネルギー量の算出（要件アと要件ウ）'!$AH$12</f>
        <v/>
      </c>
    </row>
    <row r="174" spans="1:4" x14ac:dyDescent="0.15">
      <c r="A174" s="281">
        <v>173</v>
      </c>
      <c r="B174" s="282" t="str">
        <f>'（別添７）見込み省エネルギー量の算出（要件アと要件ウ）'!$AF$13</f>
        <v>別添7_3_B87</v>
      </c>
      <c r="C174" s="282" t="str">
        <f>'（別添７）見込み省エネルギー量の算出（要件アと要件ウ）'!$AG$13</f>
        <v>製品名</v>
      </c>
      <c r="D174" s="282" t="str">
        <f>'（別添７）見込み省エネルギー量の算出（要件アと要件ウ）'!$AH$13</f>
        <v/>
      </c>
    </row>
    <row r="175" spans="1:4" x14ac:dyDescent="0.15">
      <c r="A175" s="281">
        <v>174</v>
      </c>
      <c r="B175" s="282" t="str">
        <f>'（別添７）見込み省エネルギー量の算出（要件アと要件ウ）'!$AF$14</f>
        <v>別添7_3_E87</v>
      </c>
      <c r="C175" s="282" t="str">
        <f>'（別添７）見込み省エネルギー量の算出（要件アと要件ウ）'!$AG$14</f>
        <v>型番</v>
      </c>
      <c r="D175" s="282" t="str">
        <f>'（別添７）見込み省エネルギー量の算出（要件アと要件ウ）'!$AH$14</f>
        <v/>
      </c>
    </row>
    <row r="176" spans="1:4" x14ac:dyDescent="0.15">
      <c r="A176" s="281">
        <v>175</v>
      </c>
      <c r="B176" s="282" t="str">
        <f>'（別添７）見込み省エネルギー量の算出（要件アと要件ウ）'!$AF$15</f>
        <v>別添7_3_H87</v>
      </c>
      <c r="C176" s="282" t="str">
        <f>'（別添７）見込み省エネルギー量の算出（要件アと要件ウ）'!$AG$15</f>
        <v>年間見込み省エネルギー率[%]</v>
      </c>
      <c r="D176" s="282" t="str">
        <f>'（別添７）見込み省エネルギー量の算出（要件アと要件ウ）'!$AH$15</f>
        <v/>
      </c>
    </row>
    <row r="177" spans="1:4" x14ac:dyDescent="0.15">
      <c r="A177" s="281">
        <v>176</v>
      </c>
      <c r="B177" s="282" t="str">
        <f>'（別添７）見込み省エネルギー量の算出（要件アと要件ウ）'!$AF$16</f>
        <v>別添7_3_L87</v>
      </c>
      <c r="C177" s="282" t="str">
        <f>'（別添７）見込み省エネルギー量の算出（要件アと要件ウ）'!$AG$16</f>
        <v>年間見込み省エネルギー量[kl]</v>
      </c>
      <c r="D177" s="282" t="str">
        <f>'（別添７）見込み省エネルギー量の算出（要件アと要件ウ）'!$AH$16</f>
        <v/>
      </c>
    </row>
    <row r="178" spans="1:4" x14ac:dyDescent="0.15">
      <c r="A178" s="281">
        <v>177</v>
      </c>
      <c r="B178" s="282" t="str">
        <f>'（別添７）見込み省エネルギー量の算出（要件アと要件ウ）'!$AF$17</f>
        <v>別添7_3_P87</v>
      </c>
      <c r="C178" s="282" t="str">
        <f>'（別添７）見込み省エネルギー量の算出（要件アと要件ウ）'!$AG$17</f>
        <v>算出根拠</v>
      </c>
      <c r="D178" s="282" t="str">
        <f>'（別添７）見込み省エネルギー量の算出（要件アと要件ウ）'!$AH$17</f>
        <v/>
      </c>
    </row>
    <row r="179" spans="1:4" x14ac:dyDescent="0.15">
      <c r="A179" s="281">
        <v>178</v>
      </c>
      <c r="B179" s="282" t="str">
        <f>'（別添７）見込み省エネルギー量の算出（要件アと要件ウ）'!$AF$18</f>
        <v>別添7_4_B96</v>
      </c>
      <c r="C179" s="282" t="str">
        <f>'（別添７）見込み省エネルギー量の算出（要件アと要件ウ）'!$AG$18</f>
        <v>製品名</v>
      </c>
      <c r="D179" s="282" t="str">
        <f>'（別添７）見込み省エネルギー量の算出（要件アと要件ウ）'!$AH$18</f>
        <v/>
      </c>
    </row>
    <row r="180" spans="1:4" x14ac:dyDescent="0.15">
      <c r="A180" s="281">
        <v>179</v>
      </c>
      <c r="B180" s="282" t="str">
        <f>'（別添７）見込み省エネルギー量の算出（要件アと要件ウ）'!$AF$19</f>
        <v>別添7_4_E96</v>
      </c>
      <c r="C180" s="282" t="str">
        <f>'（別添７）見込み省エネルギー量の算出（要件アと要件ウ）'!$AG$19</f>
        <v>型番</v>
      </c>
      <c r="D180" s="282" t="str">
        <f>'（別添７）見込み省エネルギー量の算出（要件アと要件ウ）'!$AH$19</f>
        <v/>
      </c>
    </row>
    <row r="181" spans="1:4" x14ac:dyDescent="0.15">
      <c r="A181" s="281">
        <v>180</v>
      </c>
      <c r="B181" s="282" t="str">
        <f>'（別添７）見込み省エネルギー量の算出（要件アと要件ウ）'!$AF$20</f>
        <v>別添7_4_H96</v>
      </c>
      <c r="C181" s="282" t="str">
        <f>'（別添７）見込み省エネルギー量の算出（要件アと要件ウ）'!$AG$20</f>
        <v>年間見込み省エネルギー率[%]</v>
      </c>
      <c r="D181" s="282" t="str">
        <f>'（別添７）見込み省エネルギー量の算出（要件アと要件ウ）'!$AH$20</f>
        <v/>
      </c>
    </row>
    <row r="182" spans="1:4" x14ac:dyDescent="0.15">
      <c r="A182" s="281">
        <v>181</v>
      </c>
      <c r="B182" s="282" t="str">
        <f>'（別添７）見込み省エネルギー量の算出（要件アと要件ウ）'!$AF$21</f>
        <v>別添7_4_L96</v>
      </c>
      <c r="C182" s="282" t="str">
        <f>'（別添７）見込み省エネルギー量の算出（要件アと要件ウ）'!$AG$21</f>
        <v>年間見込み省エネルギー量[kl]</v>
      </c>
      <c r="D182" s="282" t="str">
        <f>'（別添７）見込み省エネルギー量の算出（要件アと要件ウ）'!$AH$21</f>
        <v/>
      </c>
    </row>
    <row r="183" spans="1:4" x14ac:dyDescent="0.15">
      <c r="A183" s="281">
        <v>182</v>
      </c>
      <c r="B183" s="282" t="str">
        <f>'（別添７）見込み省エネルギー量の算出（要件アと要件ウ）'!$AF$22</f>
        <v>別添7_4_P96</v>
      </c>
      <c r="C183" s="282" t="str">
        <f>'（別添７）見込み省エネルギー量の算出（要件アと要件ウ）'!$AG$22</f>
        <v>算出根拠</v>
      </c>
      <c r="D183" s="282" t="str">
        <f>'（別添７）見込み省エネルギー量の算出（要件アと要件ウ）'!$AH$22</f>
        <v/>
      </c>
    </row>
    <row r="184" spans="1:4" x14ac:dyDescent="0.15">
      <c r="A184" s="281">
        <v>183</v>
      </c>
      <c r="B184" s="282" t="str">
        <f>'（別添７）見込み省エネルギー量の算出（要件アと要件ウ）'!$AF$23</f>
        <v>別添7_5_B110</v>
      </c>
      <c r="C184" s="282" t="str">
        <f>'（別添７）見込み省エネルギー量の算出（要件アと要件ウ）'!$AG$23</f>
        <v>製品名</v>
      </c>
      <c r="D184" s="282" t="str">
        <f>'（別添７）見込み省エネルギー量の算出（要件アと要件ウ）'!$AH$23</f>
        <v/>
      </c>
    </row>
    <row r="185" spans="1:4" x14ac:dyDescent="0.15">
      <c r="A185" s="281">
        <v>184</v>
      </c>
      <c r="B185" s="282" t="str">
        <f>'（別添７）見込み省エネルギー量の算出（要件アと要件ウ）'!$AF$24</f>
        <v>別添7_5_E110</v>
      </c>
      <c r="C185" s="282" t="str">
        <f>'（別添７）見込み省エネルギー量の算出（要件アと要件ウ）'!$AG$24</f>
        <v>型番</v>
      </c>
      <c r="D185" s="282" t="str">
        <f>'（別添７）見込み省エネルギー量の算出（要件アと要件ウ）'!$AH$24</f>
        <v/>
      </c>
    </row>
    <row r="186" spans="1:4" x14ac:dyDescent="0.15">
      <c r="A186" s="281">
        <v>185</v>
      </c>
      <c r="B186" s="282" t="str">
        <f>'（別添７）見込み省エネルギー量の算出（要件アと要件ウ）'!$AF$25</f>
        <v>別添7_5_H110</v>
      </c>
      <c r="C186" s="282" t="str">
        <f>'（別添７）見込み省エネルギー量の算出（要件アと要件ウ）'!$AG$25</f>
        <v>年間見込み省エネルギー率[%]</v>
      </c>
      <c r="D186" s="282" t="str">
        <f>'（別添７）見込み省エネルギー量の算出（要件アと要件ウ）'!$AH$25</f>
        <v/>
      </c>
    </row>
    <row r="187" spans="1:4" x14ac:dyDescent="0.15">
      <c r="A187" s="281">
        <v>186</v>
      </c>
      <c r="B187" s="282" t="str">
        <f>'（別添７）見込み省エネルギー量の算出（要件アと要件ウ）'!$AF$26</f>
        <v>別添7_5_L110</v>
      </c>
      <c r="C187" s="282" t="str">
        <f>'（別添７）見込み省エネルギー量の算出（要件アと要件ウ）'!$AG$26</f>
        <v>年間見込み省エネルギー量[kl]</v>
      </c>
      <c r="D187" s="282" t="str">
        <f>'（別添７）見込み省エネルギー量の算出（要件アと要件ウ）'!$AH$26</f>
        <v/>
      </c>
    </row>
    <row r="188" spans="1:4" x14ac:dyDescent="0.15">
      <c r="A188" s="281">
        <v>187</v>
      </c>
      <c r="B188" s="282" t="str">
        <f>'（別添７）見込み省エネルギー量の算出（要件アと要件ウ）'!$AF$27</f>
        <v>別添7_5_P110</v>
      </c>
      <c r="C188" s="282" t="str">
        <f>'（別添７）見込み省エネルギー量の算出（要件アと要件ウ）'!$AG$27</f>
        <v>算出根拠</v>
      </c>
      <c r="D188" s="282" t="str">
        <f>'（別添７）見込み省エネルギー量の算出（要件アと要件ウ）'!$AH$27</f>
        <v/>
      </c>
    </row>
    <row r="189" spans="1:4" x14ac:dyDescent="0.15">
      <c r="A189" s="281">
        <v>188</v>
      </c>
      <c r="B189" s="282" t="str">
        <f>'（別添７）見込み省エネルギー量の算出（要件アと要件ウ）'!$AF$28</f>
        <v>別添7_6_B119</v>
      </c>
      <c r="C189" s="282" t="str">
        <f>'（別添７）見込み省エネルギー量の算出（要件アと要件ウ）'!$AG$28</f>
        <v>製品名</v>
      </c>
      <c r="D189" s="282" t="str">
        <f>'（別添７）見込み省エネルギー量の算出（要件アと要件ウ）'!$AH$28</f>
        <v/>
      </c>
    </row>
    <row r="190" spans="1:4" x14ac:dyDescent="0.15">
      <c r="A190" s="281">
        <v>189</v>
      </c>
      <c r="B190" s="282" t="str">
        <f>'（別添７）見込み省エネルギー量の算出（要件アと要件ウ）'!$AF$29</f>
        <v>別添7_6_E119</v>
      </c>
      <c r="C190" s="282" t="str">
        <f>'（別添７）見込み省エネルギー量の算出（要件アと要件ウ）'!$AG$29</f>
        <v>型番</v>
      </c>
      <c r="D190" s="282" t="str">
        <f>'（別添７）見込み省エネルギー量の算出（要件アと要件ウ）'!$AH$29</f>
        <v/>
      </c>
    </row>
    <row r="191" spans="1:4" x14ac:dyDescent="0.15">
      <c r="A191" s="281">
        <v>190</v>
      </c>
      <c r="B191" s="282" t="str">
        <f>'（別添７）見込み省エネルギー量の算出（要件アと要件ウ）'!$AF$30</f>
        <v>別添7_6_H119</v>
      </c>
      <c r="C191" s="282" t="str">
        <f>'（別添７）見込み省エネルギー量の算出（要件アと要件ウ）'!$AG$30</f>
        <v>年間見込み省エネルギー率[%]</v>
      </c>
      <c r="D191" s="282" t="str">
        <f>'（別添７）見込み省エネルギー量の算出（要件アと要件ウ）'!$AH$30</f>
        <v/>
      </c>
    </row>
    <row r="192" spans="1:4" x14ac:dyDescent="0.15">
      <c r="A192" s="281">
        <v>191</v>
      </c>
      <c r="B192" s="282" t="str">
        <f>'（別添７）見込み省エネルギー量の算出（要件アと要件ウ）'!$AF$31</f>
        <v>別添7_6_L119</v>
      </c>
      <c r="C192" s="282" t="str">
        <f>'（別添７）見込み省エネルギー量の算出（要件アと要件ウ）'!$AG$31</f>
        <v>年間見込み省エネルギー量[kl]</v>
      </c>
      <c r="D192" s="282" t="str">
        <f>'（別添７）見込み省エネルギー量の算出（要件アと要件ウ）'!$AH$31</f>
        <v/>
      </c>
    </row>
    <row r="193" spans="1:4" x14ac:dyDescent="0.15">
      <c r="A193" s="281">
        <v>192</v>
      </c>
      <c r="B193" s="282" t="str">
        <f>'（別添７）見込み省エネルギー量の算出（要件アと要件ウ）'!$AF$32</f>
        <v>別添7_6_P119</v>
      </c>
      <c r="C193" s="282" t="str">
        <f>'（別添７）見込み省エネルギー量の算出（要件アと要件ウ）'!$AG$32</f>
        <v>算出根拠</v>
      </c>
      <c r="D193" s="282" t="str">
        <f>'（別添７）見込み省エネルギー量の算出（要件アと要件ウ）'!$AH$32</f>
        <v/>
      </c>
    </row>
    <row r="194" spans="1:4" x14ac:dyDescent="0.15">
      <c r="A194" s="281">
        <v>193</v>
      </c>
      <c r="B194" s="282" t="str">
        <f>'（別添７）見込み省エネルギー量の算出（要件アと要件ウ）'!$AF$33</f>
        <v>別添7_7_B128</v>
      </c>
      <c r="C194" s="282" t="str">
        <f>'（別添７）見込み省エネルギー量の算出（要件アと要件ウ）'!$AG$33</f>
        <v>製品名</v>
      </c>
      <c r="D194" s="282" t="str">
        <f>'（別添７）見込み省エネルギー量の算出（要件アと要件ウ）'!$AH$33</f>
        <v/>
      </c>
    </row>
    <row r="195" spans="1:4" x14ac:dyDescent="0.15">
      <c r="A195" s="281">
        <v>194</v>
      </c>
      <c r="B195" s="282" t="str">
        <f>'（別添７）見込み省エネルギー量の算出（要件アと要件ウ）'!$AF$34</f>
        <v>別添7_7_E128</v>
      </c>
      <c r="C195" s="282" t="str">
        <f>'（別添７）見込み省エネルギー量の算出（要件アと要件ウ）'!$AG$34</f>
        <v>型番</v>
      </c>
      <c r="D195" s="282" t="str">
        <f>'（別添７）見込み省エネルギー量の算出（要件アと要件ウ）'!$AH$34</f>
        <v/>
      </c>
    </row>
    <row r="196" spans="1:4" x14ac:dyDescent="0.15">
      <c r="A196" s="281">
        <v>195</v>
      </c>
      <c r="B196" s="282" t="str">
        <f>'（別添７）見込み省エネルギー量の算出（要件アと要件ウ）'!$AF$35</f>
        <v>別添7_7_H128</v>
      </c>
      <c r="C196" s="282" t="str">
        <f>'（別添７）見込み省エネルギー量の算出（要件アと要件ウ）'!$AG$35</f>
        <v>年間見込み省エネルギー率[%]</v>
      </c>
      <c r="D196" s="282" t="str">
        <f>'（別添７）見込み省エネルギー量の算出（要件アと要件ウ）'!$AH$35</f>
        <v/>
      </c>
    </row>
    <row r="197" spans="1:4" x14ac:dyDescent="0.15">
      <c r="A197" s="281">
        <v>196</v>
      </c>
      <c r="B197" s="282" t="str">
        <f>'（別添７）見込み省エネルギー量の算出（要件アと要件ウ）'!$AF$36</f>
        <v>別添7_7_L128</v>
      </c>
      <c r="C197" s="282" t="str">
        <f>'（別添７）見込み省エネルギー量の算出（要件アと要件ウ）'!$AG$36</f>
        <v>年間見込み省エネルギー量[kl]</v>
      </c>
      <c r="D197" s="282" t="str">
        <f>'（別添７）見込み省エネルギー量の算出（要件アと要件ウ）'!$AH$36</f>
        <v/>
      </c>
    </row>
    <row r="198" spans="1:4" x14ac:dyDescent="0.15">
      <c r="A198" s="281">
        <v>197</v>
      </c>
      <c r="B198" s="282" t="str">
        <f>'（別添７）見込み省エネルギー量の算出（要件アと要件ウ）'!$AF$37</f>
        <v>別添7_7_P128</v>
      </c>
      <c r="C198" s="282" t="str">
        <f>'（別添７）見込み省エネルギー量の算出（要件アと要件ウ）'!$AG$37</f>
        <v>算出根拠</v>
      </c>
      <c r="D198" s="282" t="str">
        <f>'（別添７）見込み省エネルギー量の算出（要件アと要件ウ）'!$AH$37</f>
        <v/>
      </c>
    </row>
    <row r="199" spans="1:4" x14ac:dyDescent="0.15">
      <c r="A199" s="281">
        <v>198</v>
      </c>
      <c r="B199" s="282" t="str">
        <f>'（別添７）見込み省エネルギー量の算出（要件アと要件ウ）'!$AF$38</f>
        <v>別添7_8_B137</v>
      </c>
      <c r="C199" s="282" t="str">
        <f>'（別添７）見込み省エネルギー量の算出（要件アと要件ウ）'!$AG$38</f>
        <v>製品名</v>
      </c>
      <c r="D199" s="282" t="str">
        <f>'（別添７）見込み省エネルギー量の算出（要件アと要件ウ）'!$AH$38</f>
        <v/>
      </c>
    </row>
    <row r="200" spans="1:4" x14ac:dyDescent="0.15">
      <c r="A200" s="281">
        <v>199</v>
      </c>
      <c r="B200" s="282" t="str">
        <f>'（別添７）見込み省エネルギー量の算出（要件アと要件ウ）'!$AF$39</f>
        <v>別添7_8_E137</v>
      </c>
      <c r="C200" s="282" t="str">
        <f>'（別添７）見込み省エネルギー量の算出（要件アと要件ウ）'!$AG$39</f>
        <v>型番</v>
      </c>
      <c r="D200" s="282" t="str">
        <f>'（別添７）見込み省エネルギー量の算出（要件アと要件ウ）'!$AH$39</f>
        <v/>
      </c>
    </row>
    <row r="201" spans="1:4" x14ac:dyDescent="0.15">
      <c r="A201" s="281">
        <v>200</v>
      </c>
      <c r="B201" s="282" t="str">
        <f>'（別添７）見込み省エネルギー量の算出（要件アと要件ウ）'!$AF$40</f>
        <v>別添7_8_H137</v>
      </c>
      <c r="C201" s="282" t="str">
        <f>'（別添７）見込み省エネルギー量の算出（要件アと要件ウ）'!$AG$40</f>
        <v>年間見込み省エネルギー率[%]</v>
      </c>
      <c r="D201" s="282" t="str">
        <f>'（別添７）見込み省エネルギー量の算出（要件アと要件ウ）'!$AH$40</f>
        <v/>
      </c>
    </row>
    <row r="202" spans="1:4" x14ac:dyDescent="0.15">
      <c r="A202" s="281">
        <v>201</v>
      </c>
      <c r="B202" s="282" t="str">
        <f>'（別添７）見込み省エネルギー量の算出（要件アと要件ウ）'!$AF$41</f>
        <v>別添7_8_L137</v>
      </c>
      <c r="C202" s="282" t="str">
        <f>'（別添７）見込み省エネルギー量の算出（要件アと要件ウ）'!$AG$41</f>
        <v>年間見込み省エネルギー量[kl]</v>
      </c>
      <c r="D202" s="282" t="str">
        <f>'（別添７）見込み省エネルギー量の算出（要件アと要件ウ）'!$AH$41</f>
        <v/>
      </c>
    </row>
    <row r="203" spans="1:4" x14ac:dyDescent="0.15">
      <c r="A203" s="281">
        <v>202</v>
      </c>
      <c r="B203" s="282" t="str">
        <f>'（別添７）見込み省エネルギー量の算出（要件アと要件ウ）'!$AF$42</f>
        <v>別添7_8_P137</v>
      </c>
      <c r="C203" s="282" t="str">
        <f>'（別添７）見込み省エネルギー量の算出（要件アと要件ウ）'!$AG$42</f>
        <v>算出根拠</v>
      </c>
      <c r="D203" s="282" t="str">
        <f>'（別添７）見込み省エネルギー量の算出（要件アと要件ウ）'!$AH$42</f>
        <v/>
      </c>
    </row>
    <row r="204" spans="1:4" x14ac:dyDescent="0.15">
      <c r="A204" s="281">
        <v>203</v>
      </c>
      <c r="B204" s="282" t="str">
        <f>'（別添７）見込み省エネルギー量の算出（要件アと要件ウ）'!$AF$43</f>
        <v>別添7_9_B151</v>
      </c>
      <c r="C204" s="282" t="str">
        <f>'（別添７）見込み省エネルギー量の算出（要件アと要件ウ）'!$AG$43</f>
        <v>製品名</v>
      </c>
      <c r="D204" s="282" t="str">
        <f>'（別添７）見込み省エネルギー量の算出（要件アと要件ウ）'!$AH$43</f>
        <v/>
      </c>
    </row>
    <row r="205" spans="1:4" x14ac:dyDescent="0.15">
      <c r="A205" s="281">
        <v>204</v>
      </c>
      <c r="B205" s="282" t="str">
        <f>'（別添７）見込み省エネルギー量の算出（要件アと要件ウ）'!$AF$44</f>
        <v>別添7_9_E151</v>
      </c>
      <c r="C205" s="282" t="str">
        <f>'（別添７）見込み省エネルギー量の算出（要件アと要件ウ）'!$AG$44</f>
        <v>型番</v>
      </c>
      <c r="D205" s="282" t="str">
        <f>'（別添７）見込み省エネルギー量の算出（要件アと要件ウ）'!$AH$44</f>
        <v/>
      </c>
    </row>
    <row r="206" spans="1:4" x14ac:dyDescent="0.15">
      <c r="A206" s="281">
        <v>205</v>
      </c>
      <c r="B206" s="282" t="str">
        <f>'（別添７）見込み省エネルギー量の算出（要件アと要件ウ）'!$AF$45</f>
        <v>別添7_9_H151</v>
      </c>
      <c r="C206" s="282" t="str">
        <f>'（別添７）見込み省エネルギー量の算出（要件アと要件ウ）'!$AG$45</f>
        <v>年間見込み省エネルギー率[%]</v>
      </c>
      <c r="D206" s="282" t="str">
        <f>'（別添７）見込み省エネルギー量の算出（要件アと要件ウ）'!$AH$45</f>
        <v/>
      </c>
    </row>
    <row r="207" spans="1:4" x14ac:dyDescent="0.15">
      <c r="A207" s="281">
        <v>206</v>
      </c>
      <c r="B207" s="282" t="str">
        <f>'（別添７）見込み省エネルギー量の算出（要件アと要件ウ）'!$AF$46</f>
        <v>別添7_9_L151</v>
      </c>
      <c r="C207" s="282" t="str">
        <f>'（別添７）見込み省エネルギー量の算出（要件アと要件ウ）'!$AG$46</f>
        <v>年間見込み省エネルギー量[kl]</v>
      </c>
      <c r="D207" s="282" t="str">
        <f>'（別添７）見込み省エネルギー量の算出（要件アと要件ウ）'!$AH$46</f>
        <v/>
      </c>
    </row>
    <row r="208" spans="1:4" x14ac:dyDescent="0.15">
      <c r="A208" s="281">
        <v>207</v>
      </c>
      <c r="B208" s="282" t="str">
        <f>'（別添７）見込み省エネルギー量の算出（要件アと要件ウ）'!$AF$47</f>
        <v>別添7_9_P151</v>
      </c>
      <c r="C208" s="282" t="str">
        <f>'（別添７）見込み省エネルギー量の算出（要件アと要件ウ）'!$AG$47</f>
        <v>算出根拠</v>
      </c>
      <c r="D208" s="282" t="str">
        <f>'（別添７）見込み省エネルギー量の算出（要件アと要件ウ）'!$AH$47</f>
        <v/>
      </c>
    </row>
    <row r="209" spans="1:4" x14ac:dyDescent="0.15">
      <c r="A209" s="281">
        <v>208</v>
      </c>
      <c r="B209" s="282" t="str">
        <f>'（別添７）見込み省エネルギー量の算出（要件アと要件ウ）'!$AF$48</f>
        <v>別添7_10_B160</v>
      </c>
      <c r="C209" s="282" t="str">
        <f>'（別添７）見込み省エネルギー量の算出（要件アと要件ウ）'!$AG$48</f>
        <v>製品名</v>
      </c>
      <c r="D209" s="282" t="str">
        <f>'（別添７）見込み省エネルギー量の算出（要件アと要件ウ）'!$AH$48</f>
        <v/>
      </c>
    </row>
    <row r="210" spans="1:4" x14ac:dyDescent="0.15">
      <c r="A210" s="281">
        <v>209</v>
      </c>
      <c r="B210" s="282" t="str">
        <f>'（別添７）見込み省エネルギー量の算出（要件アと要件ウ）'!$AF$49</f>
        <v>別添7_10_E160</v>
      </c>
      <c r="C210" s="282" t="str">
        <f>'（別添７）見込み省エネルギー量の算出（要件アと要件ウ）'!$AG$49</f>
        <v>型番</v>
      </c>
      <c r="D210" s="282" t="str">
        <f>'（別添７）見込み省エネルギー量の算出（要件アと要件ウ）'!$AH$49</f>
        <v/>
      </c>
    </row>
    <row r="211" spans="1:4" x14ac:dyDescent="0.15">
      <c r="A211" s="281">
        <v>210</v>
      </c>
      <c r="B211" s="282" t="str">
        <f>'（別添７）見込み省エネルギー量の算出（要件アと要件ウ）'!$AF$50</f>
        <v>別添7_10_H160</v>
      </c>
      <c r="C211" s="282" t="str">
        <f>'（別添７）見込み省エネルギー量の算出（要件アと要件ウ）'!$AG$50</f>
        <v>年間見込み省エネルギー率[%]</v>
      </c>
      <c r="D211" s="282" t="str">
        <f>'（別添７）見込み省エネルギー量の算出（要件アと要件ウ）'!$AH$50</f>
        <v/>
      </c>
    </row>
    <row r="212" spans="1:4" x14ac:dyDescent="0.15">
      <c r="A212" s="281">
        <v>211</v>
      </c>
      <c r="B212" s="282" t="str">
        <f>'（別添７）見込み省エネルギー量の算出（要件アと要件ウ）'!$AF$51</f>
        <v>別添7_10_L160</v>
      </c>
      <c r="C212" s="282" t="str">
        <f>'（別添７）見込み省エネルギー量の算出（要件アと要件ウ）'!$AG$51</f>
        <v>年間見込み省エネルギー量[kl]</v>
      </c>
      <c r="D212" s="282" t="str">
        <f>'（別添７）見込み省エネルギー量の算出（要件アと要件ウ）'!$AH$51</f>
        <v/>
      </c>
    </row>
    <row r="213" spans="1:4" x14ac:dyDescent="0.15">
      <c r="A213" s="281">
        <v>212</v>
      </c>
      <c r="B213" s="282" t="str">
        <f>'（別添７）見込み省エネルギー量の算出（要件アと要件ウ）'!$AF$52</f>
        <v>別添7_10_P160</v>
      </c>
      <c r="C213" s="282" t="str">
        <f>'（別添７）見込み省エネルギー量の算出（要件アと要件ウ）'!$AG$52</f>
        <v>算出根拠</v>
      </c>
      <c r="D213" s="282" t="str">
        <f>'（別添７）見込み省エネルギー量の算出（要件アと要件ウ）'!$AH$52</f>
        <v/>
      </c>
    </row>
    <row r="214" spans="1:4" x14ac:dyDescent="0.15">
      <c r="A214" s="281">
        <v>213</v>
      </c>
      <c r="B214" s="282" t="str">
        <f>'（別添７）見込み省エネルギー量の算出（要件アと要件ウ）'!$AF$53</f>
        <v>別添7_11_B169</v>
      </c>
      <c r="C214" s="282" t="str">
        <f>'（別添７）見込み省エネルギー量の算出（要件アと要件ウ）'!$AG$53</f>
        <v>製品名</v>
      </c>
      <c r="D214" s="282" t="str">
        <f>'（別添７）見込み省エネルギー量の算出（要件アと要件ウ）'!$AH$53</f>
        <v/>
      </c>
    </row>
    <row r="215" spans="1:4" x14ac:dyDescent="0.15">
      <c r="A215" s="281">
        <v>214</v>
      </c>
      <c r="B215" s="282" t="str">
        <f>'（別添７）見込み省エネルギー量の算出（要件アと要件ウ）'!$AF$54</f>
        <v>別添7_11_E169</v>
      </c>
      <c r="C215" s="282" t="str">
        <f>'（別添７）見込み省エネルギー量の算出（要件アと要件ウ）'!$AG$54</f>
        <v>型番</v>
      </c>
      <c r="D215" s="282" t="str">
        <f>'（別添７）見込み省エネルギー量の算出（要件アと要件ウ）'!$AH$54</f>
        <v/>
      </c>
    </row>
    <row r="216" spans="1:4" x14ac:dyDescent="0.15">
      <c r="A216" s="281">
        <v>215</v>
      </c>
      <c r="B216" s="282" t="str">
        <f>'（別添７）見込み省エネルギー量の算出（要件アと要件ウ）'!$AF$55</f>
        <v>別添7_11_H169</v>
      </c>
      <c r="C216" s="282" t="str">
        <f>'（別添７）見込み省エネルギー量の算出（要件アと要件ウ）'!$AG$55</f>
        <v>年間見込み省エネルギー率[%]</v>
      </c>
      <c r="D216" s="282" t="str">
        <f>'（別添７）見込み省エネルギー量の算出（要件アと要件ウ）'!$AH$55</f>
        <v/>
      </c>
    </row>
    <row r="217" spans="1:4" x14ac:dyDescent="0.15">
      <c r="A217" s="281">
        <v>216</v>
      </c>
      <c r="B217" s="282" t="str">
        <f>'（別添７）見込み省エネルギー量の算出（要件アと要件ウ）'!$AF$56</f>
        <v>別添7_11_L169</v>
      </c>
      <c r="C217" s="282" t="str">
        <f>'（別添７）見込み省エネルギー量の算出（要件アと要件ウ）'!$AG$56</f>
        <v>年間見込み省エネルギー量[kl]</v>
      </c>
      <c r="D217" s="282" t="str">
        <f>'（別添７）見込み省エネルギー量の算出（要件アと要件ウ）'!$AH$56</f>
        <v/>
      </c>
    </row>
    <row r="218" spans="1:4" x14ac:dyDescent="0.15">
      <c r="A218" s="281">
        <v>217</v>
      </c>
      <c r="B218" s="282" t="str">
        <f>'（別添７）見込み省エネルギー量の算出（要件アと要件ウ）'!$AF$57</f>
        <v>別添7_11_P169</v>
      </c>
      <c r="C218" s="282" t="str">
        <f>'（別添７）見込み省エネルギー量の算出（要件アと要件ウ）'!$AG$57</f>
        <v>算出根拠</v>
      </c>
      <c r="D218" s="282" t="str">
        <f>'（別添７）見込み省エネルギー量の算出（要件アと要件ウ）'!$AH$57</f>
        <v/>
      </c>
    </row>
    <row r="219" spans="1:4" x14ac:dyDescent="0.15">
      <c r="A219" s="281">
        <v>218</v>
      </c>
      <c r="B219" s="282" t="str">
        <f>'（別添７）見込み省エネルギー量の算出（要件アと要件ウ）'!$AF$58</f>
        <v>別添7_12_B179</v>
      </c>
      <c r="C219" s="282" t="str">
        <f>'（別添７）見込み省エネルギー量の算出（要件アと要件ウ）'!$AG$58</f>
        <v>製品名</v>
      </c>
      <c r="D219" s="282" t="str">
        <f>'（別添７）見込み省エネルギー量の算出（要件アと要件ウ）'!$AH$58</f>
        <v/>
      </c>
    </row>
    <row r="220" spans="1:4" x14ac:dyDescent="0.15">
      <c r="A220" s="281">
        <v>219</v>
      </c>
      <c r="B220" s="282" t="str">
        <f>'（別添７）見込み省エネルギー量の算出（要件アと要件ウ）'!$AF$59</f>
        <v>別添7_12_E179</v>
      </c>
      <c r="C220" s="282" t="str">
        <f>'（別添７）見込み省エネルギー量の算出（要件アと要件ウ）'!$AG$59</f>
        <v>型番</v>
      </c>
      <c r="D220" s="282" t="str">
        <f>'（別添７）見込み省エネルギー量の算出（要件アと要件ウ）'!$AH$59</f>
        <v/>
      </c>
    </row>
    <row r="221" spans="1:4" x14ac:dyDescent="0.15">
      <c r="A221" s="281">
        <v>220</v>
      </c>
      <c r="B221" s="282" t="str">
        <f>'（別添７）見込み省エネルギー量の算出（要件アと要件ウ）'!$AF$60</f>
        <v>別添7_12_H179</v>
      </c>
      <c r="C221" s="282" t="str">
        <f>'（別添７）見込み省エネルギー量の算出（要件アと要件ウ）'!$AG$60</f>
        <v>年間見込み省エネルギー率[%]</v>
      </c>
      <c r="D221" s="282" t="str">
        <f>'（別添７）見込み省エネルギー量の算出（要件アと要件ウ）'!$AH$60</f>
        <v/>
      </c>
    </row>
    <row r="222" spans="1:4" x14ac:dyDescent="0.15">
      <c r="A222" s="281">
        <v>221</v>
      </c>
      <c r="B222" s="282" t="str">
        <f>'（別添７）見込み省エネルギー量の算出（要件アと要件ウ）'!$AF$61</f>
        <v>別添7_12_L179</v>
      </c>
      <c r="C222" s="282" t="str">
        <f>'（別添７）見込み省エネルギー量の算出（要件アと要件ウ）'!$AG$61</f>
        <v>年間見込み省エネルギー量[kl]</v>
      </c>
      <c r="D222" s="282" t="str">
        <f>'（別添７）見込み省エネルギー量の算出（要件アと要件ウ）'!$AH$61</f>
        <v/>
      </c>
    </row>
    <row r="223" spans="1:4" x14ac:dyDescent="0.15">
      <c r="A223" s="281">
        <v>222</v>
      </c>
      <c r="B223" s="282" t="str">
        <f>'（別添７）見込み省エネルギー量の算出（要件アと要件ウ）'!$AF$62</f>
        <v>別添7_12_P179</v>
      </c>
      <c r="C223" s="282" t="str">
        <f>'（別添７）見込み省エネルギー量の算出（要件アと要件ウ）'!$AG$62</f>
        <v>算出根拠</v>
      </c>
      <c r="D223" s="282" t="str">
        <f>'（別添７）見込み省エネルギー量の算出（要件アと要件ウ）'!$AH$62</f>
        <v/>
      </c>
    </row>
    <row r="224" spans="1:4" x14ac:dyDescent="0.15">
      <c r="A224" s="281">
        <v>223</v>
      </c>
      <c r="B224" s="282" t="str">
        <f>'(別添７）見込み省エネルギー量の算出（要件イ）'!$AZ$1</f>
        <v>別添5原単位改善_J7</v>
      </c>
      <c r="C224" s="282" t="str">
        <f>'(別添７）見込み省エネルギー量の算出（要件イ）'!$BA$1</f>
        <v>実施前エネルギー使用量[kl/年]</v>
      </c>
      <c r="D224" s="282" t="str">
        <f>'(別添７）見込み省エネルギー量の算出（要件イ）'!$BB$1</f>
        <v/>
      </c>
    </row>
    <row r="225" spans="1:4" x14ac:dyDescent="0.15">
      <c r="A225" s="281">
        <v>224</v>
      </c>
      <c r="B225" s="282" t="str">
        <f>'(別添７）見込み省エネルギー量の算出（要件イ）'!$AZ$2</f>
        <v>別添5原単位改善_J11</v>
      </c>
      <c r="C225" s="282" t="str">
        <f>'(別添７）見込み省エネルギー量の算出（要件イ）'!$BA$2</f>
        <v>実施前生産量</v>
      </c>
      <c r="D225" s="282" t="str">
        <f>'(別添７）見込み省エネルギー量の算出（要件イ）'!$BB$2</f>
        <v/>
      </c>
    </row>
    <row r="226" spans="1:4" x14ac:dyDescent="0.15">
      <c r="A226" s="281">
        <v>225</v>
      </c>
      <c r="B226" s="282" t="str">
        <f>'(別添７）見込み省エネルギー量の算出（要件イ）'!$AZ$3</f>
        <v>別添5原単位改善_S11</v>
      </c>
      <c r="C226" s="282" t="str">
        <f>'(別添７）見込み省エネルギー量の算出（要件イ）'!$BA$3</f>
        <v>実施前生産量の単位</v>
      </c>
      <c r="D226" s="282" t="str">
        <f>'(別添７）見込み省エネルギー量の算出（要件イ）'!$BB$3</f>
        <v/>
      </c>
    </row>
    <row r="227" spans="1:4" x14ac:dyDescent="0.15">
      <c r="A227" s="281">
        <v>226</v>
      </c>
      <c r="B227" s="282" t="str">
        <f>'(別添７）見込み省エネルギー量の算出（要件イ）'!$AZ$4</f>
        <v>別添5原単位改善_J15</v>
      </c>
      <c r="C227" s="282" t="str">
        <f>'(別添７）見込み省エネルギー量の算出（要件イ）'!$BA$4</f>
        <v>実施後エネルギー使用量[kl/年]</v>
      </c>
      <c r="D227" s="282" t="str">
        <f>'(別添７）見込み省エネルギー量の算出（要件イ）'!$BB$4</f>
        <v/>
      </c>
    </row>
    <row r="228" spans="1:4" x14ac:dyDescent="0.15">
      <c r="A228" s="281">
        <v>227</v>
      </c>
      <c r="B228" s="282" t="str">
        <f>'(別添７）見込み省エネルギー量の算出（要件イ）'!$AZ$5</f>
        <v>別添5原単位改善_J19</v>
      </c>
      <c r="C228" s="282" t="str">
        <f>'(別添７）見込み省エネルギー量の算出（要件イ）'!$BA$5</f>
        <v>実施後生産量</v>
      </c>
      <c r="D228" s="282" t="str">
        <f>'(別添７）見込み省エネルギー量の算出（要件イ）'!$BB$5</f>
        <v/>
      </c>
    </row>
    <row r="229" spans="1:4" x14ac:dyDescent="0.15">
      <c r="A229" s="281">
        <v>228</v>
      </c>
      <c r="B229" s="282" t="str">
        <f>'(別添７）見込み省エネルギー量の算出（要件イ）'!$AZ$6</f>
        <v>別添5原単位改善_S19</v>
      </c>
      <c r="C229" s="282" t="str">
        <f>'(別添７）見込み省エネルギー量の算出（要件イ）'!$BA$6</f>
        <v>実施後生産量の単位</v>
      </c>
      <c r="D229" s="282" t="str">
        <f>'(別添７）見込み省エネルギー量の算出（要件イ）'!$BB$6</f>
        <v/>
      </c>
    </row>
    <row r="230" spans="1:4" x14ac:dyDescent="0.15">
      <c r="A230" s="281">
        <v>229</v>
      </c>
      <c r="B230" s="282" t="str">
        <f>'(別添７）見込み省エネルギー量の算出（要件イ）'!$AZ$7</f>
        <v>別添5原単位改善_AP36</v>
      </c>
      <c r="C230" s="282" t="str">
        <f>'(別添７）見込み省エネルギー量の算出（要件イ）'!$BA$7</f>
        <v>見込み省エネルギー量[kl/年]</v>
      </c>
      <c r="D230" s="282" t="str">
        <f>'(別添７）見込み省エネルギー量の算出（要件イ）'!$BB$7</f>
        <v/>
      </c>
    </row>
  </sheetData>
  <phoneticPr fontId="7"/>
  <pageMargins left="0.70866141732283472" right="0.70866141732283472" top="0.74803149606299213" bottom="0.74803149606299213" header="0.31496062992125984" footer="0.31496062992125984"/>
  <pageSetup paperSize="9" scale="67" orientation="portrait" r:id="rId1"/>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I41"/>
  <sheetViews>
    <sheetView showGridLines="0" view="pageBreakPreview" zoomScaleNormal="100" zoomScaleSheetLayoutView="100" workbookViewId="0">
      <selection activeCell="A6" sqref="A6"/>
    </sheetView>
  </sheetViews>
  <sheetFormatPr defaultRowHeight="12.75" x14ac:dyDescent="0.15"/>
  <cols>
    <col min="1" max="2" width="15.7109375" style="80" customWidth="1"/>
    <col min="3" max="7" width="5.7109375" style="80" customWidth="1"/>
    <col min="8" max="8" width="25.7109375" style="80" customWidth="1"/>
    <col min="9" max="9" width="19.7109375" style="80" customWidth="1"/>
    <col min="10" max="65" width="5.7109375" style="80" customWidth="1"/>
    <col min="66" max="16384" width="9.140625" style="80"/>
  </cols>
  <sheetData>
    <row r="1" spans="1:9" x14ac:dyDescent="0.15">
      <c r="A1" s="80" t="s">
        <v>126</v>
      </c>
    </row>
    <row r="2" spans="1:9" x14ac:dyDescent="0.15">
      <c r="A2" s="80" t="s">
        <v>464</v>
      </c>
    </row>
    <row r="4" spans="1:9" x14ac:dyDescent="0.15">
      <c r="A4" s="390" t="s">
        <v>135</v>
      </c>
      <c r="B4" s="390" t="s">
        <v>5</v>
      </c>
      <c r="C4" s="390" t="s">
        <v>290</v>
      </c>
      <c r="D4" s="390"/>
      <c r="E4" s="390"/>
      <c r="F4" s="390"/>
      <c r="G4" s="390" t="s">
        <v>6</v>
      </c>
      <c r="H4" s="390" t="s">
        <v>7</v>
      </c>
      <c r="I4" s="390" t="s">
        <v>167</v>
      </c>
    </row>
    <row r="5" spans="1:9" x14ac:dyDescent="0.15">
      <c r="A5" s="390"/>
      <c r="B5" s="390"/>
      <c r="C5" s="169" t="s">
        <v>291</v>
      </c>
      <c r="D5" s="169" t="s">
        <v>292</v>
      </c>
      <c r="E5" s="169" t="s">
        <v>293</v>
      </c>
      <c r="F5" s="169" t="s">
        <v>294</v>
      </c>
      <c r="G5" s="390"/>
      <c r="H5" s="390"/>
      <c r="I5" s="390"/>
    </row>
    <row r="6" spans="1:9" ht="24.95" customHeight="1" x14ac:dyDescent="0.15">
      <c r="A6" s="253"/>
      <c r="B6" s="253"/>
      <c r="C6" s="221"/>
      <c r="D6" s="254"/>
      <c r="E6" s="254"/>
      <c r="F6" s="254"/>
      <c r="G6" s="221"/>
      <c r="H6" s="253"/>
      <c r="I6" s="253"/>
    </row>
    <row r="7" spans="1:9" ht="24.95" customHeight="1" x14ac:dyDescent="0.15">
      <c r="A7" s="253"/>
      <c r="B7" s="253"/>
      <c r="C7" s="221"/>
      <c r="D7" s="254"/>
      <c r="E7" s="254"/>
      <c r="F7" s="254"/>
      <c r="G7" s="221"/>
      <c r="H7" s="253"/>
      <c r="I7" s="253"/>
    </row>
    <row r="8" spans="1:9" ht="24.95" customHeight="1" x14ac:dyDescent="0.15">
      <c r="A8" s="253"/>
      <c r="B8" s="253"/>
      <c r="C8" s="221"/>
      <c r="D8" s="254"/>
      <c r="E8" s="254"/>
      <c r="F8" s="254"/>
      <c r="G8" s="221"/>
      <c r="H8" s="253"/>
      <c r="I8" s="253"/>
    </row>
    <row r="9" spans="1:9" ht="24.95" customHeight="1" x14ac:dyDescent="0.15">
      <c r="A9" s="253"/>
      <c r="B9" s="253"/>
      <c r="C9" s="221"/>
      <c r="D9" s="254"/>
      <c r="E9" s="254"/>
      <c r="F9" s="254"/>
      <c r="G9" s="221"/>
      <c r="H9" s="253"/>
      <c r="I9" s="253"/>
    </row>
    <row r="10" spans="1:9" ht="24.95" customHeight="1" x14ac:dyDescent="0.15">
      <c r="A10" s="253"/>
      <c r="B10" s="253"/>
      <c r="C10" s="221"/>
      <c r="D10" s="254"/>
      <c r="E10" s="254"/>
      <c r="F10" s="254"/>
      <c r="G10" s="221"/>
      <c r="H10" s="253"/>
      <c r="I10" s="253"/>
    </row>
    <row r="11" spans="1:9" ht="24.95" customHeight="1" x14ac:dyDescent="0.15">
      <c r="A11" s="253"/>
      <c r="B11" s="253"/>
      <c r="C11" s="221"/>
      <c r="D11" s="254"/>
      <c r="E11" s="254"/>
      <c r="F11" s="254"/>
      <c r="G11" s="221"/>
      <c r="H11" s="253"/>
      <c r="I11" s="253"/>
    </row>
    <row r="12" spans="1:9" ht="24.95" customHeight="1" x14ac:dyDescent="0.15">
      <c r="A12" s="253"/>
      <c r="B12" s="253"/>
      <c r="C12" s="221"/>
      <c r="D12" s="254"/>
      <c r="E12" s="254"/>
      <c r="F12" s="254"/>
      <c r="G12" s="221"/>
      <c r="H12" s="253"/>
      <c r="I12" s="253"/>
    </row>
    <row r="13" spans="1:9" ht="24.95" customHeight="1" x14ac:dyDescent="0.15">
      <c r="A13" s="253"/>
      <c r="B13" s="253"/>
      <c r="C13" s="221"/>
      <c r="D13" s="254"/>
      <c r="E13" s="254"/>
      <c r="F13" s="254"/>
      <c r="G13" s="221"/>
      <c r="H13" s="253"/>
      <c r="I13" s="253"/>
    </row>
    <row r="14" spans="1:9" ht="24.95" customHeight="1" x14ac:dyDescent="0.15">
      <c r="A14" s="253"/>
      <c r="B14" s="253"/>
      <c r="C14" s="221"/>
      <c r="D14" s="254"/>
      <c r="E14" s="254"/>
      <c r="F14" s="254"/>
      <c r="G14" s="221"/>
      <c r="H14" s="253"/>
      <c r="I14" s="253"/>
    </row>
    <row r="15" spans="1:9" ht="24.95" customHeight="1" x14ac:dyDescent="0.15">
      <c r="A15" s="253"/>
      <c r="B15" s="253"/>
      <c r="C15" s="221"/>
      <c r="D15" s="254"/>
      <c r="E15" s="254"/>
      <c r="F15" s="254"/>
      <c r="G15" s="221"/>
      <c r="H15" s="253"/>
      <c r="I15" s="253"/>
    </row>
    <row r="16" spans="1:9" ht="24.95" customHeight="1" x14ac:dyDescent="0.15">
      <c r="A16" s="253"/>
      <c r="B16" s="253"/>
      <c r="C16" s="221"/>
      <c r="D16" s="254"/>
      <c r="E16" s="254"/>
      <c r="F16" s="254"/>
      <c r="G16" s="221"/>
      <c r="H16" s="253"/>
      <c r="I16" s="253"/>
    </row>
    <row r="17" spans="1:9" ht="24.95" customHeight="1" x14ac:dyDescent="0.15">
      <c r="A17" s="253"/>
      <c r="B17" s="253"/>
      <c r="C17" s="221"/>
      <c r="D17" s="254"/>
      <c r="E17" s="254"/>
      <c r="F17" s="254"/>
      <c r="G17" s="221"/>
      <c r="H17" s="253"/>
      <c r="I17" s="253"/>
    </row>
    <row r="18" spans="1:9" ht="24.95" customHeight="1" x14ac:dyDescent="0.15">
      <c r="A18" s="253"/>
      <c r="B18" s="253"/>
      <c r="C18" s="221"/>
      <c r="D18" s="254"/>
      <c r="E18" s="254"/>
      <c r="F18" s="254"/>
      <c r="G18" s="221"/>
      <c r="H18" s="253"/>
      <c r="I18" s="253"/>
    </row>
    <row r="19" spans="1:9" ht="24.95" customHeight="1" x14ac:dyDescent="0.15">
      <c r="A19" s="253"/>
      <c r="B19" s="253"/>
      <c r="C19" s="221"/>
      <c r="D19" s="254"/>
      <c r="E19" s="254"/>
      <c r="F19" s="254"/>
      <c r="G19" s="221"/>
      <c r="H19" s="253"/>
      <c r="I19" s="253"/>
    </row>
    <row r="20" spans="1:9" ht="24.95" customHeight="1" x14ac:dyDescent="0.15">
      <c r="A20" s="253"/>
      <c r="B20" s="253"/>
      <c r="C20" s="221"/>
      <c r="D20" s="254"/>
      <c r="E20" s="254"/>
      <c r="F20" s="254"/>
      <c r="G20" s="221"/>
      <c r="H20" s="253"/>
      <c r="I20" s="253"/>
    </row>
    <row r="21" spans="1:9" ht="24.95" customHeight="1" x14ac:dyDescent="0.15">
      <c r="A21" s="253"/>
      <c r="B21" s="253"/>
      <c r="C21" s="221"/>
      <c r="D21" s="254"/>
      <c r="E21" s="254"/>
      <c r="F21" s="254"/>
      <c r="G21" s="221"/>
      <c r="H21" s="253"/>
      <c r="I21" s="253"/>
    </row>
    <row r="22" spans="1:9" ht="24.95" customHeight="1" x14ac:dyDescent="0.15">
      <c r="A22" s="253"/>
      <c r="B22" s="253"/>
      <c r="C22" s="221"/>
      <c r="D22" s="254"/>
      <c r="E22" s="254"/>
      <c r="F22" s="254"/>
      <c r="G22" s="221"/>
      <c r="H22" s="253"/>
      <c r="I22" s="253"/>
    </row>
    <row r="23" spans="1:9" ht="24.95" customHeight="1" x14ac:dyDescent="0.15">
      <c r="A23" s="253"/>
      <c r="B23" s="253"/>
      <c r="C23" s="221"/>
      <c r="D23" s="254"/>
      <c r="E23" s="254"/>
      <c r="F23" s="254"/>
      <c r="G23" s="221"/>
      <c r="H23" s="253"/>
      <c r="I23" s="253"/>
    </row>
    <row r="24" spans="1:9" ht="24.95" customHeight="1" x14ac:dyDescent="0.15">
      <c r="A24" s="253"/>
      <c r="B24" s="253"/>
      <c r="C24" s="221"/>
      <c r="D24" s="254"/>
      <c r="E24" s="254"/>
      <c r="F24" s="254"/>
      <c r="G24" s="221"/>
      <c r="H24" s="253"/>
      <c r="I24" s="253"/>
    </row>
    <row r="25" spans="1:9" ht="24.95" customHeight="1" x14ac:dyDescent="0.15">
      <c r="A25" s="253"/>
      <c r="B25" s="253"/>
      <c r="C25" s="221"/>
      <c r="D25" s="254"/>
      <c r="E25" s="254"/>
      <c r="F25" s="254"/>
      <c r="G25" s="221"/>
      <c r="H25" s="253"/>
      <c r="I25" s="253"/>
    </row>
    <row r="26" spans="1:9" x14ac:dyDescent="0.15">
      <c r="C26" s="81" t="s">
        <v>172</v>
      </c>
      <c r="D26" s="81"/>
      <c r="E26" s="81"/>
      <c r="F26" s="81"/>
      <c r="G26" s="81" t="s">
        <v>173</v>
      </c>
    </row>
    <row r="27" spans="1:9" x14ac:dyDescent="0.15">
      <c r="C27" s="81" t="s">
        <v>174</v>
      </c>
      <c r="D27" s="81"/>
      <c r="E27" s="81"/>
      <c r="F27" s="81"/>
      <c r="G27" s="81" t="s">
        <v>175</v>
      </c>
    </row>
    <row r="28" spans="1:9" x14ac:dyDescent="0.15">
      <c r="C28" s="81" t="s">
        <v>176</v>
      </c>
      <c r="D28" s="81"/>
      <c r="E28" s="81"/>
      <c r="F28" s="81"/>
      <c r="G28" s="81"/>
    </row>
    <row r="29" spans="1:9" ht="12.75" customHeight="1" x14ac:dyDescent="0.15">
      <c r="A29" s="578" t="s">
        <v>177</v>
      </c>
      <c r="B29" s="578"/>
      <c r="C29" s="578"/>
      <c r="D29" s="578"/>
      <c r="E29" s="578"/>
      <c r="F29" s="578"/>
      <c r="G29" s="578"/>
      <c r="H29" s="578"/>
      <c r="I29" s="578"/>
    </row>
    <row r="30" spans="1:9" x14ac:dyDescent="0.15">
      <c r="A30" s="578"/>
      <c r="B30" s="578"/>
      <c r="C30" s="578"/>
      <c r="D30" s="578"/>
      <c r="E30" s="578"/>
      <c r="F30" s="578"/>
      <c r="G30" s="578"/>
      <c r="H30" s="578"/>
      <c r="I30" s="578"/>
    </row>
    <row r="31" spans="1:9" x14ac:dyDescent="0.15">
      <c r="A31" s="578"/>
      <c r="B31" s="578"/>
      <c r="C31" s="578"/>
      <c r="D31" s="578"/>
      <c r="E31" s="578"/>
      <c r="F31" s="578"/>
      <c r="G31" s="578"/>
      <c r="H31" s="578"/>
      <c r="I31" s="578"/>
    </row>
    <row r="32" spans="1:9" x14ac:dyDescent="0.15">
      <c r="A32" s="578"/>
      <c r="B32" s="578"/>
      <c r="C32" s="578"/>
      <c r="D32" s="578"/>
      <c r="E32" s="578"/>
      <c r="F32" s="578"/>
      <c r="G32" s="578"/>
      <c r="H32" s="578"/>
      <c r="I32" s="578"/>
    </row>
    <row r="33" spans="1:9" x14ac:dyDescent="0.15">
      <c r="A33" s="578"/>
      <c r="B33" s="578"/>
      <c r="C33" s="578"/>
      <c r="D33" s="578"/>
      <c r="E33" s="578"/>
      <c r="F33" s="578"/>
      <c r="G33" s="578"/>
      <c r="H33" s="578"/>
      <c r="I33" s="578"/>
    </row>
    <row r="34" spans="1:9" x14ac:dyDescent="0.15">
      <c r="A34" s="578"/>
      <c r="B34" s="578"/>
      <c r="C34" s="578"/>
      <c r="D34" s="578"/>
      <c r="E34" s="578"/>
      <c r="F34" s="578"/>
      <c r="G34" s="578"/>
      <c r="H34" s="578"/>
      <c r="I34" s="578"/>
    </row>
    <row r="35" spans="1:9" x14ac:dyDescent="0.15">
      <c r="A35" s="82"/>
      <c r="B35" s="82"/>
      <c r="C35" s="82"/>
      <c r="D35" s="82"/>
      <c r="E35" s="82"/>
      <c r="F35" s="82"/>
      <c r="G35" s="82"/>
      <c r="H35" s="82"/>
      <c r="I35" s="82"/>
    </row>
    <row r="36" spans="1:9" x14ac:dyDescent="0.15">
      <c r="A36" s="82"/>
      <c r="B36" s="82"/>
      <c r="C36" s="82"/>
      <c r="D36" s="82"/>
      <c r="E36" s="82"/>
      <c r="F36" s="82"/>
      <c r="G36" s="82"/>
      <c r="H36" s="82"/>
      <c r="I36" s="82"/>
    </row>
    <row r="37" spans="1:9" x14ac:dyDescent="0.15">
      <c r="A37" s="82"/>
      <c r="B37" s="82"/>
      <c r="C37" s="82"/>
      <c r="D37" s="82"/>
      <c r="E37" s="82"/>
      <c r="F37" s="82"/>
      <c r="G37" s="82"/>
      <c r="H37" s="82"/>
      <c r="I37" s="82"/>
    </row>
    <row r="38" spans="1:9" x14ac:dyDescent="0.15">
      <c r="A38" s="82"/>
      <c r="B38" s="82"/>
      <c r="C38" s="82"/>
      <c r="D38" s="82"/>
      <c r="E38" s="82"/>
      <c r="F38" s="82"/>
      <c r="G38" s="82"/>
      <c r="H38" s="82"/>
      <c r="I38" s="82"/>
    </row>
    <row r="39" spans="1:9" x14ac:dyDescent="0.15">
      <c r="A39" s="82"/>
      <c r="B39" s="82"/>
      <c r="C39" s="82"/>
      <c r="D39" s="82"/>
      <c r="E39" s="82"/>
      <c r="F39" s="82"/>
      <c r="G39" s="82"/>
      <c r="H39" s="82"/>
      <c r="I39" s="82"/>
    </row>
    <row r="40" spans="1:9" x14ac:dyDescent="0.15">
      <c r="A40" s="82"/>
      <c r="B40" s="82"/>
      <c r="C40" s="82"/>
      <c r="D40" s="82"/>
      <c r="E40" s="82"/>
      <c r="F40" s="82"/>
      <c r="G40" s="82"/>
      <c r="H40" s="82"/>
      <c r="I40" s="82"/>
    </row>
    <row r="41" spans="1:9" x14ac:dyDescent="0.15">
      <c r="A41" s="82"/>
      <c r="B41" s="82"/>
      <c r="C41" s="82"/>
      <c r="D41" s="82"/>
      <c r="E41" s="82"/>
      <c r="F41" s="82"/>
      <c r="G41" s="82"/>
      <c r="H41" s="82"/>
      <c r="I41" s="82"/>
    </row>
  </sheetData>
  <sheetProtection password="EEE6" sheet="1" objects="1" scenarios="1" formatRows="0" insertRows="0"/>
  <mergeCells count="7">
    <mergeCell ref="A29:I34"/>
    <mergeCell ref="A4:A5"/>
    <mergeCell ref="B4:B5"/>
    <mergeCell ref="G4:G5"/>
    <mergeCell ref="H4:H5"/>
    <mergeCell ref="I4:I5"/>
    <mergeCell ref="C4:F4"/>
  </mergeCells>
  <phoneticPr fontId="7"/>
  <dataValidations count="4">
    <dataValidation type="list" allowBlank="1" showInputMessage="1" showErrorMessage="1" sqref="G6:G25" xr:uid="{00000000-0002-0000-0900-000000000000}">
      <formula1>$G$26:$G$27</formula1>
    </dataValidation>
    <dataValidation imeMode="halfKatakana" allowBlank="1" showInputMessage="1" showErrorMessage="1" sqref="A6:A25" xr:uid="{00000000-0002-0000-0900-000001000000}"/>
    <dataValidation type="textLength" operator="equal" allowBlank="1" showInputMessage="1" showErrorMessage="1" errorTitle="2桁半角" error="2桁半角で入力すること" sqref="D6:F25" xr:uid="{00000000-0002-0000-0900-000002000000}">
      <formula1>2</formula1>
    </dataValidation>
    <dataValidation type="list" allowBlank="1" showInputMessage="1" showErrorMessage="1" sqref="C6:C25" xr:uid="{00000000-0002-0000-0900-000003000000}">
      <formula1>$C$26:$C$28</formula1>
    </dataValidation>
  </dataValidations>
  <pageMargins left="0.59055118110236227" right="0.23622047244094491" top="0.74803149606299213" bottom="0.74803149606299213" header="0.31496062992125984" footer="0.31496062992125984"/>
  <pageSetup paperSize="9" scale="9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I41"/>
  <sheetViews>
    <sheetView showGridLines="0" view="pageBreakPreview" zoomScaleNormal="100" zoomScaleSheetLayoutView="100" workbookViewId="0">
      <selection activeCell="A6" sqref="A6"/>
    </sheetView>
  </sheetViews>
  <sheetFormatPr defaultRowHeight="12.75" x14ac:dyDescent="0.15"/>
  <cols>
    <col min="1" max="2" width="15.7109375" style="80" customWidth="1"/>
    <col min="3" max="7" width="5.7109375" style="80" customWidth="1"/>
    <col min="8" max="8" width="25.7109375" style="80" customWidth="1"/>
    <col min="9" max="9" width="19.7109375" style="80" customWidth="1"/>
    <col min="10" max="65" width="5.7109375" style="80" customWidth="1"/>
    <col min="66" max="16384" width="9.140625" style="80"/>
  </cols>
  <sheetData>
    <row r="1" spans="1:9" x14ac:dyDescent="0.15">
      <c r="A1" s="80" t="s">
        <v>126</v>
      </c>
    </row>
    <row r="2" spans="1:9" x14ac:dyDescent="0.15">
      <c r="A2" s="80" t="s">
        <v>465</v>
      </c>
    </row>
    <row r="4" spans="1:9" x14ac:dyDescent="0.15">
      <c r="A4" s="390" t="s">
        <v>135</v>
      </c>
      <c r="B4" s="390" t="s">
        <v>5</v>
      </c>
      <c r="C4" s="390" t="s">
        <v>290</v>
      </c>
      <c r="D4" s="390"/>
      <c r="E4" s="390"/>
      <c r="F4" s="390"/>
      <c r="G4" s="390" t="s">
        <v>6</v>
      </c>
      <c r="H4" s="390" t="s">
        <v>7</v>
      </c>
      <c r="I4" s="390" t="s">
        <v>167</v>
      </c>
    </row>
    <row r="5" spans="1:9" x14ac:dyDescent="0.15">
      <c r="A5" s="390"/>
      <c r="B5" s="390"/>
      <c r="C5" s="219" t="s">
        <v>291</v>
      </c>
      <c r="D5" s="219" t="s">
        <v>292</v>
      </c>
      <c r="E5" s="219" t="s">
        <v>293</v>
      </c>
      <c r="F5" s="219" t="s">
        <v>294</v>
      </c>
      <c r="G5" s="390"/>
      <c r="H5" s="390"/>
      <c r="I5" s="390"/>
    </row>
    <row r="6" spans="1:9" ht="24.95" customHeight="1" x14ac:dyDescent="0.15">
      <c r="A6" s="253"/>
      <c r="B6" s="253"/>
      <c r="C6" s="221"/>
      <c r="D6" s="254"/>
      <c r="E6" s="254"/>
      <c r="F6" s="254"/>
      <c r="G6" s="221"/>
      <c r="H6" s="253"/>
      <c r="I6" s="253"/>
    </row>
    <row r="7" spans="1:9" ht="24.95" customHeight="1" x14ac:dyDescent="0.15">
      <c r="A7" s="253"/>
      <c r="B7" s="253"/>
      <c r="C7" s="221"/>
      <c r="D7" s="254"/>
      <c r="E7" s="254"/>
      <c r="F7" s="254"/>
      <c r="G7" s="221"/>
      <c r="H7" s="253"/>
      <c r="I7" s="253"/>
    </row>
    <row r="8" spans="1:9" ht="24.95" customHeight="1" x14ac:dyDescent="0.15">
      <c r="A8" s="253"/>
      <c r="B8" s="253"/>
      <c r="C8" s="221"/>
      <c r="D8" s="254"/>
      <c r="E8" s="254"/>
      <c r="F8" s="254"/>
      <c r="G8" s="221"/>
      <c r="H8" s="253"/>
      <c r="I8" s="253"/>
    </row>
    <row r="9" spans="1:9" ht="24.95" customHeight="1" x14ac:dyDescent="0.15">
      <c r="A9" s="253"/>
      <c r="B9" s="253"/>
      <c r="C9" s="221"/>
      <c r="D9" s="254"/>
      <c r="E9" s="254"/>
      <c r="F9" s="254"/>
      <c r="G9" s="221"/>
      <c r="H9" s="253"/>
      <c r="I9" s="253"/>
    </row>
    <row r="10" spans="1:9" ht="24.95" customHeight="1" x14ac:dyDescent="0.15">
      <c r="A10" s="253"/>
      <c r="B10" s="253"/>
      <c r="C10" s="221"/>
      <c r="D10" s="254"/>
      <c r="E10" s="254"/>
      <c r="F10" s="254"/>
      <c r="G10" s="221"/>
      <c r="H10" s="253"/>
      <c r="I10" s="253"/>
    </row>
    <row r="11" spans="1:9" ht="24.95" customHeight="1" x14ac:dyDescent="0.15">
      <c r="A11" s="253"/>
      <c r="B11" s="253"/>
      <c r="C11" s="221"/>
      <c r="D11" s="254"/>
      <c r="E11" s="254"/>
      <c r="F11" s="254"/>
      <c r="G11" s="221"/>
      <c r="H11" s="253"/>
      <c r="I11" s="253"/>
    </row>
    <row r="12" spans="1:9" ht="24.95" customHeight="1" x14ac:dyDescent="0.15">
      <c r="A12" s="253"/>
      <c r="B12" s="253"/>
      <c r="C12" s="221"/>
      <c r="D12" s="254"/>
      <c r="E12" s="254"/>
      <c r="F12" s="254"/>
      <c r="G12" s="221"/>
      <c r="H12" s="253"/>
      <c r="I12" s="253"/>
    </row>
    <row r="13" spans="1:9" ht="24.95" customHeight="1" x14ac:dyDescent="0.15">
      <c r="A13" s="253"/>
      <c r="B13" s="253"/>
      <c r="C13" s="221"/>
      <c r="D13" s="254"/>
      <c r="E13" s="254"/>
      <c r="F13" s="254"/>
      <c r="G13" s="221"/>
      <c r="H13" s="253"/>
      <c r="I13" s="253"/>
    </row>
    <row r="14" spans="1:9" ht="24.95" customHeight="1" x14ac:dyDescent="0.15">
      <c r="A14" s="253"/>
      <c r="B14" s="253"/>
      <c r="C14" s="221"/>
      <c r="D14" s="254"/>
      <c r="E14" s="254"/>
      <c r="F14" s="254"/>
      <c r="G14" s="221"/>
      <c r="H14" s="253"/>
      <c r="I14" s="253"/>
    </row>
    <row r="15" spans="1:9" ht="24.95" customHeight="1" x14ac:dyDescent="0.15">
      <c r="A15" s="253"/>
      <c r="B15" s="253"/>
      <c r="C15" s="221"/>
      <c r="D15" s="254"/>
      <c r="E15" s="254"/>
      <c r="F15" s="254"/>
      <c r="G15" s="221"/>
      <c r="H15" s="253"/>
      <c r="I15" s="253"/>
    </row>
    <row r="16" spans="1:9" ht="24.95" customHeight="1" x14ac:dyDescent="0.15">
      <c r="A16" s="253"/>
      <c r="B16" s="253"/>
      <c r="C16" s="221"/>
      <c r="D16" s="254"/>
      <c r="E16" s="254"/>
      <c r="F16" s="254"/>
      <c r="G16" s="221"/>
      <c r="H16" s="253"/>
      <c r="I16" s="253"/>
    </row>
    <row r="17" spans="1:9" ht="24.95" customHeight="1" x14ac:dyDescent="0.15">
      <c r="A17" s="253"/>
      <c r="B17" s="253"/>
      <c r="C17" s="221"/>
      <c r="D17" s="254"/>
      <c r="E17" s="254"/>
      <c r="F17" s="254"/>
      <c r="G17" s="221"/>
      <c r="H17" s="253"/>
      <c r="I17" s="253"/>
    </row>
    <row r="18" spans="1:9" ht="24.95" customHeight="1" x14ac:dyDescent="0.15">
      <c r="A18" s="253"/>
      <c r="B18" s="253"/>
      <c r="C18" s="221"/>
      <c r="D18" s="254"/>
      <c r="E18" s="254"/>
      <c r="F18" s="254"/>
      <c r="G18" s="221"/>
      <c r="H18" s="253"/>
      <c r="I18" s="253"/>
    </row>
    <row r="19" spans="1:9" ht="24.95" customHeight="1" x14ac:dyDescent="0.15">
      <c r="A19" s="253"/>
      <c r="B19" s="253"/>
      <c r="C19" s="221"/>
      <c r="D19" s="254"/>
      <c r="E19" s="254"/>
      <c r="F19" s="254"/>
      <c r="G19" s="221"/>
      <c r="H19" s="253"/>
      <c r="I19" s="253"/>
    </row>
    <row r="20" spans="1:9" ht="24.95" customHeight="1" x14ac:dyDescent="0.15">
      <c r="A20" s="253"/>
      <c r="B20" s="253"/>
      <c r="C20" s="221"/>
      <c r="D20" s="254"/>
      <c r="E20" s="254"/>
      <c r="F20" s="254"/>
      <c r="G20" s="221"/>
      <c r="H20" s="253"/>
      <c r="I20" s="253"/>
    </row>
    <row r="21" spans="1:9" ht="24.95" customHeight="1" x14ac:dyDescent="0.15">
      <c r="A21" s="253"/>
      <c r="B21" s="253"/>
      <c r="C21" s="221"/>
      <c r="D21" s="254"/>
      <c r="E21" s="254"/>
      <c r="F21" s="254"/>
      <c r="G21" s="221"/>
      <c r="H21" s="253"/>
      <c r="I21" s="253"/>
    </row>
    <row r="22" spans="1:9" ht="24.95" customHeight="1" x14ac:dyDescent="0.15">
      <c r="A22" s="253"/>
      <c r="B22" s="253"/>
      <c r="C22" s="221"/>
      <c r="D22" s="254"/>
      <c r="E22" s="254"/>
      <c r="F22" s="254"/>
      <c r="G22" s="221"/>
      <c r="H22" s="253"/>
      <c r="I22" s="253"/>
    </row>
    <row r="23" spans="1:9" ht="24.95" customHeight="1" x14ac:dyDescent="0.15">
      <c r="A23" s="253"/>
      <c r="B23" s="253"/>
      <c r="C23" s="221"/>
      <c r="D23" s="254"/>
      <c r="E23" s="254"/>
      <c r="F23" s="254"/>
      <c r="G23" s="221"/>
      <c r="H23" s="253"/>
      <c r="I23" s="253"/>
    </row>
    <row r="24" spans="1:9" ht="24.95" customHeight="1" x14ac:dyDescent="0.15">
      <c r="A24" s="253"/>
      <c r="B24" s="253"/>
      <c r="C24" s="221"/>
      <c r="D24" s="254"/>
      <c r="E24" s="254"/>
      <c r="F24" s="254"/>
      <c r="G24" s="221"/>
      <c r="H24" s="253"/>
      <c r="I24" s="253"/>
    </row>
    <row r="25" spans="1:9" ht="24.95" customHeight="1" x14ac:dyDescent="0.15">
      <c r="A25" s="253"/>
      <c r="B25" s="253"/>
      <c r="C25" s="221"/>
      <c r="D25" s="254"/>
      <c r="E25" s="254"/>
      <c r="F25" s="254"/>
      <c r="G25" s="221"/>
      <c r="H25" s="253"/>
      <c r="I25" s="253"/>
    </row>
    <row r="26" spans="1:9" x14ac:dyDescent="0.15">
      <c r="C26" s="81" t="s">
        <v>172</v>
      </c>
      <c r="D26" s="81"/>
      <c r="E26" s="81"/>
      <c r="F26" s="81"/>
      <c r="G26" s="81" t="s">
        <v>173</v>
      </c>
    </row>
    <row r="27" spans="1:9" x14ac:dyDescent="0.15">
      <c r="C27" s="81" t="s">
        <v>174</v>
      </c>
      <c r="D27" s="81"/>
      <c r="E27" s="81"/>
      <c r="F27" s="81"/>
      <c r="G27" s="81" t="s">
        <v>175</v>
      </c>
    </row>
    <row r="28" spans="1:9" x14ac:dyDescent="0.15">
      <c r="C28" s="81" t="s">
        <v>176</v>
      </c>
      <c r="D28" s="81"/>
      <c r="E28" s="81"/>
      <c r="F28" s="81"/>
      <c r="G28" s="81"/>
    </row>
    <row r="29" spans="1:9" ht="12.75" customHeight="1" x14ac:dyDescent="0.15">
      <c r="A29" s="578" t="s">
        <v>177</v>
      </c>
      <c r="B29" s="578"/>
      <c r="C29" s="578"/>
      <c r="D29" s="578"/>
      <c r="E29" s="578"/>
      <c r="F29" s="578"/>
      <c r="G29" s="578"/>
      <c r="H29" s="578"/>
      <c r="I29" s="578"/>
    </row>
    <row r="30" spans="1:9" x14ac:dyDescent="0.15">
      <c r="A30" s="578"/>
      <c r="B30" s="578"/>
      <c r="C30" s="578"/>
      <c r="D30" s="578"/>
      <c r="E30" s="578"/>
      <c r="F30" s="578"/>
      <c r="G30" s="578"/>
      <c r="H30" s="578"/>
      <c r="I30" s="578"/>
    </row>
    <row r="31" spans="1:9" x14ac:dyDescent="0.15">
      <c r="A31" s="578"/>
      <c r="B31" s="578"/>
      <c r="C31" s="578"/>
      <c r="D31" s="578"/>
      <c r="E31" s="578"/>
      <c r="F31" s="578"/>
      <c r="G31" s="578"/>
      <c r="H31" s="578"/>
      <c r="I31" s="578"/>
    </row>
    <row r="32" spans="1:9" x14ac:dyDescent="0.15">
      <c r="A32" s="578"/>
      <c r="B32" s="578"/>
      <c r="C32" s="578"/>
      <c r="D32" s="578"/>
      <c r="E32" s="578"/>
      <c r="F32" s="578"/>
      <c r="G32" s="578"/>
      <c r="H32" s="578"/>
      <c r="I32" s="578"/>
    </row>
    <row r="33" spans="1:9" x14ac:dyDescent="0.15">
      <c r="A33" s="578"/>
      <c r="B33" s="578"/>
      <c r="C33" s="578"/>
      <c r="D33" s="578"/>
      <c r="E33" s="578"/>
      <c r="F33" s="578"/>
      <c r="G33" s="578"/>
      <c r="H33" s="578"/>
      <c r="I33" s="578"/>
    </row>
    <row r="34" spans="1:9" x14ac:dyDescent="0.15">
      <c r="A34" s="578"/>
      <c r="B34" s="578"/>
      <c r="C34" s="578"/>
      <c r="D34" s="578"/>
      <c r="E34" s="578"/>
      <c r="F34" s="578"/>
      <c r="G34" s="578"/>
      <c r="H34" s="578"/>
      <c r="I34" s="578"/>
    </row>
    <row r="35" spans="1:9" x14ac:dyDescent="0.15">
      <c r="A35" s="82"/>
      <c r="B35" s="82"/>
      <c r="C35" s="82"/>
      <c r="D35" s="82"/>
      <c r="E35" s="82"/>
      <c r="F35" s="82"/>
      <c r="G35" s="82"/>
      <c r="H35" s="82"/>
      <c r="I35" s="82"/>
    </row>
    <row r="36" spans="1:9" x14ac:dyDescent="0.15">
      <c r="A36" s="82"/>
      <c r="B36" s="82"/>
      <c r="C36" s="82"/>
      <c r="D36" s="82"/>
      <c r="E36" s="82"/>
      <c r="F36" s="82"/>
      <c r="G36" s="82"/>
      <c r="H36" s="82"/>
      <c r="I36" s="82"/>
    </row>
    <row r="37" spans="1:9" x14ac:dyDescent="0.15">
      <c r="A37" s="82"/>
      <c r="B37" s="82"/>
      <c r="C37" s="82"/>
      <c r="D37" s="82"/>
      <c r="E37" s="82"/>
      <c r="F37" s="82"/>
      <c r="G37" s="82"/>
      <c r="H37" s="82"/>
      <c r="I37" s="82"/>
    </row>
    <row r="38" spans="1:9" x14ac:dyDescent="0.15">
      <c r="A38" s="82"/>
      <c r="B38" s="82"/>
      <c r="C38" s="82"/>
      <c r="D38" s="82"/>
      <c r="E38" s="82"/>
      <c r="F38" s="82"/>
      <c r="G38" s="82"/>
      <c r="H38" s="82"/>
      <c r="I38" s="82"/>
    </row>
    <row r="39" spans="1:9" x14ac:dyDescent="0.15">
      <c r="A39" s="82"/>
      <c r="B39" s="82"/>
      <c r="C39" s="82"/>
      <c r="D39" s="82"/>
      <c r="E39" s="82"/>
      <c r="F39" s="82"/>
      <c r="G39" s="82"/>
      <c r="H39" s="82"/>
      <c r="I39" s="82"/>
    </row>
    <row r="40" spans="1:9" x14ac:dyDescent="0.15">
      <c r="A40" s="82"/>
      <c r="B40" s="82"/>
      <c r="C40" s="82"/>
      <c r="D40" s="82"/>
      <c r="E40" s="82"/>
      <c r="F40" s="82"/>
      <c r="G40" s="82"/>
      <c r="H40" s="82"/>
      <c r="I40" s="82"/>
    </row>
    <row r="41" spans="1:9" x14ac:dyDescent="0.15">
      <c r="A41" s="82"/>
      <c r="B41" s="82"/>
      <c r="C41" s="82"/>
      <c r="D41" s="82"/>
      <c r="E41" s="82"/>
      <c r="F41" s="82"/>
      <c r="G41" s="82"/>
      <c r="H41" s="82"/>
      <c r="I41" s="82"/>
    </row>
  </sheetData>
  <sheetProtection password="EEE6" sheet="1" objects="1" scenarios="1" formatRows="0" insertRows="0"/>
  <mergeCells count="7">
    <mergeCell ref="A29:I34"/>
    <mergeCell ref="A4:A5"/>
    <mergeCell ref="B4:B5"/>
    <mergeCell ref="C4:F4"/>
    <mergeCell ref="G4:G5"/>
    <mergeCell ref="H4:H5"/>
    <mergeCell ref="I4:I5"/>
  </mergeCells>
  <phoneticPr fontId="7"/>
  <dataValidations count="4">
    <dataValidation type="list" allowBlank="1" showInputMessage="1" showErrorMessage="1" sqref="C6:C25" xr:uid="{00000000-0002-0000-0A00-000000000000}">
      <formula1>$C$26:$C$28</formula1>
    </dataValidation>
    <dataValidation type="textLength" operator="equal" allowBlank="1" showInputMessage="1" showErrorMessage="1" errorTitle="2桁半角" error="2桁半角で入力すること" sqref="D6:F25" xr:uid="{00000000-0002-0000-0A00-000001000000}">
      <formula1>2</formula1>
    </dataValidation>
    <dataValidation imeMode="halfKatakana" allowBlank="1" showInputMessage="1" showErrorMessage="1" sqref="A6:A25" xr:uid="{00000000-0002-0000-0A00-000002000000}"/>
    <dataValidation type="list" allowBlank="1" showInputMessage="1" showErrorMessage="1" sqref="G6:G25" xr:uid="{00000000-0002-0000-0A00-000003000000}">
      <formula1>$G$26:$G$27</formula1>
    </dataValidation>
  </dataValidations>
  <pageMargins left="0.59055118110236227" right="0.23622047244094491" top="0.74803149606299213" bottom="0.74803149606299213" header="0.31496062992125984" footer="0.31496062992125984"/>
  <pageSetup paperSize="9" scale="9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G256"/>
  <sheetViews>
    <sheetView showGridLines="0" view="pageBreakPreview" zoomScaleNormal="115" zoomScaleSheetLayoutView="100" workbookViewId="0">
      <selection activeCell="B6" sqref="B6"/>
    </sheetView>
  </sheetViews>
  <sheetFormatPr defaultRowHeight="12.75" x14ac:dyDescent="0.15"/>
  <cols>
    <col min="1" max="14" width="5.7109375" style="80" customWidth="1"/>
    <col min="15" max="15" width="7.5703125" style="80" customWidth="1"/>
    <col min="16" max="18" width="5.7109375" style="80" customWidth="1"/>
    <col min="19" max="19" width="8.5703125" style="80" bestFit="1" customWidth="1"/>
    <col min="20" max="29" width="5.7109375" style="80" customWidth="1"/>
    <col min="30" max="30" width="14" style="80" customWidth="1"/>
    <col min="31" max="31" width="14.140625" style="80" bestFit="1" customWidth="1"/>
    <col min="32" max="32" width="12.85546875" style="80" customWidth="1"/>
    <col min="33" max="74" width="5.7109375" style="80" customWidth="1"/>
    <col min="75" max="16384" width="9.140625" style="80"/>
  </cols>
  <sheetData>
    <row r="1" spans="1:33" x14ac:dyDescent="0.15">
      <c r="A1" s="80" t="s">
        <v>168</v>
      </c>
    </row>
    <row r="2" spans="1:33" x14ac:dyDescent="0.15">
      <c r="A2" s="80" t="s">
        <v>227</v>
      </c>
    </row>
    <row r="4" spans="1:33" ht="12.75" customHeight="1" x14ac:dyDescent="0.15">
      <c r="A4" s="584" t="s">
        <v>489</v>
      </c>
      <c r="B4" s="451" t="s">
        <v>16</v>
      </c>
      <c r="C4" s="584" t="s">
        <v>184</v>
      </c>
      <c r="D4" s="584"/>
      <c r="E4" s="584"/>
      <c r="F4" s="584" t="s">
        <v>9</v>
      </c>
      <c r="G4" s="584"/>
      <c r="H4" s="606" t="s">
        <v>10</v>
      </c>
      <c r="I4" s="606"/>
      <c r="J4" s="584" t="s">
        <v>11</v>
      </c>
      <c r="K4" s="584"/>
      <c r="L4" s="584" t="s">
        <v>12</v>
      </c>
      <c r="M4" s="584"/>
      <c r="N4" s="584" t="s">
        <v>13</v>
      </c>
      <c r="O4" s="584"/>
      <c r="P4" s="451" t="s">
        <v>15</v>
      </c>
      <c r="Q4" s="451" t="s">
        <v>196</v>
      </c>
      <c r="R4" s="451"/>
      <c r="S4" s="604" t="s">
        <v>226</v>
      </c>
      <c r="T4" s="584" t="s">
        <v>482</v>
      </c>
      <c r="U4" s="584"/>
      <c r="V4" s="584" t="s">
        <v>14</v>
      </c>
      <c r="W4" s="584"/>
      <c r="X4" s="584"/>
      <c r="Y4" s="584"/>
    </row>
    <row r="5" spans="1:33" x14ac:dyDescent="0.15">
      <c r="A5" s="584"/>
      <c r="B5" s="451"/>
      <c r="C5" s="584"/>
      <c r="D5" s="584"/>
      <c r="E5" s="584"/>
      <c r="F5" s="584"/>
      <c r="G5" s="584"/>
      <c r="H5" s="606"/>
      <c r="I5" s="606"/>
      <c r="J5" s="584"/>
      <c r="K5" s="584"/>
      <c r="L5" s="584"/>
      <c r="M5" s="584"/>
      <c r="N5" s="584"/>
      <c r="O5" s="584"/>
      <c r="P5" s="451"/>
      <c r="Q5" s="451"/>
      <c r="R5" s="451"/>
      <c r="S5" s="605"/>
      <c r="T5" s="584"/>
      <c r="U5" s="584"/>
      <c r="V5" s="584"/>
      <c r="W5" s="584"/>
      <c r="X5" s="584"/>
      <c r="Y5" s="584"/>
      <c r="AC5" s="180"/>
      <c r="AD5" s="180"/>
      <c r="AE5" s="180"/>
      <c r="AF5" s="180"/>
      <c r="AG5" s="180"/>
    </row>
    <row r="6" spans="1:33" ht="12.75" customHeight="1" x14ac:dyDescent="0.15">
      <c r="A6" s="150">
        <v>1</v>
      </c>
      <c r="B6" s="221"/>
      <c r="C6" s="588"/>
      <c r="D6" s="589"/>
      <c r="E6" s="590"/>
      <c r="F6" s="591"/>
      <c r="G6" s="592"/>
      <c r="H6" s="593"/>
      <c r="I6" s="594"/>
      <c r="J6" s="593"/>
      <c r="K6" s="594"/>
      <c r="L6" s="593"/>
      <c r="M6" s="594"/>
      <c r="N6" s="595"/>
      <c r="O6" s="596"/>
      <c r="P6" s="222"/>
      <c r="Q6" s="597"/>
      <c r="R6" s="598"/>
      <c r="S6" s="223"/>
      <c r="T6" s="599" t="str">
        <f>IF(Q6="","",Q6*S6)</f>
        <v/>
      </c>
      <c r="U6" s="600"/>
      <c r="V6" s="585"/>
      <c r="W6" s="586"/>
      <c r="X6" s="586"/>
      <c r="Y6" s="587"/>
      <c r="Z6" s="157" t="s">
        <v>18</v>
      </c>
      <c r="AA6" s="81"/>
      <c r="AB6" s="81"/>
      <c r="AC6" s="180"/>
      <c r="AD6" s="180"/>
      <c r="AE6" s="180"/>
      <c r="AF6" s="210"/>
      <c r="AG6" s="180"/>
    </row>
    <row r="7" spans="1:33" x14ac:dyDescent="0.15">
      <c r="A7" s="150">
        <v>2</v>
      </c>
      <c r="B7" s="221"/>
      <c r="C7" s="588"/>
      <c r="D7" s="589"/>
      <c r="E7" s="590"/>
      <c r="F7" s="591"/>
      <c r="G7" s="592"/>
      <c r="H7" s="593"/>
      <c r="I7" s="594"/>
      <c r="J7" s="593"/>
      <c r="K7" s="594"/>
      <c r="L7" s="593"/>
      <c r="M7" s="594"/>
      <c r="N7" s="595"/>
      <c r="O7" s="596"/>
      <c r="P7" s="222"/>
      <c r="Q7" s="597"/>
      <c r="R7" s="598"/>
      <c r="S7" s="223"/>
      <c r="T7" s="599" t="str">
        <f t="shared" ref="T7:T25" si="0">IF(Q7="","",Q7*S7)</f>
        <v/>
      </c>
      <c r="U7" s="600"/>
      <c r="V7" s="585"/>
      <c r="W7" s="586"/>
      <c r="X7" s="586"/>
      <c r="Y7" s="587"/>
      <c r="Z7" s="157" t="s">
        <v>19</v>
      </c>
      <c r="AA7" s="81"/>
      <c r="AB7" s="81"/>
      <c r="AC7" s="180"/>
      <c r="AD7" s="180"/>
      <c r="AE7" s="180"/>
      <c r="AF7" s="210"/>
      <c r="AG7" s="180"/>
    </row>
    <row r="8" spans="1:33" x14ac:dyDescent="0.15">
      <c r="A8" s="150">
        <v>3</v>
      </c>
      <c r="B8" s="221"/>
      <c r="C8" s="588"/>
      <c r="D8" s="589"/>
      <c r="E8" s="590"/>
      <c r="F8" s="591"/>
      <c r="G8" s="592"/>
      <c r="H8" s="593"/>
      <c r="I8" s="594"/>
      <c r="J8" s="593"/>
      <c r="K8" s="594"/>
      <c r="L8" s="593"/>
      <c r="M8" s="594"/>
      <c r="N8" s="595"/>
      <c r="O8" s="596"/>
      <c r="P8" s="222"/>
      <c r="Q8" s="597"/>
      <c r="R8" s="598"/>
      <c r="S8" s="223"/>
      <c r="T8" s="599" t="str">
        <f t="shared" si="0"/>
        <v/>
      </c>
      <c r="U8" s="600"/>
      <c r="V8" s="585"/>
      <c r="W8" s="586"/>
      <c r="X8" s="586"/>
      <c r="Y8" s="587"/>
      <c r="Z8" s="157" t="s">
        <v>161</v>
      </c>
      <c r="AA8" s="81"/>
      <c r="AB8" s="81"/>
      <c r="AC8" s="180"/>
      <c r="AD8" s="180"/>
      <c r="AE8" s="180"/>
      <c r="AF8" s="210"/>
      <c r="AG8" s="180"/>
    </row>
    <row r="9" spans="1:33" x14ac:dyDescent="0.15">
      <c r="A9" s="150">
        <v>4</v>
      </c>
      <c r="B9" s="221"/>
      <c r="C9" s="588"/>
      <c r="D9" s="589"/>
      <c r="E9" s="590"/>
      <c r="F9" s="591"/>
      <c r="G9" s="592"/>
      <c r="H9" s="593"/>
      <c r="I9" s="594"/>
      <c r="J9" s="593"/>
      <c r="K9" s="594"/>
      <c r="L9" s="593"/>
      <c r="M9" s="594"/>
      <c r="N9" s="595"/>
      <c r="O9" s="596"/>
      <c r="P9" s="222"/>
      <c r="Q9" s="597"/>
      <c r="R9" s="598"/>
      <c r="S9" s="223"/>
      <c r="T9" s="599" t="str">
        <f t="shared" si="0"/>
        <v/>
      </c>
      <c r="U9" s="600"/>
      <c r="V9" s="585"/>
      <c r="W9" s="586"/>
      <c r="X9" s="586"/>
      <c r="Y9" s="587"/>
      <c r="Z9" s="157" t="s">
        <v>162</v>
      </c>
      <c r="AA9" s="81"/>
      <c r="AB9" s="81"/>
      <c r="AC9" s="180"/>
      <c r="AD9" s="180"/>
      <c r="AE9" s="180"/>
      <c r="AF9" s="211"/>
      <c r="AG9" s="180"/>
    </row>
    <row r="10" spans="1:33" x14ac:dyDescent="0.15">
      <c r="A10" s="150">
        <v>5</v>
      </c>
      <c r="B10" s="221"/>
      <c r="C10" s="588"/>
      <c r="D10" s="589"/>
      <c r="E10" s="590"/>
      <c r="F10" s="591"/>
      <c r="G10" s="592"/>
      <c r="H10" s="593"/>
      <c r="I10" s="594"/>
      <c r="J10" s="593"/>
      <c r="K10" s="594"/>
      <c r="L10" s="593"/>
      <c r="M10" s="594"/>
      <c r="N10" s="595"/>
      <c r="O10" s="596"/>
      <c r="P10" s="222"/>
      <c r="Q10" s="597"/>
      <c r="R10" s="598"/>
      <c r="S10" s="223"/>
      <c r="T10" s="599" t="str">
        <f t="shared" si="0"/>
        <v/>
      </c>
      <c r="U10" s="600"/>
      <c r="V10" s="585"/>
      <c r="W10" s="586"/>
      <c r="X10" s="586"/>
      <c r="Y10" s="587"/>
      <c r="Z10" s="157" t="s">
        <v>21</v>
      </c>
      <c r="AA10" s="81"/>
      <c r="AB10" s="81"/>
      <c r="AC10" s="180"/>
      <c r="AD10" s="180"/>
      <c r="AE10" s="180"/>
      <c r="AF10" s="211"/>
      <c r="AG10" s="180"/>
    </row>
    <row r="11" spans="1:33" x14ac:dyDescent="0.15">
      <c r="A11" s="150">
        <v>6</v>
      </c>
      <c r="B11" s="221"/>
      <c r="C11" s="588"/>
      <c r="D11" s="589"/>
      <c r="E11" s="590"/>
      <c r="F11" s="591"/>
      <c r="G11" s="592"/>
      <c r="H11" s="593"/>
      <c r="I11" s="594"/>
      <c r="J11" s="593"/>
      <c r="K11" s="594"/>
      <c r="L11" s="593"/>
      <c r="M11" s="594"/>
      <c r="N11" s="595"/>
      <c r="O11" s="596"/>
      <c r="P11" s="222"/>
      <c r="Q11" s="597"/>
      <c r="R11" s="598"/>
      <c r="S11" s="223"/>
      <c r="T11" s="599" t="str">
        <f t="shared" si="0"/>
        <v/>
      </c>
      <c r="U11" s="600"/>
      <c r="V11" s="585"/>
      <c r="W11" s="586"/>
      <c r="X11" s="586"/>
      <c r="Y11" s="587"/>
      <c r="Z11" s="157" t="s">
        <v>163</v>
      </c>
      <c r="AA11" s="81"/>
      <c r="AB11" s="81"/>
      <c r="AC11" s="180"/>
      <c r="AD11" s="180"/>
      <c r="AE11" s="180"/>
      <c r="AF11" s="211"/>
      <c r="AG11" s="180"/>
    </row>
    <row r="12" spans="1:33" x14ac:dyDescent="0.15">
      <c r="A12" s="150">
        <v>7</v>
      </c>
      <c r="B12" s="221"/>
      <c r="C12" s="588"/>
      <c r="D12" s="589"/>
      <c r="E12" s="590"/>
      <c r="F12" s="591"/>
      <c r="G12" s="592"/>
      <c r="H12" s="593"/>
      <c r="I12" s="594"/>
      <c r="J12" s="593"/>
      <c r="K12" s="594"/>
      <c r="L12" s="593"/>
      <c r="M12" s="594"/>
      <c r="N12" s="595"/>
      <c r="O12" s="596"/>
      <c r="P12" s="222"/>
      <c r="Q12" s="597"/>
      <c r="R12" s="598"/>
      <c r="S12" s="223"/>
      <c r="T12" s="599" t="str">
        <f t="shared" si="0"/>
        <v/>
      </c>
      <c r="U12" s="600"/>
      <c r="V12" s="585"/>
      <c r="W12" s="586"/>
      <c r="X12" s="586"/>
      <c r="Y12" s="587"/>
      <c r="AC12" s="180"/>
      <c r="AD12" s="180"/>
      <c r="AE12" s="180"/>
      <c r="AF12" s="210"/>
      <c r="AG12" s="180"/>
    </row>
    <row r="13" spans="1:33" x14ac:dyDescent="0.15">
      <c r="A13" s="150">
        <v>8</v>
      </c>
      <c r="B13" s="221"/>
      <c r="C13" s="588"/>
      <c r="D13" s="589"/>
      <c r="E13" s="590"/>
      <c r="F13" s="591"/>
      <c r="G13" s="592"/>
      <c r="H13" s="593"/>
      <c r="I13" s="594"/>
      <c r="J13" s="593"/>
      <c r="K13" s="594"/>
      <c r="L13" s="593"/>
      <c r="M13" s="594"/>
      <c r="N13" s="595"/>
      <c r="O13" s="596"/>
      <c r="P13" s="222"/>
      <c r="Q13" s="597"/>
      <c r="R13" s="598"/>
      <c r="S13" s="223"/>
      <c r="T13" s="599" t="str">
        <f t="shared" si="0"/>
        <v/>
      </c>
      <c r="U13" s="600"/>
      <c r="V13" s="585"/>
      <c r="W13" s="586"/>
      <c r="X13" s="586"/>
      <c r="Y13" s="587"/>
      <c r="AC13" s="180"/>
      <c r="AD13" s="180"/>
      <c r="AE13" s="180"/>
      <c r="AF13" s="210"/>
      <c r="AG13" s="180"/>
    </row>
    <row r="14" spans="1:33" x14ac:dyDescent="0.15">
      <c r="A14" s="150">
        <v>9</v>
      </c>
      <c r="B14" s="221"/>
      <c r="C14" s="588"/>
      <c r="D14" s="589"/>
      <c r="E14" s="590"/>
      <c r="F14" s="591"/>
      <c r="G14" s="592"/>
      <c r="H14" s="593"/>
      <c r="I14" s="594"/>
      <c r="J14" s="593"/>
      <c r="K14" s="594"/>
      <c r="L14" s="593"/>
      <c r="M14" s="594"/>
      <c r="N14" s="595"/>
      <c r="O14" s="596"/>
      <c r="P14" s="222"/>
      <c r="Q14" s="597"/>
      <c r="R14" s="598"/>
      <c r="S14" s="223"/>
      <c r="T14" s="599" t="str">
        <f t="shared" si="0"/>
        <v/>
      </c>
      <c r="U14" s="600"/>
      <c r="V14" s="585"/>
      <c r="W14" s="586"/>
      <c r="X14" s="586"/>
      <c r="Y14" s="587"/>
      <c r="AC14" s="180"/>
      <c r="AD14" s="180"/>
      <c r="AE14" s="180"/>
      <c r="AF14" s="212"/>
      <c r="AG14" s="180"/>
    </row>
    <row r="15" spans="1:33" x14ac:dyDescent="0.15">
      <c r="A15" s="150">
        <v>10</v>
      </c>
      <c r="B15" s="221"/>
      <c r="C15" s="588"/>
      <c r="D15" s="589"/>
      <c r="E15" s="590"/>
      <c r="F15" s="591"/>
      <c r="G15" s="592"/>
      <c r="H15" s="593"/>
      <c r="I15" s="594"/>
      <c r="J15" s="593"/>
      <c r="K15" s="594"/>
      <c r="L15" s="593"/>
      <c r="M15" s="594"/>
      <c r="N15" s="595"/>
      <c r="O15" s="596"/>
      <c r="P15" s="222"/>
      <c r="Q15" s="597"/>
      <c r="R15" s="598"/>
      <c r="S15" s="223"/>
      <c r="T15" s="599" t="str">
        <f t="shared" si="0"/>
        <v/>
      </c>
      <c r="U15" s="600"/>
      <c r="V15" s="585"/>
      <c r="W15" s="586"/>
      <c r="X15" s="586"/>
      <c r="Y15" s="587"/>
      <c r="AC15" s="180"/>
      <c r="AD15" s="180"/>
      <c r="AE15" s="180"/>
      <c r="AF15" s="210"/>
      <c r="AG15" s="180"/>
    </row>
    <row r="16" spans="1:33" x14ac:dyDescent="0.15">
      <c r="A16" s="150">
        <v>11</v>
      </c>
      <c r="B16" s="221"/>
      <c r="C16" s="588"/>
      <c r="D16" s="589"/>
      <c r="E16" s="590"/>
      <c r="F16" s="591"/>
      <c r="G16" s="592"/>
      <c r="H16" s="593"/>
      <c r="I16" s="594"/>
      <c r="J16" s="593"/>
      <c r="K16" s="594"/>
      <c r="L16" s="593"/>
      <c r="M16" s="594"/>
      <c r="N16" s="595"/>
      <c r="O16" s="596"/>
      <c r="P16" s="222"/>
      <c r="Q16" s="597"/>
      <c r="R16" s="598"/>
      <c r="S16" s="223"/>
      <c r="T16" s="599" t="str">
        <f t="shared" si="0"/>
        <v/>
      </c>
      <c r="U16" s="600"/>
      <c r="V16" s="585"/>
      <c r="W16" s="586"/>
      <c r="X16" s="586"/>
      <c r="Y16" s="587"/>
      <c r="AC16" s="180"/>
      <c r="AD16" s="180"/>
      <c r="AE16" s="180"/>
      <c r="AF16" s="210"/>
      <c r="AG16" s="180"/>
    </row>
    <row r="17" spans="1:33" ht="12.75" customHeight="1" x14ac:dyDescent="0.15">
      <c r="A17" s="150">
        <v>12</v>
      </c>
      <c r="B17" s="221"/>
      <c r="C17" s="588"/>
      <c r="D17" s="589"/>
      <c r="E17" s="590"/>
      <c r="F17" s="591"/>
      <c r="G17" s="592"/>
      <c r="H17" s="593"/>
      <c r="I17" s="594"/>
      <c r="J17" s="593"/>
      <c r="K17" s="594"/>
      <c r="L17" s="593"/>
      <c r="M17" s="594"/>
      <c r="N17" s="595"/>
      <c r="O17" s="596"/>
      <c r="P17" s="222"/>
      <c r="Q17" s="597"/>
      <c r="R17" s="598"/>
      <c r="S17" s="223"/>
      <c r="T17" s="599" t="str">
        <f t="shared" si="0"/>
        <v/>
      </c>
      <c r="U17" s="600"/>
      <c r="V17" s="585"/>
      <c r="W17" s="586"/>
      <c r="X17" s="586"/>
      <c r="Y17" s="587"/>
      <c r="AC17" s="180"/>
      <c r="AD17" s="180"/>
      <c r="AE17" s="180"/>
      <c r="AF17" s="213"/>
      <c r="AG17" s="180"/>
    </row>
    <row r="18" spans="1:33" x14ac:dyDescent="0.15">
      <c r="A18" s="150">
        <v>13</v>
      </c>
      <c r="B18" s="221"/>
      <c r="C18" s="588"/>
      <c r="D18" s="589"/>
      <c r="E18" s="590"/>
      <c r="F18" s="591"/>
      <c r="G18" s="592"/>
      <c r="H18" s="593"/>
      <c r="I18" s="594"/>
      <c r="J18" s="593"/>
      <c r="K18" s="594"/>
      <c r="L18" s="593"/>
      <c r="M18" s="594"/>
      <c r="N18" s="595"/>
      <c r="O18" s="596"/>
      <c r="P18" s="222"/>
      <c r="Q18" s="597"/>
      <c r="R18" s="598"/>
      <c r="S18" s="223"/>
      <c r="T18" s="599" t="str">
        <f t="shared" si="0"/>
        <v/>
      </c>
      <c r="U18" s="600"/>
      <c r="V18" s="585"/>
      <c r="W18" s="586"/>
      <c r="X18" s="586"/>
      <c r="Y18" s="587"/>
      <c r="AC18" s="180"/>
      <c r="AD18" s="180"/>
      <c r="AE18" s="180"/>
      <c r="AF18" s="210"/>
      <c r="AG18" s="180"/>
    </row>
    <row r="19" spans="1:33" x14ac:dyDescent="0.15">
      <c r="A19" s="150">
        <v>14</v>
      </c>
      <c r="B19" s="221"/>
      <c r="C19" s="588"/>
      <c r="D19" s="589"/>
      <c r="E19" s="590"/>
      <c r="F19" s="591"/>
      <c r="G19" s="592"/>
      <c r="H19" s="593"/>
      <c r="I19" s="594"/>
      <c r="J19" s="593"/>
      <c r="K19" s="594"/>
      <c r="L19" s="593"/>
      <c r="M19" s="594"/>
      <c r="N19" s="595"/>
      <c r="O19" s="596"/>
      <c r="P19" s="222"/>
      <c r="Q19" s="597"/>
      <c r="R19" s="598"/>
      <c r="S19" s="223"/>
      <c r="T19" s="599" t="str">
        <f t="shared" si="0"/>
        <v/>
      </c>
      <c r="U19" s="600"/>
      <c r="V19" s="585"/>
      <c r="W19" s="586"/>
      <c r="X19" s="586"/>
      <c r="Y19" s="587"/>
      <c r="AC19" s="180"/>
      <c r="AD19" s="180"/>
      <c r="AE19" s="180"/>
      <c r="AF19" s="210"/>
      <c r="AG19" s="180"/>
    </row>
    <row r="20" spans="1:33" ht="12.75" customHeight="1" x14ac:dyDescent="0.15">
      <c r="A20" s="150">
        <v>15</v>
      </c>
      <c r="B20" s="221"/>
      <c r="C20" s="588"/>
      <c r="D20" s="589"/>
      <c r="E20" s="590"/>
      <c r="F20" s="591"/>
      <c r="G20" s="592"/>
      <c r="H20" s="593"/>
      <c r="I20" s="594"/>
      <c r="J20" s="593"/>
      <c r="K20" s="594"/>
      <c r="L20" s="593"/>
      <c r="M20" s="594"/>
      <c r="N20" s="595"/>
      <c r="O20" s="596"/>
      <c r="P20" s="222"/>
      <c r="Q20" s="597"/>
      <c r="R20" s="598"/>
      <c r="S20" s="223"/>
      <c r="T20" s="599" t="str">
        <f t="shared" si="0"/>
        <v/>
      </c>
      <c r="U20" s="600"/>
      <c r="V20" s="585"/>
      <c r="W20" s="586"/>
      <c r="X20" s="586"/>
      <c r="Y20" s="587"/>
      <c r="AC20" s="180"/>
      <c r="AD20" s="180"/>
      <c r="AE20" s="180"/>
      <c r="AF20" s="210"/>
      <c r="AG20" s="180"/>
    </row>
    <row r="21" spans="1:33" x14ac:dyDescent="0.15">
      <c r="A21" s="150">
        <v>16</v>
      </c>
      <c r="B21" s="221"/>
      <c r="C21" s="588"/>
      <c r="D21" s="589"/>
      <c r="E21" s="590"/>
      <c r="F21" s="591"/>
      <c r="G21" s="592"/>
      <c r="H21" s="593"/>
      <c r="I21" s="594"/>
      <c r="J21" s="593"/>
      <c r="K21" s="594"/>
      <c r="L21" s="593"/>
      <c r="M21" s="594"/>
      <c r="N21" s="595"/>
      <c r="O21" s="596"/>
      <c r="P21" s="222"/>
      <c r="Q21" s="597"/>
      <c r="R21" s="598"/>
      <c r="S21" s="223"/>
      <c r="T21" s="599" t="str">
        <f t="shared" si="0"/>
        <v/>
      </c>
      <c r="U21" s="600"/>
      <c r="V21" s="585"/>
      <c r="W21" s="586"/>
      <c r="X21" s="586"/>
      <c r="Y21" s="587"/>
      <c r="AC21" s="180"/>
      <c r="AD21" s="180"/>
      <c r="AE21" s="180"/>
      <c r="AF21" s="211"/>
      <c r="AG21" s="180"/>
    </row>
    <row r="22" spans="1:33" x14ac:dyDescent="0.15">
      <c r="A22" s="150">
        <v>17</v>
      </c>
      <c r="B22" s="221"/>
      <c r="C22" s="588"/>
      <c r="D22" s="589"/>
      <c r="E22" s="590"/>
      <c r="F22" s="591"/>
      <c r="G22" s="592"/>
      <c r="H22" s="593"/>
      <c r="I22" s="594"/>
      <c r="J22" s="593"/>
      <c r="K22" s="594"/>
      <c r="L22" s="593"/>
      <c r="M22" s="594"/>
      <c r="N22" s="595"/>
      <c r="O22" s="596"/>
      <c r="P22" s="222"/>
      <c r="Q22" s="597"/>
      <c r="R22" s="598"/>
      <c r="S22" s="223"/>
      <c r="T22" s="599" t="str">
        <f t="shared" si="0"/>
        <v/>
      </c>
      <c r="U22" s="600"/>
      <c r="V22" s="585"/>
      <c r="W22" s="586"/>
      <c r="X22" s="586"/>
      <c r="Y22" s="587"/>
      <c r="AC22" s="180"/>
      <c r="AD22" s="180"/>
      <c r="AE22" s="180"/>
      <c r="AF22" s="211"/>
      <c r="AG22" s="180"/>
    </row>
    <row r="23" spans="1:33" x14ac:dyDescent="0.15">
      <c r="A23" s="150">
        <v>18</v>
      </c>
      <c r="B23" s="221"/>
      <c r="C23" s="588"/>
      <c r="D23" s="589"/>
      <c r="E23" s="590"/>
      <c r="F23" s="591"/>
      <c r="G23" s="592"/>
      <c r="H23" s="593"/>
      <c r="I23" s="594"/>
      <c r="J23" s="593"/>
      <c r="K23" s="594"/>
      <c r="L23" s="593"/>
      <c r="M23" s="594"/>
      <c r="N23" s="595"/>
      <c r="O23" s="596"/>
      <c r="P23" s="222"/>
      <c r="Q23" s="597"/>
      <c r="R23" s="598"/>
      <c r="S23" s="223"/>
      <c r="T23" s="599" t="str">
        <f t="shared" si="0"/>
        <v/>
      </c>
      <c r="U23" s="600"/>
      <c r="V23" s="585"/>
      <c r="W23" s="586"/>
      <c r="X23" s="586"/>
      <c r="Y23" s="587"/>
      <c r="AC23" s="180"/>
      <c r="AD23" s="180"/>
      <c r="AE23" s="180"/>
      <c r="AF23" s="211"/>
      <c r="AG23" s="180"/>
    </row>
    <row r="24" spans="1:33" x14ac:dyDescent="0.15">
      <c r="A24" s="150">
        <v>19</v>
      </c>
      <c r="B24" s="221"/>
      <c r="C24" s="588"/>
      <c r="D24" s="589"/>
      <c r="E24" s="590"/>
      <c r="F24" s="591"/>
      <c r="G24" s="592"/>
      <c r="H24" s="593"/>
      <c r="I24" s="594"/>
      <c r="J24" s="593"/>
      <c r="K24" s="594"/>
      <c r="L24" s="593"/>
      <c r="M24" s="594"/>
      <c r="N24" s="595"/>
      <c r="O24" s="596"/>
      <c r="P24" s="222"/>
      <c r="Q24" s="597"/>
      <c r="R24" s="598"/>
      <c r="S24" s="223"/>
      <c r="T24" s="599" t="str">
        <f t="shared" si="0"/>
        <v/>
      </c>
      <c r="U24" s="600"/>
      <c r="V24" s="585"/>
      <c r="W24" s="586"/>
      <c r="X24" s="586"/>
      <c r="Y24" s="587"/>
      <c r="AC24" s="180"/>
      <c r="AD24" s="180"/>
      <c r="AE24" s="180"/>
      <c r="AF24" s="210"/>
      <c r="AG24" s="180"/>
    </row>
    <row r="25" spans="1:33" x14ac:dyDescent="0.15">
      <c r="A25" s="150">
        <v>20</v>
      </c>
      <c r="B25" s="221"/>
      <c r="C25" s="588"/>
      <c r="D25" s="589"/>
      <c r="E25" s="590"/>
      <c r="F25" s="591"/>
      <c r="G25" s="592"/>
      <c r="H25" s="593"/>
      <c r="I25" s="594"/>
      <c r="J25" s="593"/>
      <c r="K25" s="594"/>
      <c r="L25" s="593"/>
      <c r="M25" s="594"/>
      <c r="N25" s="595"/>
      <c r="O25" s="596"/>
      <c r="P25" s="222"/>
      <c r="Q25" s="597"/>
      <c r="R25" s="598"/>
      <c r="S25" s="223"/>
      <c r="T25" s="599" t="str">
        <f t="shared" si="0"/>
        <v/>
      </c>
      <c r="U25" s="600"/>
      <c r="V25" s="585"/>
      <c r="W25" s="586"/>
      <c r="X25" s="586"/>
      <c r="Y25" s="587"/>
      <c r="AC25" s="180"/>
      <c r="AD25" s="180"/>
      <c r="AE25" s="180"/>
      <c r="AF25" s="210"/>
      <c r="AG25" s="180"/>
    </row>
    <row r="26" spans="1:33" x14ac:dyDescent="0.15">
      <c r="A26" s="601" t="s">
        <v>17</v>
      </c>
      <c r="B26" s="602"/>
      <c r="C26" s="602"/>
      <c r="D26" s="602"/>
      <c r="E26" s="602"/>
      <c r="F26" s="602"/>
      <c r="G26" s="602"/>
      <c r="H26" s="602"/>
      <c r="I26" s="602"/>
      <c r="J26" s="602"/>
      <c r="K26" s="602"/>
      <c r="L26" s="602"/>
      <c r="M26" s="602"/>
      <c r="N26" s="602"/>
      <c r="O26" s="602"/>
      <c r="P26" s="602"/>
      <c r="Q26" s="602"/>
      <c r="R26" s="602"/>
      <c r="S26" s="603"/>
      <c r="T26" s="582">
        <f>SUM(T6:U25)</f>
        <v>0</v>
      </c>
      <c r="U26" s="583"/>
      <c r="V26" s="579"/>
      <c r="W26" s="580"/>
      <c r="X26" s="580"/>
      <c r="Y26" s="581"/>
      <c r="AC26" s="180"/>
      <c r="AD26" s="180"/>
      <c r="AE26" s="180"/>
      <c r="AF26" s="212"/>
      <c r="AG26" s="180"/>
    </row>
    <row r="27" spans="1:33" x14ac:dyDescent="0.15">
      <c r="A27" s="143"/>
      <c r="B27" s="142" t="s">
        <v>178</v>
      </c>
      <c r="C27" s="142"/>
      <c r="D27" s="142"/>
      <c r="E27" s="142"/>
      <c r="F27" s="142" t="s">
        <v>181</v>
      </c>
      <c r="G27" s="142"/>
      <c r="H27" s="143"/>
      <c r="I27" s="144"/>
      <c r="J27" s="143"/>
      <c r="AC27" s="180"/>
      <c r="AD27" s="180"/>
      <c r="AE27" s="180"/>
      <c r="AF27" s="210"/>
      <c r="AG27" s="180"/>
    </row>
    <row r="28" spans="1:33" hidden="1" x14ac:dyDescent="0.15">
      <c r="A28" s="143"/>
      <c r="B28" s="214" t="s">
        <v>179</v>
      </c>
      <c r="C28" s="214"/>
      <c r="D28" s="214"/>
      <c r="E28" s="214"/>
      <c r="F28" s="214" t="s">
        <v>182</v>
      </c>
      <c r="G28" s="142"/>
      <c r="H28" s="143"/>
      <c r="I28" s="143"/>
      <c r="J28" s="143"/>
      <c r="AC28" s="180"/>
      <c r="AD28" s="180"/>
      <c r="AE28" s="180"/>
      <c r="AF28" s="210"/>
      <c r="AG28" s="180"/>
    </row>
    <row r="29" spans="1:33" hidden="1" x14ac:dyDescent="0.15">
      <c r="A29" s="143"/>
      <c r="B29" s="214" t="s">
        <v>180</v>
      </c>
      <c r="C29" s="214"/>
      <c r="D29" s="214"/>
      <c r="E29" s="214"/>
      <c r="F29" s="214" t="s">
        <v>183</v>
      </c>
      <c r="G29" s="142"/>
      <c r="H29" s="143"/>
      <c r="I29" s="143"/>
      <c r="J29" s="143"/>
      <c r="AC29" s="180"/>
      <c r="AD29" s="180"/>
      <c r="AE29" s="180"/>
      <c r="AF29" s="213"/>
      <c r="AG29" s="180"/>
    </row>
    <row r="30" spans="1:33" ht="20.100000000000001" customHeight="1" x14ac:dyDescent="0.15">
      <c r="A30" s="584" t="s">
        <v>8</v>
      </c>
      <c r="B30" s="584"/>
      <c r="C30" s="584"/>
      <c r="D30" s="443" t="s">
        <v>22</v>
      </c>
      <c r="E30" s="444"/>
      <c r="F30" s="444"/>
      <c r="G30" s="444"/>
      <c r="H30" s="444"/>
      <c r="I30" s="444"/>
      <c r="J30" s="444"/>
      <c r="K30" s="444"/>
      <c r="L30" s="444"/>
      <c r="M30" s="444"/>
      <c r="N30" s="444"/>
      <c r="O30" s="445"/>
      <c r="AC30" s="180"/>
      <c r="AD30" s="180"/>
      <c r="AE30" s="180"/>
      <c r="AF30" s="210"/>
      <c r="AG30" s="180"/>
    </row>
    <row r="31" spans="1:33" ht="12.75" customHeight="1" x14ac:dyDescent="0.15">
      <c r="A31" s="607" t="s">
        <v>459</v>
      </c>
      <c r="B31" s="608"/>
      <c r="C31" s="609"/>
      <c r="D31" s="613" t="s">
        <v>460</v>
      </c>
      <c r="E31" s="614"/>
      <c r="F31" s="614"/>
      <c r="G31" s="614"/>
      <c r="H31" s="614"/>
      <c r="I31" s="614"/>
      <c r="J31" s="614"/>
      <c r="K31" s="614"/>
      <c r="L31" s="614"/>
      <c r="M31" s="614"/>
      <c r="N31" s="614"/>
      <c r="O31" s="615"/>
      <c r="AC31" s="180"/>
      <c r="AD31" s="180"/>
      <c r="AE31" s="180"/>
      <c r="AF31" s="210"/>
      <c r="AG31" s="180"/>
    </row>
    <row r="32" spans="1:33" x14ac:dyDescent="0.15">
      <c r="A32" s="610"/>
      <c r="B32" s="611"/>
      <c r="C32" s="612"/>
      <c r="D32" s="616"/>
      <c r="E32" s="617"/>
      <c r="F32" s="617"/>
      <c r="G32" s="617"/>
      <c r="H32" s="617"/>
      <c r="I32" s="617"/>
      <c r="J32" s="617"/>
      <c r="K32" s="617"/>
      <c r="L32" s="617"/>
      <c r="M32" s="617"/>
      <c r="N32" s="617"/>
      <c r="O32" s="618"/>
      <c r="AC32" s="180"/>
      <c r="AD32" s="180"/>
      <c r="AE32" s="180"/>
      <c r="AF32" s="210"/>
      <c r="AG32" s="180"/>
    </row>
    <row r="33" spans="1:33" ht="12.75" customHeight="1" x14ac:dyDescent="0.15">
      <c r="A33" s="607" t="s">
        <v>461</v>
      </c>
      <c r="B33" s="608"/>
      <c r="C33" s="609"/>
      <c r="D33" s="619" t="s">
        <v>481</v>
      </c>
      <c r="E33" s="614"/>
      <c r="F33" s="614"/>
      <c r="G33" s="614"/>
      <c r="H33" s="614"/>
      <c r="I33" s="614"/>
      <c r="J33" s="614"/>
      <c r="K33" s="614"/>
      <c r="L33" s="614"/>
      <c r="M33" s="614"/>
      <c r="N33" s="614"/>
      <c r="O33" s="615"/>
      <c r="AC33" s="180"/>
      <c r="AD33" s="180"/>
      <c r="AE33" s="180"/>
      <c r="AF33" s="211"/>
      <c r="AG33" s="180"/>
    </row>
    <row r="34" spans="1:33" x14ac:dyDescent="0.15">
      <c r="A34" s="610"/>
      <c r="B34" s="611"/>
      <c r="C34" s="612"/>
      <c r="D34" s="616"/>
      <c r="E34" s="617"/>
      <c r="F34" s="617"/>
      <c r="G34" s="617"/>
      <c r="H34" s="617"/>
      <c r="I34" s="617"/>
      <c r="J34" s="617"/>
      <c r="K34" s="617"/>
      <c r="L34" s="617"/>
      <c r="M34" s="617"/>
      <c r="N34" s="617"/>
      <c r="O34" s="618"/>
      <c r="AC34" s="180"/>
      <c r="AD34" s="180"/>
      <c r="AE34" s="180"/>
      <c r="AF34" s="211"/>
      <c r="AG34" s="180"/>
    </row>
    <row r="35" spans="1:33" ht="12.75" customHeight="1" x14ac:dyDescent="0.15">
      <c r="A35" s="607" t="s">
        <v>462</v>
      </c>
      <c r="B35" s="608"/>
      <c r="C35" s="609"/>
      <c r="D35" s="619" t="s">
        <v>463</v>
      </c>
      <c r="E35" s="614"/>
      <c r="F35" s="614"/>
      <c r="G35" s="614"/>
      <c r="H35" s="614"/>
      <c r="I35" s="614"/>
      <c r="J35" s="614"/>
      <c r="K35" s="614"/>
      <c r="L35" s="614"/>
      <c r="M35" s="614"/>
      <c r="N35" s="614"/>
      <c r="O35" s="615"/>
      <c r="AC35" s="180"/>
      <c r="AD35" s="180"/>
      <c r="AE35" s="180"/>
      <c r="AF35" s="211"/>
      <c r="AG35" s="180"/>
    </row>
    <row r="36" spans="1:33" x14ac:dyDescent="0.15">
      <c r="A36" s="610"/>
      <c r="B36" s="611"/>
      <c r="C36" s="612"/>
      <c r="D36" s="616"/>
      <c r="E36" s="617"/>
      <c r="F36" s="617"/>
      <c r="G36" s="617"/>
      <c r="H36" s="617"/>
      <c r="I36" s="617"/>
      <c r="J36" s="617"/>
      <c r="K36" s="617"/>
      <c r="L36" s="617"/>
      <c r="M36" s="617"/>
      <c r="N36" s="617"/>
      <c r="O36" s="618"/>
      <c r="AC36" s="180"/>
      <c r="AD36" s="180"/>
      <c r="AE36" s="180"/>
      <c r="AF36" s="210"/>
      <c r="AG36" s="180"/>
    </row>
    <row r="37" spans="1:33" ht="12.75" customHeight="1" x14ac:dyDescent="0.15">
      <c r="A37" s="145"/>
      <c r="B37" s="145"/>
      <c r="C37" s="146"/>
      <c r="D37" s="143"/>
      <c r="E37" s="143"/>
      <c r="F37" s="143"/>
      <c r="G37" s="143"/>
      <c r="H37" s="143"/>
      <c r="I37" s="143"/>
      <c r="J37" s="143"/>
      <c r="K37" s="143"/>
      <c r="L37" s="143"/>
      <c r="M37" s="143"/>
      <c r="N37" s="143"/>
      <c r="O37" s="143"/>
      <c r="AC37" s="180"/>
      <c r="AD37" s="180"/>
      <c r="AE37" s="180"/>
      <c r="AF37" s="211"/>
      <c r="AG37" s="180"/>
    </row>
    <row r="38" spans="1:33" x14ac:dyDescent="0.15">
      <c r="A38" s="584" t="s">
        <v>9</v>
      </c>
      <c r="B38" s="584"/>
      <c r="C38" s="584"/>
      <c r="D38" s="443" t="s">
        <v>22</v>
      </c>
      <c r="E38" s="444"/>
      <c r="F38" s="444"/>
      <c r="G38" s="444"/>
      <c r="H38" s="444"/>
      <c r="I38" s="444"/>
      <c r="J38" s="444"/>
      <c r="K38" s="444"/>
      <c r="L38" s="444"/>
      <c r="M38" s="444"/>
      <c r="N38" s="444"/>
      <c r="O38" s="445"/>
      <c r="P38" s="82"/>
      <c r="Q38" s="82"/>
      <c r="AC38" s="180"/>
      <c r="AD38" s="180"/>
      <c r="AE38" s="180"/>
      <c r="AF38" s="211"/>
      <c r="AG38" s="180"/>
    </row>
    <row r="39" spans="1:33" ht="12.75" customHeight="1" x14ac:dyDescent="0.15">
      <c r="A39" s="620" t="s">
        <v>18</v>
      </c>
      <c r="B39" s="621"/>
      <c r="C39" s="622"/>
      <c r="D39" s="626" t="s">
        <v>202</v>
      </c>
      <c r="E39" s="627"/>
      <c r="F39" s="627"/>
      <c r="G39" s="627"/>
      <c r="H39" s="627"/>
      <c r="I39" s="627"/>
      <c r="J39" s="627"/>
      <c r="K39" s="627"/>
      <c r="L39" s="627"/>
      <c r="M39" s="627"/>
      <c r="N39" s="627"/>
      <c r="O39" s="628"/>
      <c r="P39" s="82"/>
      <c r="Q39" s="82"/>
      <c r="AC39" s="180"/>
      <c r="AD39" s="180"/>
      <c r="AE39" s="180"/>
      <c r="AF39" s="211"/>
      <c r="AG39" s="180"/>
    </row>
    <row r="40" spans="1:33" x14ac:dyDescent="0.15">
      <c r="A40" s="623"/>
      <c r="B40" s="624"/>
      <c r="C40" s="625"/>
      <c r="D40" s="629"/>
      <c r="E40" s="630"/>
      <c r="F40" s="630"/>
      <c r="G40" s="630"/>
      <c r="H40" s="630"/>
      <c r="I40" s="630"/>
      <c r="J40" s="630"/>
      <c r="K40" s="630"/>
      <c r="L40" s="630"/>
      <c r="M40" s="630"/>
      <c r="N40" s="630"/>
      <c r="O40" s="631"/>
      <c r="P40" s="82"/>
      <c r="Q40" s="82"/>
      <c r="AC40" s="180"/>
      <c r="AD40" s="180"/>
      <c r="AE40" s="180"/>
      <c r="AF40" s="210"/>
      <c r="AG40" s="180"/>
    </row>
    <row r="41" spans="1:33" x14ac:dyDescent="0.15">
      <c r="A41" s="620" t="s">
        <v>19</v>
      </c>
      <c r="B41" s="621"/>
      <c r="C41" s="622"/>
      <c r="D41" s="632" t="s">
        <v>203</v>
      </c>
      <c r="E41" s="633"/>
      <c r="F41" s="633"/>
      <c r="G41" s="633"/>
      <c r="H41" s="633"/>
      <c r="I41" s="633"/>
      <c r="J41" s="633"/>
      <c r="K41" s="633"/>
      <c r="L41" s="633"/>
      <c r="M41" s="633"/>
      <c r="N41" s="633"/>
      <c r="O41" s="634"/>
      <c r="P41" s="82"/>
      <c r="Q41" s="82"/>
      <c r="AC41" s="180"/>
      <c r="AD41" s="180"/>
      <c r="AE41" s="180"/>
      <c r="AF41" s="210"/>
      <c r="AG41" s="180"/>
    </row>
    <row r="42" spans="1:33" ht="20.100000000000001" customHeight="1" x14ac:dyDescent="0.15">
      <c r="A42" s="623"/>
      <c r="B42" s="624"/>
      <c r="C42" s="625"/>
      <c r="D42" s="635"/>
      <c r="E42" s="636"/>
      <c r="F42" s="636"/>
      <c r="G42" s="636"/>
      <c r="H42" s="636"/>
      <c r="I42" s="636"/>
      <c r="J42" s="636"/>
      <c r="K42" s="636"/>
      <c r="L42" s="636"/>
      <c r="M42" s="636"/>
      <c r="N42" s="636"/>
      <c r="O42" s="637"/>
      <c r="P42" s="82"/>
      <c r="Q42" s="82"/>
      <c r="AC42" s="180"/>
      <c r="AD42" s="180"/>
      <c r="AE42" s="180"/>
      <c r="AF42" s="212"/>
      <c r="AG42" s="180"/>
    </row>
    <row r="43" spans="1:33" ht="12.75" customHeight="1" x14ac:dyDescent="0.15">
      <c r="A43" s="620" t="s">
        <v>20</v>
      </c>
      <c r="B43" s="621"/>
      <c r="C43" s="622"/>
      <c r="D43" s="626" t="s">
        <v>204</v>
      </c>
      <c r="E43" s="627"/>
      <c r="F43" s="627"/>
      <c r="G43" s="627"/>
      <c r="H43" s="627"/>
      <c r="I43" s="627"/>
      <c r="J43" s="627"/>
      <c r="K43" s="627"/>
      <c r="L43" s="627"/>
      <c r="M43" s="627"/>
      <c r="N43" s="627"/>
      <c r="O43" s="628"/>
      <c r="P43" s="82"/>
      <c r="Q43" s="82"/>
      <c r="AC43" s="180"/>
      <c r="AD43" s="180"/>
      <c r="AE43" s="180"/>
      <c r="AF43" s="210"/>
      <c r="AG43" s="180"/>
    </row>
    <row r="44" spans="1:33" x14ac:dyDescent="0.15">
      <c r="A44" s="623"/>
      <c r="B44" s="624"/>
      <c r="C44" s="625"/>
      <c r="D44" s="629"/>
      <c r="E44" s="630"/>
      <c r="F44" s="630"/>
      <c r="G44" s="630"/>
      <c r="H44" s="630"/>
      <c r="I44" s="630"/>
      <c r="J44" s="630"/>
      <c r="K44" s="630"/>
      <c r="L44" s="630"/>
      <c r="M44" s="630"/>
      <c r="N44" s="630"/>
      <c r="O44" s="631"/>
      <c r="P44" s="82"/>
      <c r="Q44" s="82"/>
      <c r="AC44" s="180"/>
      <c r="AD44" s="180"/>
      <c r="AE44" s="180"/>
      <c r="AF44" s="210"/>
      <c r="AG44" s="180"/>
    </row>
    <row r="45" spans="1:33" x14ac:dyDescent="0.15">
      <c r="A45" s="82"/>
      <c r="B45" s="82"/>
      <c r="C45" s="82"/>
      <c r="D45" s="82"/>
      <c r="E45" s="82"/>
      <c r="F45" s="82"/>
      <c r="G45" s="82"/>
      <c r="H45" s="82"/>
      <c r="I45" s="82"/>
      <c r="J45" s="82"/>
      <c r="K45" s="82"/>
      <c r="L45" s="82"/>
      <c r="M45" s="82"/>
      <c r="N45" s="82"/>
      <c r="O45" s="82"/>
      <c r="P45" s="82"/>
      <c r="Q45" s="82"/>
      <c r="AC45" s="180"/>
      <c r="AD45" s="180"/>
      <c r="AE45" s="180"/>
      <c r="AF45" s="213"/>
      <c r="AG45" s="180"/>
    </row>
    <row r="46" spans="1:33" x14ac:dyDescent="0.15">
      <c r="A46" s="82"/>
      <c r="B46" s="82"/>
      <c r="C46" s="82"/>
      <c r="D46" s="82"/>
      <c r="E46" s="82"/>
      <c r="F46" s="82"/>
      <c r="G46" s="82"/>
      <c r="H46" s="82"/>
      <c r="I46" s="82"/>
      <c r="J46" s="82"/>
      <c r="K46" s="82"/>
      <c r="L46" s="82"/>
      <c r="M46" s="82"/>
      <c r="N46" s="82"/>
      <c r="O46" s="82"/>
      <c r="P46" s="82"/>
      <c r="Q46" s="82"/>
      <c r="AC46" s="180"/>
      <c r="AD46" s="180"/>
      <c r="AE46" s="180"/>
      <c r="AF46" s="210"/>
      <c r="AG46" s="180"/>
    </row>
    <row r="47" spans="1:33" ht="12.75" customHeight="1" x14ac:dyDescent="0.15">
      <c r="A47" s="82"/>
      <c r="B47" s="82"/>
      <c r="C47" s="82"/>
      <c r="D47" s="82"/>
      <c r="E47" s="82"/>
      <c r="F47" s="82"/>
      <c r="G47" s="82"/>
      <c r="H47" s="82"/>
      <c r="I47" s="82"/>
      <c r="J47" s="82"/>
      <c r="K47" s="82"/>
      <c r="L47" s="82"/>
      <c r="M47" s="82"/>
      <c r="N47" s="82"/>
      <c r="O47" s="82"/>
      <c r="P47" s="82"/>
      <c r="Q47" s="82"/>
      <c r="AC47" s="180"/>
      <c r="AD47" s="180"/>
      <c r="AE47" s="180"/>
      <c r="AF47" s="210"/>
      <c r="AG47" s="180"/>
    </row>
    <row r="48" spans="1:33" ht="18.75" customHeight="1" x14ac:dyDescent="0.15">
      <c r="A48" s="82"/>
      <c r="B48" s="82"/>
      <c r="C48" s="82"/>
      <c r="D48" s="82"/>
      <c r="E48" s="82"/>
      <c r="F48" s="82"/>
      <c r="G48" s="82"/>
      <c r="H48" s="82"/>
      <c r="I48" s="82"/>
      <c r="J48" s="82"/>
      <c r="K48" s="82"/>
      <c r="L48" s="82"/>
      <c r="M48" s="82"/>
      <c r="N48" s="82"/>
      <c r="O48" s="82"/>
      <c r="P48" s="82"/>
      <c r="Q48" s="82"/>
      <c r="AC48" s="180"/>
      <c r="AD48" s="180"/>
      <c r="AE48" s="180"/>
      <c r="AF48" s="210"/>
      <c r="AG48" s="180"/>
    </row>
    <row r="49" spans="1:33" x14ac:dyDescent="0.15">
      <c r="A49" s="82"/>
      <c r="B49" s="82"/>
      <c r="C49" s="82"/>
      <c r="D49" s="82"/>
      <c r="E49" s="82"/>
      <c r="F49" s="82"/>
      <c r="G49" s="82"/>
      <c r="H49" s="82"/>
      <c r="I49" s="82"/>
      <c r="J49" s="82"/>
      <c r="K49" s="82"/>
      <c r="L49" s="82"/>
      <c r="M49" s="82"/>
      <c r="N49" s="82"/>
      <c r="O49" s="82"/>
      <c r="P49" s="82"/>
      <c r="Q49" s="82"/>
      <c r="AC49" s="180"/>
      <c r="AD49" s="180"/>
      <c r="AE49" s="180"/>
      <c r="AF49" s="211"/>
      <c r="AG49" s="180"/>
    </row>
    <row r="50" spans="1:33" x14ac:dyDescent="0.15">
      <c r="A50" s="82"/>
      <c r="B50" s="82"/>
      <c r="C50" s="82"/>
      <c r="D50" s="82"/>
      <c r="E50" s="82"/>
      <c r="F50" s="82"/>
      <c r="G50" s="82"/>
      <c r="H50" s="82"/>
      <c r="I50" s="82"/>
      <c r="J50" s="82"/>
      <c r="K50" s="82"/>
      <c r="L50" s="82"/>
      <c r="M50" s="82"/>
      <c r="N50" s="82"/>
      <c r="O50" s="82"/>
      <c r="P50" s="82"/>
      <c r="Q50" s="82"/>
      <c r="AC50" s="180"/>
      <c r="AD50" s="180"/>
      <c r="AE50" s="180"/>
      <c r="AF50" s="211"/>
      <c r="AG50" s="180"/>
    </row>
    <row r="51" spans="1:33" x14ac:dyDescent="0.15">
      <c r="A51" s="82"/>
      <c r="B51" s="82"/>
      <c r="C51" s="82"/>
      <c r="D51" s="82"/>
      <c r="E51" s="82"/>
      <c r="F51" s="82"/>
      <c r="G51" s="82"/>
      <c r="H51" s="82"/>
      <c r="I51" s="82"/>
      <c r="J51" s="82"/>
      <c r="K51" s="82"/>
      <c r="L51" s="82"/>
      <c r="M51" s="82"/>
      <c r="N51" s="82"/>
      <c r="O51" s="82"/>
      <c r="P51" s="82"/>
      <c r="Q51" s="82"/>
      <c r="AC51" s="180"/>
      <c r="AD51" s="180"/>
      <c r="AE51" s="180"/>
      <c r="AF51" s="211"/>
      <c r="AG51" s="180"/>
    </row>
    <row r="52" spans="1:33" x14ac:dyDescent="0.15">
      <c r="A52" s="82"/>
      <c r="B52" s="82"/>
      <c r="C52" s="82"/>
      <c r="D52" s="82"/>
      <c r="E52" s="82"/>
      <c r="F52" s="82"/>
      <c r="G52" s="82"/>
      <c r="H52" s="82"/>
      <c r="I52" s="82"/>
      <c r="J52" s="82"/>
      <c r="K52" s="82"/>
      <c r="L52" s="82"/>
      <c r="M52" s="82"/>
      <c r="N52" s="82"/>
      <c r="O52" s="82"/>
      <c r="P52" s="82"/>
      <c r="Q52" s="82"/>
      <c r="AC52" s="180"/>
      <c r="AD52" s="180"/>
      <c r="AE52" s="180"/>
      <c r="AF52" s="210"/>
      <c r="AG52" s="180"/>
    </row>
    <row r="53" spans="1:33" x14ac:dyDescent="0.15">
      <c r="AC53" s="180"/>
      <c r="AD53" s="180"/>
      <c r="AE53" s="180"/>
      <c r="AF53" s="210"/>
      <c r="AG53" s="180"/>
    </row>
    <row r="54" spans="1:33" x14ac:dyDescent="0.15">
      <c r="AC54" s="180"/>
      <c r="AD54" s="180"/>
      <c r="AE54" s="180"/>
      <c r="AF54" s="212"/>
      <c r="AG54" s="180"/>
    </row>
    <row r="55" spans="1:33" x14ac:dyDescent="0.15">
      <c r="AC55" s="180"/>
      <c r="AD55" s="180"/>
      <c r="AE55" s="180"/>
      <c r="AF55" s="210"/>
      <c r="AG55" s="180"/>
    </row>
    <row r="56" spans="1:33" x14ac:dyDescent="0.15">
      <c r="AC56" s="180"/>
      <c r="AD56" s="180"/>
      <c r="AE56" s="180"/>
      <c r="AF56" s="210"/>
      <c r="AG56" s="180"/>
    </row>
    <row r="57" spans="1:33" x14ac:dyDescent="0.15">
      <c r="AC57" s="180"/>
      <c r="AD57" s="180"/>
      <c r="AE57" s="180"/>
      <c r="AF57" s="213"/>
      <c r="AG57" s="180"/>
    </row>
    <row r="58" spans="1:33" x14ac:dyDescent="0.15">
      <c r="I58" s="83"/>
      <c r="AC58" s="180"/>
      <c r="AD58" s="180"/>
      <c r="AE58" s="180"/>
      <c r="AF58" s="210"/>
      <c r="AG58" s="180"/>
    </row>
    <row r="59" spans="1:33" x14ac:dyDescent="0.15">
      <c r="AC59" s="180"/>
      <c r="AD59" s="180"/>
      <c r="AE59" s="180"/>
      <c r="AF59" s="210"/>
      <c r="AG59" s="180"/>
    </row>
    <row r="60" spans="1:33" x14ac:dyDescent="0.15">
      <c r="AC60" s="180"/>
      <c r="AD60" s="180"/>
      <c r="AE60" s="180"/>
      <c r="AF60" s="210"/>
      <c r="AG60" s="180"/>
    </row>
    <row r="61" spans="1:33" x14ac:dyDescent="0.15">
      <c r="AC61" s="180"/>
      <c r="AD61" s="180"/>
      <c r="AE61" s="180"/>
      <c r="AF61" s="211"/>
      <c r="AG61" s="180"/>
    </row>
    <row r="62" spans="1:33" x14ac:dyDescent="0.15">
      <c r="AC62" s="180"/>
      <c r="AD62" s="180"/>
      <c r="AE62" s="180"/>
      <c r="AF62" s="211"/>
      <c r="AG62" s="180"/>
    </row>
    <row r="63" spans="1:33" x14ac:dyDescent="0.15">
      <c r="AC63" s="180"/>
      <c r="AD63" s="180"/>
      <c r="AE63" s="180"/>
      <c r="AF63" s="211"/>
      <c r="AG63" s="180"/>
    </row>
    <row r="64" spans="1:33" x14ac:dyDescent="0.15">
      <c r="AC64" s="180"/>
      <c r="AD64" s="180"/>
      <c r="AE64" s="180"/>
      <c r="AF64" s="210"/>
      <c r="AG64" s="180"/>
    </row>
    <row r="65" spans="29:33" x14ac:dyDescent="0.15">
      <c r="AC65" s="180"/>
      <c r="AD65" s="180"/>
      <c r="AE65" s="180"/>
      <c r="AF65" s="210"/>
      <c r="AG65" s="180"/>
    </row>
    <row r="66" spans="29:33" x14ac:dyDescent="0.15">
      <c r="AC66" s="180"/>
      <c r="AD66" s="180"/>
      <c r="AE66" s="180"/>
      <c r="AF66" s="212"/>
      <c r="AG66" s="180"/>
    </row>
    <row r="67" spans="29:33" x14ac:dyDescent="0.15">
      <c r="AC67" s="180"/>
      <c r="AD67" s="180"/>
      <c r="AE67" s="180"/>
      <c r="AF67" s="210"/>
      <c r="AG67" s="180"/>
    </row>
    <row r="68" spans="29:33" x14ac:dyDescent="0.15">
      <c r="AC68" s="180"/>
      <c r="AD68" s="180"/>
      <c r="AE68" s="180"/>
      <c r="AF68" s="210"/>
      <c r="AG68" s="180"/>
    </row>
    <row r="69" spans="29:33" x14ac:dyDescent="0.15">
      <c r="AC69" s="180"/>
      <c r="AD69" s="180"/>
      <c r="AE69" s="180"/>
      <c r="AF69" s="213"/>
      <c r="AG69" s="180"/>
    </row>
    <row r="70" spans="29:33" x14ac:dyDescent="0.15">
      <c r="AC70" s="180"/>
      <c r="AD70" s="180"/>
      <c r="AE70" s="180"/>
      <c r="AF70" s="210"/>
      <c r="AG70" s="180"/>
    </row>
    <row r="71" spans="29:33" x14ac:dyDescent="0.15">
      <c r="AC71" s="180"/>
      <c r="AD71" s="180"/>
      <c r="AE71" s="180"/>
      <c r="AF71" s="210"/>
      <c r="AG71" s="180"/>
    </row>
    <row r="72" spans="29:33" x14ac:dyDescent="0.15">
      <c r="AC72" s="180"/>
      <c r="AD72" s="180"/>
      <c r="AE72" s="180"/>
      <c r="AF72" s="210"/>
      <c r="AG72" s="180"/>
    </row>
    <row r="73" spans="29:33" x14ac:dyDescent="0.15">
      <c r="AC73" s="180"/>
      <c r="AD73" s="180"/>
      <c r="AE73" s="180"/>
      <c r="AF73" s="211"/>
      <c r="AG73" s="180"/>
    </row>
    <row r="74" spans="29:33" x14ac:dyDescent="0.15">
      <c r="AC74" s="180"/>
      <c r="AD74" s="180"/>
      <c r="AE74" s="180"/>
      <c r="AF74" s="211"/>
      <c r="AG74" s="180"/>
    </row>
    <row r="75" spans="29:33" x14ac:dyDescent="0.15">
      <c r="AC75" s="180"/>
      <c r="AD75" s="180"/>
      <c r="AE75" s="180"/>
      <c r="AF75" s="211"/>
      <c r="AG75" s="180"/>
    </row>
    <row r="76" spans="29:33" x14ac:dyDescent="0.15">
      <c r="AC76" s="180"/>
      <c r="AD76" s="180"/>
      <c r="AE76" s="180"/>
      <c r="AF76" s="210"/>
      <c r="AG76" s="180"/>
    </row>
    <row r="77" spans="29:33" x14ac:dyDescent="0.15">
      <c r="AC77" s="180"/>
      <c r="AD77" s="180"/>
      <c r="AE77" s="180"/>
      <c r="AF77" s="210"/>
      <c r="AG77" s="180"/>
    </row>
    <row r="78" spans="29:33" x14ac:dyDescent="0.15">
      <c r="AC78" s="180"/>
      <c r="AD78" s="180"/>
      <c r="AE78" s="180"/>
      <c r="AF78" s="212"/>
      <c r="AG78" s="180"/>
    </row>
    <row r="79" spans="29:33" x14ac:dyDescent="0.15">
      <c r="AC79" s="180"/>
      <c r="AD79" s="180"/>
      <c r="AE79" s="180"/>
      <c r="AF79" s="210"/>
      <c r="AG79" s="180"/>
    </row>
    <row r="80" spans="29:33" x14ac:dyDescent="0.15">
      <c r="AC80" s="180"/>
      <c r="AD80" s="180"/>
      <c r="AE80" s="180"/>
      <c r="AF80" s="210"/>
      <c r="AG80" s="180"/>
    </row>
    <row r="81" spans="29:33" x14ac:dyDescent="0.15">
      <c r="AC81" s="180"/>
      <c r="AD81" s="180"/>
      <c r="AE81" s="180"/>
      <c r="AF81" s="213"/>
      <c r="AG81" s="180"/>
    </row>
    <row r="82" spans="29:33" x14ac:dyDescent="0.15">
      <c r="AC82" s="180"/>
      <c r="AD82" s="180"/>
      <c r="AE82" s="180"/>
      <c r="AF82" s="210"/>
      <c r="AG82" s="180"/>
    </row>
    <row r="83" spans="29:33" x14ac:dyDescent="0.15">
      <c r="AC83" s="180"/>
      <c r="AD83" s="180"/>
      <c r="AE83" s="180"/>
      <c r="AF83" s="210"/>
      <c r="AG83" s="180"/>
    </row>
    <row r="84" spans="29:33" x14ac:dyDescent="0.15">
      <c r="AC84" s="180"/>
      <c r="AD84" s="180"/>
      <c r="AE84" s="180"/>
      <c r="AF84" s="210"/>
      <c r="AG84" s="180"/>
    </row>
    <row r="85" spans="29:33" x14ac:dyDescent="0.15">
      <c r="AC85" s="180"/>
      <c r="AD85" s="180"/>
      <c r="AE85" s="180"/>
      <c r="AF85" s="211"/>
      <c r="AG85" s="180"/>
    </row>
    <row r="86" spans="29:33" x14ac:dyDescent="0.15">
      <c r="AC86" s="180"/>
      <c r="AD86" s="180"/>
      <c r="AE86" s="180"/>
      <c r="AF86" s="211"/>
      <c r="AG86" s="180"/>
    </row>
    <row r="87" spans="29:33" x14ac:dyDescent="0.15">
      <c r="AC87" s="180"/>
      <c r="AD87" s="180"/>
      <c r="AE87" s="180"/>
      <c r="AF87" s="211"/>
      <c r="AG87" s="180"/>
    </row>
    <row r="88" spans="29:33" x14ac:dyDescent="0.15">
      <c r="AC88" s="180"/>
      <c r="AD88" s="180"/>
      <c r="AE88" s="180"/>
      <c r="AF88" s="210"/>
      <c r="AG88" s="180"/>
    </row>
    <row r="89" spans="29:33" x14ac:dyDescent="0.15">
      <c r="AC89" s="180"/>
      <c r="AD89" s="180"/>
      <c r="AE89" s="180"/>
      <c r="AF89" s="210"/>
      <c r="AG89" s="180"/>
    </row>
    <row r="90" spans="29:33" x14ac:dyDescent="0.15">
      <c r="AC90" s="180"/>
      <c r="AD90" s="180"/>
      <c r="AE90" s="180"/>
      <c r="AF90" s="212"/>
      <c r="AG90" s="180"/>
    </row>
    <row r="91" spans="29:33" x14ac:dyDescent="0.15">
      <c r="AC91" s="180"/>
      <c r="AD91" s="180"/>
      <c r="AE91" s="180"/>
      <c r="AF91" s="210"/>
      <c r="AG91" s="180"/>
    </row>
    <row r="92" spans="29:33" x14ac:dyDescent="0.15">
      <c r="AC92" s="180"/>
      <c r="AD92" s="180"/>
      <c r="AE92" s="180"/>
      <c r="AF92" s="210"/>
      <c r="AG92" s="180"/>
    </row>
    <row r="93" spans="29:33" x14ac:dyDescent="0.15">
      <c r="AC93" s="180"/>
      <c r="AD93" s="180"/>
      <c r="AE93" s="180"/>
      <c r="AF93" s="213"/>
      <c r="AG93" s="180"/>
    </row>
    <row r="94" spans="29:33" x14ac:dyDescent="0.15">
      <c r="AC94" s="180"/>
      <c r="AD94" s="180"/>
      <c r="AE94" s="180"/>
      <c r="AF94" s="210"/>
      <c r="AG94" s="180"/>
    </row>
    <row r="95" spans="29:33" x14ac:dyDescent="0.15">
      <c r="AC95" s="180"/>
      <c r="AD95" s="180"/>
      <c r="AE95" s="180"/>
      <c r="AF95" s="210"/>
      <c r="AG95" s="180"/>
    </row>
    <row r="96" spans="29:33" x14ac:dyDescent="0.15">
      <c r="AC96" s="180"/>
      <c r="AD96" s="180"/>
      <c r="AE96" s="180"/>
      <c r="AF96" s="210"/>
      <c r="AG96" s="180"/>
    </row>
    <row r="97" spans="29:33" x14ac:dyDescent="0.15">
      <c r="AC97" s="180"/>
      <c r="AD97" s="180"/>
      <c r="AE97" s="180"/>
      <c r="AF97" s="211"/>
      <c r="AG97" s="180"/>
    </row>
    <row r="98" spans="29:33" x14ac:dyDescent="0.15">
      <c r="AC98" s="180"/>
      <c r="AD98" s="180"/>
      <c r="AE98" s="180"/>
      <c r="AF98" s="211"/>
      <c r="AG98" s="180"/>
    </row>
    <row r="99" spans="29:33" x14ac:dyDescent="0.15">
      <c r="AC99" s="180"/>
      <c r="AD99" s="180"/>
      <c r="AE99" s="180"/>
      <c r="AF99" s="211"/>
      <c r="AG99" s="180"/>
    </row>
    <row r="100" spans="29:33" x14ac:dyDescent="0.15">
      <c r="AC100" s="180"/>
      <c r="AD100" s="180"/>
      <c r="AE100" s="180"/>
      <c r="AF100" s="210"/>
      <c r="AG100" s="180"/>
    </row>
    <row r="101" spans="29:33" x14ac:dyDescent="0.15">
      <c r="AC101" s="180"/>
      <c r="AD101" s="180"/>
      <c r="AE101" s="180"/>
      <c r="AF101" s="210"/>
      <c r="AG101" s="180"/>
    </row>
    <row r="102" spans="29:33" x14ac:dyDescent="0.15">
      <c r="AC102" s="180"/>
      <c r="AD102" s="180"/>
      <c r="AE102" s="180"/>
      <c r="AF102" s="212"/>
      <c r="AG102" s="180"/>
    </row>
    <row r="103" spans="29:33" x14ac:dyDescent="0.15">
      <c r="AC103" s="180"/>
      <c r="AD103" s="180"/>
      <c r="AE103" s="180"/>
      <c r="AF103" s="210"/>
      <c r="AG103" s="180"/>
    </row>
    <row r="104" spans="29:33" x14ac:dyDescent="0.15">
      <c r="AC104" s="180"/>
      <c r="AD104" s="180"/>
      <c r="AE104" s="180"/>
      <c r="AF104" s="210"/>
      <c r="AG104" s="180"/>
    </row>
    <row r="105" spans="29:33" x14ac:dyDescent="0.15">
      <c r="AC105" s="180"/>
      <c r="AD105" s="180"/>
      <c r="AE105" s="180"/>
      <c r="AF105" s="213"/>
      <c r="AG105" s="180"/>
    </row>
    <row r="106" spans="29:33" x14ac:dyDescent="0.15">
      <c r="AC106" s="180"/>
      <c r="AD106" s="180"/>
      <c r="AE106" s="180"/>
      <c r="AF106" s="210"/>
      <c r="AG106" s="180"/>
    </row>
    <row r="107" spans="29:33" x14ac:dyDescent="0.15">
      <c r="AC107" s="180"/>
      <c r="AD107" s="180"/>
      <c r="AE107" s="180"/>
      <c r="AF107" s="210"/>
      <c r="AG107" s="180"/>
    </row>
    <row r="108" spans="29:33" x14ac:dyDescent="0.15">
      <c r="AC108" s="180"/>
      <c r="AD108" s="180"/>
      <c r="AE108" s="180"/>
      <c r="AF108" s="210"/>
      <c r="AG108" s="180"/>
    </row>
    <row r="109" spans="29:33" x14ac:dyDescent="0.15">
      <c r="AC109" s="180"/>
      <c r="AD109" s="180"/>
      <c r="AE109" s="180"/>
      <c r="AF109" s="211"/>
      <c r="AG109" s="180"/>
    </row>
    <row r="110" spans="29:33" x14ac:dyDescent="0.15">
      <c r="AC110" s="180"/>
      <c r="AD110" s="180"/>
      <c r="AE110" s="180"/>
      <c r="AF110" s="211"/>
      <c r="AG110" s="180"/>
    </row>
    <row r="111" spans="29:33" x14ac:dyDescent="0.15">
      <c r="AC111" s="180"/>
      <c r="AD111" s="180"/>
      <c r="AE111" s="180"/>
      <c r="AF111" s="211"/>
      <c r="AG111" s="180"/>
    </row>
    <row r="112" spans="29:33" x14ac:dyDescent="0.15">
      <c r="AC112" s="180"/>
      <c r="AD112" s="180"/>
      <c r="AE112" s="180"/>
      <c r="AF112" s="210"/>
      <c r="AG112" s="180"/>
    </row>
    <row r="113" spans="29:33" x14ac:dyDescent="0.15">
      <c r="AC113" s="180"/>
      <c r="AD113" s="180"/>
      <c r="AE113" s="180"/>
      <c r="AF113" s="210"/>
      <c r="AG113" s="180"/>
    </row>
    <row r="114" spans="29:33" x14ac:dyDescent="0.15">
      <c r="AC114" s="180"/>
      <c r="AD114" s="180"/>
      <c r="AE114" s="180"/>
      <c r="AF114" s="212"/>
      <c r="AG114" s="180"/>
    </row>
    <row r="115" spans="29:33" x14ac:dyDescent="0.15">
      <c r="AC115" s="180"/>
      <c r="AD115" s="180"/>
      <c r="AE115" s="180"/>
      <c r="AF115" s="210"/>
      <c r="AG115" s="180"/>
    </row>
    <row r="116" spans="29:33" x14ac:dyDescent="0.15">
      <c r="AC116" s="180"/>
      <c r="AD116" s="180"/>
      <c r="AE116" s="180"/>
      <c r="AF116" s="210"/>
      <c r="AG116" s="180"/>
    </row>
    <row r="117" spans="29:33" x14ac:dyDescent="0.15">
      <c r="AC117" s="180"/>
      <c r="AD117" s="180"/>
      <c r="AE117" s="180"/>
      <c r="AF117" s="213"/>
      <c r="AG117" s="180"/>
    </row>
    <row r="118" spans="29:33" x14ac:dyDescent="0.15">
      <c r="AC118" s="180"/>
      <c r="AD118" s="180"/>
      <c r="AE118" s="180"/>
      <c r="AF118" s="210"/>
      <c r="AG118" s="180"/>
    </row>
    <row r="119" spans="29:33" x14ac:dyDescent="0.15">
      <c r="AC119" s="180"/>
      <c r="AD119" s="180"/>
      <c r="AE119" s="180"/>
      <c r="AF119" s="210"/>
      <c r="AG119" s="180"/>
    </row>
    <row r="120" spans="29:33" x14ac:dyDescent="0.15">
      <c r="AC120" s="180"/>
      <c r="AD120" s="180"/>
      <c r="AE120" s="180"/>
      <c r="AF120" s="210"/>
      <c r="AG120" s="180"/>
    </row>
    <row r="121" spans="29:33" x14ac:dyDescent="0.15">
      <c r="AC121" s="180"/>
      <c r="AD121" s="180"/>
      <c r="AE121" s="180"/>
      <c r="AF121" s="211"/>
      <c r="AG121" s="180"/>
    </row>
    <row r="122" spans="29:33" x14ac:dyDescent="0.15">
      <c r="AC122" s="180"/>
      <c r="AD122" s="180"/>
      <c r="AE122" s="180"/>
      <c r="AF122" s="211"/>
      <c r="AG122" s="180"/>
    </row>
    <row r="123" spans="29:33" x14ac:dyDescent="0.15">
      <c r="AC123" s="180"/>
      <c r="AD123" s="180"/>
      <c r="AE123" s="180"/>
      <c r="AF123" s="211"/>
      <c r="AG123" s="180"/>
    </row>
    <row r="124" spans="29:33" x14ac:dyDescent="0.15">
      <c r="AC124" s="180"/>
      <c r="AD124" s="180"/>
      <c r="AE124" s="180"/>
      <c r="AF124" s="210"/>
      <c r="AG124" s="180"/>
    </row>
    <row r="125" spans="29:33" x14ac:dyDescent="0.15">
      <c r="AC125" s="180"/>
      <c r="AD125" s="180"/>
      <c r="AE125" s="180"/>
      <c r="AF125" s="210"/>
      <c r="AG125" s="180"/>
    </row>
    <row r="126" spans="29:33" x14ac:dyDescent="0.15">
      <c r="AC126" s="180"/>
      <c r="AD126" s="180"/>
      <c r="AE126" s="180"/>
      <c r="AF126" s="212"/>
      <c r="AG126" s="180"/>
    </row>
    <row r="127" spans="29:33" x14ac:dyDescent="0.15">
      <c r="AC127" s="180"/>
      <c r="AD127" s="180"/>
      <c r="AE127" s="180"/>
      <c r="AF127" s="210"/>
      <c r="AG127" s="180"/>
    </row>
    <row r="128" spans="29:33" x14ac:dyDescent="0.15">
      <c r="AC128" s="180"/>
      <c r="AD128" s="180"/>
      <c r="AE128" s="180"/>
      <c r="AF128" s="210"/>
      <c r="AG128" s="180"/>
    </row>
    <row r="129" spans="29:33" x14ac:dyDescent="0.15">
      <c r="AC129" s="180"/>
      <c r="AD129" s="180"/>
      <c r="AE129" s="180"/>
      <c r="AF129" s="213"/>
      <c r="AG129" s="180"/>
    </row>
    <row r="130" spans="29:33" x14ac:dyDescent="0.15">
      <c r="AC130" s="180"/>
      <c r="AD130" s="180"/>
      <c r="AE130" s="180"/>
      <c r="AF130" s="210"/>
      <c r="AG130" s="180"/>
    </row>
    <row r="131" spans="29:33" x14ac:dyDescent="0.15">
      <c r="AC131" s="180"/>
      <c r="AD131" s="180"/>
      <c r="AE131" s="180"/>
      <c r="AF131" s="210"/>
      <c r="AG131" s="180"/>
    </row>
    <row r="132" spans="29:33" x14ac:dyDescent="0.15">
      <c r="AC132" s="180"/>
      <c r="AD132" s="180"/>
      <c r="AE132" s="180"/>
      <c r="AF132" s="210"/>
      <c r="AG132" s="180"/>
    </row>
    <row r="133" spans="29:33" x14ac:dyDescent="0.15">
      <c r="AC133" s="180"/>
      <c r="AD133" s="180"/>
      <c r="AE133" s="180"/>
      <c r="AF133" s="211"/>
      <c r="AG133" s="180"/>
    </row>
    <row r="134" spans="29:33" x14ac:dyDescent="0.15">
      <c r="AC134" s="180"/>
      <c r="AD134" s="180"/>
      <c r="AE134" s="180"/>
      <c r="AF134" s="211"/>
      <c r="AG134" s="180"/>
    </row>
    <row r="135" spans="29:33" x14ac:dyDescent="0.15">
      <c r="AC135" s="180"/>
      <c r="AD135" s="180"/>
      <c r="AE135" s="180"/>
      <c r="AF135" s="211"/>
      <c r="AG135" s="180"/>
    </row>
    <row r="136" spans="29:33" x14ac:dyDescent="0.15">
      <c r="AC136" s="180"/>
      <c r="AD136" s="180"/>
      <c r="AE136" s="180"/>
      <c r="AF136" s="210"/>
      <c r="AG136" s="180"/>
    </row>
    <row r="137" spans="29:33" x14ac:dyDescent="0.15">
      <c r="AC137" s="180"/>
      <c r="AD137" s="180"/>
      <c r="AE137" s="180"/>
      <c r="AF137" s="210"/>
      <c r="AG137" s="180"/>
    </row>
    <row r="138" spans="29:33" x14ac:dyDescent="0.15">
      <c r="AC138" s="180"/>
      <c r="AD138" s="180"/>
      <c r="AE138" s="180"/>
      <c r="AF138" s="212"/>
      <c r="AG138" s="180"/>
    </row>
    <row r="139" spans="29:33" x14ac:dyDescent="0.15">
      <c r="AC139" s="180"/>
      <c r="AD139" s="180"/>
      <c r="AE139" s="180"/>
      <c r="AF139" s="210"/>
      <c r="AG139" s="180"/>
    </row>
    <row r="140" spans="29:33" x14ac:dyDescent="0.15">
      <c r="AC140" s="180"/>
      <c r="AD140" s="180"/>
      <c r="AE140" s="180"/>
      <c r="AF140" s="210"/>
      <c r="AG140" s="180"/>
    </row>
    <row r="141" spans="29:33" x14ac:dyDescent="0.15">
      <c r="AC141" s="180"/>
      <c r="AD141" s="180"/>
      <c r="AE141" s="180"/>
      <c r="AF141" s="213"/>
      <c r="AG141" s="180"/>
    </row>
    <row r="142" spans="29:33" x14ac:dyDescent="0.15">
      <c r="AC142" s="180"/>
      <c r="AD142" s="180"/>
      <c r="AE142" s="180"/>
      <c r="AF142" s="210"/>
      <c r="AG142" s="180"/>
    </row>
    <row r="143" spans="29:33" x14ac:dyDescent="0.15">
      <c r="AC143" s="180"/>
      <c r="AD143" s="180"/>
      <c r="AE143" s="180"/>
      <c r="AF143" s="210"/>
      <c r="AG143" s="180"/>
    </row>
    <row r="144" spans="29:33" x14ac:dyDescent="0.15">
      <c r="AC144" s="180"/>
      <c r="AD144" s="180"/>
      <c r="AE144" s="180"/>
      <c r="AF144" s="210"/>
      <c r="AG144" s="180"/>
    </row>
    <row r="145" spans="29:33" x14ac:dyDescent="0.15">
      <c r="AC145" s="180"/>
      <c r="AD145" s="180"/>
      <c r="AE145" s="180"/>
      <c r="AF145" s="211"/>
      <c r="AG145" s="180"/>
    </row>
    <row r="146" spans="29:33" x14ac:dyDescent="0.15">
      <c r="AC146" s="180"/>
      <c r="AD146" s="180"/>
      <c r="AE146" s="180"/>
      <c r="AF146" s="211"/>
      <c r="AG146" s="180"/>
    </row>
    <row r="147" spans="29:33" x14ac:dyDescent="0.15">
      <c r="AC147" s="180"/>
      <c r="AD147" s="180"/>
      <c r="AE147" s="180"/>
      <c r="AF147" s="211"/>
      <c r="AG147" s="180"/>
    </row>
    <row r="148" spans="29:33" x14ac:dyDescent="0.15">
      <c r="AC148" s="180"/>
      <c r="AD148" s="180"/>
      <c r="AE148" s="180"/>
      <c r="AF148" s="210"/>
      <c r="AG148" s="180"/>
    </row>
    <row r="149" spans="29:33" x14ac:dyDescent="0.15">
      <c r="AC149" s="180"/>
      <c r="AD149" s="180"/>
      <c r="AE149" s="180"/>
      <c r="AF149" s="210"/>
      <c r="AG149" s="180"/>
    </row>
    <row r="150" spans="29:33" x14ac:dyDescent="0.15">
      <c r="AC150" s="180"/>
      <c r="AD150" s="180"/>
      <c r="AE150" s="180"/>
      <c r="AF150" s="212"/>
      <c r="AG150" s="180"/>
    </row>
    <row r="151" spans="29:33" x14ac:dyDescent="0.15">
      <c r="AC151" s="180"/>
      <c r="AD151" s="180"/>
      <c r="AE151" s="180"/>
      <c r="AF151" s="210"/>
      <c r="AG151" s="180"/>
    </row>
    <row r="152" spans="29:33" x14ac:dyDescent="0.15">
      <c r="AC152" s="180"/>
      <c r="AD152" s="180"/>
      <c r="AE152" s="180"/>
      <c r="AF152" s="210"/>
      <c r="AG152" s="180"/>
    </row>
    <row r="153" spans="29:33" x14ac:dyDescent="0.15">
      <c r="AC153" s="180"/>
      <c r="AD153" s="180"/>
      <c r="AE153" s="180"/>
      <c r="AF153" s="213"/>
      <c r="AG153" s="180"/>
    </row>
    <row r="154" spans="29:33" x14ac:dyDescent="0.15">
      <c r="AC154" s="180"/>
      <c r="AD154" s="180"/>
      <c r="AE154" s="180"/>
      <c r="AF154" s="210"/>
      <c r="AG154" s="180"/>
    </row>
    <row r="155" spans="29:33" x14ac:dyDescent="0.15">
      <c r="AC155" s="180"/>
      <c r="AD155" s="180"/>
      <c r="AE155" s="180"/>
      <c r="AF155" s="210"/>
      <c r="AG155" s="180"/>
    </row>
    <row r="156" spans="29:33" x14ac:dyDescent="0.15">
      <c r="AC156" s="180"/>
      <c r="AD156" s="180"/>
      <c r="AE156" s="180"/>
      <c r="AF156" s="210"/>
      <c r="AG156" s="180"/>
    </row>
    <row r="157" spans="29:33" x14ac:dyDescent="0.15">
      <c r="AC157" s="180"/>
      <c r="AD157" s="180"/>
      <c r="AE157" s="180"/>
      <c r="AF157" s="211"/>
      <c r="AG157" s="180"/>
    </row>
    <row r="158" spans="29:33" x14ac:dyDescent="0.15">
      <c r="AC158" s="180"/>
      <c r="AD158" s="180"/>
      <c r="AE158" s="180"/>
      <c r="AF158" s="211"/>
      <c r="AG158" s="180"/>
    </row>
    <row r="159" spans="29:33" x14ac:dyDescent="0.15">
      <c r="AC159" s="180"/>
      <c r="AD159" s="180"/>
      <c r="AE159" s="180"/>
      <c r="AF159" s="211"/>
      <c r="AG159" s="180"/>
    </row>
    <row r="160" spans="29:33" x14ac:dyDescent="0.15">
      <c r="AC160" s="180"/>
      <c r="AD160" s="180"/>
      <c r="AE160" s="180"/>
      <c r="AF160" s="210"/>
      <c r="AG160" s="180"/>
    </row>
    <row r="161" spans="29:33" x14ac:dyDescent="0.15">
      <c r="AC161" s="180"/>
      <c r="AD161" s="180"/>
      <c r="AE161" s="180"/>
      <c r="AF161" s="210"/>
      <c r="AG161" s="180"/>
    </row>
    <row r="162" spans="29:33" x14ac:dyDescent="0.15">
      <c r="AC162" s="180"/>
      <c r="AD162" s="180"/>
      <c r="AE162" s="180"/>
      <c r="AF162" s="212"/>
      <c r="AG162" s="180"/>
    </row>
    <row r="163" spans="29:33" x14ac:dyDescent="0.15">
      <c r="AC163" s="180"/>
      <c r="AD163" s="180"/>
      <c r="AE163" s="180"/>
      <c r="AF163" s="210"/>
      <c r="AG163" s="180"/>
    </row>
    <row r="164" spans="29:33" x14ac:dyDescent="0.15">
      <c r="AC164" s="180"/>
      <c r="AD164" s="180"/>
      <c r="AE164" s="180"/>
      <c r="AF164" s="210"/>
      <c r="AG164" s="180"/>
    </row>
    <row r="165" spans="29:33" x14ac:dyDescent="0.15">
      <c r="AC165" s="180"/>
      <c r="AD165" s="180"/>
      <c r="AE165" s="180"/>
      <c r="AF165" s="213"/>
      <c r="AG165" s="180"/>
    </row>
    <row r="166" spans="29:33" x14ac:dyDescent="0.15">
      <c r="AC166" s="180"/>
      <c r="AD166" s="180"/>
      <c r="AE166" s="180"/>
      <c r="AF166" s="210"/>
      <c r="AG166" s="180"/>
    </row>
    <row r="167" spans="29:33" x14ac:dyDescent="0.15">
      <c r="AC167" s="180"/>
      <c r="AD167" s="180"/>
      <c r="AE167" s="180"/>
      <c r="AF167" s="210"/>
      <c r="AG167" s="180"/>
    </row>
    <row r="168" spans="29:33" x14ac:dyDescent="0.15">
      <c r="AC168" s="180"/>
      <c r="AD168" s="180"/>
      <c r="AE168" s="180"/>
      <c r="AF168" s="210"/>
      <c r="AG168" s="180"/>
    </row>
    <row r="169" spans="29:33" x14ac:dyDescent="0.15">
      <c r="AC169" s="180"/>
      <c r="AD169" s="180"/>
      <c r="AE169" s="180"/>
      <c r="AF169" s="211"/>
      <c r="AG169" s="180"/>
    </row>
    <row r="170" spans="29:33" x14ac:dyDescent="0.15">
      <c r="AC170" s="180"/>
      <c r="AD170" s="180"/>
      <c r="AE170" s="180"/>
      <c r="AF170" s="211"/>
      <c r="AG170" s="180"/>
    </row>
    <row r="171" spans="29:33" x14ac:dyDescent="0.15">
      <c r="AC171" s="180"/>
      <c r="AD171" s="180"/>
      <c r="AE171" s="180"/>
      <c r="AF171" s="211"/>
      <c r="AG171" s="180"/>
    </row>
    <row r="172" spans="29:33" x14ac:dyDescent="0.15">
      <c r="AC172" s="180"/>
      <c r="AD172" s="180"/>
      <c r="AE172" s="180"/>
      <c r="AF172" s="210"/>
      <c r="AG172" s="180"/>
    </row>
    <row r="173" spans="29:33" x14ac:dyDescent="0.15">
      <c r="AC173" s="180"/>
      <c r="AD173" s="180"/>
      <c r="AE173" s="180"/>
      <c r="AF173" s="210"/>
      <c r="AG173" s="180"/>
    </row>
    <row r="174" spans="29:33" x14ac:dyDescent="0.15">
      <c r="AC174" s="180"/>
      <c r="AD174" s="180"/>
      <c r="AE174" s="180"/>
      <c r="AF174" s="212"/>
      <c r="AG174" s="180"/>
    </row>
    <row r="175" spans="29:33" x14ac:dyDescent="0.15">
      <c r="AC175" s="180"/>
      <c r="AD175" s="180"/>
      <c r="AE175" s="180"/>
      <c r="AF175" s="210"/>
      <c r="AG175" s="180"/>
    </row>
    <row r="176" spans="29:33" x14ac:dyDescent="0.15">
      <c r="AC176" s="180"/>
      <c r="AD176" s="180"/>
      <c r="AE176" s="180"/>
      <c r="AF176" s="210"/>
      <c r="AG176" s="180"/>
    </row>
    <row r="177" spans="29:33" x14ac:dyDescent="0.15">
      <c r="AC177" s="180"/>
      <c r="AD177" s="180"/>
      <c r="AE177" s="180"/>
      <c r="AF177" s="213"/>
      <c r="AG177" s="180"/>
    </row>
    <row r="178" spans="29:33" x14ac:dyDescent="0.15">
      <c r="AC178" s="180"/>
      <c r="AD178" s="180"/>
      <c r="AE178" s="180"/>
      <c r="AF178" s="210"/>
      <c r="AG178" s="180"/>
    </row>
    <row r="179" spans="29:33" x14ac:dyDescent="0.15">
      <c r="AC179" s="180"/>
      <c r="AD179" s="180"/>
      <c r="AE179" s="180"/>
      <c r="AF179" s="210"/>
      <c r="AG179" s="180"/>
    </row>
    <row r="180" spans="29:33" x14ac:dyDescent="0.15">
      <c r="AC180" s="180"/>
      <c r="AD180" s="180"/>
      <c r="AE180" s="180"/>
      <c r="AF180" s="210"/>
      <c r="AG180" s="180"/>
    </row>
    <row r="181" spans="29:33" x14ac:dyDescent="0.15">
      <c r="AC181" s="180"/>
      <c r="AD181" s="180"/>
      <c r="AE181" s="180"/>
      <c r="AF181" s="211"/>
      <c r="AG181" s="180"/>
    </row>
    <row r="182" spans="29:33" x14ac:dyDescent="0.15">
      <c r="AC182" s="180"/>
      <c r="AD182" s="180"/>
      <c r="AE182" s="180"/>
      <c r="AF182" s="211"/>
      <c r="AG182" s="180"/>
    </row>
    <row r="183" spans="29:33" x14ac:dyDescent="0.15">
      <c r="AC183" s="180"/>
      <c r="AD183" s="180"/>
      <c r="AE183" s="180"/>
      <c r="AF183" s="211"/>
      <c r="AG183" s="180"/>
    </row>
    <row r="184" spans="29:33" x14ac:dyDescent="0.15">
      <c r="AC184" s="180"/>
      <c r="AD184" s="180"/>
      <c r="AE184" s="180"/>
      <c r="AF184" s="210"/>
      <c r="AG184" s="180"/>
    </row>
    <row r="185" spans="29:33" x14ac:dyDescent="0.15">
      <c r="AC185" s="180"/>
      <c r="AD185" s="180"/>
      <c r="AE185" s="180"/>
      <c r="AF185" s="210"/>
      <c r="AG185" s="180"/>
    </row>
    <row r="186" spans="29:33" x14ac:dyDescent="0.15">
      <c r="AC186" s="180"/>
      <c r="AD186" s="180"/>
      <c r="AE186" s="180"/>
      <c r="AF186" s="212"/>
      <c r="AG186" s="180"/>
    </row>
    <row r="187" spans="29:33" x14ac:dyDescent="0.15">
      <c r="AC187" s="180"/>
      <c r="AD187" s="180"/>
      <c r="AE187" s="180"/>
      <c r="AF187" s="210"/>
      <c r="AG187" s="180"/>
    </row>
    <row r="188" spans="29:33" x14ac:dyDescent="0.15">
      <c r="AC188" s="180"/>
      <c r="AD188" s="180"/>
      <c r="AE188" s="180"/>
      <c r="AF188" s="210"/>
      <c r="AG188" s="180"/>
    </row>
    <row r="189" spans="29:33" x14ac:dyDescent="0.15">
      <c r="AC189" s="180"/>
      <c r="AD189" s="180"/>
      <c r="AE189" s="180"/>
      <c r="AF189" s="213"/>
      <c r="AG189" s="180"/>
    </row>
    <row r="190" spans="29:33" x14ac:dyDescent="0.15">
      <c r="AC190" s="180"/>
      <c r="AD190" s="180"/>
      <c r="AE190" s="180"/>
      <c r="AF190" s="210"/>
      <c r="AG190" s="180"/>
    </row>
    <row r="191" spans="29:33" x14ac:dyDescent="0.15">
      <c r="AC191" s="180"/>
      <c r="AD191" s="180"/>
      <c r="AE191" s="180"/>
      <c r="AF191" s="210"/>
      <c r="AG191" s="180"/>
    </row>
    <row r="192" spans="29:33" x14ac:dyDescent="0.15">
      <c r="AC192" s="180"/>
      <c r="AD192" s="180"/>
      <c r="AE192" s="180"/>
      <c r="AF192" s="210"/>
      <c r="AG192" s="180"/>
    </row>
    <row r="193" spans="29:33" x14ac:dyDescent="0.15">
      <c r="AC193" s="180"/>
      <c r="AD193" s="180"/>
      <c r="AE193" s="180"/>
      <c r="AF193" s="211"/>
      <c r="AG193" s="180"/>
    </row>
    <row r="194" spans="29:33" x14ac:dyDescent="0.15">
      <c r="AC194" s="180"/>
      <c r="AD194" s="180"/>
      <c r="AE194" s="180"/>
      <c r="AF194" s="211"/>
      <c r="AG194" s="180"/>
    </row>
    <row r="195" spans="29:33" x14ac:dyDescent="0.15">
      <c r="AC195" s="180"/>
      <c r="AD195" s="180"/>
      <c r="AE195" s="180"/>
      <c r="AF195" s="211"/>
      <c r="AG195" s="180"/>
    </row>
    <row r="196" spans="29:33" x14ac:dyDescent="0.15">
      <c r="AC196" s="180"/>
      <c r="AD196" s="180"/>
      <c r="AE196" s="180"/>
      <c r="AF196" s="210"/>
      <c r="AG196" s="180"/>
    </row>
    <row r="197" spans="29:33" x14ac:dyDescent="0.15">
      <c r="AC197" s="180"/>
      <c r="AD197" s="180"/>
      <c r="AE197" s="180"/>
      <c r="AF197" s="210"/>
      <c r="AG197" s="180"/>
    </row>
    <row r="198" spans="29:33" x14ac:dyDescent="0.15">
      <c r="AC198" s="180"/>
      <c r="AD198" s="180"/>
      <c r="AE198" s="180"/>
      <c r="AF198" s="212"/>
      <c r="AG198" s="180"/>
    </row>
    <row r="199" spans="29:33" x14ac:dyDescent="0.15">
      <c r="AC199" s="180"/>
      <c r="AD199" s="180"/>
      <c r="AE199" s="180"/>
      <c r="AF199" s="210"/>
      <c r="AG199" s="180"/>
    </row>
    <row r="200" spans="29:33" x14ac:dyDescent="0.15">
      <c r="AC200" s="180"/>
      <c r="AD200" s="180"/>
      <c r="AE200" s="180"/>
      <c r="AF200" s="210"/>
      <c r="AG200" s="180"/>
    </row>
    <row r="201" spans="29:33" x14ac:dyDescent="0.15">
      <c r="AC201" s="180"/>
      <c r="AD201" s="180"/>
      <c r="AE201" s="180"/>
      <c r="AF201" s="213"/>
      <c r="AG201" s="180"/>
    </row>
    <row r="202" spans="29:33" x14ac:dyDescent="0.15">
      <c r="AC202" s="180"/>
      <c r="AD202" s="180"/>
      <c r="AE202" s="180"/>
      <c r="AF202" s="210"/>
      <c r="AG202" s="180"/>
    </row>
    <row r="203" spans="29:33" x14ac:dyDescent="0.15">
      <c r="AC203" s="180"/>
      <c r="AD203" s="180"/>
      <c r="AE203" s="180"/>
      <c r="AF203" s="210"/>
      <c r="AG203" s="180"/>
    </row>
    <row r="204" spans="29:33" x14ac:dyDescent="0.15">
      <c r="AC204" s="180"/>
      <c r="AD204" s="180"/>
      <c r="AE204" s="180"/>
      <c r="AF204" s="210"/>
      <c r="AG204" s="180"/>
    </row>
    <row r="205" spans="29:33" x14ac:dyDescent="0.15">
      <c r="AC205" s="180"/>
      <c r="AD205" s="180"/>
      <c r="AE205" s="180"/>
      <c r="AF205" s="211"/>
      <c r="AG205" s="180"/>
    </row>
    <row r="206" spans="29:33" x14ac:dyDescent="0.15">
      <c r="AC206" s="180"/>
      <c r="AD206" s="180"/>
      <c r="AE206" s="180"/>
      <c r="AF206" s="211"/>
      <c r="AG206" s="180"/>
    </row>
    <row r="207" spans="29:33" x14ac:dyDescent="0.15">
      <c r="AC207" s="180"/>
      <c r="AD207" s="180"/>
      <c r="AE207" s="180"/>
      <c r="AF207" s="211"/>
      <c r="AG207" s="180"/>
    </row>
    <row r="208" spans="29:33" x14ac:dyDescent="0.15">
      <c r="AC208" s="180"/>
      <c r="AD208" s="180"/>
      <c r="AE208" s="180"/>
      <c r="AF208" s="210"/>
      <c r="AG208" s="180"/>
    </row>
    <row r="209" spans="29:33" x14ac:dyDescent="0.15">
      <c r="AC209" s="180"/>
      <c r="AD209" s="180"/>
      <c r="AE209" s="180"/>
      <c r="AF209" s="210"/>
      <c r="AG209" s="180"/>
    </row>
    <row r="210" spans="29:33" x14ac:dyDescent="0.15">
      <c r="AC210" s="180"/>
      <c r="AD210" s="180"/>
      <c r="AE210" s="180"/>
      <c r="AF210" s="212"/>
      <c r="AG210" s="180"/>
    </row>
    <row r="211" spans="29:33" x14ac:dyDescent="0.15">
      <c r="AC211" s="180"/>
      <c r="AD211" s="180"/>
      <c r="AE211" s="180"/>
      <c r="AF211" s="210"/>
      <c r="AG211" s="180"/>
    </row>
    <row r="212" spans="29:33" x14ac:dyDescent="0.15">
      <c r="AC212" s="180"/>
      <c r="AD212" s="180"/>
      <c r="AE212" s="180"/>
      <c r="AF212" s="210"/>
      <c r="AG212" s="180"/>
    </row>
    <row r="213" spans="29:33" x14ac:dyDescent="0.15">
      <c r="AC213" s="180"/>
      <c r="AD213" s="180"/>
      <c r="AE213" s="180"/>
      <c r="AF213" s="213"/>
      <c r="AG213" s="180"/>
    </row>
    <row r="214" spans="29:33" x14ac:dyDescent="0.15">
      <c r="AC214" s="180"/>
      <c r="AD214" s="180"/>
      <c r="AE214" s="180"/>
      <c r="AF214" s="210"/>
      <c r="AG214" s="180"/>
    </row>
    <row r="215" spans="29:33" x14ac:dyDescent="0.15">
      <c r="AC215" s="180"/>
      <c r="AD215" s="180"/>
      <c r="AE215" s="180"/>
      <c r="AF215" s="210"/>
      <c r="AG215" s="180"/>
    </row>
    <row r="216" spans="29:33" x14ac:dyDescent="0.15">
      <c r="AC216" s="180"/>
      <c r="AD216" s="180"/>
      <c r="AE216" s="180"/>
      <c r="AF216" s="210"/>
      <c r="AG216" s="180"/>
    </row>
    <row r="217" spans="29:33" x14ac:dyDescent="0.15">
      <c r="AC217" s="180"/>
      <c r="AD217" s="180"/>
      <c r="AE217" s="180"/>
      <c r="AF217" s="211"/>
      <c r="AG217" s="180"/>
    </row>
    <row r="218" spans="29:33" x14ac:dyDescent="0.15">
      <c r="AC218" s="180"/>
      <c r="AD218" s="180"/>
      <c r="AE218" s="180"/>
      <c r="AF218" s="211"/>
      <c r="AG218" s="180"/>
    </row>
    <row r="219" spans="29:33" x14ac:dyDescent="0.15">
      <c r="AC219" s="180"/>
      <c r="AD219" s="180"/>
      <c r="AE219" s="180"/>
      <c r="AF219" s="211"/>
      <c r="AG219" s="180"/>
    </row>
    <row r="220" spans="29:33" x14ac:dyDescent="0.15">
      <c r="AC220" s="180"/>
      <c r="AD220" s="180"/>
      <c r="AE220" s="180"/>
      <c r="AF220" s="210"/>
      <c r="AG220" s="180"/>
    </row>
    <row r="221" spans="29:33" x14ac:dyDescent="0.15">
      <c r="AC221" s="180"/>
      <c r="AD221" s="180"/>
      <c r="AE221" s="180"/>
      <c r="AF221" s="210"/>
      <c r="AG221" s="180"/>
    </row>
    <row r="222" spans="29:33" x14ac:dyDescent="0.15">
      <c r="AC222" s="180"/>
      <c r="AD222" s="180"/>
      <c r="AE222" s="180"/>
      <c r="AF222" s="212"/>
      <c r="AG222" s="180"/>
    </row>
    <row r="223" spans="29:33" x14ac:dyDescent="0.15">
      <c r="AC223" s="180"/>
      <c r="AD223" s="180"/>
      <c r="AE223" s="180"/>
      <c r="AF223" s="210"/>
      <c r="AG223" s="180"/>
    </row>
    <row r="224" spans="29:33" x14ac:dyDescent="0.15">
      <c r="AC224" s="180"/>
      <c r="AD224" s="180"/>
      <c r="AE224" s="180"/>
      <c r="AF224" s="210"/>
      <c r="AG224" s="180"/>
    </row>
    <row r="225" spans="29:33" x14ac:dyDescent="0.15">
      <c r="AC225" s="180"/>
      <c r="AD225" s="180"/>
      <c r="AE225" s="180"/>
      <c r="AF225" s="213"/>
      <c r="AG225" s="180"/>
    </row>
    <row r="226" spans="29:33" x14ac:dyDescent="0.15">
      <c r="AC226" s="180"/>
      <c r="AD226" s="180"/>
      <c r="AE226" s="180"/>
      <c r="AF226" s="210"/>
      <c r="AG226" s="180"/>
    </row>
    <row r="227" spans="29:33" x14ac:dyDescent="0.15">
      <c r="AC227" s="180"/>
      <c r="AD227" s="180"/>
      <c r="AE227" s="180"/>
      <c r="AF227" s="210"/>
      <c r="AG227" s="180"/>
    </row>
    <row r="228" spans="29:33" x14ac:dyDescent="0.15">
      <c r="AC228" s="180"/>
      <c r="AD228" s="180"/>
      <c r="AE228" s="180"/>
      <c r="AF228" s="210"/>
      <c r="AG228" s="180"/>
    </row>
    <row r="229" spans="29:33" x14ac:dyDescent="0.15">
      <c r="AC229" s="180"/>
      <c r="AD229" s="180"/>
      <c r="AE229" s="180"/>
      <c r="AF229" s="211"/>
      <c r="AG229" s="180"/>
    </row>
    <row r="230" spans="29:33" x14ac:dyDescent="0.15">
      <c r="AC230" s="180"/>
      <c r="AD230" s="180"/>
      <c r="AE230" s="180"/>
      <c r="AF230" s="211"/>
      <c r="AG230" s="180"/>
    </row>
    <row r="231" spans="29:33" x14ac:dyDescent="0.15">
      <c r="AC231" s="180"/>
      <c r="AD231" s="180"/>
      <c r="AE231" s="180"/>
      <c r="AF231" s="211"/>
      <c r="AG231" s="180"/>
    </row>
    <row r="232" spans="29:33" x14ac:dyDescent="0.15">
      <c r="AC232" s="180"/>
      <c r="AD232" s="180"/>
      <c r="AE232" s="180"/>
      <c r="AF232" s="210"/>
      <c r="AG232" s="180"/>
    </row>
    <row r="233" spans="29:33" x14ac:dyDescent="0.15">
      <c r="AC233" s="180"/>
      <c r="AD233" s="180"/>
      <c r="AE233" s="180"/>
      <c r="AF233" s="210"/>
      <c r="AG233" s="180"/>
    </row>
    <row r="234" spans="29:33" x14ac:dyDescent="0.15">
      <c r="AC234" s="180"/>
      <c r="AD234" s="180"/>
      <c r="AE234" s="180"/>
      <c r="AF234" s="212"/>
      <c r="AG234" s="180"/>
    </row>
    <row r="235" spans="29:33" x14ac:dyDescent="0.15">
      <c r="AC235" s="180"/>
      <c r="AD235" s="180"/>
      <c r="AE235" s="180"/>
      <c r="AF235" s="210"/>
      <c r="AG235" s="180"/>
    </row>
    <row r="236" spans="29:33" x14ac:dyDescent="0.15">
      <c r="AC236" s="180"/>
      <c r="AD236" s="180"/>
      <c r="AE236" s="180"/>
      <c r="AF236" s="210"/>
      <c r="AG236" s="180"/>
    </row>
    <row r="237" spans="29:33" x14ac:dyDescent="0.15">
      <c r="AC237" s="180"/>
      <c r="AD237" s="180"/>
      <c r="AE237" s="180"/>
      <c r="AF237" s="213"/>
      <c r="AG237" s="180"/>
    </row>
    <row r="238" spans="29:33" x14ac:dyDescent="0.15">
      <c r="AC238" s="180"/>
      <c r="AD238" s="180"/>
      <c r="AE238" s="180"/>
      <c r="AF238" s="210"/>
      <c r="AG238" s="180"/>
    </row>
    <row r="239" spans="29:33" x14ac:dyDescent="0.15">
      <c r="AC239" s="180"/>
      <c r="AD239" s="180"/>
      <c r="AE239" s="180"/>
      <c r="AF239" s="210"/>
      <c r="AG239" s="180"/>
    </row>
    <row r="240" spans="29:33" x14ac:dyDescent="0.15">
      <c r="AC240" s="180"/>
      <c r="AD240" s="180"/>
      <c r="AE240" s="180"/>
      <c r="AF240" s="210"/>
      <c r="AG240" s="180"/>
    </row>
    <row r="241" spans="29:33" x14ac:dyDescent="0.15">
      <c r="AC241" s="180"/>
      <c r="AD241" s="180"/>
      <c r="AE241" s="180"/>
      <c r="AF241" s="211"/>
      <c r="AG241" s="180"/>
    </row>
    <row r="242" spans="29:33" x14ac:dyDescent="0.15">
      <c r="AC242" s="180"/>
      <c r="AD242" s="180"/>
      <c r="AE242" s="180"/>
      <c r="AF242" s="211"/>
      <c r="AG242" s="180"/>
    </row>
    <row r="243" spans="29:33" x14ac:dyDescent="0.15">
      <c r="AC243" s="180"/>
      <c r="AD243" s="180"/>
      <c r="AE243" s="180"/>
      <c r="AF243" s="211"/>
      <c r="AG243" s="180"/>
    </row>
    <row r="244" spans="29:33" x14ac:dyDescent="0.15">
      <c r="AC244" s="180"/>
      <c r="AD244" s="180"/>
      <c r="AE244" s="180"/>
      <c r="AF244" s="210"/>
      <c r="AG244" s="180"/>
    </row>
    <row r="245" spans="29:33" x14ac:dyDescent="0.15">
      <c r="AC245" s="180"/>
      <c r="AD245" s="180"/>
      <c r="AE245" s="180"/>
      <c r="AF245" s="210"/>
      <c r="AG245" s="180"/>
    </row>
    <row r="246" spans="29:33" x14ac:dyDescent="0.15">
      <c r="AC246" s="180"/>
      <c r="AD246" s="180"/>
      <c r="AE246" s="180"/>
      <c r="AF246" s="212"/>
      <c r="AG246" s="180"/>
    </row>
    <row r="247" spans="29:33" x14ac:dyDescent="0.15">
      <c r="AC247" s="180"/>
      <c r="AD247" s="180"/>
      <c r="AE247" s="180"/>
      <c r="AF247" s="210"/>
      <c r="AG247" s="180"/>
    </row>
    <row r="248" spans="29:33" x14ac:dyDescent="0.15">
      <c r="AC248" s="180"/>
      <c r="AD248" s="180"/>
      <c r="AE248" s="180"/>
      <c r="AF248" s="210"/>
      <c r="AG248" s="180"/>
    </row>
    <row r="249" spans="29:33" x14ac:dyDescent="0.15">
      <c r="AC249" s="180"/>
      <c r="AD249" s="180"/>
      <c r="AE249" s="180"/>
      <c r="AF249" s="213"/>
      <c r="AG249" s="180"/>
    </row>
    <row r="250" spans="29:33" x14ac:dyDescent="0.15">
      <c r="AC250" s="180"/>
      <c r="AD250" s="180"/>
      <c r="AE250" s="180"/>
      <c r="AF250" s="180"/>
      <c r="AG250" s="180"/>
    </row>
    <row r="251" spans="29:33" x14ac:dyDescent="0.15">
      <c r="AC251" s="180"/>
      <c r="AD251" s="180"/>
      <c r="AE251" s="180"/>
      <c r="AF251" s="180"/>
      <c r="AG251" s="180"/>
    </row>
    <row r="252" spans="29:33" x14ac:dyDescent="0.15">
      <c r="AC252" s="180"/>
      <c r="AD252" s="180"/>
      <c r="AE252" s="180"/>
      <c r="AF252" s="180"/>
      <c r="AG252" s="180"/>
    </row>
    <row r="253" spans="29:33" x14ac:dyDescent="0.15">
      <c r="AC253" s="180"/>
      <c r="AD253" s="180"/>
      <c r="AE253" s="180"/>
      <c r="AF253" s="180"/>
      <c r="AG253" s="180"/>
    </row>
    <row r="254" spans="29:33" x14ac:dyDescent="0.15">
      <c r="AC254" s="180"/>
      <c r="AD254" s="180"/>
      <c r="AE254" s="180"/>
      <c r="AF254" s="180"/>
      <c r="AG254" s="180"/>
    </row>
    <row r="255" spans="29:33" x14ac:dyDescent="0.15">
      <c r="AC255" s="180"/>
      <c r="AD255" s="180"/>
      <c r="AE255" s="180"/>
      <c r="AF255" s="180"/>
      <c r="AG255" s="180"/>
    </row>
    <row r="256" spans="29:33" x14ac:dyDescent="0.15">
      <c r="AC256" s="180"/>
      <c r="AD256" s="180"/>
      <c r="AE256" s="180"/>
      <c r="AF256" s="180"/>
      <c r="AG256" s="180"/>
    </row>
  </sheetData>
  <sheetProtection algorithmName="SHA-512" hashValue="huAivnvB6HKrTjm4iBwtmObijLOQwX6imhLU7bKC2LfVBEzJEWa0uYxhnszxILE64MB3A8k6f7w8GtSo17pYBQ==" saltValue="2Y9KGh+z36OlLrNl3tDYBg==" spinCount="100000" sheet="1" objects="1" scenarios="1" formatCells="0" formatRows="0"/>
  <mergeCells count="212">
    <mergeCell ref="A39:C40"/>
    <mergeCell ref="A41:C42"/>
    <mergeCell ref="A43:C44"/>
    <mergeCell ref="D39:O40"/>
    <mergeCell ref="D41:O42"/>
    <mergeCell ref="D43:O44"/>
    <mergeCell ref="A38:C38"/>
    <mergeCell ref="D38:O38"/>
    <mergeCell ref="F22:G22"/>
    <mergeCell ref="H22:I22"/>
    <mergeCell ref="J22:K22"/>
    <mergeCell ref="L22:M22"/>
    <mergeCell ref="N22:O22"/>
    <mergeCell ref="F21:G21"/>
    <mergeCell ref="H21:I21"/>
    <mergeCell ref="J21:K21"/>
    <mergeCell ref="A31:C32"/>
    <mergeCell ref="A33:C34"/>
    <mergeCell ref="A35:C36"/>
    <mergeCell ref="D31:O32"/>
    <mergeCell ref="D33:O34"/>
    <mergeCell ref="D35:O36"/>
    <mergeCell ref="T21:U21"/>
    <mergeCell ref="T4:U5"/>
    <mergeCell ref="C21:E21"/>
    <mergeCell ref="C12:E12"/>
    <mergeCell ref="F12:G12"/>
    <mergeCell ref="H12:I12"/>
    <mergeCell ref="J12:K12"/>
    <mergeCell ref="L12:M12"/>
    <mergeCell ref="N12:O12"/>
    <mergeCell ref="J9:K9"/>
    <mergeCell ref="L9:M9"/>
    <mergeCell ref="N9:O9"/>
    <mergeCell ref="Q9:R9"/>
    <mergeCell ref="Q12:R12"/>
    <mergeCell ref="T12:U12"/>
    <mergeCell ref="T13:U13"/>
    <mergeCell ref="C15:E15"/>
    <mergeCell ref="Q21:R21"/>
    <mergeCell ref="C8:E8"/>
    <mergeCell ref="F8:G8"/>
    <mergeCell ref="H8:I8"/>
    <mergeCell ref="J8:K8"/>
    <mergeCell ref="L8:M8"/>
    <mergeCell ref="N8:O8"/>
    <mergeCell ref="V4:Y5"/>
    <mergeCell ref="S4:S5"/>
    <mergeCell ref="A4:A5"/>
    <mergeCell ref="B4:B5"/>
    <mergeCell ref="C4:E5"/>
    <mergeCell ref="F4:G5"/>
    <mergeCell ref="H4:I5"/>
    <mergeCell ref="J4:K5"/>
    <mergeCell ref="L4:M5"/>
    <mergeCell ref="N4:O5"/>
    <mergeCell ref="Q4:R5"/>
    <mergeCell ref="P4:P5"/>
    <mergeCell ref="V6:Y6"/>
    <mergeCell ref="C7:E7"/>
    <mergeCell ref="F7:G7"/>
    <mergeCell ref="H7:I7"/>
    <mergeCell ref="J7:K7"/>
    <mergeCell ref="L7:M7"/>
    <mergeCell ref="N7:O7"/>
    <mergeCell ref="Q7:R7"/>
    <mergeCell ref="T7:U7"/>
    <mergeCell ref="V7:Y7"/>
    <mergeCell ref="T6:U6"/>
    <mergeCell ref="C6:E6"/>
    <mergeCell ref="F6:G6"/>
    <mergeCell ref="H6:I6"/>
    <mergeCell ref="J6:K6"/>
    <mergeCell ref="L6:M6"/>
    <mergeCell ref="N6:O6"/>
    <mergeCell ref="Q6:R6"/>
    <mergeCell ref="V8:Y8"/>
    <mergeCell ref="Q8:R8"/>
    <mergeCell ref="T8:U8"/>
    <mergeCell ref="C11:E11"/>
    <mergeCell ref="F11:G11"/>
    <mergeCell ref="H11:I11"/>
    <mergeCell ref="J11:K11"/>
    <mergeCell ref="L11:M11"/>
    <mergeCell ref="N11:O11"/>
    <mergeCell ref="T9:U9"/>
    <mergeCell ref="C9:E9"/>
    <mergeCell ref="T10:U10"/>
    <mergeCell ref="V11:Y11"/>
    <mergeCell ref="F9:G9"/>
    <mergeCell ref="H9:I9"/>
    <mergeCell ref="V12:Y12"/>
    <mergeCell ref="V9:Y9"/>
    <mergeCell ref="C10:E10"/>
    <mergeCell ref="F10:G10"/>
    <mergeCell ref="H10:I10"/>
    <mergeCell ref="J10:K10"/>
    <mergeCell ref="L10:M10"/>
    <mergeCell ref="N10:O10"/>
    <mergeCell ref="Q10:R10"/>
    <mergeCell ref="V10:Y10"/>
    <mergeCell ref="Q11:R11"/>
    <mergeCell ref="T11:U11"/>
    <mergeCell ref="Q15:R15"/>
    <mergeCell ref="T15:U15"/>
    <mergeCell ref="V15:Y15"/>
    <mergeCell ref="Q16:R16"/>
    <mergeCell ref="T16:U16"/>
    <mergeCell ref="V16:Y16"/>
    <mergeCell ref="V13:Y13"/>
    <mergeCell ref="C14:E14"/>
    <mergeCell ref="F14:G14"/>
    <mergeCell ref="H14:I14"/>
    <mergeCell ref="J14:K14"/>
    <mergeCell ref="L14:M14"/>
    <mergeCell ref="N14:O14"/>
    <mergeCell ref="Q14:R14"/>
    <mergeCell ref="T14:U14"/>
    <mergeCell ref="V14:Y14"/>
    <mergeCell ref="C13:E13"/>
    <mergeCell ref="F13:G13"/>
    <mergeCell ref="H13:I13"/>
    <mergeCell ref="J13:K13"/>
    <mergeCell ref="L13:M13"/>
    <mergeCell ref="N13:O13"/>
    <mergeCell ref="Q13:R13"/>
    <mergeCell ref="C16:E16"/>
    <mergeCell ref="F16:G16"/>
    <mergeCell ref="H16:I16"/>
    <mergeCell ref="J16:K16"/>
    <mergeCell ref="L16:M16"/>
    <mergeCell ref="N16:O16"/>
    <mergeCell ref="F15:G15"/>
    <mergeCell ref="H15:I15"/>
    <mergeCell ref="J15:K15"/>
    <mergeCell ref="L15:M15"/>
    <mergeCell ref="N15:O15"/>
    <mergeCell ref="T17:U17"/>
    <mergeCell ref="V17:Y17"/>
    <mergeCell ref="C18:E18"/>
    <mergeCell ref="F18:G18"/>
    <mergeCell ref="H18:I18"/>
    <mergeCell ref="J18:K18"/>
    <mergeCell ref="L18:M18"/>
    <mergeCell ref="N18:O18"/>
    <mergeCell ref="Q18:R18"/>
    <mergeCell ref="T18:U18"/>
    <mergeCell ref="V18:Y18"/>
    <mergeCell ref="C17:E17"/>
    <mergeCell ref="F17:G17"/>
    <mergeCell ref="H17:I17"/>
    <mergeCell ref="J17:K17"/>
    <mergeCell ref="L17:M17"/>
    <mergeCell ref="N17:O17"/>
    <mergeCell ref="Q17:R17"/>
    <mergeCell ref="V19:Y19"/>
    <mergeCell ref="C20:E20"/>
    <mergeCell ref="F20:G20"/>
    <mergeCell ref="H20:I20"/>
    <mergeCell ref="J20:K20"/>
    <mergeCell ref="L20:M20"/>
    <mergeCell ref="N20:O20"/>
    <mergeCell ref="Q20:R20"/>
    <mergeCell ref="T20:U20"/>
    <mergeCell ref="V20:Y20"/>
    <mergeCell ref="L19:M19"/>
    <mergeCell ref="N19:O19"/>
    <mergeCell ref="Q19:R19"/>
    <mergeCell ref="C19:E19"/>
    <mergeCell ref="F19:G19"/>
    <mergeCell ref="H19:I19"/>
    <mergeCell ref="J19:K19"/>
    <mergeCell ref="T19:U19"/>
    <mergeCell ref="V21:Y21"/>
    <mergeCell ref="V22:Y22"/>
    <mergeCell ref="T23:U23"/>
    <mergeCell ref="V23:Y23"/>
    <mergeCell ref="C24:E24"/>
    <mergeCell ref="F24:G24"/>
    <mergeCell ref="H24:I24"/>
    <mergeCell ref="J24:K24"/>
    <mergeCell ref="L24:M24"/>
    <mergeCell ref="N24:O24"/>
    <mergeCell ref="Q24:R24"/>
    <mergeCell ref="T24:U24"/>
    <mergeCell ref="C23:E23"/>
    <mergeCell ref="F23:G23"/>
    <mergeCell ref="H23:I23"/>
    <mergeCell ref="J23:K23"/>
    <mergeCell ref="L23:M23"/>
    <mergeCell ref="N23:O23"/>
    <mergeCell ref="L21:M21"/>
    <mergeCell ref="N21:O21"/>
    <mergeCell ref="Q22:R22"/>
    <mergeCell ref="T22:U22"/>
    <mergeCell ref="Q23:R23"/>
    <mergeCell ref="C22:E22"/>
    <mergeCell ref="V26:Y26"/>
    <mergeCell ref="T26:U26"/>
    <mergeCell ref="A30:C30"/>
    <mergeCell ref="D30:O30"/>
    <mergeCell ref="V24:Y24"/>
    <mergeCell ref="C25:E25"/>
    <mergeCell ref="F25:G25"/>
    <mergeCell ref="H25:I25"/>
    <mergeCell ref="J25:K25"/>
    <mergeCell ref="L25:M25"/>
    <mergeCell ref="N25:O25"/>
    <mergeCell ref="Q25:R25"/>
    <mergeCell ref="T25:U25"/>
    <mergeCell ref="V25:Y25"/>
    <mergeCell ref="A26:S26"/>
  </mergeCells>
  <phoneticPr fontId="7"/>
  <dataValidations count="2">
    <dataValidation type="list" allowBlank="1" showInputMessage="1" showErrorMessage="1" sqref="B6:B25" xr:uid="{00000000-0002-0000-0B00-000000000000}">
      <formula1>$B$27:$B$29</formula1>
    </dataValidation>
    <dataValidation type="list" allowBlank="1" showInputMessage="1" showErrorMessage="1" sqref="F6:G25" xr:uid="{00000000-0002-0000-0B00-000001000000}">
      <formula1>$F$27:$F$29</formula1>
    </dataValidation>
  </dataValidations>
  <pageMargins left="0.70866141732283472" right="0.70866141732283472" top="0.74803149606299213" bottom="0.74803149606299213" header="0.31496062992125984" footer="0.31496062992125984"/>
  <pageSetup paperSize="9" scale="85" orientation="landscape" r:id="rId1"/>
  <rowBreaks count="1" manualBreakCount="1">
    <brk id="44" max="24" man="1"/>
  </rowBreaks>
  <ignoredErrors>
    <ignoredError sqref="T6:U25" unlocked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H442"/>
  <sheetViews>
    <sheetView showGridLines="0" view="pageBreakPreview" topLeftCell="A121" zoomScaleNormal="100" zoomScaleSheetLayoutView="100" workbookViewId="0">
      <selection activeCell="A126" sqref="A126:A127"/>
    </sheetView>
  </sheetViews>
  <sheetFormatPr defaultRowHeight="12.75" x14ac:dyDescent="0.15"/>
  <cols>
    <col min="1" max="18" width="5.7109375" style="1" customWidth="1"/>
    <col min="19" max="20" width="2.85546875" style="1" customWidth="1"/>
    <col min="21" max="21" width="8.7109375" style="1" bestFit="1" customWidth="1"/>
    <col min="22" max="23" width="7.85546875" style="323" customWidth="1"/>
    <col min="24" max="24" width="18.7109375" style="1" customWidth="1"/>
    <col min="25" max="25" width="16.42578125" style="1" customWidth="1"/>
    <col min="26" max="26" width="30.7109375" style="1" customWidth="1"/>
    <col min="27" max="29" width="8.42578125" style="1" customWidth="1"/>
    <col min="30" max="30" width="19" style="1" customWidth="1"/>
    <col min="31" max="31" width="9" style="1" customWidth="1"/>
    <col min="32" max="32" width="8" style="1" customWidth="1"/>
    <col min="33" max="72" width="5.7109375" style="1" customWidth="1"/>
    <col min="73" max="16384" width="9.140625" style="1"/>
  </cols>
  <sheetData>
    <row r="1" spans="24:34" ht="12.75" hidden="1" customHeight="1" x14ac:dyDescent="0.15">
      <c r="X1" s="168" t="s">
        <v>632</v>
      </c>
      <c r="Y1" s="168" t="s">
        <v>353</v>
      </c>
      <c r="Z1" s="170" t="str">
        <f>IF(AE1=2,AG1,IF(AA1=TRUE,AB1,IF(AC1=TRUE,AD1,"")))</f>
        <v/>
      </c>
      <c r="AA1" s="284" t="b">
        <v>0</v>
      </c>
      <c r="AB1" s="167" t="str">
        <f>IF(AA1=FALSE,"",IF(AA1=TRUE,"トップランナー制度の対象機器且つ基準を満たす設備の導入"))</f>
        <v/>
      </c>
      <c r="AC1" s="284" t="b">
        <v>0</v>
      </c>
      <c r="AD1" s="167" t="str">
        <f>IF(AC1=FALSE,"",IF(AC1=TRUE,"トップランナー基準に該当しない設備で、エネルギー消費効率が高い設備の導入"))</f>
        <v/>
      </c>
      <c r="AE1" s="217">
        <f>COUNTIF(AA1:AD1,TRUE)</f>
        <v>0</v>
      </c>
      <c r="AF1" s="217" t="str">
        <f>IF(AE1=0,"NG","")</f>
        <v>NG</v>
      </c>
      <c r="AG1" s="217" t="str">
        <f>IF(AE1=2,AB1&amp;"と"&amp;AD1,"")</f>
        <v/>
      </c>
    </row>
    <row r="2" spans="24:34" ht="12.75" hidden="1" customHeight="1" x14ac:dyDescent="0.15">
      <c r="X2" s="168" t="s">
        <v>552</v>
      </c>
      <c r="Y2" s="168" t="s">
        <v>354</v>
      </c>
      <c r="Z2" s="170" t="str">
        <f t="shared" ref="Z2:Z7" si="0">IF(D134="","",D134)</f>
        <v/>
      </c>
      <c r="AA2" s="216" t="str">
        <f>IF(AA1=TRUE,"OK","空白")</f>
        <v>空白</v>
      </c>
    </row>
    <row r="3" spans="24:34" ht="12.75" hidden="1" customHeight="1" x14ac:dyDescent="0.15">
      <c r="X3" s="168" t="s">
        <v>553</v>
      </c>
      <c r="Y3" s="168" t="s">
        <v>355</v>
      </c>
      <c r="Z3" s="170" t="str">
        <f t="shared" si="0"/>
        <v/>
      </c>
      <c r="AA3" s="216" t="str">
        <f>IF(D134&lt;&gt;"","有","空白")</f>
        <v>空白</v>
      </c>
      <c r="AB3" s="217" t="s">
        <v>403</v>
      </c>
      <c r="AC3" s="217"/>
      <c r="AD3" s="217"/>
      <c r="AE3" s="217"/>
      <c r="AF3" s="217"/>
      <c r="AG3" s="217"/>
      <c r="AH3" s="217"/>
    </row>
    <row r="4" spans="24:34" ht="12.75" hidden="1" customHeight="1" x14ac:dyDescent="0.15">
      <c r="X4" s="168" t="s">
        <v>554</v>
      </c>
      <c r="Y4" s="168" t="s">
        <v>356</v>
      </c>
      <c r="Z4" s="170" t="str">
        <f t="shared" si="0"/>
        <v/>
      </c>
    </row>
    <row r="5" spans="24:34" ht="12.75" hidden="1" customHeight="1" x14ac:dyDescent="0.15">
      <c r="X5" s="168" t="s">
        <v>555</v>
      </c>
      <c r="Y5" s="168" t="s">
        <v>357</v>
      </c>
      <c r="Z5" s="170" t="str">
        <f t="shared" si="0"/>
        <v/>
      </c>
    </row>
    <row r="6" spans="24:34" ht="12.75" hidden="1" customHeight="1" x14ac:dyDescent="0.15">
      <c r="X6" s="168" t="s">
        <v>556</v>
      </c>
      <c r="Y6" s="168" t="s">
        <v>472</v>
      </c>
      <c r="Z6" s="170" t="str">
        <f t="shared" si="0"/>
        <v/>
      </c>
    </row>
    <row r="7" spans="24:34" ht="12.75" hidden="1" customHeight="1" x14ac:dyDescent="0.15">
      <c r="X7" s="168" t="s">
        <v>557</v>
      </c>
      <c r="Y7" s="179" t="s">
        <v>358</v>
      </c>
      <c r="Z7" s="170" t="str">
        <f t="shared" si="0"/>
        <v/>
      </c>
    </row>
    <row r="8" spans="24:34" ht="12.75" hidden="1" customHeight="1" x14ac:dyDescent="0.15">
      <c r="X8" s="168" t="s">
        <v>502</v>
      </c>
      <c r="Y8" s="168" t="s">
        <v>359</v>
      </c>
      <c r="Z8" s="170" t="str">
        <f>IF(D143="","",D143)</f>
        <v/>
      </c>
    </row>
    <row r="9" spans="24:34" ht="12.75" hidden="1" customHeight="1" x14ac:dyDescent="0.15">
      <c r="X9" s="168" t="s">
        <v>558</v>
      </c>
      <c r="Y9" s="168" t="s">
        <v>354</v>
      </c>
      <c r="Z9" s="170" t="str">
        <f>IF(G157="","",G157)</f>
        <v/>
      </c>
      <c r="AA9" s="216" t="str">
        <f>IF(AC1=TRUE,"OK","空白")</f>
        <v>空白</v>
      </c>
    </row>
    <row r="10" spans="24:34" ht="12.75" hidden="1" customHeight="1" x14ac:dyDescent="0.15">
      <c r="X10" s="168" t="s">
        <v>559</v>
      </c>
      <c r="Y10" s="168" t="s">
        <v>355</v>
      </c>
      <c r="Z10" s="170" t="str">
        <f t="shared" ref="Z10:Z12" si="1">IF(G158="","",G158)</f>
        <v/>
      </c>
      <c r="AA10" s="216" t="str">
        <f>IF(G157&lt;&gt;"","有","空白")</f>
        <v>空白</v>
      </c>
      <c r="AB10" s="217" t="s">
        <v>403</v>
      </c>
    </row>
    <row r="11" spans="24:34" ht="12.75" hidden="1" customHeight="1" x14ac:dyDescent="0.15">
      <c r="X11" s="168" t="s">
        <v>560</v>
      </c>
      <c r="Y11" s="168" t="s">
        <v>356</v>
      </c>
      <c r="Z11" s="170" t="str">
        <f t="shared" si="1"/>
        <v/>
      </c>
    </row>
    <row r="12" spans="24:34" ht="12.75" hidden="1" customHeight="1" x14ac:dyDescent="0.15">
      <c r="X12" s="168" t="s">
        <v>561</v>
      </c>
      <c r="Y12" s="168" t="s">
        <v>357</v>
      </c>
      <c r="Z12" s="170" t="str">
        <f t="shared" si="1"/>
        <v/>
      </c>
    </row>
    <row r="13" spans="24:34" ht="12.75" hidden="1" customHeight="1" x14ac:dyDescent="0.15">
      <c r="X13" s="168" t="s">
        <v>562</v>
      </c>
      <c r="Y13" s="168" t="s">
        <v>467</v>
      </c>
      <c r="Z13" s="170" t="str">
        <f>IF(D161="","",D161)</f>
        <v/>
      </c>
    </row>
    <row r="14" spans="24:34" ht="12.75" hidden="1" customHeight="1" x14ac:dyDescent="0.15">
      <c r="X14" s="168" t="s">
        <v>563</v>
      </c>
      <c r="Y14" s="168" t="s">
        <v>23</v>
      </c>
      <c r="Z14" s="170" t="str">
        <f>IF(G165="","",G165)</f>
        <v/>
      </c>
    </row>
    <row r="15" spans="24:34" ht="12.75" hidden="1" customHeight="1" x14ac:dyDescent="0.15">
      <c r="X15" s="168" t="s">
        <v>503</v>
      </c>
      <c r="Y15" s="168" t="s">
        <v>24</v>
      </c>
      <c r="Z15" s="170" t="str">
        <f t="shared" ref="Z15:Z18" si="2">IF(G166="","",G166)</f>
        <v/>
      </c>
    </row>
    <row r="16" spans="24:34" ht="12.75" hidden="1" customHeight="1" x14ac:dyDescent="0.15">
      <c r="X16" s="168" t="s">
        <v>504</v>
      </c>
      <c r="Y16" s="168" t="s">
        <v>13</v>
      </c>
      <c r="Z16" s="170" t="str">
        <f t="shared" si="2"/>
        <v/>
      </c>
    </row>
    <row r="17" spans="24:34" ht="12.75" hidden="1" customHeight="1" x14ac:dyDescent="0.15">
      <c r="X17" s="168" t="s">
        <v>505</v>
      </c>
      <c r="Y17" s="168" t="s">
        <v>25</v>
      </c>
      <c r="Z17" s="170" t="str">
        <f t="shared" si="2"/>
        <v/>
      </c>
    </row>
    <row r="18" spans="24:34" ht="12.75" hidden="1" customHeight="1" x14ac:dyDescent="0.15">
      <c r="X18" s="168" t="s">
        <v>506</v>
      </c>
      <c r="Y18" s="168" t="s">
        <v>472</v>
      </c>
      <c r="Z18" s="170" t="str">
        <f t="shared" si="2"/>
        <v/>
      </c>
    </row>
    <row r="19" spans="24:34" ht="12.75" hidden="1" customHeight="1" x14ac:dyDescent="0.15">
      <c r="X19" s="168" t="s">
        <v>564</v>
      </c>
      <c r="Y19" s="168" t="s">
        <v>468</v>
      </c>
      <c r="Z19" s="170" t="str">
        <f>IF(D170="","",D170)</f>
        <v/>
      </c>
    </row>
    <row r="20" spans="24:34" ht="12.75" hidden="1" customHeight="1" x14ac:dyDescent="0.15">
      <c r="X20" s="168" t="s">
        <v>565</v>
      </c>
      <c r="Y20" s="168" t="s">
        <v>119</v>
      </c>
      <c r="Z20" s="170" t="str">
        <f>IF(D174="","",D174)</f>
        <v/>
      </c>
    </row>
    <row r="21" spans="24:34" ht="12.75" hidden="1" customHeight="1" x14ac:dyDescent="0.15">
      <c r="X21" s="168" t="s">
        <v>633</v>
      </c>
      <c r="Y21" s="168" t="s">
        <v>353</v>
      </c>
      <c r="Z21" s="170" t="str">
        <f>IF(AE21=2,AG21,IF(AA21=TRUE,AB21,IF(AC21=TRUE,AD21,"")))</f>
        <v/>
      </c>
      <c r="AA21" s="284" t="b">
        <v>0</v>
      </c>
      <c r="AB21" s="167" t="str">
        <f>IF(AA21=FALSE,"",IF(AA21=TRUE,"トップランナー制度の対象機器且つ基準を満たす設備の導入"))</f>
        <v/>
      </c>
      <c r="AC21" s="284" t="b">
        <v>0</v>
      </c>
      <c r="AD21" s="167" t="str">
        <f>IF(AC21=FALSE,"",IF(AC21=TRUE,"トップランナー基準に該当しない設備で、エネルギー消費効率が高い設備の導入"))</f>
        <v/>
      </c>
      <c r="AE21" s="217">
        <f>COUNTIF(AA21:AD21,TRUE)</f>
        <v>0</v>
      </c>
      <c r="AF21" s="217" t="str">
        <f>IF(AE21=0,"NG","")</f>
        <v>NG</v>
      </c>
      <c r="AG21" s="217" t="str">
        <f>IF(AE21=2,AB21&amp;"と"&amp;AD21,"")</f>
        <v/>
      </c>
    </row>
    <row r="22" spans="24:34" ht="12.75" hidden="1" customHeight="1" x14ac:dyDescent="0.15">
      <c r="X22" s="168" t="s">
        <v>566</v>
      </c>
      <c r="Y22" s="168" t="s">
        <v>23</v>
      </c>
      <c r="Z22" s="170" t="str">
        <f t="shared" ref="Z22:Z27" si="3">IF(D198="","",D198)</f>
        <v/>
      </c>
      <c r="AA22" s="216" t="str">
        <f>IF(AA21=TRUE,"OK","空白")</f>
        <v>空白</v>
      </c>
    </row>
    <row r="23" spans="24:34" ht="12.75" hidden="1" customHeight="1" x14ac:dyDescent="0.15">
      <c r="X23" s="168" t="s">
        <v>567</v>
      </c>
      <c r="Y23" s="168" t="s">
        <v>24</v>
      </c>
      <c r="Z23" s="170" t="str">
        <f t="shared" si="3"/>
        <v/>
      </c>
      <c r="AA23" s="216" t="str">
        <f>IF(D198&lt;&gt;"","有","空白")</f>
        <v>空白</v>
      </c>
      <c r="AB23" s="217" t="s">
        <v>403</v>
      </c>
      <c r="AC23" s="217"/>
      <c r="AD23" s="217"/>
      <c r="AE23" s="217"/>
      <c r="AF23" s="217"/>
      <c r="AG23" s="217"/>
      <c r="AH23" s="217"/>
    </row>
    <row r="24" spans="24:34" ht="12.75" hidden="1" customHeight="1" x14ac:dyDescent="0.15">
      <c r="X24" s="168" t="s">
        <v>568</v>
      </c>
      <c r="Y24" s="168" t="s">
        <v>13</v>
      </c>
      <c r="Z24" s="170" t="str">
        <f t="shared" si="3"/>
        <v/>
      </c>
    </row>
    <row r="25" spans="24:34" ht="12.75" hidden="1" customHeight="1" x14ac:dyDescent="0.15">
      <c r="X25" s="168" t="s">
        <v>569</v>
      </c>
      <c r="Y25" s="168" t="s">
        <v>25</v>
      </c>
      <c r="Z25" s="170" t="str">
        <f t="shared" si="3"/>
        <v/>
      </c>
    </row>
    <row r="26" spans="24:34" ht="12.75" hidden="1" customHeight="1" x14ac:dyDescent="0.15">
      <c r="X26" s="168" t="s">
        <v>570</v>
      </c>
      <c r="Y26" s="168" t="s">
        <v>472</v>
      </c>
      <c r="Z26" s="170" t="str">
        <f t="shared" si="3"/>
        <v/>
      </c>
    </row>
    <row r="27" spans="24:34" ht="12.75" hidden="1" customHeight="1" x14ac:dyDescent="0.15">
      <c r="X27" s="168" t="s">
        <v>571</v>
      </c>
      <c r="Y27" s="179" t="s">
        <v>358</v>
      </c>
      <c r="Z27" s="170" t="str">
        <f t="shared" si="3"/>
        <v/>
      </c>
    </row>
    <row r="28" spans="24:34" ht="12.75" hidden="1" customHeight="1" x14ac:dyDescent="0.15">
      <c r="X28" s="168" t="s">
        <v>508</v>
      </c>
      <c r="Y28" s="168" t="s">
        <v>26</v>
      </c>
      <c r="Z28" s="170" t="str">
        <f>IF(D207="","",D207)</f>
        <v/>
      </c>
    </row>
    <row r="29" spans="24:34" ht="12.75" hidden="1" customHeight="1" x14ac:dyDescent="0.15">
      <c r="X29" s="168" t="s">
        <v>572</v>
      </c>
      <c r="Y29" s="168" t="s">
        <v>23</v>
      </c>
      <c r="Z29" s="170" t="str">
        <f>IF(G221="","",G221)</f>
        <v/>
      </c>
      <c r="AA29" s="216" t="str">
        <f>IF(AC21=TRUE,"OK","空白")</f>
        <v>空白</v>
      </c>
    </row>
    <row r="30" spans="24:34" ht="12.75" hidden="1" customHeight="1" x14ac:dyDescent="0.15">
      <c r="X30" s="168" t="s">
        <v>573</v>
      </c>
      <c r="Y30" s="168" t="s">
        <v>24</v>
      </c>
      <c r="Z30" s="170" t="str">
        <f>IF(G222="","",G222)</f>
        <v/>
      </c>
      <c r="AA30" s="216" t="str">
        <f>IF(G221&lt;&gt;"","有","空白")</f>
        <v>空白</v>
      </c>
      <c r="AB30" s="217" t="s">
        <v>403</v>
      </c>
    </row>
    <row r="31" spans="24:34" ht="12.75" hidden="1" customHeight="1" x14ac:dyDescent="0.15">
      <c r="X31" s="168" t="s">
        <v>574</v>
      </c>
      <c r="Y31" s="168" t="s">
        <v>13</v>
      </c>
      <c r="Z31" s="170" t="str">
        <f>IF(G223="","",G223)</f>
        <v/>
      </c>
    </row>
    <row r="32" spans="24:34" ht="12.75" hidden="1" customHeight="1" x14ac:dyDescent="0.15">
      <c r="X32" s="168" t="s">
        <v>575</v>
      </c>
      <c r="Y32" s="168" t="s">
        <v>25</v>
      </c>
      <c r="Z32" s="170" t="str">
        <f>IF(G224="","",G224)</f>
        <v/>
      </c>
    </row>
    <row r="33" spans="24:34" ht="12.75" hidden="1" customHeight="1" x14ac:dyDescent="0.15">
      <c r="X33" s="168" t="s">
        <v>576</v>
      </c>
      <c r="Y33" s="168" t="s">
        <v>467</v>
      </c>
      <c r="Z33" s="170" t="str">
        <f>IF(D225="","",D225)</f>
        <v/>
      </c>
    </row>
    <row r="34" spans="24:34" ht="12.75" hidden="1" customHeight="1" x14ac:dyDescent="0.15">
      <c r="X34" s="168" t="s">
        <v>577</v>
      </c>
      <c r="Y34" s="168" t="s">
        <v>23</v>
      </c>
      <c r="Z34" s="170" t="str">
        <f>IF(G229="","",G229)</f>
        <v/>
      </c>
    </row>
    <row r="35" spans="24:34" ht="12.75" hidden="1" customHeight="1" x14ac:dyDescent="0.15">
      <c r="X35" s="168" t="s">
        <v>509</v>
      </c>
      <c r="Y35" s="168" t="s">
        <v>24</v>
      </c>
      <c r="Z35" s="170" t="str">
        <f>IF(G230="","",G230)</f>
        <v/>
      </c>
    </row>
    <row r="36" spans="24:34" ht="12.75" hidden="1" customHeight="1" x14ac:dyDescent="0.15">
      <c r="X36" s="168" t="s">
        <v>510</v>
      </c>
      <c r="Y36" s="168" t="s">
        <v>13</v>
      </c>
      <c r="Z36" s="170" t="str">
        <f>IF(G231="","",G231)</f>
        <v/>
      </c>
    </row>
    <row r="37" spans="24:34" ht="12.75" hidden="1" customHeight="1" x14ac:dyDescent="0.15">
      <c r="X37" s="168" t="s">
        <v>511</v>
      </c>
      <c r="Y37" s="168" t="s">
        <v>25</v>
      </c>
      <c r="Z37" s="170" t="str">
        <f>IF(G232="","",G232)</f>
        <v/>
      </c>
    </row>
    <row r="38" spans="24:34" ht="12.75" hidden="1" customHeight="1" x14ac:dyDescent="0.15">
      <c r="X38" s="168" t="s">
        <v>512</v>
      </c>
      <c r="Y38" s="168" t="s">
        <v>472</v>
      </c>
      <c r="Z38" s="170" t="str">
        <f>IF(G233="","",G233)</f>
        <v/>
      </c>
    </row>
    <row r="39" spans="24:34" ht="12.75" hidden="1" customHeight="1" x14ac:dyDescent="0.15">
      <c r="X39" s="168" t="s">
        <v>578</v>
      </c>
      <c r="Y39" s="168" t="s">
        <v>468</v>
      </c>
      <c r="Z39" s="170" t="str">
        <f>IF(D234="","",D234)</f>
        <v/>
      </c>
    </row>
    <row r="40" spans="24:34" ht="12.75" hidden="1" customHeight="1" x14ac:dyDescent="0.15">
      <c r="X40" s="168" t="s">
        <v>579</v>
      </c>
      <c r="Y40" s="168" t="s">
        <v>119</v>
      </c>
      <c r="Z40" s="170" t="str">
        <f>IF(D238="","",D238)</f>
        <v/>
      </c>
    </row>
    <row r="41" spans="24:34" ht="12.75" hidden="1" customHeight="1" x14ac:dyDescent="0.15">
      <c r="X41" s="168" t="s">
        <v>634</v>
      </c>
      <c r="Y41" s="168" t="s">
        <v>353</v>
      </c>
      <c r="Z41" s="170" t="str">
        <f>IF(AE41=2,AG41,IF(AA41=TRUE,AB41,IF(AC41=TRUE,AD41,"")))</f>
        <v/>
      </c>
      <c r="AA41" s="284" t="b">
        <v>0</v>
      </c>
      <c r="AB41" s="167" t="str">
        <f>IF(AA41=FALSE,"",IF(AA41=TRUE,"トップランナー制度の対象機器且つ基準を満たす設備の導入"))</f>
        <v/>
      </c>
      <c r="AC41" s="284" t="b">
        <v>0</v>
      </c>
      <c r="AD41" s="167" t="str">
        <f>IF(AC41=FALSE,"",IF(AC41=TRUE,"トップランナー基準に該当しない設備で、エネルギー消費効率が高い設備の導入"))</f>
        <v/>
      </c>
      <c r="AE41" s="217">
        <f>COUNTIF(AA41:AD41,TRUE)</f>
        <v>0</v>
      </c>
      <c r="AF41" s="217" t="str">
        <f>IF(AE41=0,"NG","")</f>
        <v>NG</v>
      </c>
      <c r="AG41" s="217" t="str">
        <f>IF(AE41=2,AB41&amp;"と"&amp;AD41,"")</f>
        <v/>
      </c>
    </row>
    <row r="42" spans="24:34" ht="12.75" hidden="1" customHeight="1" x14ac:dyDescent="0.15">
      <c r="X42" s="168" t="s">
        <v>580</v>
      </c>
      <c r="Y42" s="168" t="s">
        <v>23</v>
      </c>
      <c r="Z42" s="170" t="str">
        <f t="shared" ref="Z42:Z47" si="4">IF(D263="","",D263)</f>
        <v/>
      </c>
      <c r="AA42" s="216" t="str">
        <f>IF(AA41=TRUE,"OK","空白")</f>
        <v>空白</v>
      </c>
    </row>
    <row r="43" spans="24:34" ht="12.75" hidden="1" customHeight="1" x14ac:dyDescent="0.15">
      <c r="X43" s="168" t="s">
        <v>581</v>
      </c>
      <c r="Y43" s="168" t="s">
        <v>24</v>
      </c>
      <c r="Z43" s="170" t="str">
        <f t="shared" si="4"/>
        <v/>
      </c>
      <c r="AA43" s="216" t="str">
        <f>IF(D263&lt;&gt;"","有","空白")</f>
        <v>空白</v>
      </c>
      <c r="AB43" s="217" t="s">
        <v>403</v>
      </c>
      <c r="AC43" s="217"/>
      <c r="AD43" s="217"/>
      <c r="AE43" s="217"/>
      <c r="AF43" s="217"/>
      <c r="AG43" s="217"/>
      <c r="AH43" s="217"/>
    </row>
    <row r="44" spans="24:34" ht="12.75" hidden="1" customHeight="1" x14ac:dyDescent="0.15">
      <c r="X44" s="168" t="s">
        <v>582</v>
      </c>
      <c r="Y44" s="168" t="s">
        <v>13</v>
      </c>
      <c r="Z44" s="170" t="str">
        <f t="shared" si="4"/>
        <v/>
      </c>
    </row>
    <row r="45" spans="24:34" ht="12.75" hidden="1" customHeight="1" x14ac:dyDescent="0.15">
      <c r="X45" s="168" t="s">
        <v>583</v>
      </c>
      <c r="Y45" s="168" t="s">
        <v>25</v>
      </c>
      <c r="Z45" s="170" t="str">
        <f t="shared" si="4"/>
        <v/>
      </c>
    </row>
    <row r="46" spans="24:34" ht="12.75" hidden="1" customHeight="1" x14ac:dyDescent="0.15">
      <c r="X46" s="168" t="s">
        <v>584</v>
      </c>
      <c r="Y46" s="168" t="s">
        <v>472</v>
      </c>
      <c r="Z46" s="170" t="str">
        <f t="shared" si="4"/>
        <v/>
      </c>
    </row>
    <row r="47" spans="24:34" ht="12.75" hidden="1" customHeight="1" x14ac:dyDescent="0.15">
      <c r="X47" s="168" t="s">
        <v>585</v>
      </c>
      <c r="Y47" s="179" t="s">
        <v>358</v>
      </c>
      <c r="Z47" s="170" t="str">
        <f t="shared" si="4"/>
        <v/>
      </c>
    </row>
    <row r="48" spans="24:34" ht="12.75" hidden="1" customHeight="1" x14ac:dyDescent="0.15">
      <c r="X48" s="168" t="s">
        <v>514</v>
      </c>
      <c r="Y48" s="168" t="s">
        <v>26</v>
      </c>
      <c r="Z48" s="170" t="str">
        <f>IF(D272="","",D272)</f>
        <v/>
      </c>
    </row>
    <row r="49" spans="24:34" ht="12.75" hidden="1" customHeight="1" x14ac:dyDescent="0.15">
      <c r="X49" s="168" t="s">
        <v>586</v>
      </c>
      <c r="Y49" s="168" t="s">
        <v>23</v>
      </c>
      <c r="Z49" s="170" t="str">
        <f>IF(G286="","",G286)</f>
        <v/>
      </c>
      <c r="AA49" s="216" t="str">
        <f>IF(AC41=TRUE,"OK","空白")</f>
        <v>空白</v>
      </c>
    </row>
    <row r="50" spans="24:34" ht="12.75" hidden="1" customHeight="1" x14ac:dyDescent="0.15">
      <c r="X50" s="168" t="s">
        <v>587</v>
      </c>
      <c r="Y50" s="168" t="s">
        <v>24</v>
      </c>
      <c r="Z50" s="170" t="str">
        <f>IF(G287="","",G287)</f>
        <v/>
      </c>
      <c r="AA50" s="216" t="str">
        <f>IF(G286&lt;&gt;"","有","空白")</f>
        <v>空白</v>
      </c>
      <c r="AB50" s="217" t="s">
        <v>403</v>
      </c>
    </row>
    <row r="51" spans="24:34" ht="12.75" hidden="1" customHeight="1" x14ac:dyDescent="0.15">
      <c r="X51" s="168" t="s">
        <v>588</v>
      </c>
      <c r="Y51" s="168" t="s">
        <v>13</v>
      </c>
      <c r="Z51" s="170" t="str">
        <f>IF(G288="","",G288)</f>
        <v/>
      </c>
    </row>
    <row r="52" spans="24:34" ht="12.75" hidden="1" customHeight="1" x14ac:dyDescent="0.15">
      <c r="X52" s="168" t="s">
        <v>589</v>
      </c>
      <c r="Y52" s="168" t="s">
        <v>25</v>
      </c>
      <c r="Z52" s="170" t="str">
        <f>IF(G289="","",G289)</f>
        <v/>
      </c>
    </row>
    <row r="53" spans="24:34" ht="12.75" hidden="1" customHeight="1" x14ac:dyDescent="0.15">
      <c r="X53" s="168" t="s">
        <v>590</v>
      </c>
      <c r="Y53" s="168" t="s">
        <v>467</v>
      </c>
      <c r="Z53" s="170" t="str">
        <f>IF(D290="","",D290)</f>
        <v/>
      </c>
    </row>
    <row r="54" spans="24:34" ht="12.75" hidden="1" customHeight="1" x14ac:dyDescent="0.15">
      <c r="X54" s="168" t="s">
        <v>591</v>
      </c>
      <c r="Y54" s="168" t="s">
        <v>23</v>
      </c>
      <c r="Z54" s="170" t="str">
        <f>IF(G294="","",G294)</f>
        <v/>
      </c>
    </row>
    <row r="55" spans="24:34" ht="12.75" hidden="1" customHeight="1" x14ac:dyDescent="0.15">
      <c r="X55" s="168" t="s">
        <v>515</v>
      </c>
      <c r="Y55" s="168" t="s">
        <v>24</v>
      </c>
      <c r="Z55" s="170" t="str">
        <f>IF(G295="","",G295)</f>
        <v/>
      </c>
    </row>
    <row r="56" spans="24:34" ht="12.75" hidden="1" customHeight="1" x14ac:dyDescent="0.15">
      <c r="X56" s="168" t="s">
        <v>516</v>
      </c>
      <c r="Y56" s="168" t="s">
        <v>13</v>
      </c>
      <c r="Z56" s="170" t="str">
        <f>IF(G296="","",G296)</f>
        <v/>
      </c>
    </row>
    <row r="57" spans="24:34" ht="12.75" hidden="1" customHeight="1" x14ac:dyDescent="0.15">
      <c r="X57" s="168" t="s">
        <v>517</v>
      </c>
      <c r="Y57" s="168" t="s">
        <v>25</v>
      </c>
      <c r="Z57" s="170" t="str">
        <f>IF(G297="","",G297)</f>
        <v/>
      </c>
    </row>
    <row r="58" spans="24:34" ht="12.75" hidden="1" customHeight="1" x14ac:dyDescent="0.15">
      <c r="X58" s="168" t="s">
        <v>518</v>
      </c>
      <c r="Y58" s="168" t="s">
        <v>472</v>
      </c>
      <c r="Z58" s="170" t="str">
        <f>IF(G298="","",G298)</f>
        <v/>
      </c>
    </row>
    <row r="59" spans="24:34" ht="12.75" hidden="1" customHeight="1" x14ac:dyDescent="0.15">
      <c r="X59" s="168" t="s">
        <v>592</v>
      </c>
      <c r="Y59" s="168" t="s">
        <v>468</v>
      </c>
      <c r="Z59" s="170" t="str">
        <f>IF(D299="","",D299)</f>
        <v/>
      </c>
    </row>
    <row r="60" spans="24:34" ht="12.75" hidden="1" customHeight="1" x14ac:dyDescent="0.15">
      <c r="X60" s="168" t="s">
        <v>593</v>
      </c>
      <c r="Y60" s="168" t="s">
        <v>119</v>
      </c>
      <c r="Z60" s="170" t="str">
        <f>IF(D303="","",D303)</f>
        <v/>
      </c>
    </row>
    <row r="61" spans="24:34" ht="12.75" hidden="1" customHeight="1" x14ac:dyDescent="0.15">
      <c r="X61" s="168" t="s">
        <v>635</v>
      </c>
      <c r="Y61" s="168" t="s">
        <v>353</v>
      </c>
      <c r="Z61" s="170" t="str">
        <f>IF(AE61=2,AG61,IF(AA61=TRUE,AB61,IF(AC61=TRUE,AD61,"")))</f>
        <v/>
      </c>
      <c r="AA61" s="284" t="b">
        <v>0</v>
      </c>
      <c r="AB61" s="167" t="str">
        <f>IF(AA61=FALSE,"",IF(AA61=TRUE,"トップランナー制度の対象機器且つ基準を満たす設備の導入"))</f>
        <v/>
      </c>
      <c r="AC61" s="284" t="b">
        <v>0</v>
      </c>
      <c r="AD61" s="167" t="str">
        <f>IF(AC61=FALSE,"",IF(AC61=TRUE,"トップランナー基準に該当しない設備で、エネルギー消費効率が高い設備の導入"))</f>
        <v/>
      </c>
      <c r="AE61" s="217">
        <f>COUNTIF(AA61:AD61,TRUE)</f>
        <v>0</v>
      </c>
      <c r="AF61" s="217" t="str">
        <f>IF(AE61=0,"NG","")</f>
        <v>NG</v>
      </c>
      <c r="AG61" s="217" t="str">
        <f>IF(AE61=2,AB61&amp;"と"&amp;AD61,"")</f>
        <v/>
      </c>
    </row>
    <row r="62" spans="24:34" ht="12.75" hidden="1" customHeight="1" x14ac:dyDescent="0.15">
      <c r="X62" s="168" t="s">
        <v>594</v>
      </c>
      <c r="Y62" s="168" t="s">
        <v>23</v>
      </c>
      <c r="Z62" s="170" t="str">
        <f t="shared" ref="Z62:Z67" si="5">IF(D327="","",D327)</f>
        <v/>
      </c>
      <c r="AA62" s="216" t="str">
        <f>IF(AA61=TRUE,"OK","空白")</f>
        <v>空白</v>
      </c>
    </row>
    <row r="63" spans="24:34" ht="12.75" hidden="1" customHeight="1" x14ac:dyDescent="0.15">
      <c r="X63" s="168" t="s">
        <v>595</v>
      </c>
      <c r="Y63" s="168" t="s">
        <v>24</v>
      </c>
      <c r="Z63" s="170" t="str">
        <f t="shared" si="5"/>
        <v/>
      </c>
      <c r="AA63" s="216" t="str">
        <f>IF(D327&lt;&gt;"","有","空白")</f>
        <v>空白</v>
      </c>
      <c r="AB63" s="217" t="s">
        <v>403</v>
      </c>
      <c r="AC63" s="217"/>
      <c r="AD63" s="217"/>
      <c r="AE63" s="217"/>
      <c r="AF63" s="217"/>
      <c r="AG63" s="217"/>
      <c r="AH63" s="217"/>
    </row>
    <row r="64" spans="24:34" ht="12.75" hidden="1" customHeight="1" x14ac:dyDescent="0.15">
      <c r="X64" s="168" t="s">
        <v>596</v>
      </c>
      <c r="Y64" s="168" t="s">
        <v>13</v>
      </c>
      <c r="Z64" s="170" t="str">
        <f t="shared" si="5"/>
        <v/>
      </c>
    </row>
    <row r="65" spans="24:28" ht="12.75" hidden="1" customHeight="1" x14ac:dyDescent="0.15">
      <c r="X65" s="168" t="s">
        <v>597</v>
      </c>
      <c r="Y65" s="168" t="s">
        <v>25</v>
      </c>
      <c r="Z65" s="170" t="str">
        <f t="shared" si="5"/>
        <v/>
      </c>
    </row>
    <row r="66" spans="24:28" ht="12.75" hidden="1" customHeight="1" x14ac:dyDescent="0.15">
      <c r="X66" s="168" t="s">
        <v>598</v>
      </c>
      <c r="Y66" s="168" t="s">
        <v>472</v>
      </c>
      <c r="Z66" s="170" t="str">
        <f t="shared" si="5"/>
        <v/>
      </c>
    </row>
    <row r="67" spans="24:28" ht="12.75" hidden="1" customHeight="1" x14ac:dyDescent="0.15">
      <c r="X67" s="168" t="s">
        <v>599</v>
      </c>
      <c r="Y67" s="179" t="s">
        <v>358</v>
      </c>
      <c r="Z67" s="170" t="str">
        <f t="shared" si="5"/>
        <v/>
      </c>
    </row>
    <row r="68" spans="24:28" ht="12.75" hidden="1" customHeight="1" x14ac:dyDescent="0.15">
      <c r="X68" s="168" t="s">
        <v>600</v>
      </c>
      <c r="Y68" s="168" t="s">
        <v>26</v>
      </c>
      <c r="Z68" s="170" t="str">
        <f>IF(D336="","",D336)</f>
        <v/>
      </c>
    </row>
    <row r="69" spans="24:28" ht="12.75" hidden="1" customHeight="1" x14ac:dyDescent="0.15">
      <c r="X69" s="168" t="s">
        <v>601</v>
      </c>
      <c r="Y69" s="168" t="s">
        <v>23</v>
      </c>
      <c r="Z69" s="170" t="str">
        <f>IF(G350="","",G350)</f>
        <v/>
      </c>
      <c r="AA69" s="216" t="str">
        <f>IF(AC61=TRUE,"OK","空白")</f>
        <v>空白</v>
      </c>
    </row>
    <row r="70" spans="24:28" ht="12.75" hidden="1" customHeight="1" x14ac:dyDescent="0.15">
      <c r="X70" s="168" t="s">
        <v>602</v>
      </c>
      <c r="Y70" s="168" t="s">
        <v>24</v>
      </c>
      <c r="Z70" s="170" t="str">
        <f>IF(G351="","",G351)</f>
        <v/>
      </c>
      <c r="AA70" s="216" t="str">
        <f>IF(G350&lt;&gt;"","有","空白")</f>
        <v>空白</v>
      </c>
      <c r="AB70" s="217" t="s">
        <v>403</v>
      </c>
    </row>
    <row r="71" spans="24:28" ht="12.75" hidden="1" customHeight="1" x14ac:dyDescent="0.15">
      <c r="X71" s="168" t="s">
        <v>603</v>
      </c>
      <c r="Y71" s="168" t="s">
        <v>13</v>
      </c>
      <c r="Z71" s="170" t="str">
        <f>IF(G352="","",G352)</f>
        <v/>
      </c>
    </row>
    <row r="72" spans="24:28" ht="12.75" hidden="1" customHeight="1" x14ac:dyDescent="0.15">
      <c r="X72" s="168" t="s">
        <v>604</v>
      </c>
      <c r="Y72" s="168" t="s">
        <v>25</v>
      </c>
      <c r="Z72" s="170" t="str">
        <f>IF(G353="","",G353)</f>
        <v/>
      </c>
    </row>
    <row r="73" spans="24:28" ht="12.75" hidden="1" customHeight="1" x14ac:dyDescent="0.15">
      <c r="X73" s="168" t="s">
        <v>605</v>
      </c>
      <c r="Y73" s="168" t="s">
        <v>467</v>
      </c>
      <c r="Z73" s="170" t="str">
        <f>IF(D354="","",D354)</f>
        <v/>
      </c>
    </row>
    <row r="74" spans="24:28" ht="12.75" hidden="1" customHeight="1" x14ac:dyDescent="0.15">
      <c r="X74" s="168" t="s">
        <v>606</v>
      </c>
      <c r="Y74" s="168" t="s">
        <v>23</v>
      </c>
      <c r="Z74" s="170" t="str">
        <f>IF(G358="","",G358)</f>
        <v/>
      </c>
    </row>
    <row r="75" spans="24:28" ht="12.75" hidden="1" customHeight="1" x14ac:dyDescent="0.15">
      <c r="X75" s="168" t="s">
        <v>607</v>
      </c>
      <c r="Y75" s="168" t="s">
        <v>24</v>
      </c>
      <c r="Z75" s="170" t="str">
        <f>IF(G359="","",G359)</f>
        <v/>
      </c>
    </row>
    <row r="76" spans="24:28" ht="12.75" hidden="1" customHeight="1" x14ac:dyDescent="0.15">
      <c r="X76" s="168" t="s">
        <v>608</v>
      </c>
      <c r="Y76" s="168" t="s">
        <v>13</v>
      </c>
      <c r="Z76" s="170" t="str">
        <f>IF(G360="","",G360)</f>
        <v/>
      </c>
    </row>
    <row r="77" spans="24:28" ht="12.75" hidden="1" customHeight="1" x14ac:dyDescent="0.15">
      <c r="X77" s="168" t="s">
        <v>609</v>
      </c>
      <c r="Y77" s="168" t="s">
        <v>25</v>
      </c>
      <c r="Z77" s="170" t="str">
        <f>IF(G361="","",G361)</f>
        <v/>
      </c>
    </row>
    <row r="78" spans="24:28" ht="12.75" hidden="1" customHeight="1" x14ac:dyDescent="0.15">
      <c r="X78" s="168" t="s">
        <v>610</v>
      </c>
      <c r="Y78" s="168" t="s">
        <v>472</v>
      </c>
      <c r="Z78" s="170" t="str">
        <f>IF(G362="","",G362)</f>
        <v/>
      </c>
    </row>
    <row r="79" spans="24:28" ht="12.75" hidden="1" customHeight="1" x14ac:dyDescent="0.15">
      <c r="X79" s="168" t="s">
        <v>611</v>
      </c>
      <c r="Y79" s="168" t="s">
        <v>468</v>
      </c>
      <c r="Z79" s="170" t="str">
        <f>IF(D363="","",D363)</f>
        <v/>
      </c>
    </row>
    <row r="80" spans="24:28" ht="12.75" hidden="1" customHeight="1" x14ac:dyDescent="0.15">
      <c r="X80" s="168" t="s">
        <v>612</v>
      </c>
      <c r="Y80" s="168" t="s">
        <v>119</v>
      </c>
      <c r="Z80" s="170" t="str">
        <f>IF(D367="","",D367)</f>
        <v/>
      </c>
    </row>
    <row r="81" spans="24:34" ht="12.75" hidden="1" customHeight="1" x14ac:dyDescent="0.15">
      <c r="X81" s="168" t="s">
        <v>636</v>
      </c>
      <c r="Y81" s="168" t="s">
        <v>353</v>
      </c>
      <c r="Z81" s="170" t="str">
        <f>IF(AE81=2,AG81,IF(AA81=TRUE,AB81,IF(AC81=TRUE,AD81,"")))</f>
        <v/>
      </c>
      <c r="AA81" s="284" t="b">
        <v>0</v>
      </c>
      <c r="AB81" s="167" t="str">
        <f>IF(AA81=FALSE,"",IF(AA81=TRUE,"トップランナー制度の対象機器且つ基準を満たす設備の導入"))</f>
        <v/>
      </c>
      <c r="AC81" s="284" t="b">
        <v>0</v>
      </c>
      <c r="AD81" s="167" t="str">
        <f>IF(AC81=FALSE,"",IF(AC81=TRUE,"トップランナー基準に該当しない設備で、エネルギー消費効率が高い設備の導入"))</f>
        <v/>
      </c>
      <c r="AE81" s="217">
        <f>COUNTIF(AA81:AD81,TRUE)</f>
        <v>0</v>
      </c>
      <c r="AF81" s="217" t="str">
        <f>IF(AE81=0,"NG","")</f>
        <v>NG</v>
      </c>
      <c r="AG81" s="217" t="str">
        <f>IF(AE81=2,AB81&amp;"と"&amp;AD81,"")</f>
        <v/>
      </c>
    </row>
    <row r="82" spans="24:34" ht="12.75" hidden="1" customHeight="1" x14ac:dyDescent="0.15">
      <c r="X82" s="168" t="s">
        <v>613</v>
      </c>
      <c r="Y82" s="168" t="s">
        <v>23</v>
      </c>
      <c r="Z82" s="170" t="str">
        <f t="shared" ref="Z82:Z87" si="6">IF(D392="","",D392)</f>
        <v/>
      </c>
      <c r="AA82" s="216" t="str">
        <f>IF(AA81=TRUE,"OK","空白")</f>
        <v>空白</v>
      </c>
    </row>
    <row r="83" spans="24:34" ht="12.75" hidden="1" customHeight="1" x14ac:dyDescent="0.15">
      <c r="X83" s="168" t="s">
        <v>614</v>
      </c>
      <c r="Y83" s="168" t="s">
        <v>24</v>
      </c>
      <c r="Z83" s="170" t="str">
        <f t="shared" si="6"/>
        <v/>
      </c>
      <c r="AA83" s="216" t="str">
        <f>IF(D392&lt;&gt;"","有","空白")</f>
        <v>空白</v>
      </c>
      <c r="AB83" s="217" t="s">
        <v>403</v>
      </c>
      <c r="AC83" s="217"/>
      <c r="AD83" s="217"/>
      <c r="AE83" s="217"/>
      <c r="AF83" s="217"/>
      <c r="AG83" s="217"/>
      <c r="AH83" s="217"/>
    </row>
    <row r="84" spans="24:34" ht="12.75" hidden="1" customHeight="1" x14ac:dyDescent="0.15">
      <c r="X84" s="168" t="s">
        <v>615</v>
      </c>
      <c r="Y84" s="168" t="s">
        <v>13</v>
      </c>
      <c r="Z84" s="170" t="str">
        <f t="shared" si="6"/>
        <v/>
      </c>
    </row>
    <row r="85" spans="24:34" ht="12.75" hidden="1" customHeight="1" x14ac:dyDescent="0.15">
      <c r="X85" s="168" t="s">
        <v>616</v>
      </c>
      <c r="Y85" s="168" t="s">
        <v>25</v>
      </c>
      <c r="Z85" s="170" t="str">
        <f t="shared" si="6"/>
        <v/>
      </c>
    </row>
    <row r="86" spans="24:34" ht="12.75" hidden="1" customHeight="1" x14ac:dyDescent="0.15">
      <c r="X86" s="168" t="s">
        <v>617</v>
      </c>
      <c r="Y86" s="168" t="s">
        <v>472</v>
      </c>
      <c r="Z86" s="170" t="str">
        <f t="shared" si="6"/>
        <v/>
      </c>
    </row>
    <row r="87" spans="24:34" ht="12.75" hidden="1" customHeight="1" x14ac:dyDescent="0.15">
      <c r="X87" s="168" t="s">
        <v>618</v>
      </c>
      <c r="Y87" s="179" t="s">
        <v>358</v>
      </c>
      <c r="Z87" s="170" t="str">
        <f t="shared" si="6"/>
        <v/>
      </c>
    </row>
    <row r="88" spans="24:34" ht="12.75" hidden="1" customHeight="1" x14ac:dyDescent="0.15">
      <c r="X88" s="168" t="s">
        <v>619</v>
      </c>
      <c r="Y88" s="168" t="s">
        <v>26</v>
      </c>
      <c r="Z88" s="170" t="str">
        <f>IF(D401="","",D401)</f>
        <v/>
      </c>
    </row>
    <row r="89" spans="24:34" ht="12.75" hidden="1" customHeight="1" x14ac:dyDescent="0.15">
      <c r="X89" s="168" t="s">
        <v>620</v>
      </c>
      <c r="Y89" s="168" t="s">
        <v>23</v>
      </c>
      <c r="Z89" s="170" t="str">
        <f>IF(G415="","",G415)</f>
        <v/>
      </c>
      <c r="AA89" s="216" t="str">
        <f>IF(AC81=TRUE,"OK","空白")</f>
        <v>空白</v>
      </c>
    </row>
    <row r="90" spans="24:34" ht="12.75" hidden="1" customHeight="1" x14ac:dyDescent="0.15">
      <c r="X90" s="168" t="s">
        <v>621</v>
      </c>
      <c r="Y90" s="168" t="s">
        <v>24</v>
      </c>
      <c r="Z90" s="170" t="str">
        <f>IF(G416="","",G416)</f>
        <v/>
      </c>
      <c r="AA90" s="216" t="str">
        <f>IF(G415&lt;&gt;"","有","空白")</f>
        <v>空白</v>
      </c>
      <c r="AB90" s="217" t="s">
        <v>403</v>
      </c>
    </row>
    <row r="91" spans="24:34" ht="12.75" hidden="1" customHeight="1" x14ac:dyDescent="0.15">
      <c r="X91" s="168" t="s">
        <v>622</v>
      </c>
      <c r="Y91" s="168" t="s">
        <v>13</v>
      </c>
      <c r="Z91" s="170" t="str">
        <f>IF(G417="","",G417)</f>
        <v/>
      </c>
    </row>
    <row r="92" spans="24:34" ht="12.75" hidden="1" customHeight="1" x14ac:dyDescent="0.15">
      <c r="X92" s="168" t="s">
        <v>623</v>
      </c>
      <c r="Y92" s="168" t="s">
        <v>25</v>
      </c>
      <c r="Z92" s="170" t="str">
        <f>IF(G418="","",G418)</f>
        <v/>
      </c>
    </row>
    <row r="93" spans="24:34" ht="12.75" hidden="1" customHeight="1" x14ac:dyDescent="0.15">
      <c r="X93" s="168" t="s">
        <v>624</v>
      </c>
      <c r="Y93" s="168" t="s">
        <v>467</v>
      </c>
      <c r="Z93" s="170" t="str">
        <f>IF(D419="","",D419)</f>
        <v/>
      </c>
    </row>
    <row r="94" spans="24:34" ht="12.75" hidden="1" customHeight="1" x14ac:dyDescent="0.15">
      <c r="X94" s="168" t="s">
        <v>625</v>
      </c>
      <c r="Y94" s="168" t="s">
        <v>23</v>
      </c>
      <c r="Z94" s="170" t="str">
        <f>IF(G423="","",G423)</f>
        <v/>
      </c>
    </row>
    <row r="95" spans="24:34" ht="12.75" hidden="1" customHeight="1" x14ac:dyDescent="0.15">
      <c r="X95" s="168" t="s">
        <v>626</v>
      </c>
      <c r="Y95" s="168" t="s">
        <v>24</v>
      </c>
      <c r="Z95" s="170" t="str">
        <f>IF(G424="","",G424)</f>
        <v/>
      </c>
    </row>
    <row r="96" spans="24:34" ht="12.75" hidden="1" customHeight="1" x14ac:dyDescent="0.15">
      <c r="X96" s="168" t="s">
        <v>627</v>
      </c>
      <c r="Y96" s="168" t="s">
        <v>13</v>
      </c>
      <c r="Z96" s="170" t="str">
        <f>IF(G425="","",G425)</f>
        <v/>
      </c>
    </row>
    <row r="97" spans="24:26" ht="12.75" hidden="1" customHeight="1" x14ac:dyDescent="0.15">
      <c r="X97" s="168" t="s">
        <v>628</v>
      </c>
      <c r="Y97" s="168" t="s">
        <v>25</v>
      </c>
      <c r="Z97" s="170" t="str">
        <f>IF(G426="","",G426)</f>
        <v/>
      </c>
    </row>
    <row r="98" spans="24:26" ht="12.75" hidden="1" customHeight="1" x14ac:dyDescent="0.15">
      <c r="X98" s="168" t="s">
        <v>629</v>
      </c>
      <c r="Y98" s="168" t="s">
        <v>472</v>
      </c>
      <c r="Z98" s="170" t="str">
        <f>IF(G427="","",G427)</f>
        <v/>
      </c>
    </row>
    <row r="99" spans="24:26" ht="12.75" hidden="1" customHeight="1" x14ac:dyDescent="0.15">
      <c r="X99" s="168" t="s">
        <v>630</v>
      </c>
      <c r="Y99" s="168" t="s">
        <v>468</v>
      </c>
      <c r="Z99" s="170" t="str">
        <f>IF(D428="","",D428)</f>
        <v/>
      </c>
    </row>
    <row r="100" spans="24:26" ht="12.75" hidden="1" customHeight="1" x14ac:dyDescent="0.15">
      <c r="X100" s="168" t="s">
        <v>631</v>
      </c>
      <c r="Y100" s="168" t="s">
        <v>119</v>
      </c>
      <c r="Z100" s="170" t="str">
        <f>IF(D432="","",D432)</f>
        <v/>
      </c>
    </row>
    <row r="101" spans="24:26" hidden="1" x14ac:dyDescent="0.15"/>
    <row r="102" spans="24:26" hidden="1" x14ac:dyDescent="0.15"/>
    <row r="103" spans="24:26" hidden="1" x14ac:dyDescent="0.15"/>
    <row r="104" spans="24:26" hidden="1" x14ac:dyDescent="0.15"/>
    <row r="105" spans="24:26" hidden="1" x14ac:dyDescent="0.15"/>
    <row r="106" spans="24:26" hidden="1" x14ac:dyDescent="0.15"/>
    <row r="107" spans="24:26" hidden="1" x14ac:dyDescent="0.15"/>
    <row r="108" spans="24:26" hidden="1" x14ac:dyDescent="0.15"/>
    <row r="109" spans="24:26" hidden="1" x14ac:dyDescent="0.15"/>
    <row r="110" spans="24:26" hidden="1" x14ac:dyDescent="0.15"/>
    <row r="111" spans="24:26" hidden="1" x14ac:dyDescent="0.15"/>
    <row r="112" spans="24:26" hidden="1" x14ac:dyDescent="0.15"/>
    <row r="113" spans="1:17" hidden="1" x14ac:dyDescent="0.15"/>
    <row r="114" spans="1:17" hidden="1" x14ac:dyDescent="0.15"/>
    <row r="115" spans="1:17" hidden="1" x14ac:dyDescent="0.15"/>
    <row r="116" spans="1:17" hidden="1" x14ac:dyDescent="0.15"/>
    <row r="117" spans="1:17" hidden="1" x14ac:dyDescent="0.15"/>
    <row r="118" spans="1:17" hidden="1" x14ac:dyDescent="0.15"/>
    <row r="119" spans="1:17" hidden="1" x14ac:dyDescent="0.15"/>
    <row r="120" spans="1:17" hidden="1" x14ac:dyDescent="0.15"/>
    <row r="121" spans="1:17" x14ac:dyDescent="0.15">
      <c r="A121" s="1" t="s">
        <v>499</v>
      </c>
    </row>
    <row r="122" spans="1:17" x14ac:dyDescent="0.15">
      <c r="A122" s="1" t="s">
        <v>522</v>
      </c>
    </row>
    <row r="124" spans="1:17" x14ac:dyDescent="0.15">
      <c r="A124" s="1" t="s">
        <v>188</v>
      </c>
    </row>
    <row r="126" spans="1:17" ht="12.75" customHeight="1" x14ac:dyDescent="0.15">
      <c r="A126" s="686"/>
      <c r="B126" s="693" t="s">
        <v>483</v>
      </c>
      <c r="C126" s="693"/>
      <c r="D126" s="693"/>
      <c r="E126" s="693"/>
      <c r="F126" s="693"/>
      <c r="G126" s="693"/>
      <c r="H126" s="693"/>
      <c r="I126" s="693"/>
      <c r="J126" s="693"/>
      <c r="K126" s="693"/>
      <c r="L126" s="693"/>
      <c r="M126" s="693"/>
      <c r="N126" s="693"/>
      <c r="O126" s="693"/>
      <c r="P126" s="693"/>
      <c r="Q126" s="693"/>
    </row>
    <row r="127" spans="1:17" x14ac:dyDescent="0.15">
      <c r="A127" s="686"/>
      <c r="B127" s="693"/>
      <c r="C127" s="693"/>
      <c r="D127" s="693"/>
      <c r="E127" s="693"/>
      <c r="F127" s="693"/>
      <c r="G127" s="693"/>
      <c r="H127" s="693"/>
      <c r="I127" s="693"/>
      <c r="J127" s="693"/>
      <c r="K127" s="693"/>
      <c r="L127" s="693"/>
      <c r="M127" s="693"/>
      <c r="N127" s="693"/>
      <c r="O127" s="693"/>
      <c r="P127" s="693"/>
      <c r="Q127" s="693"/>
    </row>
    <row r="128" spans="1:17" x14ac:dyDescent="0.15">
      <c r="A128" s="686"/>
      <c r="B128" s="687" t="s">
        <v>484</v>
      </c>
      <c r="C128" s="688"/>
      <c r="D128" s="688"/>
      <c r="E128" s="688"/>
      <c r="F128" s="688"/>
      <c r="G128" s="688"/>
      <c r="H128" s="688"/>
      <c r="I128" s="688"/>
      <c r="J128" s="688"/>
      <c r="K128" s="688"/>
      <c r="L128" s="688"/>
      <c r="M128" s="688"/>
      <c r="N128" s="688"/>
      <c r="O128" s="688"/>
      <c r="P128" s="688"/>
      <c r="Q128" s="689"/>
    </row>
    <row r="129" spans="1:17" x14ac:dyDescent="0.15">
      <c r="A129" s="686"/>
      <c r="B129" s="690"/>
      <c r="C129" s="691"/>
      <c r="D129" s="691"/>
      <c r="E129" s="691"/>
      <c r="F129" s="691"/>
      <c r="G129" s="691"/>
      <c r="H129" s="691"/>
      <c r="I129" s="691"/>
      <c r="J129" s="691"/>
      <c r="K129" s="691"/>
      <c r="L129" s="691"/>
      <c r="M129" s="691"/>
      <c r="N129" s="691"/>
      <c r="O129" s="691"/>
      <c r="P129" s="691"/>
      <c r="Q129" s="692"/>
    </row>
    <row r="130" spans="1:17" x14ac:dyDescent="0.15">
      <c r="A130" s="174"/>
    </row>
    <row r="131" spans="1:17" ht="12.75" customHeight="1" x14ac:dyDescent="0.15"/>
    <row r="132" spans="1:17" ht="12.75" customHeight="1" x14ac:dyDescent="0.15">
      <c r="A132" s="1" t="s">
        <v>529</v>
      </c>
    </row>
    <row r="134" spans="1:17" x14ac:dyDescent="0.15">
      <c r="A134" s="678" t="s">
        <v>23</v>
      </c>
      <c r="B134" s="678"/>
      <c r="C134" s="678"/>
      <c r="D134" s="679"/>
      <c r="E134" s="680"/>
      <c r="F134" s="680"/>
      <c r="G134" s="680"/>
      <c r="H134" s="680"/>
      <c r="I134" s="680"/>
      <c r="J134" s="681"/>
      <c r="K134" s="218" t="str">
        <f>IF(AND(AA2="空白",AA3="有"),AB3,"")</f>
        <v/>
      </c>
    </row>
    <row r="135" spans="1:17" x14ac:dyDescent="0.15">
      <c r="A135" s="678" t="s">
        <v>24</v>
      </c>
      <c r="B135" s="678"/>
      <c r="C135" s="678"/>
      <c r="D135" s="679"/>
      <c r="E135" s="680"/>
      <c r="F135" s="680"/>
      <c r="G135" s="680"/>
      <c r="H135" s="680"/>
      <c r="I135" s="680"/>
      <c r="J135" s="681"/>
    </row>
    <row r="136" spans="1:17" ht="12.75" customHeight="1" x14ac:dyDescent="0.15">
      <c r="A136" s="678" t="s">
        <v>13</v>
      </c>
      <c r="B136" s="678"/>
      <c r="C136" s="678"/>
      <c r="D136" s="679"/>
      <c r="E136" s="680"/>
      <c r="F136" s="680"/>
      <c r="G136" s="680"/>
      <c r="H136" s="680"/>
      <c r="I136" s="680"/>
      <c r="J136" s="681"/>
    </row>
    <row r="137" spans="1:17" ht="12.75" customHeight="1" x14ac:dyDescent="0.15">
      <c r="A137" s="682" t="s">
        <v>25</v>
      </c>
      <c r="B137" s="682"/>
      <c r="C137" s="682"/>
      <c r="D137" s="679"/>
      <c r="E137" s="680"/>
      <c r="F137" s="680"/>
      <c r="G137" s="680"/>
      <c r="H137" s="680"/>
      <c r="I137" s="680"/>
      <c r="J137" s="681"/>
    </row>
    <row r="138" spans="1:17" ht="12.75" customHeight="1" x14ac:dyDescent="0.15">
      <c r="A138" s="682" t="s">
        <v>485</v>
      </c>
      <c r="B138" s="682"/>
      <c r="C138" s="682"/>
      <c r="D138" s="683"/>
      <c r="E138" s="684"/>
      <c r="F138" s="684"/>
      <c r="G138" s="684"/>
      <c r="H138" s="684"/>
      <c r="I138" s="684"/>
      <c r="J138" s="685"/>
    </row>
    <row r="139" spans="1:17" ht="12.75" customHeight="1" x14ac:dyDescent="0.15">
      <c r="A139" s="658" t="s">
        <v>185</v>
      </c>
      <c r="B139" s="638"/>
      <c r="C139" s="638"/>
      <c r="D139" s="659"/>
      <c r="E139" s="660"/>
      <c r="F139" s="660"/>
      <c r="G139" s="660"/>
      <c r="H139" s="660"/>
      <c r="I139" s="660"/>
      <c r="J139" s="660"/>
      <c r="K139" s="660"/>
      <c r="L139" s="660"/>
      <c r="M139" s="660"/>
      <c r="N139" s="660"/>
      <c r="O139" s="660"/>
      <c r="P139" s="660"/>
      <c r="Q139" s="661"/>
    </row>
    <row r="140" spans="1:17" x14ac:dyDescent="0.15">
      <c r="A140" s="638"/>
      <c r="B140" s="638"/>
      <c r="C140" s="638"/>
      <c r="D140" s="662"/>
      <c r="E140" s="663"/>
      <c r="F140" s="663"/>
      <c r="G140" s="663"/>
      <c r="H140" s="663"/>
      <c r="I140" s="663"/>
      <c r="J140" s="663"/>
      <c r="K140" s="663"/>
      <c r="L140" s="663"/>
      <c r="M140" s="663"/>
      <c r="N140" s="663"/>
      <c r="O140" s="663"/>
      <c r="P140" s="663"/>
      <c r="Q140" s="664"/>
    </row>
    <row r="141" spans="1:17" x14ac:dyDescent="0.15">
      <c r="A141" s="638"/>
      <c r="B141" s="638"/>
      <c r="C141" s="638"/>
      <c r="D141" s="662"/>
      <c r="E141" s="663"/>
      <c r="F141" s="663"/>
      <c r="G141" s="663"/>
      <c r="H141" s="663"/>
      <c r="I141" s="663"/>
      <c r="J141" s="663"/>
      <c r="K141" s="663"/>
      <c r="L141" s="663"/>
      <c r="M141" s="663"/>
      <c r="N141" s="663"/>
      <c r="O141" s="663"/>
      <c r="P141" s="663"/>
      <c r="Q141" s="664"/>
    </row>
    <row r="142" spans="1:17" x14ac:dyDescent="0.15">
      <c r="A142" s="638"/>
      <c r="B142" s="638"/>
      <c r="C142" s="638"/>
      <c r="D142" s="665"/>
      <c r="E142" s="666"/>
      <c r="F142" s="666"/>
      <c r="G142" s="666"/>
      <c r="H142" s="666"/>
      <c r="I142" s="666"/>
      <c r="J142" s="666"/>
      <c r="K142" s="666"/>
      <c r="L142" s="666"/>
      <c r="M142" s="666"/>
      <c r="N142" s="666"/>
      <c r="O142" s="666"/>
      <c r="P142" s="666"/>
      <c r="Q142" s="667"/>
    </row>
    <row r="143" spans="1:17" ht="12.75" customHeight="1" x14ac:dyDescent="0.15">
      <c r="A143" s="638" t="s">
        <v>26</v>
      </c>
      <c r="B143" s="638"/>
      <c r="C143" s="638"/>
      <c r="D143" s="659"/>
      <c r="E143" s="660"/>
      <c r="F143" s="660"/>
      <c r="G143" s="660"/>
      <c r="H143" s="660"/>
      <c r="I143" s="660"/>
      <c r="J143" s="660"/>
      <c r="K143" s="660"/>
      <c r="L143" s="660"/>
      <c r="M143" s="660"/>
      <c r="N143" s="660"/>
      <c r="O143" s="660"/>
      <c r="P143" s="660"/>
      <c r="Q143" s="661"/>
    </row>
    <row r="144" spans="1:17" ht="12.75" customHeight="1" x14ac:dyDescent="0.15">
      <c r="A144" s="638"/>
      <c r="B144" s="638"/>
      <c r="C144" s="638"/>
      <c r="D144" s="662"/>
      <c r="E144" s="663"/>
      <c r="F144" s="663"/>
      <c r="G144" s="663"/>
      <c r="H144" s="663"/>
      <c r="I144" s="663"/>
      <c r="J144" s="663"/>
      <c r="K144" s="663"/>
      <c r="L144" s="663"/>
      <c r="M144" s="663"/>
      <c r="N144" s="663"/>
      <c r="O144" s="663"/>
      <c r="P144" s="663"/>
      <c r="Q144" s="664"/>
    </row>
    <row r="145" spans="1:17" x14ac:dyDescent="0.15">
      <c r="A145" s="638"/>
      <c r="B145" s="638"/>
      <c r="C145" s="638"/>
      <c r="D145" s="662"/>
      <c r="E145" s="663"/>
      <c r="F145" s="663"/>
      <c r="G145" s="663"/>
      <c r="H145" s="663"/>
      <c r="I145" s="663"/>
      <c r="J145" s="663"/>
      <c r="K145" s="663"/>
      <c r="L145" s="663"/>
      <c r="M145" s="663"/>
      <c r="N145" s="663"/>
      <c r="O145" s="663"/>
      <c r="P145" s="663"/>
      <c r="Q145" s="664"/>
    </row>
    <row r="146" spans="1:17" ht="12.75" customHeight="1" x14ac:dyDescent="0.15">
      <c r="A146" s="638"/>
      <c r="B146" s="638"/>
      <c r="C146" s="638"/>
      <c r="D146" s="665"/>
      <c r="E146" s="666"/>
      <c r="F146" s="666"/>
      <c r="G146" s="666"/>
      <c r="H146" s="666"/>
      <c r="I146" s="666"/>
      <c r="J146" s="666"/>
      <c r="K146" s="666"/>
      <c r="L146" s="666"/>
      <c r="M146" s="666"/>
      <c r="N146" s="666"/>
      <c r="O146" s="666"/>
      <c r="P146" s="666"/>
      <c r="Q146" s="667"/>
    </row>
    <row r="147" spans="1:17" x14ac:dyDescent="0.15">
      <c r="A147" s="677" t="s">
        <v>487</v>
      </c>
      <c r="B147" s="677"/>
      <c r="C147" s="677"/>
      <c r="D147" s="677"/>
      <c r="E147" s="677"/>
      <c r="F147" s="677"/>
      <c r="G147" s="677"/>
      <c r="H147" s="677"/>
      <c r="I147" s="677"/>
      <c r="J147" s="677"/>
      <c r="K147" s="677"/>
      <c r="L147" s="677"/>
      <c r="M147" s="677"/>
      <c r="N147" s="677"/>
      <c r="O147" s="677"/>
      <c r="P147" s="677"/>
      <c r="Q147" s="677"/>
    </row>
    <row r="148" spans="1:17" x14ac:dyDescent="0.15">
      <c r="A148" s="677"/>
      <c r="B148" s="677"/>
      <c r="C148" s="677"/>
      <c r="D148" s="677"/>
      <c r="E148" s="677"/>
      <c r="F148" s="677"/>
      <c r="G148" s="677"/>
      <c r="H148" s="677"/>
      <c r="I148" s="677"/>
      <c r="J148" s="677"/>
      <c r="K148" s="677"/>
      <c r="L148" s="677"/>
      <c r="M148" s="677"/>
      <c r="N148" s="677"/>
      <c r="O148" s="677"/>
      <c r="P148" s="677"/>
      <c r="Q148" s="677"/>
    </row>
    <row r="149" spans="1:17" x14ac:dyDescent="0.15">
      <c r="A149" s="677"/>
      <c r="B149" s="677"/>
      <c r="C149" s="677"/>
      <c r="D149" s="677"/>
      <c r="E149" s="677"/>
      <c r="F149" s="677"/>
      <c r="G149" s="677"/>
      <c r="H149" s="677"/>
      <c r="I149" s="677"/>
      <c r="J149" s="677"/>
      <c r="K149" s="677"/>
      <c r="L149" s="677"/>
      <c r="M149" s="677"/>
      <c r="N149" s="677"/>
      <c r="O149" s="677"/>
      <c r="P149" s="677"/>
      <c r="Q149" s="677"/>
    </row>
    <row r="150" spans="1:17" x14ac:dyDescent="0.15">
      <c r="A150" s="677"/>
      <c r="B150" s="677"/>
      <c r="C150" s="677"/>
      <c r="D150" s="677"/>
      <c r="E150" s="677"/>
      <c r="F150" s="677"/>
      <c r="G150" s="677"/>
      <c r="H150" s="677"/>
      <c r="I150" s="677"/>
      <c r="J150" s="677"/>
      <c r="K150" s="677"/>
      <c r="L150" s="677"/>
      <c r="M150" s="677"/>
      <c r="N150" s="677"/>
      <c r="O150" s="677"/>
      <c r="P150" s="677"/>
      <c r="Q150" s="677"/>
    </row>
    <row r="151" spans="1:17" x14ac:dyDescent="0.15">
      <c r="A151" s="677"/>
      <c r="B151" s="677"/>
      <c r="C151" s="677"/>
      <c r="D151" s="677"/>
      <c r="E151" s="677"/>
      <c r="F151" s="677"/>
      <c r="G151" s="677"/>
      <c r="H151" s="677"/>
      <c r="I151" s="677"/>
      <c r="J151" s="677"/>
      <c r="K151" s="677"/>
      <c r="L151" s="677"/>
      <c r="M151" s="677"/>
      <c r="N151" s="677"/>
      <c r="O151" s="677"/>
      <c r="P151" s="677"/>
      <c r="Q151" s="677"/>
    </row>
    <row r="152" spans="1:17" x14ac:dyDescent="0.15">
      <c r="A152" s="677"/>
      <c r="B152" s="677"/>
      <c r="C152" s="677"/>
      <c r="D152" s="677"/>
      <c r="E152" s="677"/>
      <c r="F152" s="677"/>
      <c r="G152" s="677"/>
      <c r="H152" s="677"/>
      <c r="I152" s="677"/>
      <c r="J152" s="677"/>
      <c r="K152" s="677"/>
      <c r="L152" s="677"/>
      <c r="M152" s="677"/>
      <c r="N152" s="677"/>
      <c r="O152" s="677"/>
      <c r="P152" s="677"/>
      <c r="Q152" s="677"/>
    </row>
    <row r="153" spans="1:17" x14ac:dyDescent="0.15">
      <c r="A153" s="226"/>
      <c r="B153" s="226"/>
      <c r="C153" s="226"/>
      <c r="D153" s="226"/>
      <c r="E153" s="226"/>
      <c r="F153" s="226"/>
      <c r="G153" s="226"/>
      <c r="H153" s="226"/>
      <c r="I153" s="226"/>
      <c r="J153" s="226"/>
      <c r="K153" s="226"/>
      <c r="L153" s="226"/>
      <c r="M153" s="226"/>
      <c r="N153" s="226"/>
      <c r="O153" s="226"/>
      <c r="P153" s="226"/>
      <c r="Q153" s="226"/>
    </row>
    <row r="155" spans="1:17" x14ac:dyDescent="0.15">
      <c r="A155" s="3" t="s">
        <v>528</v>
      </c>
      <c r="B155" s="3"/>
      <c r="C155" s="3"/>
      <c r="D155" s="3"/>
      <c r="E155" s="3"/>
      <c r="F155" s="3"/>
      <c r="G155" s="3"/>
      <c r="H155" s="3"/>
      <c r="I155" s="3"/>
      <c r="J155" s="3"/>
      <c r="K155" s="3"/>
      <c r="L155" s="3"/>
      <c r="M155" s="3"/>
      <c r="N155" s="3"/>
      <c r="O155" s="3"/>
      <c r="P155" s="3"/>
      <c r="Q155" s="3"/>
    </row>
    <row r="156" spans="1:17" x14ac:dyDescent="0.15">
      <c r="A156" s="3"/>
      <c r="B156" s="3"/>
      <c r="C156" s="3"/>
      <c r="D156" s="224"/>
      <c r="E156" s="224"/>
      <c r="F156" s="224"/>
      <c r="G156" s="224"/>
      <c r="H156" s="224"/>
      <c r="I156" s="224"/>
      <c r="J156" s="224"/>
      <c r="K156" s="224"/>
      <c r="L156" s="224"/>
      <c r="M156" s="224"/>
      <c r="N156" s="224"/>
      <c r="O156" s="224"/>
      <c r="P156" s="224"/>
      <c r="Q156" s="224"/>
    </row>
    <row r="157" spans="1:17" x14ac:dyDescent="0.15">
      <c r="A157" s="641" t="s">
        <v>486</v>
      </c>
      <c r="B157" s="642"/>
      <c r="C157" s="643"/>
      <c r="D157" s="650" t="s">
        <v>23</v>
      </c>
      <c r="E157" s="651"/>
      <c r="F157" s="652"/>
      <c r="G157" s="653"/>
      <c r="H157" s="653"/>
      <c r="I157" s="653"/>
      <c r="J157" s="653"/>
      <c r="K157" s="653"/>
      <c r="L157" s="653"/>
      <c r="M157" s="653"/>
      <c r="N157" s="225" t="str">
        <f>IF(AND(AA9="空白",AA10="有"),AB10,"")</f>
        <v/>
      </c>
      <c r="O157" s="224"/>
      <c r="P157" s="224"/>
      <c r="Q157" s="224"/>
    </row>
    <row r="158" spans="1:17" x14ac:dyDescent="0.15">
      <c r="A158" s="644"/>
      <c r="B158" s="645"/>
      <c r="C158" s="646"/>
      <c r="D158" s="650" t="s">
        <v>24</v>
      </c>
      <c r="E158" s="651"/>
      <c r="F158" s="652"/>
      <c r="G158" s="653"/>
      <c r="H158" s="653"/>
      <c r="I158" s="653"/>
      <c r="J158" s="653"/>
      <c r="K158" s="653"/>
      <c r="L158" s="653"/>
      <c r="M158" s="653"/>
      <c r="N158" s="224"/>
      <c r="O158" s="224"/>
      <c r="P158" s="224"/>
      <c r="Q158" s="224"/>
    </row>
    <row r="159" spans="1:17" x14ac:dyDescent="0.15">
      <c r="A159" s="644"/>
      <c r="B159" s="645"/>
      <c r="C159" s="646"/>
      <c r="D159" s="650" t="s">
        <v>13</v>
      </c>
      <c r="E159" s="651"/>
      <c r="F159" s="652"/>
      <c r="G159" s="654"/>
      <c r="H159" s="653"/>
      <c r="I159" s="653"/>
      <c r="J159" s="653"/>
      <c r="K159" s="653"/>
      <c r="L159" s="653"/>
      <c r="M159" s="653"/>
      <c r="N159" s="224"/>
      <c r="O159" s="224"/>
      <c r="P159" s="224"/>
      <c r="Q159" s="224"/>
    </row>
    <row r="160" spans="1:17" x14ac:dyDescent="0.15">
      <c r="A160" s="644"/>
      <c r="B160" s="645"/>
      <c r="C160" s="646"/>
      <c r="D160" s="655" t="s">
        <v>25</v>
      </c>
      <c r="E160" s="656"/>
      <c r="F160" s="657"/>
      <c r="G160" s="654"/>
      <c r="H160" s="653"/>
      <c r="I160" s="653"/>
      <c r="J160" s="653"/>
      <c r="K160" s="653"/>
      <c r="L160" s="653"/>
      <c r="M160" s="653"/>
      <c r="N160" s="224"/>
      <c r="O160" s="224"/>
      <c r="P160" s="224"/>
      <c r="Q160" s="224"/>
    </row>
    <row r="161" spans="1:17" x14ac:dyDescent="0.15">
      <c r="A161" s="644"/>
      <c r="B161" s="645"/>
      <c r="C161" s="646"/>
      <c r="D161" s="653"/>
      <c r="E161" s="653"/>
      <c r="F161" s="653"/>
      <c r="G161" s="653"/>
      <c r="H161" s="653"/>
      <c r="I161" s="653"/>
      <c r="J161" s="653"/>
      <c r="K161" s="653"/>
      <c r="L161" s="653"/>
      <c r="M161" s="653"/>
      <c r="N161" s="653"/>
      <c r="O161" s="653"/>
      <c r="P161" s="653"/>
      <c r="Q161" s="653"/>
    </row>
    <row r="162" spans="1:17" x14ac:dyDescent="0.15">
      <c r="A162" s="644"/>
      <c r="B162" s="645"/>
      <c r="C162" s="646"/>
      <c r="D162" s="653"/>
      <c r="E162" s="653"/>
      <c r="F162" s="653"/>
      <c r="G162" s="653"/>
      <c r="H162" s="653"/>
      <c r="I162" s="653"/>
      <c r="J162" s="653"/>
      <c r="K162" s="653"/>
      <c r="L162" s="653"/>
      <c r="M162" s="653"/>
      <c r="N162" s="653"/>
      <c r="O162" s="653"/>
      <c r="P162" s="653"/>
      <c r="Q162" s="653"/>
    </row>
    <row r="163" spans="1:17" x14ac:dyDescent="0.15">
      <c r="A163" s="644"/>
      <c r="B163" s="645"/>
      <c r="C163" s="646"/>
      <c r="D163" s="653"/>
      <c r="E163" s="653"/>
      <c r="F163" s="653"/>
      <c r="G163" s="653"/>
      <c r="H163" s="653"/>
      <c r="I163" s="653"/>
      <c r="J163" s="653"/>
      <c r="K163" s="653"/>
      <c r="L163" s="653"/>
      <c r="M163" s="653"/>
      <c r="N163" s="653"/>
      <c r="O163" s="653"/>
      <c r="P163" s="653"/>
      <c r="Q163" s="653"/>
    </row>
    <row r="164" spans="1:17" x14ac:dyDescent="0.15">
      <c r="A164" s="647"/>
      <c r="B164" s="648"/>
      <c r="C164" s="649"/>
      <c r="D164" s="653"/>
      <c r="E164" s="653"/>
      <c r="F164" s="653"/>
      <c r="G164" s="653"/>
      <c r="H164" s="653"/>
      <c r="I164" s="653"/>
      <c r="J164" s="653"/>
      <c r="K164" s="653"/>
      <c r="L164" s="653"/>
      <c r="M164" s="653"/>
      <c r="N164" s="653"/>
      <c r="O164" s="653"/>
      <c r="P164" s="653"/>
      <c r="Q164" s="653"/>
    </row>
    <row r="165" spans="1:17" x14ac:dyDescent="0.15">
      <c r="A165" s="641" t="s">
        <v>466</v>
      </c>
      <c r="B165" s="642"/>
      <c r="C165" s="643"/>
      <c r="D165" s="650" t="s">
        <v>23</v>
      </c>
      <c r="E165" s="651"/>
      <c r="F165" s="652"/>
      <c r="G165" s="653"/>
      <c r="H165" s="653"/>
      <c r="I165" s="653"/>
      <c r="J165" s="653"/>
      <c r="K165" s="653"/>
      <c r="L165" s="653"/>
      <c r="M165" s="653"/>
      <c r="N165" s="224"/>
      <c r="O165" s="224"/>
      <c r="P165" s="224"/>
      <c r="Q165" s="224"/>
    </row>
    <row r="166" spans="1:17" x14ac:dyDescent="0.15">
      <c r="A166" s="644"/>
      <c r="B166" s="645"/>
      <c r="C166" s="646"/>
      <c r="D166" s="650" t="s">
        <v>24</v>
      </c>
      <c r="E166" s="651"/>
      <c r="F166" s="652"/>
      <c r="G166" s="653"/>
      <c r="H166" s="653"/>
      <c r="I166" s="653"/>
      <c r="J166" s="653"/>
      <c r="K166" s="653"/>
      <c r="L166" s="653"/>
      <c r="M166" s="653"/>
      <c r="N166" s="224"/>
      <c r="O166" s="224"/>
      <c r="P166" s="224"/>
      <c r="Q166" s="224"/>
    </row>
    <row r="167" spans="1:17" x14ac:dyDescent="0.15">
      <c r="A167" s="644"/>
      <c r="B167" s="645"/>
      <c r="C167" s="646"/>
      <c r="D167" s="650" t="s">
        <v>13</v>
      </c>
      <c r="E167" s="651"/>
      <c r="F167" s="652"/>
      <c r="G167" s="654"/>
      <c r="H167" s="653"/>
      <c r="I167" s="653"/>
      <c r="J167" s="653"/>
      <c r="K167" s="653"/>
      <c r="L167" s="653"/>
      <c r="M167" s="653"/>
      <c r="N167" s="224"/>
      <c r="O167" s="224"/>
      <c r="P167" s="224"/>
      <c r="Q167" s="224"/>
    </row>
    <row r="168" spans="1:17" ht="12.75" customHeight="1" x14ac:dyDescent="0.15">
      <c r="A168" s="644"/>
      <c r="B168" s="645"/>
      <c r="C168" s="646"/>
      <c r="D168" s="655" t="s">
        <v>25</v>
      </c>
      <c r="E168" s="656"/>
      <c r="F168" s="657"/>
      <c r="G168" s="654"/>
      <c r="H168" s="653"/>
      <c r="I168" s="653"/>
      <c r="J168" s="653"/>
      <c r="K168" s="653"/>
      <c r="L168" s="653"/>
      <c r="M168" s="653"/>
      <c r="N168" s="224"/>
      <c r="O168" s="224"/>
      <c r="P168" s="224"/>
      <c r="Q168" s="224"/>
    </row>
    <row r="169" spans="1:17" x14ac:dyDescent="0.15">
      <c r="A169" s="644"/>
      <c r="B169" s="645"/>
      <c r="C169" s="646"/>
      <c r="D169" s="655" t="s">
        <v>485</v>
      </c>
      <c r="E169" s="656"/>
      <c r="F169" s="657"/>
      <c r="G169" s="654"/>
      <c r="H169" s="653"/>
      <c r="I169" s="653"/>
      <c r="J169" s="653"/>
      <c r="K169" s="653"/>
      <c r="L169" s="653"/>
      <c r="M169" s="653"/>
      <c r="N169" s="224"/>
      <c r="O169" s="224"/>
      <c r="P169" s="224"/>
      <c r="Q169" s="224"/>
    </row>
    <row r="170" spans="1:17" x14ac:dyDescent="0.15">
      <c r="A170" s="644"/>
      <c r="B170" s="645"/>
      <c r="C170" s="646"/>
      <c r="D170" s="639"/>
      <c r="E170" s="639"/>
      <c r="F170" s="639"/>
      <c r="G170" s="639"/>
      <c r="H170" s="639"/>
      <c r="I170" s="639"/>
      <c r="J170" s="639"/>
      <c r="K170" s="639"/>
      <c r="L170" s="639"/>
      <c r="M170" s="639"/>
      <c r="N170" s="639"/>
      <c r="O170" s="639"/>
      <c r="P170" s="639"/>
      <c r="Q170" s="639"/>
    </row>
    <row r="171" spans="1:17" x14ac:dyDescent="0.15">
      <c r="A171" s="644"/>
      <c r="B171" s="645"/>
      <c r="C171" s="646"/>
      <c r="D171" s="639"/>
      <c r="E171" s="639"/>
      <c r="F171" s="639"/>
      <c r="G171" s="639"/>
      <c r="H171" s="639"/>
      <c r="I171" s="639"/>
      <c r="J171" s="639"/>
      <c r="K171" s="639"/>
      <c r="L171" s="639"/>
      <c r="M171" s="639"/>
      <c r="N171" s="639"/>
      <c r="O171" s="639"/>
      <c r="P171" s="639"/>
      <c r="Q171" s="639"/>
    </row>
    <row r="172" spans="1:17" x14ac:dyDescent="0.15">
      <c r="A172" s="644"/>
      <c r="B172" s="645"/>
      <c r="C172" s="646"/>
      <c r="D172" s="639"/>
      <c r="E172" s="639"/>
      <c r="F172" s="639"/>
      <c r="G172" s="639"/>
      <c r="H172" s="639"/>
      <c r="I172" s="639"/>
      <c r="J172" s="639"/>
      <c r="K172" s="639"/>
      <c r="L172" s="639"/>
      <c r="M172" s="639"/>
      <c r="N172" s="639"/>
      <c r="O172" s="639"/>
      <c r="P172" s="639"/>
      <c r="Q172" s="639"/>
    </row>
    <row r="173" spans="1:17" x14ac:dyDescent="0.15">
      <c r="A173" s="647"/>
      <c r="B173" s="648"/>
      <c r="C173" s="649"/>
      <c r="D173" s="639"/>
      <c r="E173" s="639"/>
      <c r="F173" s="639"/>
      <c r="G173" s="639"/>
      <c r="H173" s="639"/>
      <c r="I173" s="639"/>
      <c r="J173" s="639"/>
      <c r="K173" s="639"/>
      <c r="L173" s="639"/>
      <c r="M173" s="639"/>
      <c r="N173" s="639"/>
      <c r="O173" s="639"/>
      <c r="P173" s="639"/>
      <c r="Q173" s="639"/>
    </row>
    <row r="174" spans="1:17" x14ac:dyDescent="0.15">
      <c r="A174" s="638" t="s">
        <v>119</v>
      </c>
      <c r="B174" s="638"/>
      <c r="C174" s="638"/>
      <c r="D174" s="639"/>
      <c r="E174" s="639"/>
      <c r="F174" s="639"/>
      <c r="G174" s="639"/>
      <c r="H174" s="639"/>
      <c r="I174" s="639"/>
      <c r="J174" s="639"/>
      <c r="K174" s="639"/>
      <c r="L174" s="639"/>
      <c r="M174" s="639"/>
      <c r="N174" s="639"/>
      <c r="O174" s="639"/>
      <c r="P174" s="639"/>
      <c r="Q174" s="639"/>
    </row>
    <row r="175" spans="1:17" ht="12.75" customHeight="1" x14ac:dyDescent="0.15">
      <c r="A175" s="638"/>
      <c r="B175" s="638"/>
      <c r="C175" s="638"/>
      <c r="D175" s="639"/>
      <c r="E175" s="639"/>
      <c r="F175" s="639"/>
      <c r="G175" s="639"/>
      <c r="H175" s="639"/>
      <c r="I175" s="639"/>
      <c r="J175" s="639"/>
      <c r="K175" s="639"/>
      <c r="L175" s="639"/>
      <c r="M175" s="639"/>
      <c r="N175" s="639"/>
      <c r="O175" s="639"/>
      <c r="P175" s="639"/>
      <c r="Q175" s="639"/>
    </row>
    <row r="176" spans="1:17" x14ac:dyDescent="0.15">
      <c r="A176" s="638"/>
      <c r="B176" s="638"/>
      <c r="C176" s="638"/>
      <c r="D176" s="639"/>
      <c r="E176" s="639"/>
      <c r="F176" s="639"/>
      <c r="G176" s="639"/>
      <c r="H176" s="639"/>
      <c r="I176" s="639"/>
      <c r="J176" s="639"/>
      <c r="K176" s="639"/>
      <c r="L176" s="639"/>
      <c r="M176" s="639"/>
      <c r="N176" s="639"/>
      <c r="O176" s="639"/>
      <c r="P176" s="639"/>
      <c r="Q176" s="639"/>
    </row>
    <row r="177" spans="1:17" x14ac:dyDescent="0.15">
      <c r="A177" s="638"/>
      <c r="B177" s="638"/>
      <c r="C177" s="638"/>
      <c r="D177" s="639"/>
      <c r="E177" s="639"/>
      <c r="F177" s="639"/>
      <c r="G177" s="639"/>
      <c r="H177" s="639"/>
      <c r="I177" s="639"/>
      <c r="J177" s="639"/>
      <c r="K177" s="639"/>
      <c r="L177" s="639"/>
      <c r="M177" s="639"/>
      <c r="N177" s="639"/>
      <c r="O177" s="639"/>
      <c r="P177" s="639"/>
      <c r="Q177" s="639"/>
    </row>
    <row r="178" spans="1:17" x14ac:dyDescent="0.15">
      <c r="A178" s="638"/>
      <c r="B178" s="638"/>
      <c r="C178" s="638"/>
      <c r="D178" s="639"/>
      <c r="E178" s="639"/>
      <c r="F178" s="639"/>
      <c r="G178" s="639"/>
      <c r="H178" s="639"/>
      <c r="I178" s="639"/>
      <c r="J178" s="639"/>
      <c r="K178" s="639"/>
      <c r="L178" s="639"/>
      <c r="M178" s="639"/>
      <c r="N178" s="639"/>
      <c r="O178" s="639"/>
      <c r="P178" s="639"/>
      <c r="Q178" s="639"/>
    </row>
    <row r="179" spans="1:17" ht="12.75" customHeight="1" x14ac:dyDescent="0.15">
      <c r="A179" s="640" t="s">
        <v>488</v>
      </c>
      <c r="B179" s="640"/>
      <c r="C179" s="640"/>
      <c r="D179" s="640"/>
      <c r="E179" s="640"/>
      <c r="F179" s="640"/>
      <c r="G179" s="640"/>
      <c r="H179" s="640"/>
      <c r="I179" s="640"/>
      <c r="J179" s="640"/>
      <c r="K179" s="640"/>
      <c r="L179" s="640"/>
      <c r="M179" s="640"/>
      <c r="N179" s="640"/>
      <c r="O179" s="640"/>
      <c r="P179" s="640"/>
      <c r="Q179" s="640"/>
    </row>
    <row r="180" spans="1:17" x14ac:dyDescent="0.15">
      <c r="A180" s="640"/>
      <c r="B180" s="640"/>
      <c r="C180" s="640"/>
      <c r="D180" s="640"/>
      <c r="E180" s="640"/>
      <c r="F180" s="640"/>
      <c r="G180" s="640"/>
      <c r="H180" s="640"/>
      <c r="I180" s="640"/>
      <c r="J180" s="640"/>
      <c r="K180" s="640"/>
      <c r="L180" s="640"/>
      <c r="M180" s="640"/>
      <c r="N180" s="640"/>
      <c r="O180" s="640"/>
      <c r="P180" s="640"/>
      <c r="Q180" s="640"/>
    </row>
    <row r="181" spans="1:17" x14ac:dyDescent="0.15">
      <c r="A181" s="640"/>
      <c r="B181" s="640"/>
      <c r="C181" s="640"/>
      <c r="D181" s="640"/>
      <c r="E181" s="640"/>
      <c r="F181" s="640"/>
      <c r="G181" s="640"/>
      <c r="H181" s="640"/>
      <c r="I181" s="640"/>
      <c r="J181" s="640"/>
      <c r="K181" s="640"/>
      <c r="L181" s="640"/>
      <c r="M181" s="640"/>
      <c r="N181" s="640"/>
      <c r="O181" s="640"/>
      <c r="P181" s="640"/>
      <c r="Q181" s="640"/>
    </row>
    <row r="182" spans="1:17" x14ac:dyDescent="0.15">
      <c r="A182" s="640"/>
      <c r="B182" s="640"/>
      <c r="C182" s="640"/>
      <c r="D182" s="640"/>
      <c r="E182" s="640"/>
      <c r="F182" s="640"/>
      <c r="G182" s="640"/>
      <c r="H182" s="640"/>
      <c r="I182" s="640"/>
      <c r="J182" s="640"/>
      <c r="K182" s="640"/>
      <c r="L182" s="640"/>
      <c r="M182" s="640"/>
      <c r="N182" s="640"/>
      <c r="O182" s="640"/>
      <c r="P182" s="640"/>
      <c r="Q182" s="640"/>
    </row>
    <row r="183" spans="1:17" x14ac:dyDescent="0.15">
      <c r="A183" s="640"/>
      <c r="B183" s="640"/>
      <c r="C183" s="640"/>
      <c r="D183" s="640"/>
      <c r="E183" s="640"/>
      <c r="F183" s="640"/>
      <c r="G183" s="640"/>
      <c r="H183" s="640"/>
      <c r="I183" s="640"/>
      <c r="J183" s="640"/>
      <c r="K183" s="640"/>
      <c r="L183" s="640"/>
      <c r="M183" s="640"/>
      <c r="N183" s="640"/>
      <c r="O183" s="640"/>
      <c r="P183" s="640"/>
      <c r="Q183" s="640"/>
    </row>
    <row r="184" spans="1:17" x14ac:dyDescent="0.15">
      <c r="A184" s="640"/>
      <c r="B184" s="640"/>
      <c r="C184" s="640"/>
      <c r="D184" s="640"/>
      <c r="E184" s="640"/>
      <c r="F184" s="640"/>
      <c r="G184" s="640"/>
      <c r="H184" s="640"/>
      <c r="I184" s="640"/>
      <c r="J184" s="640"/>
      <c r="K184" s="640"/>
      <c r="L184" s="640"/>
      <c r="M184" s="640"/>
      <c r="N184" s="640"/>
      <c r="O184" s="640"/>
      <c r="P184" s="640"/>
      <c r="Q184" s="640"/>
    </row>
    <row r="185" spans="1:17" x14ac:dyDescent="0.15">
      <c r="A185" s="1" t="s">
        <v>500</v>
      </c>
    </row>
    <row r="186" spans="1:17" x14ac:dyDescent="0.15">
      <c r="A186" s="1" t="s">
        <v>522</v>
      </c>
    </row>
    <row r="188" spans="1:17" x14ac:dyDescent="0.15">
      <c r="A188" s="1" t="s">
        <v>188</v>
      </c>
    </row>
    <row r="190" spans="1:17" ht="12.75" customHeight="1" x14ac:dyDescent="0.15">
      <c r="A190" s="686"/>
      <c r="B190" s="693" t="s">
        <v>483</v>
      </c>
      <c r="C190" s="693"/>
      <c r="D190" s="693"/>
      <c r="E190" s="693"/>
      <c r="F190" s="693"/>
      <c r="G190" s="693"/>
      <c r="H190" s="693"/>
      <c r="I190" s="693"/>
      <c r="J190" s="693"/>
      <c r="K190" s="693"/>
      <c r="L190" s="693"/>
      <c r="M190" s="693"/>
      <c r="N190" s="693"/>
      <c r="O190" s="693"/>
      <c r="P190" s="693"/>
      <c r="Q190" s="693"/>
    </row>
    <row r="191" spans="1:17" x14ac:dyDescent="0.15">
      <c r="A191" s="686"/>
      <c r="B191" s="693"/>
      <c r="C191" s="693"/>
      <c r="D191" s="693"/>
      <c r="E191" s="693"/>
      <c r="F191" s="693"/>
      <c r="G191" s="693"/>
      <c r="H191" s="693"/>
      <c r="I191" s="693"/>
      <c r="J191" s="693"/>
      <c r="K191" s="693"/>
      <c r="L191" s="693"/>
      <c r="M191" s="693"/>
      <c r="N191" s="693"/>
      <c r="O191" s="693"/>
      <c r="P191" s="693"/>
      <c r="Q191" s="693"/>
    </row>
    <row r="192" spans="1:17" x14ac:dyDescent="0.15">
      <c r="A192" s="686"/>
      <c r="B192" s="687" t="s">
        <v>484</v>
      </c>
      <c r="C192" s="688"/>
      <c r="D192" s="688"/>
      <c r="E192" s="688"/>
      <c r="F192" s="688"/>
      <c r="G192" s="688"/>
      <c r="H192" s="688"/>
      <c r="I192" s="688"/>
      <c r="J192" s="688"/>
      <c r="K192" s="688"/>
      <c r="L192" s="688"/>
      <c r="M192" s="688"/>
      <c r="N192" s="688"/>
      <c r="O192" s="688"/>
      <c r="P192" s="688"/>
      <c r="Q192" s="689"/>
    </row>
    <row r="193" spans="1:17" x14ac:dyDescent="0.15">
      <c r="A193" s="686"/>
      <c r="B193" s="690"/>
      <c r="C193" s="691"/>
      <c r="D193" s="691"/>
      <c r="E193" s="691"/>
      <c r="F193" s="691"/>
      <c r="G193" s="691"/>
      <c r="H193" s="691"/>
      <c r="I193" s="691"/>
      <c r="J193" s="691"/>
      <c r="K193" s="691"/>
      <c r="L193" s="691"/>
      <c r="M193" s="691"/>
      <c r="N193" s="691"/>
      <c r="O193" s="691"/>
      <c r="P193" s="691"/>
      <c r="Q193" s="692"/>
    </row>
    <row r="194" spans="1:17" x14ac:dyDescent="0.15">
      <c r="A194" s="174"/>
    </row>
    <row r="195" spans="1:17" ht="12.75" customHeight="1" x14ac:dyDescent="0.15"/>
    <row r="196" spans="1:17" ht="12.75" customHeight="1" x14ac:dyDescent="0.15">
      <c r="A196" s="1" t="s">
        <v>529</v>
      </c>
    </row>
    <row r="198" spans="1:17" x14ac:dyDescent="0.15">
      <c r="A198" s="678" t="s">
        <v>23</v>
      </c>
      <c r="B198" s="678"/>
      <c r="C198" s="678"/>
      <c r="D198" s="679"/>
      <c r="E198" s="680"/>
      <c r="F198" s="680"/>
      <c r="G198" s="680"/>
      <c r="H198" s="680"/>
      <c r="I198" s="680"/>
      <c r="J198" s="681"/>
      <c r="K198" s="218" t="str">
        <f>IF(AND(AA22="空白",AA23="有"),AB23,"")</f>
        <v/>
      </c>
    </row>
    <row r="199" spans="1:17" x14ac:dyDescent="0.15">
      <c r="A199" s="678" t="s">
        <v>24</v>
      </c>
      <c r="B199" s="678"/>
      <c r="C199" s="678"/>
      <c r="D199" s="679"/>
      <c r="E199" s="680"/>
      <c r="F199" s="680"/>
      <c r="G199" s="680"/>
      <c r="H199" s="680"/>
      <c r="I199" s="680"/>
      <c r="J199" s="681"/>
    </row>
    <row r="200" spans="1:17" ht="12.75" customHeight="1" x14ac:dyDescent="0.15">
      <c r="A200" s="678" t="s">
        <v>13</v>
      </c>
      <c r="B200" s="678"/>
      <c r="C200" s="678"/>
      <c r="D200" s="679"/>
      <c r="E200" s="680"/>
      <c r="F200" s="680"/>
      <c r="G200" s="680"/>
      <c r="H200" s="680"/>
      <c r="I200" s="680"/>
      <c r="J200" s="681"/>
    </row>
    <row r="201" spans="1:17" ht="12.75" customHeight="1" x14ac:dyDescent="0.15">
      <c r="A201" s="682" t="s">
        <v>25</v>
      </c>
      <c r="B201" s="682"/>
      <c r="C201" s="682"/>
      <c r="D201" s="679"/>
      <c r="E201" s="680"/>
      <c r="F201" s="680"/>
      <c r="G201" s="680"/>
      <c r="H201" s="680"/>
      <c r="I201" s="680"/>
      <c r="J201" s="681"/>
    </row>
    <row r="202" spans="1:17" ht="12.75" customHeight="1" x14ac:dyDescent="0.15">
      <c r="A202" s="682" t="s">
        <v>485</v>
      </c>
      <c r="B202" s="682"/>
      <c r="C202" s="682"/>
      <c r="D202" s="683"/>
      <c r="E202" s="684"/>
      <c r="F202" s="684"/>
      <c r="G202" s="684"/>
      <c r="H202" s="684"/>
      <c r="I202" s="684"/>
      <c r="J202" s="685"/>
    </row>
    <row r="203" spans="1:17" ht="12.75" customHeight="1" x14ac:dyDescent="0.15">
      <c r="A203" s="658" t="s">
        <v>185</v>
      </c>
      <c r="B203" s="638"/>
      <c r="C203" s="638"/>
      <c r="D203" s="668"/>
      <c r="E203" s="669"/>
      <c r="F203" s="669"/>
      <c r="G203" s="669"/>
      <c r="H203" s="669"/>
      <c r="I203" s="669"/>
      <c r="J203" s="669"/>
      <c r="K203" s="669"/>
      <c r="L203" s="669"/>
      <c r="M203" s="669"/>
      <c r="N203" s="669"/>
      <c r="O203" s="669"/>
      <c r="P203" s="669"/>
      <c r="Q203" s="670"/>
    </row>
    <row r="204" spans="1:17" x14ac:dyDescent="0.15">
      <c r="A204" s="638"/>
      <c r="B204" s="638"/>
      <c r="C204" s="638"/>
      <c r="D204" s="671"/>
      <c r="E204" s="672"/>
      <c r="F204" s="672"/>
      <c r="G204" s="672"/>
      <c r="H204" s="672"/>
      <c r="I204" s="672"/>
      <c r="J204" s="672"/>
      <c r="K204" s="672"/>
      <c r="L204" s="672"/>
      <c r="M204" s="672"/>
      <c r="N204" s="672"/>
      <c r="O204" s="672"/>
      <c r="P204" s="672"/>
      <c r="Q204" s="673"/>
    </row>
    <row r="205" spans="1:17" x14ac:dyDescent="0.15">
      <c r="A205" s="638"/>
      <c r="B205" s="638"/>
      <c r="C205" s="638"/>
      <c r="D205" s="671"/>
      <c r="E205" s="672"/>
      <c r="F205" s="672"/>
      <c r="G205" s="672"/>
      <c r="H205" s="672"/>
      <c r="I205" s="672"/>
      <c r="J205" s="672"/>
      <c r="K205" s="672"/>
      <c r="L205" s="672"/>
      <c r="M205" s="672"/>
      <c r="N205" s="672"/>
      <c r="O205" s="672"/>
      <c r="P205" s="672"/>
      <c r="Q205" s="673"/>
    </row>
    <row r="206" spans="1:17" x14ac:dyDescent="0.15">
      <c r="A206" s="638"/>
      <c r="B206" s="638"/>
      <c r="C206" s="638"/>
      <c r="D206" s="674"/>
      <c r="E206" s="675"/>
      <c r="F206" s="675"/>
      <c r="G206" s="675"/>
      <c r="H206" s="675"/>
      <c r="I206" s="675"/>
      <c r="J206" s="675"/>
      <c r="K206" s="675"/>
      <c r="L206" s="675"/>
      <c r="M206" s="675"/>
      <c r="N206" s="675"/>
      <c r="O206" s="675"/>
      <c r="P206" s="675"/>
      <c r="Q206" s="676"/>
    </row>
    <row r="207" spans="1:17" ht="12.75" customHeight="1" x14ac:dyDescent="0.15">
      <c r="A207" s="638" t="s">
        <v>26</v>
      </c>
      <c r="B207" s="638"/>
      <c r="C207" s="638"/>
      <c r="D207" s="668"/>
      <c r="E207" s="669"/>
      <c r="F207" s="669"/>
      <c r="G207" s="669"/>
      <c r="H207" s="669"/>
      <c r="I207" s="669"/>
      <c r="J207" s="669"/>
      <c r="K207" s="669"/>
      <c r="L207" s="669"/>
      <c r="M207" s="669"/>
      <c r="N207" s="669"/>
      <c r="O207" s="669"/>
      <c r="P207" s="669"/>
      <c r="Q207" s="670"/>
    </row>
    <row r="208" spans="1:17" ht="12.75" customHeight="1" x14ac:dyDescent="0.15">
      <c r="A208" s="638"/>
      <c r="B208" s="638"/>
      <c r="C208" s="638"/>
      <c r="D208" s="671"/>
      <c r="E208" s="672"/>
      <c r="F208" s="672"/>
      <c r="G208" s="672"/>
      <c r="H208" s="672"/>
      <c r="I208" s="672"/>
      <c r="J208" s="672"/>
      <c r="K208" s="672"/>
      <c r="L208" s="672"/>
      <c r="M208" s="672"/>
      <c r="N208" s="672"/>
      <c r="O208" s="672"/>
      <c r="P208" s="672"/>
      <c r="Q208" s="673"/>
    </row>
    <row r="209" spans="1:17" x14ac:dyDescent="0.15">
      <c r="A209" s="638"/>
      <c r="B209" s="638"/>
      <c r="C209" s="638"/>
      <c r="D209" s="671"/>
      <c r="E209" s="672"/>
      <c r="F209" s="672"/>
      <c r="G209" s="672"/>
      <c r="H209" s="672"/>
      <c r="I209" s="672"/>
      <c r="J209" s="672"/>
      <c r="K209" s="672"/>
      <c r="L209" s="672"/>
      <c r="M209" s="672"/>
      <c r="N209" s="672"/>
      <c r="O209" s="672"/>
      <c r="P209" s="672"/>
      <c r="Q209" s="673"/>
    </row>
    <row r="210" spans="1:17" ht="12.75" customHeight="1" x14ac:dyDescent="0.15">
      <c r="A210" s="638"/>
      <c r="B210" s="638"/>
      <c r="C210" s="638"/>
      <c r="D210" s="674"/>
      <c r="E210" s="675"/>
      <c r="F210" s="675"/>
      <c r="G210" s="675"/>
      <c r="H210" s="675"/>
      <c r="I210" s="675"/>
      <c r="J210" s="675"/>
      <c r="K210" s="675"/>
      <c r="L210" s="675"/>
      <c r="M210" s="675"/>
      <c r="N210" s="675"/>
      <c r="O210" s="675"/>
      <c r="P210" s="675"/>
      <c r="Q210" s="676"/>
    </row>
    <row r="211" spans="1:17" x14ac:dyDescent="0.15">
      <c r="A211" s="677" t="s">
        <v>487</v>
      </c>
      <c r="B211" s="677"/>
      <c r="C211" s="677"/>
      <c r="D211" s="677"/>
      <c r="E211" s="677"/>
      <c r="F211" s="677"/>
      <c r="G211" s="677"/>
      <c r="H211" s="677"/>
      <c r="I211" s="677"/>
      <c r="J211" s="677"/>
      <c r="K211" s="677"/>
      <c r="L211" s="677"/>
      <c r="M211" s="677"/>
      <c r="N211" s="677"/>
      <c r="O211" s="677"/>
      <c r="P211" s="677"/>
      <c r="Q211" s="677"/>
    </row>
    <row r="212" spans="1:17" x14ac:dyDescent="0.15">
      <c r="A212" s="677"/>
      <c r="B212" s="677"/>
      <c r="C212" s="677"/>
      <c r="D212" s="677"/>
      <c r="E212" s="677"/>
      <c r="F212" s="677"/>
      <c r="G212" s="677"/>
      <c r="H212" s="677"/>
      <c r="I212" s="677"/>
      <c r="J212" s="677"/>
      <c r="K212" s="677"/>
      <c r="L212" s="677"/>
      <c r="M212" s="677"/>
      <c r="N212" s="677"/>
      <c r="O212" s="677"/>
      <c r="P212" s="677"/>
      <c r="Q212" s="677"/>
    </row>
    <row r="213" spans="1:17" x14ac:dyDescent="0.15">
      <c r="A213" s="677"/>
      <c r="B213" s="677"/>
      <c r="C213" s="677"/>
      <c r="D213" s="677"/>
      <c r="E213" s="677"/>
      <c r="F213" s="677"/>
      <c r="G213" s="677"/>
      <c r="H213" s="677"/>
      <c r="I213" s="677"/>
      <c r="J213" s="677"/>
      <c r="K213" s="677"/>
      <c r="L213" s="677"/>
      <c r="M213" s="677"/>
      <c r="N213" s="677"/>
      <c r="O213" s="677"/>
      <c r="P213" s="677"/>
      <c r="Q213" s="677"/>
    </row>
    <row r="214" spans="1:17" x14ac:dyDescent="0.15">
      <c r="A214" s="677"/>
      <c r="B214" s="677"/>
      <c r="C214" s="677"/>
      <c r="D214" s="677"/>
      <c r="E214" s="677"/>
      <c r="F214" s="677"/>
      <c r="G214" s="677"/>
      <c r="H214" s="677"/>
      <c r="I214" s="677"/>
      <c r="J214" s="677"/>
      <c r="K214" s="677"/>
      <c r="L214" s="677"/>
      <c r="M214" s="677"/>
      <c r="N214" s="677"/>
      <c r="O214" s="677"/>
      <c r="P214" s="677"/>
      <c r="Q214" s="677"/>
    </row>
    <row r="215" spans="1:17" x14ac:dyDescent="0.15">
      <c r="A215" s="677"/>
      <c r="B215" s="677"/>
      <c r="C215" s="677"/>
      <c r="D215" s="677"/>
      <c r="E215" s="677"/>
      <c r="F215" s="677"/>
      <c r="G215" s="677"/>
      <c r="H215" s="677"/>
      <c r="I215" s="677"/>
      <c r="J215" s="677"/>
      <c r="K215" s="677"/>
      <c r="L215" s="677"/>
      <c r="M215" s="677"/>
      <c r="N215" s="677"/>
      <c r="O215" s="677"/>
      <c r="P215" s="677"/>
      <c r="Q215" s="677"/>
    </row>
    <row r="216" spans="1:17" x14ac:dyDescent="0.15">
      <c r="A216" s="677"/>
      <c r="B216" s="677"/>
      <c r="C216" s="677"/>
      <c r="D216" s="677"/>
      <c r="E216" s="677"/>
      <c r="F216" s="677"/>
      <c r="G216" s="677"/>
      <c r="H216" s="677"/>
      <c r="I216" s="677"/>
      <c r="J216" s="677"/>
      <c r="K216" s="677"/>
      <c r="L216" s="677"/>
      <c r="M216" s="677"/>
      <c r="N216" s="677"/>
      <c r="O216" s="677"/>
      <c r="P216" s="677"/>
      <c r="Q216" s="677"/>
    </row>
    <row r="217" spans="1:17" x14ac:dyDescent="0.15">
      <c r="A217" s="275"/>
      <c r="B217" s="275"/>
      <c r="C217" s="275"/>
      <c r="D217" s="275"/>
      <c r="E217" s="275"/>
      <c r="F217" s="275"/>
      <c r="G217" s="275"/>
      <c r="H217" s="275"/>
      <c r="I217" s="275"/>
      <c r="J217" s="275"/>
      <c r="K217" s="275"/>
      <c r="L217" s="275"/>
      <c r="M217" s="275"/>
      <c r="N217" s="275"/>
      <c r="O217" s="275"/>
      <c r="P217" s="275"/>
      <c r="Q217" s="275"/>
    </row>
    <row r="219" spans="1:17" x14ac:dyDescent="0.15">
      <c r="A219" s="3" t="s">
        <v>528</v>
      </c>
      <c r="B219" s="3"/>
      <c r="C219" s="3"/>
      <c r="D219" s="3"/>
      <c r="E219" s="3"/>
      <c r="F219" s="3"/>
      <c r="G219" s="3"/>
      <c r="H219" s="3"/>
      <c r="I219" s="3"/>
      <c r="J219" s="3"/>
      <c r="K219" s="3"/>
      <c r="L219" s="3"/>
      <c r="M219" s="3"/>
      <c r="N219" s="3"/>
      <c r="O219" s="3"/>
      <c r="P219" s="3"/>
      <c r="Q219" s="3"/>
    </row>
    <row r="220" spans="1:17" x14ac:dyDescent="0.15">
      <c r="A220" s="3"/>
      <c r="B220" s="3"/>
      <c r="C220" s="3"/>
      <c r="D220" s="224"/>
      <c r="E220" s="224"/>
      <c r="F220" s="224"/>
      <c r="G220" s="224"/>
      <c r="H220" s="224"/>
      <c r="I220" s="224"/>
      <c r="J220" s="224"/>
      <c r="K220" s="224"/>
      <c r="L220" s="224"/>
      <c r="M220" s="224"/>
      <c r="N220" s="224"/>
      <c r="O220" s="224"/>
      <c r="P220" s="224"/>
      <c r="Q220" s="224"/>
    </row>
    <row r="221" spans="1:17" x14ac:dyDescent="0.15">
      <c r="A221" s="641" t="s">
        <v>486</v>
      </c>
      <c r="B221" s="642"/>
      <c r="C221" s="643"/>
      <c r="D221" s="650" t="s">
        <v>23</v>
      </c>
      <c r="E221" s="651"/>
      <c r="F221" s="652"/>
      <c r="G221" s="653"/>
      <c r="H221" s="653"/>
      <c r="I221" s="653"/>
      <c r="J221" s="653"/>
      <c r="K221" s="653"/>
      <c r="L221" s="653"/>
      <c r="M221" s="653"/>
      <c r="N221" s="225" t="str">
        <f>IF(AND(AA29="空白",AA30="有"),AB30,"")</f>
        <v/>
      </c>
      <c r="O221" s="224"/>
      <c r="P221" s="224"/>
      <c r="Q221" s="224"/>
    </row>
    <row r="222" spans="1:17" x14ac:dyDescent="0.15">
      <c r="A222" s="644"/>
      <c r="B222" s="645"/>
      <c r="C222" s="646"/>
      <c r="D222" s="650" t="s">
        <v>24</v>
      </c>
      <c r="E222" s="651"/>
      <c r="F222" s="652"/>
      <c r="G222" s="653"/>
      <c r="H222" s="653"/>
      <c r="I222" s="653"/>
      <c r="J222" s="653"/>
      <c r="K222" s="653"/>
      <c r="L222" s="653"/>
      <c r="M222" s="653"/>
      <c r="N222" s="224"/>
      <c r="O222" s="224"/>
      <c r="P222" s="224"/>
      <c r="Q222" s="224"/>
    </row>
    <row r="223" spans="1:17" x14ac:dyDescent="0.15">
      <c r="A223" s="644"/>
      <c r="B223" s="645"/>
      <c r="C223" s="646"/>
      <c r="D223" s="650" t="s">
        <v>13</v>
      </c>
      <c r="E223" s="651"/>
      <c r="F223" s="652"/>
      <c r="G223" s="654"/>
      <c r="H223" s="653"/>
      <c r="I223" s="653"/>
      <c r="J223" s="653"/>
      <c r="K223" s="653"/>
      <c r="L223" s="653"/>
      <c r="M223" s="653"/>
      <c r="N223" s="224"/>
      <c r="O223" s="224"/>
      <c r="P223" s="224"/>
      <c r="Q223" s="224"/>
    </row>
    <row r="224" spans="1:17" x14ac:dyDescent="0.15">
      <c r="A224" s="644"/>
      <c r="B224" s="645"/>
      <c r="C224" s="646"/>
      <c r="D224" s="655" t="s">
        <v>25</v>
      </c>
      <c r="E224" s="656"/>
      <c r="F224" s="657"/>
      <c r="G224" s="654"/>
      <c r="H224" s="653"/>
      <c r="I224" s="653"/>
      <c r="J224" s="653"/>
      <c r="K224" s="653"/>
      <c r="L224" s="653"/>
      <c r="M224" s="653"/>
      <c r="N224" s="224"/>
      <c r="O224" s="224"/>
      <c r="P224" s="224"/>
      <c r="Q224" s="224"/>
    </row>
    <row r="225" spans="1:17" x14ac:dyDescent="0.15">
      <c r="A225" s="644"/>
      <c r="B225" s="645"/>
      <c r="C225" s="646"/>
      <c r="D225" s="639"/>
      <c r="E225" s="639"/>
      <c r="F225" s="639"/>
      <c r="G225" s="639"/>
      <c r="H225" s="639"/>
      <c r="I225" s="639"/>
      <c r="J225" s="639"/>
      <c r="K225" s="639"/>
      <c r="L225" s="639"/>
      <c r="M225" s="639"/>
      <c r="N225" s="639"/>
      <c r="O225" s="639"/>
      <c r="P225" s="639"/>
      <c r="Q225" s="639"/>
    </row>
    <row r="226" spans="1:17" x14ac:dyDescent="0.15">
      <c r="A226" s="644"/>
      <c r="B226" s="645"/>
      <c r="C226" s="646"/>
      <c r="D226" s="639"/>
      <c r="E226" s="639"/>
      <c r="F226" s="639"/>
      <c r="G226" s="639"/>
      <c r="H226" s="639"/>
      <c r="I226" s="639"/>
      <c r="J226" s="639"/>
      <c r="K226" s="639"/>
      <c r="L226" s="639"/>
      <c r="M226" s="639"/>
      <c r="N226" s="639"/>
      <c r="O226" s="639"/>
      <c r="P226" s="639"/>
      <c r="Q226" s="639"/>
    </row>
    <row r="227" spans="1:17" x14ac:dyDescent="0.15">
      <c r="A227" s="644"/>
      <c r="B227" s="645"/>
      <c r="C227" s="646"/>
      <c r="D227" s="639"/>
      <c r="E227" s="639"/>
      <c r="F227" s="639"/>
      <c r="G227" s="639"/>
      <c r="H227" s="639"/>
      <c r="I227" s="639"/>
      <c r="J227" s="639"/>
      <c r="K227" s="639"/>
      <c r="L227" s="639"/>
      <c r="M227" s="639"/>
      <c r="N227" s="639"/>
      <c r="O227" s="639"/>
      <c r="P227" s="639"/>
      <c r="Q227" s="639"/>
    </row>
    <row r="228" spans="1:17" x14ac:dyDescent="0.15">
      <c r="A228" s="647"/>
      <c r="B228" s="648"/>
      <c r="C228" s="649"/>
      <c r="D228" s="639"/>
      <c r="E228" s="639"/>
      <c r="F228" s="639"/>
      <c r="G228" s="639"/>
      <c r="H228" s="639"/>
      <c r="I228" s="639"/>
      <c r="J228" s="639"/>
      <c r="K228" s="639"/>
      <c r="L228" s="639"/>
      <c r="M228" s="639"/>
      <c r="N228" s="639"/>
      <c r="O228" s="639"/>
      <c r="P228" s="639"/>
      <c r="Q228" s="639"/>
    </row>
    <row r="229" spans="1:17" x14ac:dyDescent="0.15">
      <c r="A229" s="641" t="s">
        <v>26</v>
      </c>
      <c r="B229" s="642"/>
      <c r="C229" s="643"/>
      <c r="D229" s="694" t="s">
        <v>23</v>
      </c>
      <c r="E229" s="695"/>
      <c r="F229" s="696"/>
      <c r="G229" s="653"/>
      <c r="H229" s="653"/>
      <c r="I229" s="653"/>
      <c r="J229" s="653"/>
      <c r="K229" s="653"/>
      <c r="L229" s="653"/>
      <c r="M229" s="653"/>
      <c r="N229" s="279"/>
      <c r="O229" s="279"/>
      <c r="P229" s="279"/>
      <c r="Q229" s="279"/>
    </row>
    <row r="230" spans="1:17" x14ac:dyDescent="0.15">
      <c r="A230" s="644"/>
      <c r="B230" s="645"/>
      <c r="C230" s="646"/>
      <c r="D230" s="694" t="s">
        <v>24</v>
      </c>
      <c r="E230" s="695"/>
      <c r="F230" s="696"/>
      <c r="G230" s="653"/>
      <c r="H230" s="653"/>
      <c r="I230" s="653"/>
      <c r="J230" s="653"/>
      <c r="K230" s="653"/>
      <c r="L230" s="653"/>
      <c r="M230" s="653"/>
      <c r="N230" s="279"/>
      <c r="O230" s="279"/>
      <c r="P230" s="279"/>
      <c r="Q230" s="279"/>
    </row>
    <row r="231" spans="1:17" x14ac:dyDescent="0.15">
      <c r="A231" s="644"/>
      <c r="B231" s="645"/>
      <c r="C231" s="646"/>
      <c r="D231" s="694" t="s">
        <v>13</v>
      </c>
      <c r="E231" s="695"/>
      <c r="F231" s="696"/>
      <c r="G231" s="654"/>
      <c r="H231" s="653"/>
      <c r="I231" s="653"/>
      <c r="J231" s="653"/>
      <c r="K231" s="653"/>
      <c r="L231" s="653"/>
      <c r="M231" s="653"/>
      <c r="N231" s="279"/>
      <c r="O231" s="279"/>
      <c r="P231" s="279"/>
      <c r="Q231" s="279"/>
    </row>
    <row r="232" spans="1:17" ht="12.75" customHeight="1" x14ac:dyDescent="0.15">
      <c r="A232" s="644"/>
      <c r="B232" s="645"/>
      <c r="C232" s="646"/>
      <c r="D232" s="697" t="s">
        <v>25</v>
      </c>
      <c r="E232" s="698"/>
      <c r="F232" s="699"/>
      <c r="G232" s="654"/>
      <c r="H232" s="653"/>
      <c r="I232" s="653"/>
      <c r="J232" s="653"/>
      <c r="K232" s="653"/>
      <c r="L232" s="653"/>
      <c r="M232" s="653"/>
      <c r="N232" s="279"/>
      <c r="O232" s="279"/>
      <c r="P232" s="279"/>
      <c r="Q232" s="279"/>
    </row>
    <row r="233" spans="1:17" x14ac:dyDescent="0.15">
      <c r="A233" s="644"/>
      <c r="B233" s="645"/>
      <c r="C233" s="646"/>
      <c r="D233" s="697" t="s">
        <v>485</v>
      </c>
      <c r="E233" s="698"/>
      <c r="F233" s="699"/>
      <c r="G233" s="654"/>
      <c r="H233" s="653"/>
      <c r="I233" s="653"/>
      <c r="J233" s="653"/>
      <c r="K233" s="653"/>
      <c r="L233" s="653"/>
      <c r="M233" s="653"/>
      <c r="N233" s="279"/>
      <c r="O233" s="279"/>
      <c r="P233" s="279"/>
      <c r="Q233" s="279"/>
    </row>
    <row r="234" spans="1:17" x14ac:dyDescent="0.15">
      <c r="A234" s="644"/>
      <c r="B234" s="645"/>
      <c r="C234" s="646"/>
      <c r="D234" s="639"/>
      <c r="E234" s="639"/>
      <c r="F234" s="639"/>
      <c r="G234" s="639"/>
      <c r="H234" s="639"/>
      <c r="I234" s="639"/>
      <c r="J234" s="639"/>
      <c r="K234" s="639"/>
      <c r="L234" s="639"/>
      <c r="M234" s="639"/>
      <c r="N234" s="639"/>
      <c r="O234" s="639"/>
      <c r="P234" s="639"/>
      <c r="Q234" s="639"/>
    </row>
    <row r="235" spans="1:17" x14ac:dyDescent="0.15">
      <c r="A235" s="644"/>
      <c r="B235" s="645"/>
      <c r="C235" s="646"/>
      <c r="D235" s="639"/>
      <c r="E235" s="639"/>
      <c r="F235" s="639"/>
      <c r="G235" s="639"/>
      <c r="H235" s="639"/>
      <c r="I235" s="639"/>
      <c r="J235" s="639"/>
      <c r="K235" s="639"/>
      <c r="L235" s="639"/>
      <c r="M235" s="639"/>
      <c r="N235" s="639"/>
      <c r="O235" s="639"/>
      <c r="P235" s="639"/>
      <c r="Q235" s="639"/>
    </row>
    <row r="236" spans="1:17" x14ac:dyDescent="0.15">
      <c r="A236" s="644"/>
      <c r="B236" s="645"/>
      <c r="C236" s="646"/>
      <c r="D236" s="639"/>
      <c r="E236" s="639"/>
      <c r="F236" s="639"/>
      <c r="G236" s="639"/>
      <c r="H236" s="639"/>
      <c r="I236" s="639"/>
      <c r="J236" s="639"/>
      <c r="K236" s="639"/>
      <c r="L236" s="639"/>
      <c r="M236" s="639"/>
      <c r="N236" s="639"/>
      <c r="O236" s="639"/>
      <c r="P236" s="639"/>
      <c r="Q236" s="639"/>
    </row>
    <row r="237" spans="1:17" x14ac:dyDescent="0.15">
      <c r="A237" s="647"/>
      <c r="B237" s="648"/>
      <c r="C237" s="649"/>
      <c r="D237" s="639"/>
      <c r="E237" s="639"/>
      <c r="F237" s="639"/>
      <c r="G237" s="639"/>
      <c r="H237" s="639"/>
      <c r="I237" s="639"/>
      <c r="J237" s="639"/>
      <c r="K237" s="639"/>
      <c r="L237" s="639"/>
      <c r="M237" s="639"/>
      <c r="N237" s="639"/>
      <c r="O237" s="639"/>
      <c r="P237" s="639"/>
      <c r="Q237" s="639"/>
    </row>
    <row r="238" spans="1:17" x14ac:dyDescent="0.15">
      <c r="A238" s="638" t="s">
        <v>119</v>
      </c>
      <c r="B238" s="638"/>
      <c r="C238" s="638"/>
      <c r="D238" s="639"/>
      <c r="E238" s="639"/>
      <c r="F238" s="639"/>
      <c r="G238" s="639"/>
      <c r="H238" s="639"/>
      <c r="I238" s="639"/>
      <c r="J238" s="639"/>
      <c r="K238" s="639"/>
      <c r="L238" s="639"/>
      <c r="M238" s="639"/>
      <c r="N238" s="639"/>
      <c r="O238" s="639"/>
      <c r="P238" s="639"/>
      <c r="Q238" s="639"/>
    </row>
    <row r="239" spans="1:17" ht="12.75" customHeight="1" x14ac:dyDescent="0.15">
      <c r="A239" s="638"/>
      <c r="B239" s="638"/>
      <c r="C239" s="638"/>
      <c r="D239" s="639"/>
      <c r="E239" s="639"/>
      <c r="F239" s="639"/>
      <c r="G239" s="639"/>
      <c r="H239" s="639"/>
      <c r="I239" s="639"/>
      <c r="J239" s="639"/>
      <c r="K239" s="639"/>
      <c r="L239" s="639"/>
      <c r="M239" s="639"/>
      <c r="N239" s="639"/>
      <c r="O239" s="639"/>
      <c r="P239" s="639"/>
      <c r="Q239" s="639"/>
    </row>
    <row r="240" spans="1:17" x14ac:dyDescent="0.15">
      <c r="A240" s="638"/>
      <c r="B240" s="638"/>
      <c r="C240" s="638"/>
      <c r="D240" s="639"/>
      <c r="E240" s="639"/>
      <c r="F240" s="639"/>
      <c r="G240" s="639"/>
      <c r="H240" s="639"/>
      <c r="I240" s="639"/>
      <c r="J240" s="639"/>
      <c r="K240" s="639"/>
      <c r="L240" s="639"/>
      <c r="M240" s="639"/>
      <c r="N240" s="639"/>
      <c r="O240" s="639"/>
      <c r="P240" s="639"/>
      <c r="Q240" s="639"/>
    </row>
    <row r="241" spans="1:17" x14ac:dyDescent="0.15">
      <c r="A241" s="638"/>
      <c r="B241" s="638"/>
      <c r="C241" s="638"/>
      <c r="D241" s="639"/>
      <c r="E241" s="639"/>
      <c r="F241" s="639"/>
      <c r="G241" s="639"/>
      <c r="H241" s="639"/>
      <c r="I241" s="639"/>
      <c r="J241" s="639"/>
      <c r="K241" s="639"/>
      <c r="L241" s="639"/>
      <c r="M241" s="639"/>
      <c r="N241" s="639"/>
      <c r="O241" s="639"/>
      <c r="P241" s="639"/>
      <c r="Q241" s="639"/>
    </row>
    <row r="242" spans="1:17" x14ac:dyDescent="0.15">
      <c r="A242" s="638"/>
      <c r="B242" s="638"/>
      <c r="C242" s="638"/>
      <c r="D242" s="639"/>
      <c r="E242" s="639"/>
      <c r="F242" s="639"/>
      <c r="G242" s="639"/>
      <c r="H242" s="639"/>
      <c r="I242" s="639"/>
      <c r="J242" s="639"/>
      <c r="K242" s="639"/>
      <c r="L242" s="639"/>
      <c r="M242" s="639"/>
      <c r="N242" s="639"/>
      <c r="O242" s="639"/>
      <c r="P242" s="639"/>
      <c r="Q242" s="639"/>
    </row>
    <row r="243" spans="1:17" ht="12.75" customHeight="1" x14ac:dyDescent="0.15">
      <c r="A243" s="640" t="s">
        <v>488</v>
      </c>
      <c r="B243" s="640"/>
      <c r="C243" s="640"/>
      <c r="D243" s="640"/>
      <c r="E243" s="640"/>
      <c r="F243" s="640"/>
      <c r="G243" s="640"/>
      <c r="H243" s="640"/>
      <c r="I243" s="640"/>
      <c r="J243" s="640"/>
      <c r="K243" s="640"/>
      <c r="L243" s="640"/>
      <c r="M243" s="640"/>
      <c r="N243" s="640"/>
      <c r="O243" s="640"/>
      <c r="P243" s="640"/>
      <c r="Q243" s="640"/>
    </row>
    <row r="244" spans="1:17" x14ac:dyDescent="0.15">
      <c r="A244" s="640"/>
      <c r="B244" s="640"/>
      <c r="C244" s="640"/>
      <c r="D244" s="640"/>
      <c r="E244" s="640"/>
      <c r="F244" s="640"/>
      <c r="G244" s="640"/>
      <c r="H244" s="640"/>
      <c r="I244" s="640"/>
      <c r="J244" s="640"/>
      <c r="K244" s="640"/>
      <c r="L244" s="640"/>
      <c r="M244" s="640"/>
      <c r="N244" s="640"/>
      <c r="O244" s="640"/>
      <c r="P244" s="640"/>
      <c r="Q244" s="640"/>
    </row>
    <row r="245" spans="1:17" x14ac:dyDescent="0.15">
      <c r="A245" s="640"/>
      <c r="B245" s="640"/>
      <c r="C245" s="640"/>
      <c r="D245" s="640"/>
      <c r="E245" s="640"/>
      <c r="F245" s="640"/>
      <c r="G245" s="640"/>
      <c r="H245" s="640"/>
      <c r="I245" s="640"/>
      <c r="J245" s="640"/>
      <c r="K245" s="640"/>
      <c r="L245" s="640"/>
      <c r="M245" s="640"/>
      <c r="N245" s="640"/>
      <c r="O245" s="640"/>
      <c r="P245" s="640"/>
      <c r="Q245" s="640"/>
    </row>
    <row r="246" spans="1:17" x14ac:dyDescent="0.15">
      <c r="A246" s="640"/>
      <c r="B246" s="640"/>
      <c r="C246" s="640"/>
      <c r="D246" s="640"/>
      <c r="E246" s="640"/>
      <c r="F246" s="640"/>
      <c r="G246" s="640"/>
      <c r="H246" s="640"/>
      <c r="I246" s="640"/>
      <c r="J246" s="640"/>
      <c r="K246" s="640"/>
      <c r="L246" s="640"/>
      <c r="M246" s="640"/>
      <c r="N246" s="640"/>
      <c r="O246" s="640"/>
      <c r="P246" s="640"/>
      <c r="Q246" s="640"/>
    </row>
    <row r="247" spans="1:17" x14ac:dyDescent="0.15">
      <c r="A247" s="640"/>
      <c r="B247" s="640"/>
      <c r="C247" s="640"/>
      <c r="D247" s="640"/>
      <c r="E247" s="640"/>
      <c r="F247" s="640"/>
      <c r="G247" s="640"/>
      <c r="H247" s="640"/>
      <c r="I247" s="640"/>
      <c r="J247" s="640"/>
      <c r="K247" s="640"/>
      <c r="L247" s="640"/>
      <c r="M247" s="640"/>
      <c r="N247" s="640"/>
      <c r="O247" s="640"/>
      <c r="P247" s="640"/>
      <c r="Q247" s="640"/>
    </row>
    <row r="248" spans="1:17" x14ac:dyDescent="0.15">
      <c r="A248" s="640"/>
      <c r="B248" s="640"/>
      <c r="C248" s="640"/>
      <c r="D248" s="640"/>
      <c r="E248" s="640"/>
      <c r="F248" s="640"/>
      <c r="G248" s="640"/>
      <c r="H248" s="640"/>
      <c r="I248" s="640"/>
      <c r="J248" s="640"/>
      <c r="K248" s="640"/>
      <c r="L248" s="640"/>
      <c r="M248" s="640"/>
      <c r="N248" s="640"/>
      <c r="O248" s="640"/>
      <c r="P248" s="640"/>
      <c r="Q248" s="640"/>
    </row>
    <row r="250" spans="1:17" x14ac:dyDescent="0.15">
      <c r="A250" s="1" t="s">
        <v>501</v>
      </c>
    </row>
    <row r="251" spans="1:17" x14ac:dyDescent="0.15">
      <c r="A251" s="1" t="s">
        <v>522</v>
      </c>
    </row>
    <row r="253" spans="1:17" x14ac:dyDescent="0.15">
      <c r="A253" s="1" t="s">
        <v>188</v>
      </c>
    </row>
    <row r="255" spans="1:17" ht="12.75" customHeight="1" x14ac:dyDescent="0.15">
      <c r="A255" s="686"/>
      <c r="B255" s="693" t="s">
        <v>483</v>
      </c>
      <c r="C255" s="693"/>
      <c r="D255" s="693"/>
      <c r="E255" s="693"/>
      <c r="F255" s="693"/>
      <c r="G255" s="693"/>
      <c r="H255" s="693"/>
      <c r="I255" s="693"/>
      <c r="J255" s="693"/>
      <c r="K255" s="693"/>
      <c r="L255" s="693"/>
      <c r="M255" s="693"/>
      <c r="N255" s="693"/>
      <c r="O255" s="693"/>
      <c r="P255" s="693"/>
      <c r="Q255" s="693"/>
    </row>
    <row r="256" spans="1:17" x14ac:dyDescent="0.15">
      <c r="A256" s="686"/>
      <c r="B256" s="693"/>
      <c r="C256" s="693"/>
      <c r="D256" s="693"/>
      <c r="E256" s="693"/>
      <c r="F256" s="693"/>
      <c r="G256" s="693"/>
      <c r="H256" s="693"/>
      <c r="I256" s="693"/>
      <c r="J256" s="693"/>
      <c r="K256" s="693"/>
      <c r="L256" s="693"/>
      <c r="M256" s="693"/>
      <c r="N256" s="693"/>
      <c r="O256" s="693"/>
      <c r="P256" s="693"/>
      <c r="Q256" s="693"/>
    </row>
    <row r="257" spans="1:17" x14ac:dyDescent="0.15">
      <c r="A257" s="686"/>
      <c r="B257" s="687" t="s">
        <v>484</v>
      </c>
      <c r="C257" s="688"/>
      <c r="D257" s="688"/>
      <c r="E257" s="688"/>
      <c r="F257" s="688"/>
      <c r="G257" s="688"/>
      <c r="H257" s="688"/>
      <c r="I257" s="688"/>
      <c r="J257" s="688"/>
      <c r="K257" s="688"/>
      <c r="L257" s="688"/>
      <c r="M257" s="688"/>
      <c r="N257" s="688"/>
      <c r="O257" s="688"/>
      <c r="P257" s="688"/>
      <c r="Q257" s="689"/>
    </row>
    <row r="258" spans="1:17" x14ac:dyDescent="0.15">
      <c r="A258" s="686"/>
      <c r="B258" s="690"/>
      <c r="C258" s="691"/>
      <c r="D258" s="691"/>
      <c r="E258" s="691"/>
      <c r="F258" s="691"/>
      <c r="G258" s="691"/>
      <c r="H258" s="691"/>
      <c r="I258" s="691"/>
      <c r="J258" s="691"/>
      <c r="K258" s="691"/>
      <c r="L258" s="691"/>
      <c r="M258" s="691"/>
      <c r="N258" s="691"/>
      <c r="O258" s="691"/>
      <c r="P258" s="691"/>
      <c r="Q258" s="692"/>
    </row>
    <row r="259" spans="1:17" x14ac:dyDescent="0.15">
      <c r="A259" s="174"/>
    </row>
    <row r="260" spans="1:17" ht="12.75" customHeight="1" x14ac:dyDescent="0.15"/>
    <row r="261" spans="1:17" ht="12.75" customHeight="1" x14ac:dyDescent="0.15">
      <c r="A261" s="1" t="s">
        <v>529</v>
      </c>
    </row>
    <row r="263" spans="1:17" x14ac:dyDescent="0.15">
      <c r="A263" s="678" t="s">
        <v>23</v>
      </c>
      <c r="B263" s="678"/>
      <c r="C263" s="678"/>
      <c r="D263" s="679"/>
      <c r="E263" s="680"/>
      <c r="F263" s="680"/>
      <c r="G263" s="680"/>
      <c r="H263" s="680"/>
      <c r="I263" s="680"/>
      <c r="J263" s="681"/>
      <c r="K263" s="218" t="str">
        <f>IF(AND(AA42="空白",AA43="有"),AB43,"")</f>
        <v/>
      </c>
    </row>
    <row r="264" spans="1:17" x14ac:dyDescent="0.15">
      <c r="A264" s="678" t="s">
        <v>24</v>
      </c>
      <c r="B264" s="678"/>
      <c r="C264" s="678"/>
      <c r="D264" s="679"/>
      <c r="E264" s="680"/>
      <c r="F264" s="680"/>
      <c r="G264" s="680"/>
      <c r="H264" s="680"/>
      <c r="I264" s="680"/>
      <c r="J264" s="681"/>
    </row>
    <row r="265" spans="1:17" ht="12.75" customHeight="1" x14ac:dyDescent="0.15">
      <c r="A265" s="678" t="s">
        <v>13</v>
      </c>
      <c r="B265" s="678"/>
      <c r="C265" s="678"/>
      <c r="D265" s="679"/>
      <c r="E265" s="680"/>
      <c r="F265" s="680"/>
      <c r="G265" s="680"/>
      <c r="H265" s="680"/>
      <c r="I265" s="680"/>
      <c r="J265" s="681"/>
    </row>
    <row r="266" spans="1:17" ht="12.75" customHeight="1" x14ac:dyDescent="0.15">
      <c r="A266" s="682" t="s">
        <v>25</v>
      </c>
      <c r="B266" s="682"/>
      <c r="C266" s="682"/>
      <c r="D266" s="679"/>
      <c r="E266" s="680"/>
      <c r="F266" s="680"/>
      <c r="G266" s="680"/>
      <c r="H266" s="680"/>
      <c r="I266" s="680"/>
      <c r="J266" s="681"/>
    </row>
    <row r="267" spans="1:17" ht="12.75" customHeight="1" x14ac:dyDescent="0.15">
      <c r="A267" s="682" t="s">
        <v>485</v>
      </c>
      <c r="B267" s="682"/>
      <c r="C267" s="682"/>
      <c r="D267" s="683"/>
      <c r="E267" s="684"/>
      <c r="F267" s="684"/>
      <c r="G267" s="684"/>
      <c r="H267" s="684"/>
      <c r="I267" s="684"/>
      <c r="J267" s="685"/>
    </row>
    <row r="268" spans="1:17" ht="12.75" customHeight="1" x14ac:dyDescent="0.15">
      <c r="A268" s="658" t="s">
        <v>185</v>
      </c>
      <c r="B268" s="638"/>
      <c r="C268" s="638"/>
      <c r="D268" s="659"/>
      <c r="E268" s="660"/>
      <c r="F268" s="660"/>
      <c r="G268" s="660"/>
      <c r="H268" s="660"/>
      <c r="I268" s="660"/>
      <c r="J268" s="660"/>
      <c r="K268" s="660"/>
      <c r="L268" s="660"/>
      <c r="M268" s="660"/>
      <c r="N268" s="660"/>
      <c r="O268" s="660"/>
      <c r="P268" s="660"/>
      <c r="Q268" s="661"/>
    </row>
    <row r="269" spans="1:17" x14ac:dyDescent="0.15">
      <c r="A269" s="638"/>
      <c r="B269" s="638"/>
      <c r="C269" s="638"/>
      <c r="D269" s="662"/>
      <c r="E269" s="663"/>
      <c r="F269" s="663"/>
      <c r="G269" s="663"/>
      <c r="H269" s="663"/>
      <c r="I269" s="663"/>
      <c r="J269" s="663"/>
      <c r="K269" s="663"/>
      <c r="L269" s="663"/>
      <c r="M269" s="663"/>
      <c r="N269" s="663"/>
      <c r="O269" s="663"/>
      <c r="P269" s="663"/>
      <c r="Q269" s="664"/>
    </row>
    <row r="270" spans="1:17" x14ac:dyDescent="0.15">
      <c r="A270" s="638"/>
      <c r="B270" s="638"/>
      <c r="C270" s="638"/>
      <c r="D270" s="662"/>
      <c r="E270" s="663"/>
      <c r="F270" s="663"/>
      <c r="G270" s="663"/>
      <c r="H270" s="663"/>
      <c r="I270" s="663"/>
      <c r="J270" s="663"/>
      <c r="K270" s="663"/>
      <c r="L270" s="663"/>
      <c r="M270" s="663"/>
      <c r="N270" s="663"/>
      <c r="O270" s="663"/>
      <c r="P270" s="663"/>
      <c r="Q270" s="664"/>
    </row>
    <row r="271" spans="1:17" x14ac:dyDescent="0.15">
      <c r="A271" s="638"/>
      <c r="B271" s="638"/>
      <c r="C271" s="638"/>
      <c r="D271" s="665"/>
      <c r="E271" s="666"/>
      <c r="F271" s="666"/>
      <c r="G271" s="666"/>
      <c r="H271" s="666"/>
      <c r="I271" s="666"/>
      <c r="J271" s="666"/>
      <c r="K271" s="666"/>
      <c r="L271" s="666"/>
      <c r="M271" s="666"/>
      <c r="N271" s="666"/>
      <c r="O271" s="666"/>
      <c r="P271" s="666"/>
      <c r="Q271" s="667"/>
    </row>
    <row r="272" spans="1:17" ht="12.75" customHeight="1" x14ac:dyDescent="0.15">
      <c r="A272" s="638" t="s">
        <v>26</v>
      </c>
      <c r="B272" s="638"/>
      <c r="C272" s="638"/>
      <c r="D272" s="668"/>
      <c r="E272" s="669"/>
      <c r="F272" s="669"/>
      <c r="G272" s="669"/>
      <c r="H272" s="669"/>
      <c r="I272" s="669"/>
      <c r="J272" s="669"/>
      <c r="K272" s="669"/>
      <c r="L272" s="669"/>
      <c r="M272" s="669"/>
      <c r="N272" s="669"/>
      <c r="O272" s="669"/>
      <c r="P272" s="669"/>
      <c r="Q272" s="670"/>
    </row>
    <row r="273" spans="1:17" ht="12.75" customHeight="1" x14ac:dyDescent="0.15">
      <c r="A273" s="638"/>
      <c r="B273" s="638"/>
      <c r="C273" s="638"/>
      <c r="D273" s="671"/>
      <c r="E273" s="672"/>
      <c r="F273" s="672"/>
      <c r="G273" s="672"/>
      <c r="H273" s="672"/>
      <c r="I273" s="672"/>
      <c r="J273" s="672"/>
      <c r="K273" s="672"/>
      <c r="L273" s="672"/>
      <c r="M273" s="672"/>
      <c r="N273" s="672"/>
      <c r="O273" s="672"/>
      <c r="P273" s="672"/>
      <c r="Q273" s="673"/>
    </row>
    <row r="274" spans="1:17" x14ac:dyDescent="0.15">
      <c r="A274" s="638"/>
      <c r="B274" s="638"/>
      <c r="C274" s="638"/>
      <c r="D274" s="671"/>
      <c r="E274" s="672"/>
      <c r="F274" s="672"/>
      <c r="G274" s="672"/>
      <c r="H274" s="672"/>
      <c r="I274" s="672"/>
      <c r="J274" s="672"/>
      <c r="K274" s="672"/>
      <c r="L274" s="672"/>
      <c r="M274" s="672"/>
      <c r="N274" s="672"/>
      <c r="O274" s="672"/>
      <c r="P274" s="672"/>
      <c r="Q274" s="673"/>
    </row>
    <row r="275" spans="1:17" ht="12.75" customHeight="1" x14ac:dyDescent="0.15">
      <c r="A275" s="638"/>
      <c r="B275" s="638"/>
      <c r="C275" s="638"/>
      <c r="D275" s="674"/>
      <c r="E275" s="675"/>
      <c r="F275" s="675"/>
      <c r="G275" s="675"/>
      <c r="H275" s="675"/>
      <c r="I275" s="675"/>
      <c r="J275" s="675"/>
      <c r="K275" s="675"/>
      <c r="L275" s="675"/>
      <c r="M275" s="675"/>
      <c r="N275" s="675"/>
      <c r="O275" s="675"/>
      <c r="P275" s="675"/>
      <c r="Q275" s="676"/>
    </row>
    <row r="276" spans="1:17" x14ac:dyDescent="0.15">
      <c r="A276" s="677" t="s">
        <v>487</v>
      </c>
      <c r="B276" s="677"/>
      <c r="C276" s="677"/>
      <c r="D276" s="677"/>
      <c r="E276" s="677"/>
      <c r="F276" s="677"/>
      <c r="G276" s="677"/>
      <c r="H276" s="677"/>
      <c r="I276" s="677"/>
      <c r="J276" s="677"/>
      <c r="K276" s="677"/>
      <c r="L276" s="677"/>
      <c r="M276" s="677"/>
      <c r="N276" s="677"/>
      <c r="O276" s="677"/>
      <c r="P276" s="677"/>
      <c r="Q276" s="677"/>
    </row>
    <row r="277" spans="1:17" x14ac:dyDescent="0.15">
      <c r="A277" s="677"/>
      <c r="B277" s="677"/>
      <c r="C277" s="677"/>
      <c r="D277" s="677"/>
      <c r="E277" s="677"/>
      <c r="F277" s="677"/>
      <c r="G277" s="677"/>
      <c r="H277" s="677"/>
      <c r="I277" s="677"/>
      <c r="J277" s="677"/>
      <c r="K277" s="677"/>
      <c r="L277" s="677"/>
      <c r="M277" s="677"/>
      <c r="N277" s="677"/>
      <c r="O277" s="677"/>
      <c r="P277" s="677"/>
      <c r="Q277" s="677"/>
    </row>
    <row r="278" spans="1:17" x14ac:dyDescent="0.15">
      <c r="A278" s="677"/>
      <c r="B278" s="677"/>
      <c r="C278" s="677"/>
      <c r="D278" s="677"/>
      <c r="E278" s="677"/>
      <c r="F278" s="677"/>
      <c r="G278" s="677"/>
      <c r="H278" s="677"/>
      <c r="I278" s="677"/>
      <c r="J278" s="677"/>
      <c r="K278" s="677"/>
      <c r="L278" s="677"/>
      <c r="M278" s="677"/>
      <c r="N278" s="677"/>
      <c r="O278" s="677"/>
      <c r="P278" s="677"/>
      <c r="Q278" s="677"/>
    </row>
    <row r="279" spans="1:17" x14ac:dyDescent="0.15">
      <c r="A279" s="677"/>
      <c r="B279" s="677"/>
      <c r="C279" s="677"/>
      <c r="D279" s="677"/>
      <c r="E279" s="677"/>
      <c r="F279" s="677"/>
      <c r="G279" s="677"/>
      <c r="H279" s="677"/>
      <c r="I279" s="677"/>
      <c r="J279" s="677"/>
      <c r="K279" s="677"/>
      <c r="L279" s="677"/>
      <c r="M279" s="677"/>
      <c r="N279" s="677"/>
      <c r="O279" s="677"/>
      <c r="P279" s="677"/>
      <c r="Q279" s="677"/>
    </row>
    <row r="280" spans="1:17" x14ac:dyDescent="0.15">
      <c r="A280" s="677"/>
      <c r="B280" s="677"/>
      <c r="C280" s="677"/>
      <c r="D280" s="677"/>
      <c r="E280" s="677"/>
      <c r="F280" s="677"/>
      <c r="G280" s="677"/>
      <c r="H280" s="677"/>
      <c r="I280" s="677"/>
      <c r="J280" s="677"/>
      <c r="K280" s="677"/>
      <c r="L280" s="677"/>
      <c r="M280" s="677"/>
      <c r="N280" s="677"/>
      <c r="O280" s="677"/>
      <c r="P280" s="677"/>
      <c r="Q280" s="677"/>
    </row>
    <row r="281" spans="1:17" x14ac:dyDescent="0.15">
      <c r="A281" s="677"/>
      <c r="B281" s="677"/>
      <c r="C281" s="677"/>
      <c r="D281" s="677"/>
      <c r="E281" s="677"/>
      <c r="F281" s="677"/>
      <c r="G281" s="677"/>
      <c r="H281" s="677"/>
      <c r="I281" s="677"/>
      <c r="J281" s="677"/>
      <c r="K281" s="677"/>
      <c r="L281" s="677"/>
      <c r="M281" s="677"/>
      <c r="N281" s="677"/>
      <c r="O281" s="677"/>
      <c r="P281" s="677"/>
      <c r="Q281" s="677"/>
    </row>
    <row r="282" spans="1:17" x14ac:dyDescent="0.15">
      <c r="A282" s="275"/>
      <c r="B282" s="275"/>
      <c r="C282" s="275"/>
      <c r="D282" s="275"/>
      <c r="E282" s="275"/>
      <c r="F282" s="275"/>
      <c r="G282" s="275"/>
      <c r="H282" s="275"/>
      <c r="I282" s="275"/>
      <c r="J282" s="275"/>
      <c r="K282" s="275"/>
      <c r="L282" s="275"/>
      <c r="M282" s="275"/>
      <c r="N282" s="275"/>
      <c r="O282" s="275"/>
      <c r="P282" s="275"/>
      <c r="Q282" s="275"/>
    </row>
    <row r="284" spans="1:17" x14ac:dyDescent="0.15">
      <c r="A284" s="3" t="s">
        <v>528</v>
      </c>
      <c r="B284" s="3"/>
      <c r="C284" s="3"/>
      <c r="D284" s="3"/>
      <c r="E284" s="3"/>
      <c r="F284" s="3"/>
      <c r="G284" s="3"/>
      <c r="H284" s="3"/>
      <c r="I284" s="3"/>
      <c r="J284" s="3"/>
      <c r="K284" s="3"/>
      <c r="L284" s="3"/>
      <c r="M284" s="3"/>
      <c r="N284" s="3"/>
      <c r="O284" s="3"/>
      <c r="P284" s="3"/>
      <c r="Q284" s="3"/>
    </row>
    <row r="285" spans="1:17" x14ac:dyDescent="0.15">
      <c r="A285" s="3"/>
      <c r="B285" s="3"/>
      <c r="C285" s="3"/>
      <c r="D285" s="224"/>
      <c r="E285" s="224"/>
      <c r="F285" s="224"/>
      <c r="G285" s="224"/>
      <c r="H285" s="224"/>
      <c r="I285" s="224"/>
      <c r="J285" s="224"/>
      <c r="K285" s="224"/>
      <c r="L285" s="224"/>
      <c r="M285" s="224"/>
      <c r="N285" s="224"/>
      <c r="O285" s="224"/>
      <c r="P285" s="224"/>
      <c r="Q285" s="224"/>
    </row>
    <row r="286" spans="1:17" x14ac:dyDescent="0.15">
      <c r="A286" s="641" t="s">
        <v>486</v>
      </c>
      <c r="B286" s="642"/>
      <c r="C286" s="643"/>
      <c r="D286" s="650" t="s">
        <v>23</v>
      </c>
      <c r="E286" s="651"/>
      <c r="F286" s="652"/>
      <c r="G286" s="653"/>
      <c r="H286" s="653"/>
      <c r="I286" s="653"/>
      <c r="J286" s="653"/>
      <c r="K286" s="653"/>
      <c r="L286" s="653"/>
      <c r="M286" s="653"/>
      <c r="N286" s="225" t="str">
        <f>IF(AND(AA49="空白",AA50="有"),AB50,"")</f>
        <v/>
      </c>
      <c r="O286" s="224"/>
      <c r="P286" s="224"/>
      <c r="Q286" s="224"/>
    </row>
    <row r="287" spans="1:17" x14ac:dyDescent="0.15">
      <c r="A287" s="644"/>
      <c r="B287" s="645"/>
      <c r="C287" s="646"/>
      <c r="D287" s="650" t="s">
        <v>24</v>
      </c>
      <c r="E287" s="651"/>
      <c r="F287" s="652"/>
      <c r="G287" s="653"/>
      <c r="H287" s="653"/>
      <c r="I287" s="653"/>
      <c r="J287" s="653"/>
      <c r="K287" s="653"/>
      <c r="L287" s="653"/>
      <c r="M287" s="653"/>
      <c r="N287" s="224"/>
      <c r="O287" s="224"/>
      <c r="P287" s="224"/>
      <c r="Q287" s="224"/>
    </row>
    <row r="288" spans="1:17" x14ac:dyDescent="0.15">
      <c r="A288" s="644"/>
      <c r="B288" s="645"/>
      <c r="C288" s="646"/>
      <c r="D288" s="650" t="s">
        <v>13</v>
      </c>
      <c r="E288" s="651"/>
      <c r="F288" s="652"/>
      <c r="G288" s="654"/>
      <c r="H288" s="653"/>
      <c r="I288" s="653"/>
      <c r="J288" s="653"/>
      <c r="K288" s="653"/>
      <c r="L288" s="653"/>
      <c r="M288" s="653"/>
      <c r="N288" s="224"/>
      <c r="O288" s="224"/>
      <c r="P288" s="224"/>
      <c r="Q288" s="224"/>
    </row>
    <row r="289" spans="1:17" x14ac:dyDescent="0.15">
      <c r="A289" s="644"/>
      <c r="B289" s="645"/>
      <c r="C289" s="646"/>
      <c r="D289" s="655" t="s">
        <v>25</v>
      </c>
      <c r="E289" s="656"/>
      <c r="F289" s="657"/>
      <c r="G289" s="654"/>
      <c r="H289" s="653"/>
      <c r="I289" s="653"/>
      <c r="J289" s="653"/>
      <c r="K289" s="653"/>
      <c r="L289" s="653"/>
      <c r="M289" s="653"/>
      <c r="N289" s="224"/>
      <c r="O289" s="224"/>
      <c r="P289" s="224"/>
      <c r="Q289" s="224"/>
    </row>
    <row r="290" spans="1:17" x14ac:dyDescent="0.15">
      <c r="A290" s="644"/>
      <c r="B290" s="645"/>
      <c r="C290" s="646"/>
      <c r="D290" s="653"/>
      <c r="E290" s="653"/>
      <c r="F290" s="653"/>
      <c r="G290" s="653"/>
      <c r="H290" s="653"/>
      <c r="I290" s="653"/>
      <c r="J290" s="653"/>
      <c r="K290" s="653"/>
      <c r="L290" s="653"/>
      <c r="M290" s="653"/>
      <c r="N290" s="653"/>
      <c r="O290" s="653"/>
      <c r="P290" s="653"/>
      <c r="Q290" s="653"/>
    </row>
    <row r="291" spans="1:17" x14ac:dyDescent="0.15">
      <c r="A291" s="644"/>
      <c r="B291" s="645"/>
      <c r="C291" s="646"/>
      <c r="D291" s="653"/>
      <c r="E291" s="653"/>
      <c r="F291" s="653"/>
      <c r="G291" s="653"/>
      <c r="H291" s="653"/>
      <c r="I291" s="653"/>
      <c r="J291" s="653"/>
      <c r="K291" s="653"/>
      <c r="L291" s="653"/>
      <c r="M291" s="653"/>
      <c r="N291" s="653"/>
      <c r="O291" s="653"/>
      <c r="P291" s="653"/>
      <c r="Q291" s="653"/>
    </row>
    <row r="292" spans="1:17" x14ac:dyDescent="0.15">
      <c r="A292" s="644"/>
      <c r="B292" s="645"/>
      <c r="C292" s="646"/>
      <c r="D292" s="653"/>
      <c r="E292" s="653"/>
      <c r="F292" s="653"/>
      <c r="G292" s="653"/>
      <c r="H292" s="653"/>
      <c r="I292" s="653"/>
      <c r="J292" s="653"/>
      <c r="K292" s="653"/>
      <c r="L292" s="653"/>
      <c r="M292" s="653"/>
      <c r="N292" s="653"/>
      <c r="O292" s="653"/>
      <c r="P292" s="653"/>
      <c r="Q292" s="653"/>
    </row>
    <row r="293" spans="1:17" x14ac:dyDescent="0.15">
      <c r="A293" s="647"/>
      <c r="B293" s="648"/>
      <c r="C293" s="649"/>
      <c r="D293" s="653"/>
      <c r="E293" s="653"/>
      <c r="F293" s="653"/>
      <c r="G293" s="653"/>
      <c r="H293" s="653"/>
      <c r="I293" s="653"/>
      <c r="J293" s="653"/>
      <c r="K293" s="653"/>
      <c r="L293" s="653"/>
      <c r="M293" s="653"/>
      <c r="N293" s="653"/>
      <c r="O293" s="653"/>
      <c r="P293" s="653"/>
      <c r="Q293" s="653"/>
    </row>
    <row r="294" spans="1:17" x14ac:dyDescent="0.15">
      <c r="A294" s="641" t="s">
        <v>26</v>
      </c>
      <c r="B294" s="642"/>
      <c r="C294" s="643"/>
      <c r="D294" s="650" t="s">
        <v>23</v>
      </c>
      <c r="E294" s="651"/>
      <c r="F294" s="652"/>
      <c r="G294" s="653"/>
      <c r="H294" s="653"/>
      <c r="I294" s="653"/>
      <c r="J294" s="653"/>
      <c r="K294" s="653"/>
      <c r="L294" s="653"/>
      <c r="M294" s="653"/>
      <c r="N294" s="224"/>
      <c r="O294" s="224"/>
      <c r="P294" s="224"/>
      <c r="Q294" s="224"/>
    </row>
    <row r="295" spans="1:17" x14ac:dyDescent="0.15">
      <c r="A295" s="644"/>
      <c r="B295" s="645"/>
      <c r="C295" s="646"/>
      <c r="D295" s="650" t="s">
        <v>24</v>
      </c>
      <c r="E295" s="651"/>
      <c r="F295" s="652"/>
      <c r="G295" s="653"/>
      <c r="H295" s="653"/>
      <c r="I295" s="653"/>
      <c r="J295" s="653"/>
      <c r="K295" s="653"/>
      <c r="L295" s="653"/>
      <c r="M295" s="653"/>
      <c r="N295" s="224"/>
      <c r="O295" s="224"/>
      <c r="P295" s="224"/>
      <c r="Q295" s="224"/>
    </row>
    <row r="296" spans="1:17" x14ac:dyDescent="0.15">
      <c r="A296" s="644"/>
      <c r="B296" s="645"/>
      <c r="C296" s="646"/>
      <c r="D296" s="650" t="s">
        <v>13</v>
      </c>
      <c r="E296" s="651"/>
      <c r="F296" s="652"/>
      <c r="G296" s="654"/>
      <c r="H296" s="653"/>
      <c r="I296" s="653"/>
      <c r="J296" s="653"/>
      <c r="K296" s="653"/>
      <c r="L296" s="653"/>
      <c r="M296" s="653"/>
      <c r="N296" s="224"/>
      <c r="O296" s="224"/>
      <c r="P296" s="224"/>
      <c r="Q296" s="224"/>
    </row>
    <row r="297" spans="1:17" ht="12.75" customHeight="1" x14ac:dyDescent="0.15">
      <c r="A297" s="644"/>
      <c r="B297" s="645"/>
      <c r="C297" s="646"/>
      <c r="D297" s="655" t="s">
        <v>25</v>
      </c>
      <c r="E297" s="656"/>
      <c r="F297" s="657"/>
      <c r="G297" s="654"/>
      <c r="H297" s="653"/>
      <c r="I297" s="653"/>
      <c r="J297" s="653"/>
      <c r="K297" s="653"/>
      <c r="L297" s="653"/>
      <c r="M297" s="653"/>
      <c r="N297" s="224"/>
      <c r="O297" s="224"/>
      <c r="P297" s="224"/>
      <c r="Q297" s="224"/>
    </row>
    <row r="298" spans="1:17" x14ac:dyDescent="0.15">
      <c r="A298" s="644"/>
      <c r="B298" s="645"/>
      <c r="C298" s="646"/>
      <c r="D298" s="655" t="s">
        <v>485</v>
      </c>
      <c r="E298" s="656"/>
      <c r="F298" s="657"/>
      <c r="G298" s="654"/>
      <c r="H298" s="653"/>
      <c r="I298" s="653"/>
      <c r="J298" s="653"/>
      <c r="K298" s="653"/>
      <c r="L298" s="653"/>
      <c r="M298" s="653"/>
      <c r="N298" s="224"/>
      <c r="O298" s="224"/>
      <c r="P298" s="224"/>
      <c r="Q298" s="224"/>
    </row>
    <row r="299" spans="1:17" x14ac:dyDescent="0.15">
      <c r="A299" s="644"/>
      <c r="B299" s="645"/>
      <c r="C299" s="646"/>
      <c r="D299" s="639"/>
      <c r="E299" s="639"/>
      <c r="F299" s="639"/>
      <c r="G299" s="639"/>
      <c r="H299" s="639"/>
      <c r="I299" s="639"/>
      <c r="J299" s="639"/>
      <c r="K299" s="639"/>
      <c r="L299" s="639"/>
      <c r="M299" s="639"/>
      <c r="N299" s="639"/>
      <c r="O299" s="639"/>
      <c r="P299" s="639"/>
      <c r="Q299" s="639"/>
    </row>
    <row r="300" spans="1:17" x14ac:dyDescent="0.15">
      <c r="A300" s="644"/>
      <c r="B300" s="645"/>
      <c r="C300" s="646"/>
      <c r="D300" s="639"/>
      <c r="E300" s="639"/>
      <c r="F300" s="639"/>
      <c r="G300" s="639"/>
      <c r="H300" s="639"/>
      <c r="I300" s="639"/>
      <c r="J300" s="639"/>
      <c r="K300" s="639"/>
      <c r="L300" s="639"/>
      <c r="M300" s="639"/>
      <c r="N300" s="639"/>
      <c r="O300" s="639"/>
      <c r="P300" s="639"/>
      <c r="Q300" s="639"/>
    </row>
    <row r="301" spans="1:17" x14ac:dyDescent="0.15">
      <c r="A301" s="644"/>
      <c r="B301" s="645"/>
      <c r="C301" s="646"/>
      <c r="D301" s="639"/>
      <c r="E301" s="639"/>
      <c r="F301" s="639"/>
      <c r="G301" s="639"/>
      <c r="H301" s="639"/>
      <c r="I301" s="639"/>
      <c r="J301" s="639"/>
      <c r="K301" s="639"/>
      <c r="L301" s="639"/>
      <c r="M301" s="639"/>
      <c r="N301" s="639"/>
      <c r="O301" s="639"/>
      <c r="P301" s="639"/>
      <c r="Q301" s="639"/>
    </row>
    <row r="302" spans="1:17" x14ac:dyDescent="0.15">
      <c r="A302" s="647"/>
      <c r="B302" s="648"/>
      <c r="C302" s="649"/>
      <c r="D302" s="639"/>
      <c r="E302" s="639"/>
      <c r="F302" s="639"/>
      <c r="G302" s="639"/>
      <c r="H302" s="639"/>
      <c r="I302" s="639"/>
      <c r="J302" s="639"/>
      <c r="K302" s="639"/>
      <c r="L302" s="639"/>
      <c r="M302" s="639"/>
      <c r="N302" s="639"/>
      <c r="O302" s="639"/>
      <c r="P302" s="639"/>
      <c r="Q302" s="639"/>
    </row>
    <row r="303" spans="1:17" x14ac:dyDescent="0.15">
      <c r="A303" s="638" t="s">
        <v>119</v>
      </c>
      <c r="B303" s="638"/>
      <c r="C303" s="638"/>
      <c r="D303" s="639"/>
      <c r="E303" s="639"/>
      <c r="F303" s="639"/>
      <c r="G303" s="639"/>
      <c r="H303" s="639"/>
      <c r="I303" s="639"/>
      <c r="J303" s="639"/>
      <c r="K303" s="639"/>
      <c r="L303" s="639"/>
      <c r="M303" s="639"/>
      <c r="N303" s="639"/>
      <c r="O303" s="639"/>
      <c r="P303" s="639"/>
      <c r="Q303" s="639"/>
    </row>
    <row r="304" spans="1:17" ht="12.75" customHeight="1" x14ac:dyDescent="0.15">
      <c r="A304" s="638"/>
      <c r="B304" s="638"/>
      <c r="C304" s="638"/>
      <c r="D304" s="639"/>
      <c r="E304" s="639"/>
      <c r="F304" s="639"/>
      <c r="G304" s="639"/>
      <c r="H304" s="639"/>
      <c r="I304" s="639"/>
      <c r="J304" s="639"/>
      <c r="K304" s="639"/>
      <c r="L304" s="639"/>
      <c r="M304" s="639"/>
      <c r="N304" s="639"/>
      <c r="O304" s="639"/>
      <c r="P304" s="639"/>
      <c r="Q304" s="639"/>
    </row>
    <row r="305" spans="1:17" x14ac:dyDescent="0.15">
      <c r="A305" s="638"/>
      <c r="B305" s="638"/>
      <c r="C305" s="638"/>
      <c r="D305" s="639"/>
      <c r="E305" s="639"/>
      <c r="F305" s="639"/>
      <c r="G305" s="639"/>
      <c r="H305" s="639"/>
      <c r="I305" s="639"/>
      <c r="J305" s="639"/>
      <c r="K305" s="639"/>
      <c r="L305" s="639"/>
      <c r="M305" s="639"/>
      <c r="N305" s="639"/>
      <c r="O305" s="639"/>
      <c r="P305" s="639"/>
      <c r="Q305" s="639"/>
    </row>
    <row r="306" spans="1:17" x14ac:dyDescent="0.15">
      <c r="A306" s="638"/>
      <c r="B306" s="638"/>
      <c r="C306" s="638"/>
      <c r="D306" s="639"/>
      <c r="E306" s="639"/>
      <c r="F306" s="639"/>
      <c r="G306" s="639"/>
      <c r="H306" s="639"/>
      <c r="I306" s="639"/>
      <c r="J306" s="639"/>
      <c r="K306" s="639"/>
      <c r="L306" s="639"/>
      <c r="M306" s="639"/>
      <c r="N306" s="639"/>
      <c r="O306" s="639"/>
      <c r="P306" s="639"/>
      <c r="Q306" s="639"/>
    </row>
    <row r="307" spans="1:17" x14ac:dyDescent="0.15">
      <c r="A307" s="638"/>
      <c r="B307" s="638"/>
      <c r="C307" s="638"/>
      <c r="D307" s="639"/>
      <c r="E307" s="639"/>
      <c r="F307" s="639"/>
      <c r="G307" s="639"/>
      <c r="H307" s="639"/>
      <c r="I307" s="639"/>
      <c r="J307" s="639"/>
      <c r="K307" s="639"/>
      <c r="L307" s="639"/>
      <c r="M307" s="639"/>
      <c r="N307" s="639"/>
      <c r="O307" s="639"/>
      <c r="P307" s="639"/>
      <c r="Q307" s="639"/>
    </row>
    <row r="308" spans="1:17" ht="12.75" customHeight="1" x14ac:dyDescent="0.15">
      <c r="A308" s="640" t="s">
        <v>488</v>
      </c>
      <c r="B308" s="640"/>
      <c r="C308" s="640"/>
      <c r="D308" s="640"/>
      <c r="E308" s="640"/>
      <c r="F308" s="640"/>
      <c r="G308" s="640"/>
      <c r="H308" s="640"/>
      <c r="I308" s="640"/>
      <c r="J308" s="640"/>
      <c r="K308" s="640"/>
      <c r="L308" s="640"/>
      <c r="M308" s="640"/>
      <c r="N308" s="640"/>
      <c r="O308" s="640"/>
      <c r="P308" s="640"/>
      <c r="Q308" s="640"/>
    </row>
    <row r="309" spans="1:17" x14ac:dyDescent="0.15">
      <c r="A309" s="640"/>
      <c r="B309" s="640"/>
      <c r="C309" s="640"/>
      <c r="D309" s="640"/>
      <c r="E309" s="640"/>
      <c r="F309" s="640"/>
      <c r="G309" s="640"/>
      <c r="H309" s="640"/>
      <c r="I309" s="640"/>
      <c r="J309" s="640"/>
      <c r="K309" s="640"/>
      <c r="L309" s="640"/>
      <c r="M309" s="640"/>
      <c r="N309" s="640"/>
      <c r="O309" s="640"/>
      <c r="P309" s="640"/>
      <c r="Q309" s="640"/>
    </row>
    <row r="310" spans="1:17" x14ac:dyDescent="0.15">
      <c r="A310" s="640"/>
      <c r="B310" s="640"/>
      <c r="C310" s="640"/>
      <c r="D310" s="640"/>
      <c r="E310" s="640"/>
      <c r="F310" s="640"/>
      <c r="G310" s="640"/>
      <c r="H310" s="640"/>
      <c r="I310" s="640"/>
      <c r="J310" s="640"/>
      <c r="K310" s="640"/>
      <c r="L310" s="640"/>
      <c r="M310" s="640"/>
      <c r="N310" s="640"/>
      <c r="O310" s="640"/>
      <c r="P310" s="640"/>
      <c r="Q310" s="640"/>
    </row>
    <row r="311" spans="1:17" x14ac:dyDescent="0.15">
      <c r="A311" s="640"/>
      <c r="B311" s="640"/>
      <c r="C311" s="640"/>
      <c r="D311" s="640"/>
      <c r="E311" s="640"/>
      <c r="F311" s="640"/>
      <c r="G311" s="640"/>
      <c r="H311" s="640"/>
      <c r="I311" s="640"/>
      <c r="J311" s="640"/>
      <c r="K311" s="640"/>
      <c r="L311" s="640"/>
      <c r="M311" s="640"/>
      <c r="N311" s="640"/>
      <c r="O311" s="640"/>
      <c r="P311" s="640"/>
      <c r="Q311" s="640"/>
    </row>
    <row r="312" spans="1:17" x14ac:dyDescent="0.15">
      <c r="A312" s="640"/>
      <c r="B312" s="640"/>
      <c r="C312" s="640"/>
      <c r="D312" s="640"/>
      <c r="E312" s="640"/>
      <c r="F312" s="640"/>
      <c r="G312" s="640"/>
      <c r="H312" s="640"/>
      <c r="I312" s="640"/>
      <c r="J312" s="640"/>
      <c r="K312" s="640"/>
      <c r="L312" s="640"/>
      <c r="M312" s="640"/>
      <c r="N312" s="640"/>
      <c r="O312" s="640"/>
      <c r="P312" s="640"/>
      <c r="Q312" s="640"/>
    </row>
    <row r="313" spans="1:17" x14ac:dyDescent="0.15">
      <c r="A313" s="640"/>
      <c r="B313" s="640"/>
      <c r="C313" s="640"/>
      <c r="D313" s="640"/>
      <c r="E313" s="640"/>
      <c r="F313" s="640"/>
      <c r="G313" s="640"/>
      <c r="H313" s="640"/>
      <c r="I313" s="640"/>
      <c r="J313" s="640"/>
      <c r="K313" s="640"/>
      <c r="L313" s="640"/>
      <c r="M313" s="640"/>
      <c r="N313" s="640"/>
      <c r="O313" s="640"/>
      <c r="P313" s="640"/>
      <c r="Q313" s="640"/>
    </row>
    <row r="314" spans="1:17" x14ac:dyDescent="0.15">
      <c r="A314" s="1" t="s">
        <v>507</v>
      </c>
    </row>
    <row r="315" spans="1:17" x14ac:dyDescent="0.15">
      <c r="A315" s="1" t="s">
        <v>522</v>
      </c>
    </row>
    <row r="317" spans="1:17" x14ac:dyDescent="0.15">
      <c r="A317" s="1" t="s">
        <v>188</v>
      </c>
    </row>
    <row r="319" spans="1:17" ht="12.75" customHeight="1" x14ac:dyDescent="0.15">
      <c r="A319" s="686"/>
      <c r="B319" s="693" t="s">
        <v>483</v>
      </c>
      <c r="C319" s="693"/>
      <c r="D319" s="693"/>
      <c r="E319" s="693"/>
      <c r="F319" s="693"/>
      <c r="G319" s="693"/>
      <c r="H319" s="693"/>
      <c r="I319" s="693"/>
      <c r="J319" s="693"/>
      <c r="K319" s="693"/>
      <c r="L319" s="693"/>
      <c r="M319" s="693"/>
      <c r="N319" s="693"/>
      <c r="O319" s="693"/>
      <c r="P319" s="693"/>
      <c r="Q319" s="693"/>
    </row>
    <row r="320" spans="1:17" x14ac:dyDescent="0.15">
      <c r="A320" s="686"/>
      <c r="B320" s="693"/>
      <c r="C320" s="693"/>
      <c r="D320" s="693"/>
      <c r="E320" s="693"/>
      <c r="F320" s="693"/>
      <c r="G320" s="693"/>
      <c r="H320" s="693"/>
      <c r="I320" s="693"/>
      <c r="J320" s="693"/>
      <c r="K320" s="693"/>
      <c r="L320" s="693"/>
      <c r="M320" s="693"/>
      <c r="N320" s="693"/>
      <c r="O320" s="693"/>
      <c r="P320" s="693"/>
      <c r="Q320" s="693"/>
    </row>
    <row r="321" spans="1:17" x14ac:dyDescent="0.15">
      <c r="A321" s="686"/>
      <c r="B321" s="687" t="s">
        <v>484</v>
      </c>
      <c r="C321" s="688"/>
      <c r="D321" s="688"/>
      <c r="E321" s="688"/>
      <c r="F321" s="688"/>
      <c r="G321" s="688"/>
      <c r="H321" s="688"/>
      <c r="I321" s="688"/>
      <c r="J321" s="688"/>
      <c r="K321" s="688"/>
      <c r="L321" s="688"/>
      <c r="M321" s="688"/>
      <c r="N321" s="688"/>
      <c r="O321" s="688"/>
      <c r="P321" s="688"/>
      <c r="Q321" s="689"/>
    </row>
    <row r="322" spans="1:17" x14ac:dyDescent="0.15">
      <c r="A322" s="686"/>
      <c r="B322" s="690"/>
      <c r="C322" s="691"/>
      <c r="D322" s="691"/>
      <c r="E322" s="691"/>
      <c r="F322" s="691"/>
      <c r="G322" s="691"/>
      <c r="H322" s="691"/>
      <c r="I322" s="691"/>
      <c r="J322" s="691"/>
      <c r="K322" s="691"/>
      <c r="L322" s="691"/>
      <c r="M322" s="691"/>
      <c r="N322" s="691"/>
      <c r="O322" s="691"/>
      <c r="P322" s="691"/>
      <c r="Q322" s="692"/>
    </row>
    <row r="323" spans="1:17" x14ac:dyDescent="0.15">
      <c r="A323" s="174"/>
    </row>
    <row r="324" spans="1:17" ht="12.75" customHeight="1" x14ac:dyDescent="0.15"/>
    <row r="325" spans="1:17" ht="12.75" customHeight="1" x14ac:dyDescent="0.15">
      <c r="A325" s="1" t="s">
        <v>529</v>
      </c>
    </row>
    <row r="327" spans="1:17" x14ac:dyDescent="0.15">
      <c r="A327" s="678" t="s">
        <v>23</v>
      </c>
      <c r="B327" s="678"/>
      <c r="C327" s="678"/>
      <c r="D327" s="679"/>
      <c r="E327" s="680"/>
      <c r="F327" s="680"/>
      <c r="G327" s="680"/>
      <c r="H327" s="680"/>
      <c r="I327" s="680"/>
      <c r="J327" s="681"/>
      <c r="K327" s="218" t="str">
        <f>IF(AND(AA62="空白",AA63="有"),AB63,"")</f>
        <v/>
      </c>
    </row>
    <row r="328" spans="1:17" x14ac:dyDescent="0.15">
      <c r="A328" s="678" t="s">
        <v>24</v>
      </c>
      <c r="B328" s="678"/>
      <c r="C328" s="678"/>
      <c r="D328" s="679"/>
      <c r="E328" s="680"/>
      <c r="F328" s="680"/>
      <c r="G328" s="680"/>
      <c r="H328" s="680"/>
      <c r="I328" s="680"/>
      <c r="J328" s="681"/>
    </row>
    <row r="329" spans="1:17" ht="12.75" customHeight="1" x14ac:dyDescent="0.15">
      <c r="A329" s="678" t="s">
        <v>13</v>
      </c>
      <c r="B329" s="678"/>
      <c r="C329" s="678"/>
      <c r="D329" s="679"/>
      <c r="E329" s="680"/>
      <c r="F329" s="680"/>
      <c r="G329" s="680"/>
      <c r="H329" s="680"/>
      <c r="I329" s="680"/>
      <c r="J329" s="681"/>
    </row>
    <row r="330" spans="1:17" ht="12.75" customHeight="1" x14ac:dyDescent="0.15">
      <c r="A330" s="682" t="s">
        <v>25</v>
      </c>
      <c r="B330" s="682"/>
      <c r="C330" s="682"/>
      <c r="D330" s="679"/>
      <c r="E330" s="680"/>
      <c r="F330" s="680"/>
      <c r="G330" s="680"/>
      <c r="H330" s="680"/>
      <c r="I330" s="680"/>
      <c r="J330" s="681"/>
    </row>
    <row r="331" spans="1:17" ht="12.75" customHeight="1" x14ac:dyDescent="0.15">
      <c r="A331" s="682" t="s">
        <v>485</v>
      </c>
      <c r="B331" s="682"/>
      <c r="C331" s="682"/>
      <c r="D331" s="683"/>
      <c r="E331" s="684"/>
      <c r="F331" s="684"/>
      <c r="G331" s="684"/>
      <c r="H331" s="684"/>
      <c r="I331" s="684"/>
      <c r="J331" s="685"/>
    </row>
    <row r="332" spans="1:17" ht="12.75" customHeight="1" x14ac:dyDescent="0.15">
      <c r="A332" s="658" t="s">
        <v>185</v>
      </c>
      <c r="B332" s="638"/>
      <c r="C332" s="638"/>
      <c r="D332" s="659"/>
      <c r="E332" s="660"/>
      <c r="F332" s="660"/>
      <c r="G332" s="660"/>
      <c r="H332" s="660"/>
      <c r="I332" s="660"/>
      <c r="J332" s="660"/>
      <c r="K332" s="660"/>
      <c r="L332" s="660"/>
      <c r="M332" s="660"/>
      <c r="N332" s="660"/>
      <c r="O332" s="660"/>
      <c r="P332" s="660"/>
      <c r="Q332" s="661"/>
    </row>
    <row r="333" spans="1:17" x14ac:dyDescent="0.15">
      <c r="A333" s="638"/>
      <c r="B333" s="638"/>
      <c r="C333" s="638"/>
      <c r="D333" s="662"/>
      <c r="E333" s="663"/>
      <c r="F333" s="663"/>
      <c r="G333" s="663"/>
      <c r="H333" s="663"/>
      <c r="I333" s="663"/>
      <c r="J333" s="663"/>
      <c r="K333" s="663"/>
      <c r="L333" s="663"/>
      <c r="M333" s="663"/>
      <c r="N333" s="663"/>
      <c r="O333" s="663"/>
      <c r="P333" s="663"/>
      <c r="Q333" s="664"/>
    </row>
    <row r="334" spans="1:17" x14ac:dyDescent="0.15">
      <c r="A334" s="638"/>
      <c r="B334" s="638"/>
      <c r="C334" s="638"/>
      <c r="D334" s="662"/>
      <c r="E334" s="663"/>
      <c r="F334" s="663"/>
      <c r="G334" s="663"/>
      <c r="H334" s="663"/>
      <c r="I334" s="663"/>
      <c r="J334" s="663"/>
      <c r="K334" s="663"/>
      <c r="L334" s="663"/>
      <c r="M334" s="663"/>
      <c r="N334" s="663"/>
      <c r="O334" s="663"/>
      <c r="P334" s="663"/>
      <c r="Q334" s="664"/>
    </row>
    <row r="335" spans="1:17" x14ac:dyDescent="0.15">
      <c r="A335" s="638"/>
      <c r="B335" s="638"/>
      <c r="C335" s="638"/>
      <c r="D335" s="665"/>
      <c r="E335" s="666"/>
      <c r="F335" s="666"/>
      <c r="G335" s="666"/>
      <c r="H335" s="666"/>
      <c r="I335" s="666"/>
      <c r="J335" s="666"/>
      <c r="K335" s="666"/>
      <c r="L335" s="666"/>
      <c r="M335" s="666"/>
      <c r="N335" s="666"/>
      <c r="O335" s="666"/>
      <c r="P335" s="666"/>
      <c r="Q335" s="667"/>
    </row>
    <row r="336" spans="1:17" ht="12.75" customHeight="1" x14ac:dyDescent="0.15">
      <c r="A336" s="638" t="s">
        <v>26</v>
      </c>
      <c r="B336" s="638"/>
      <c r="C336" s="638"/>
      <c r="D336" s="668"/>
      <c r="E336" s="669"/>
      <c r="F336" s="669"/>
      <c r="G336" s="669"/>
      <c r="H336" s="669"/>
      <c r="I336" s="669"/>
      <c r="J336" s="669"/>
      <c r="K336" s="669"/>
      <c r="L336" s="669"/>
      <c r="M336" s="669"/>
      <c r="N336" s="669"/>
      <c r="O336" s="669"/>
      <c r="P336" s="669"/>
      <c r="Q336" s="670"/>
    </row>
    <row r="337" spans="1:17" ht="12.75" customHeight="1" x14ac:dyDescent="0.15">
      <c r="A337" s="638"/>
      <c r="B337" s="638"/>
      <c r="C337" s="638"/>
      <c r="D337" s="671"/>
      <c r="E337" s="672"/>
      <c r="F337" s="672"/>
      <c r="G337" s="672"/>
      <c r="H337" s="672"/>
      <c r="I337" s="672"/>
      <c r="J337" s="672"/>
      <c r="K337" s="672"/>
      <c r="L337" s="672"/>
      <c r="M337" s="672"/>
      <c r="N337" s="672"/>
      <c r="O337" s="672"/>
      <c r="P337" s="672"/>
      <c r="Q337" s="673"/>
    </row>
    <row r="338" spans="1:17" x14ac:dyDescent="0.15">
      <c r="A338" s="638"/>
      <c r="B338" s="638"/>
      <c r="C338" s="638"/>
      <c r="D338" s="671"/>
      <c r="E338" s="672"/>
      <c r="F338" s="672"/>
      <c r="G338" s="672"/>
      <c r="H338" s="672"/>
      <c r="I338" s="672"/>
      <c r="J338" s="672"/>
      <c r="K338" s="672"/>
      <c r="L338" s="672"/>
      <c r="M338" s="672"/>
      <c r="N338" s="672"/>
      <c r="O338" s="672"/>
      <c r="P338" s="672"/>
      <c r="Q338" s="673"/>
    </row>
    <row r="339" spans="1:17" ht="12.75" customHeight="1" x14ac:dyDescent="0.15">
      <c r="A339" s="638"/>
      <c r="B339" s="638"/>
      <c r="C339" s="638"/>
      <c r="D339" s="674"/>
      <c r="E339" s="675"/>
      <c r="F339" s="675"/>
      <c r="G339" s="675"/>
      <c r="H339" s="675"/>
      <c r="I339" s="675"/>
      <c r="J339" s="675"/>
      <c r="K339" s="675"/>
      <c r="L339" s="675"/>
      <c r="M339" s="675"/>
      <c r="N339" s="675"/>
      <c r="O339" s="675"/>
      <c r="P339" s="675"/>
      <c r="Q339" s="676"/>
    </row>
    <row r="340" spans="1:17" x14ac:dyDescent="0.15">
      <c r="A340" s="677" t="s">
        <v>487</v>
      </c>
      <c r="B340" s="677"/>
      <c r="C340" s="677"/>
      <c r="D340" s="677"/>
      <c r="E340" s="677"/>
      <c r="F340" s="677"/>
      <c r="G340" s="677"/>
      <c r="H340" s="677"/>
      <c r="I340" s="677"/>
      <c r="J340" s="677"/>
      <c r="K340" s="677"/>
      <c r="L340" s="677"/>
      <c r="M340" s="677"/>
      <c r="N340" s="677"/>
      <c r="O340" s="677"/>
      <c r="P340" s="677"/>
      <c r="Q340" s="677"/>
    </row>
    <row r="341" spans="1:17" x14ac:dyDescent="0.15">
      <c r="A341" s="677"/>
      <c r="B341" s="677"/>
      <c r="C341" s="677"/>
      <c r="D341" s="677"/>
      <c r="E341" s="677"/>
      <c r="F341" s="677"/>
      <c r="G341" s="677"/>
      <c r="H341" s="677"/>
      <c r="I341" s="677"/>
      <c r="J341" s="677"/>
      <c r="K341" s="677"/>
      <c r="L341" s="677"/>
      <c r="M341" s="677"/>
      <c r="N341" s="677"/>
      <c r="O341" s="677"/>
      <c r="P341" s="677"/>
      <c r="Q341" s="677"/>
    </row>
    <row r="342" spans="1:17" x14ac:dyDescent="0.15">
      <c r="A342" s="677"/>
      <c r="B342" s="677"/>
      <c r="C342" s="677"/>
      <c r="D342" s="677"/>
      <c r="E342" s="677"/>
      <c r="F342" s="677"/>
      <c r="G342" s="677"/>
      <c r="H342" s="677"/>
      <c r="I342" s="677"/>
      <c r="J342" s="677"/>
      <c r="K342" s="677"/>
      <c r="L342" s="677"/>
      <c r="M342" s="677"/>
      <c r="N342" s="677"/>
      <c r="O342" s="677"/>
      <c r="P342" s="677"/>
      <c r="Q342" s="677"/>
    </row>
    <row r="343" spans="1:17" x14ac:dyDescent="0.15">
      <c r="A343" s="677"/>
      <c r="B343" s="677"/>
      <c r="C343" s="677"/>
      <c r="D343" s="677"/>
      <c r="E343" s="677"/>
      <c r="F343" s="677"/>
      <c r="G343" s="677"/>
      <c r="H343" s="677"/>
      <c r="I343" s="677"/>
      <c r="J343" s="677"/>
      <c r="K343" s="677"/>
      <c r="L343" s="677"/>
      <c r="M343" s="677"/>
      <c r="N343" s="677"/>
      <c r="O343" s="677"/>
      <c r="P343" s="677"/>
      <c r="Q343" s="677"/>
    </row>
    <row r="344" spans="1:17" x14ac:dyDescent="0.15">
      <c r="A344" s="677"/>
      <c r="B344" s="677"/>
      <c r="C344" s="677"/>
      <c r="D344" s="677"/>
      <c r="E344" s="677"/>
      <c r="F344" s="677"/>
      <c r="G344" s="677"/>
      <c r="H344" s="677"/>
      <c r="I344" s="677"/>
      <c r="J344" s="677"/>
      <c r="K344" s="677"/>
      <c r="L344" s="677"/>
      <c r="M344" s="677"/>
      <c r="N344" s="677"/>
      <c r="O344" s="677"/>
      <c r="P344" s="677"/>
      <c r="Q344" s="677"/>
    </row>
    <row r="345" spans="1:17" x14ac:dyDescent="0.15">
      <c r="A345" s="677"/>
      <c r="B345" s="677"/>
      <c r="C345" s="677"/>
      <c r="D345" s="677"/>
      <c r="E345" s="677"/>
      <c r="F345" s="677"/>
      <c r="G345" s="677"/>
      <c r="H345" s="677"/>
      <c r="I345" s="677"/>
      <c r="J345" s="677"/>
      <c r="K345" s="677"/>
      <c r="L345" s="677"/>
      <c r="M345" s="677"/>
      <c r="N345" s="677"/>
      <c r="O345" s="677"/>
      <c r="P345" s="677"/>
      <c r="Q345" s="677"/>
    </row>
    <row r="346" spans="1:17" x14ac:dyDescent="0.15">
      <c r="A346" s="275"/>
      <c r="B346" s="275"/>
      <c r="C346" s="275"/>
      <c r="D346" s="275"/>
      <c r="E346" s="275"/>
      <c r="F346" s="275"/>
      <c r="G346" s="275"/>
      <c r="H346" s="275"/>
      <c r="I346" s="275"/>
      <c r="J346" s="275"/>
      <c r="K346" s="275"/>
      <c r="L346" s="275"/>
      <c r="M346" s="275"/>
      <c r="N346" s="275"/>
      <c r="O346" s="275"/>
      <c r="P346" s="275"/>
      <c r="Q346" s="275"/>
    </row>
    <row r="348" spans="1:17" x14ac:dyDescent="0.15">
      <c r="A348" s="3" t="s">
        <v>528</v>
      </c>
      <c r="B348" s="3"/>
      <c r="C348" s="3"/>
      <c r="D348" s="3"/>
      <c r="E348" s="3"/>
      <c r="F348" s="3"/>
      <c r="G348" s="3"/>
      <c r="H348" s="3"/>
      <c r="I348" s="3"/>
      <c r="J348" s="3"/>
      <c r="K348" s="3"/>
      <c r="L348" s="3"/>
      <c r="M348" s="3"/>
      <c r="N348" s="3"/>
      <c r="O348" s="3"/>
      <c r="P348" s="3"/>
      <c r="Q348" s="3"/>
    </row>
    <row r="349" spans="1:17" x14ac:dyDescent="0.15">
      <c r="A349" s="3"/>
      <c r="B349" s="3"/>
      <c r="C349" s="3"/>
      <c r="D349" s="224"/>
      <c r="E349" s="224"/>
      <c r="F349" s="224"/>
      <c r="G349" s="224"/>
      <c r="H349" s="224"/>
      <c r="I349" s="224"/>
      <c r="J349" s="224"/>
      <c r="K349" s="224"/>
      <c r="L349" s="224"/>
      <c r="M349" s="224"/>
      <c r="N349" s="224"/>
      <c r="O349" s="224"/>
      <c r="P349" s="224"/>
      <c r="Q349" s="224"/>
    </row>
    <row r="350" spans="1:17" x14ac:dyDescent="0.15">
      <c r="A350" s="641" t="s">
        <v>486</v>
      </c>
      <c r="B350" s="642"/>
      <c r="C350" s="643"/>
      <c r="D350" s="650" t="s">
        <v>23</v>
      </c>
      <c r="E350" s="651"/>
      <c r="F350" s="652"/>
      <c r="G350" s="653"/>
      <c r="H350" s="653"/>
      <c r="I350" s="653"/>
      <c r="J350" s="653"/>
      <c r="K350" s="653"/>
      <c r="L350" s="653"/>
      <c r="M350" s="653"/>
      <c r="N350" s="225" t="str">
        <f>IF(AND(AA69="空白",AA70="有"),AB70,"")</f>
        <v/>
      </c>
      <c r="O350" s="224"/>
      <c r="P350" s="224"/>
      <c r="Q350" s="224"/>
    </row>
    <row r="351" spans="1:17" x14ac:dyDescent="0.15">
      <c r="A351" s="644"/>
      <c r="B351" s="645"/>
      <c r="C351" s="646"/>
      <c r="D351" s="650" t="s">
        <v>24</v>
      </c>
      <c r="E351" s="651"/>
      <c r="F351" s="652"/>
      <c r="G351" s="653"/>
      <c r="H351" s="653"/>
      <c r="I351" s="653"/>
      <c r="J351" s="653"/>
      <c r="K351" s="653"/>
      <c r="L351" s="653"/>
      <c r="M351" s="653"/>
      <c r="N351" s="224"/>
      <c r="O351" s="224"/>
      <c r="P351" s="224"/>
      <c r="Q351" s="224"/>
    </row>
    <row r="352" spans="1:17" x14ac:dyDescent="0.15">
      <c r="A352" s="644"/>
      <c r="B352" s="645"/>
      <c r="C352" s="646"/>
      <c r="D352" s="650" t="s">
        <v>13</v>
      </c>
      <c r="E352" s="651"/>
      <c r="F352" s="652"/>
      <c r="G352" s="654"/>
      <c r="H352" s="653"/>
      <c r="I352" s="653"/>
      <c r="J352" s="653"/>
      <c r="K352" s="653"/>
      <c r="L352" s="653"/>
      <c r="M352" s="653"/>
      <c r="N352" s="224"/>
      <c r="O352" s="224"/>
      <c r="P352" s="224"/>
      <c r="Q352" s="224"/>
    </row>
    <row r="353" spans="1:17" x14ac:dyDescent="0.15">
      <c r="A353" s="644"/>
      <c r="B353" s="645"/>
      <c r="C353" s="646"/>
      <c r="D353" s="655" t="s">
        <v>25</v>
      </c>
      <c r="E353" s="656"/>
      <c r="F353" s="657"/>
      <c r="G353" s="654"/>
      <c r="H353" s="653"/>
      <c r="I353" s="653"/>
      <c r="J353" s="653"/>
      <c r="K353" s="653"/>
      <c r="L353" s="653"/>
      <c r="M353" s="653"/>
      <c r="N353" s="224"/>
      <c r="O353" s="224"/>
      <c r="P353" s="224"/>
      <c r="Q353" s="224"/>
    </row>
    <row r="354" spans="1:17" x14ac:dyDescent="0.15">
      <c r="A354" s="644"/>
      <c r="B354" s="645"/>
      <c r="C354" s="646"/>
      <c r="D354" s="654"/>
      <c r="E354" s="653"/>
      <c r="F354" s="653"/>
      <c r="G354" s="653"/>
      <c r="H354" s="653"/>
      <c r="I354" s="653"/>
      <c r="J354" s="653"/>
      <c r="K354" s="653"/>
      <c r="L354" s="653"/>
      <c r="M354" s="653"/>
      <c r="N354" s="653"/>
      <c r="O354" s="653"/>
      <c r="P354" s="653"/>
      <c r="Q354" s="653"/>
    </row>
    <row r="355" spans="1:17" x14ac:dyDescent="0.15">
      <c r="A355" s="644"/>
      <c r="B355" s="645"/>
      <c r="C355" s="646"/>
      <c r="D355" s="653"/>
      <c r="E355" s="653"/>
      <c r="F355" s="653"/>
      <c r="G355" s="653"/>
      <c r="H355" s="653"/>
      <c r="I355" s="653"/>
      <c r="J355" s="653"/>
      <c r="K355" s="653"/>
      <c r="L355" s="653"/>
      <c r="M355" s="653"/>
      <c r="N355" s="653"/>
      <c r="O355" s="653"/>
      <c r="P355" s="653"/>
      <c r="Q355" s="653"/>
    </row>
    <row r="356" spans="1:17" x14ac:dyDescent="0.15">
      <c r="A356" s="644"/>
      <c r="B356" s="645"/>
      <c r="C356" s="646"/>
      <c r="D356" s="653"/>
      <c r="E356" s="653"/>
      <c r="F356" s="653"/>
      <c r="G356" s="653"/>
      <c r="H356" s="653"/>
      <c r="I356" s="653"/>
      <c r="J356" s="653"/>
      <c r="K356" s="653"/>
      <c r="L356" s="653"/>
      <c r="M356" s="653"/>
      <c r="N356" s="653"/>
      <c r="O356" s="653"/>
      <c r="P356" s="653"/>
      <c r="Q356" s="653"/>
    </row>
    <row r="357" spans="1:17" x14ac:dyDescent="0.15">
      <c r="A357" s="647"/>
      <c r="B357" s="648"/>
      <c r="C357" s="649"/>
      <c r="D357" s="653"/>
      <c r="E357" s="653"/>
      <c r="F357" s="653"/>
      <c r="G357" s="653"/>
      <c r="H357" s="653"/>
      <c r="I357" s="653"/>
      <c r="J357" s="653"/>
      <c r="K357" s="653"/>
      <c r="L357" s="653"/>
      <c r="M357" s="653"/>
      <c r="N357" s="653"/>
      <c r="O357" s="653"/>
      <c r="P357" s="653"/>
      <c r="Q357" s="653"/>
    </row>
    <row r="358" spans="1:17" x14ac:dyDescent="0.15">
      <c r="A358" s="641" t="s">
        <v>26</v>
      </c>
      <c r="B358" s="642"/>
      <c r="C358" s="643"/>
      <c r="D358" s="650" t="s">
        <v>23</v>
      </c>
      <c r="E358" s="651"/>
      <c r="F358" s="652"/>
      <c r="G358" s="653"/>
      <c r="H358" s="653"/>
      <c r="I358" s="653"/>
      <c r="J358" s="653"/>
      <c r="K358" s="653"/>
      <c r="L358" s="653"/>
      <c r="M358" s="653"/>
      <c r="N358" s="224"/>
      <c r="O358" s="224"/>
      <c r="P358" s="224"/>
      <c r="Q358" s="224"/>
    </row>
    <row r="359" spans="1:17" x14ac:dyDescent="0.15">
      <c r="A359" s="644"/>
      <c r="B359" s="645"/>
      <c r="C359" s="646"/>
      <c r="D359" s="650" t="s">
        <v>24</v>
      </c>
      <c r="E359" s="651"/>
      <c r="F359" s="652"/>
      <c r="G359" s="653"/>
      <c r="H359" s="653"/>
      <c r="I359" s="653"/>
      <c r="J359" s="653"/>
      <c r="K359" s="653"/>
      <c r="L359" s="653"/>
      <c r="M359" s="653"/>
      <c r="N359" s="224"/>
      <c r="O359" s="224"/>
      <c r="P359" s="224"/>
      <c r="Q359" s="224"/>
    </row>
    <row r="360" spans="1:17" x14ac:dyDescent="0.15">
      <c r="A360" s="644"/>
      <c r="B360" s="645"/>
      <c r="C360" s="646"/>
      <c r="D360" s="650" t="s">
        <v>13</v>
      </c>
      <c r="E360" s="651"/>
      <c r="F360" s="652"/>
      <c r="G360" s="654"/>
      <c r="H360" s="653"/>
      <c r="I360" s="653"/>
      <c r="J360" s="653"/>
      <c r="K360" s="653"/>
      <c r="L360" s="653"/>
      <c r="M360" s="653"/>
      <c r="N360" s="224"/>
      <c r="O360" s="224"/>
      <c r="P360" s="224"/>
      <c r="Q360" s="224"/>
    </row>
    <row r="361" spans="1:17" ht="12.75" customHeight="1" x14ac:dyDescent="0.15">
      <c r="A361" s="644"/>
      <c r="B361" s="645"/>
      <c r="C361" s="646"/>
      <c r="D361" s="655" t="s">
        <v>25</v>
      </c>
      <c r="E361" s="656"/>
      <c r="F361" s="657"/>
      <c r="G361" s="654"/>
      <c r="H361" s="653"/>
      <c r="I361" s="653"/>
      <c r="J361" s="653"/>
      <c r="K361" s="653"/>
      <c r="L361" s="653"/>
      <c r="M361" s="653"/>
      <c r="N361" s="224"/>
      <c r="O361" s="224"/>
      <c r="P361" s="224"/>
      <c r="Q361" s="224"/>
    </row>
    <row r="362" spans="1:17" x14ac:dyDescent="0.15">
      <c r="A362" s="644"/>
      <c r="B362" s="645"/>
      <c r="C362" s="646"/>
      <c r="D362" s="655" t="s">
        <v>485</v>
      </c>
      <c r="E362" s="656"/>
      <c r="F362" s="657"/>
      <c r="G362" s="654"/>
      <c r="H362" s="653"/>
      <c r="I362" s="653"/>
      <c r="J362" s="653"/>
      <c r="K362" s="653"/>
      <c r="L362" s="653"/>
      <c r="M362" s="653"/>
      <c r="N362" s="224"/>
      <c r="O362" s="224"/>
      <c r="P362" s="224"/>
      <c r="Q362" s="224"/>
    </row>
    <row r="363" spans="1:17" x14ac:dyDescent="0.15">
      <c r="A363" s="644"/>
      <c r="B363" s="645"/>
      <c r="C363" s="646"/>
      <c r="D363" s="639"/>
      <c r="E363" s="639"/>
      <c r="F363" s="639"/>
      <c r="G363" s="639"/>
      <c r="H363" s="639"/>
      <c r="I363" s="639"/>
      <c r="J363" s="639"/>
      <c r="K363" s="639"/>
      <c r="L363" s="639"/>
      <c r="M363" s="639"/>
      <c r="N363" s="639"/>
      <c r="O363" s="639"/>
      <c r="P363" s="639"/>
      <c r="Q363" s="639"/>
    </row>
    <row r="364" spans="1:17" x14ac:dyDescent="0.15">
      <c r="A364" s="644"/>
      <c r="B364" s="645"/>
      <c r="C364" s="646"/>
      <c r="D364" s="639"/>
      <c r="E364" s="639"/>
      <c r="F364" s="639"/>
      <c r="G364" s="639"/>
      <c r="H364" s="639"/>
      <c r="I364" s="639"/>
      <c r="J364" s="639"/>
      <c r="K364" s="639"/>
      <c r="L364" s="639"/>
      <c r="M364" s="639"/>
      <c r="N364" s="639"/>
      <c r="O364" s="639"/>
      <c r="P364" s="639"/>
      <c r="Q364" s="639"/>
    </row>
    <row r="365" spans="1:17" x14ac:dyDescent="0.15">
      <c r="A365" s="644"/>
      <c r="B365" s="645"/>
      <c r="C365" s="646"/>
      <c r="D365" s="639"/>
      <c r="E365" s="639"/>
      <c r="F365" s="639"/>
      <c r="G365" s="639"/>
      <c r="H365" s="639"/>
      <c r="I365" s="639"/>
      <c r="J365" s="639"/>
      <c r="K365" s="639"/>
      <c r="L365" s="639"/>
      <c r="M365" s="639"/>
      <c r="N365" s="639"/>
      <c r="O365" s="639"/>
      <c r="P365" s="639"/>
      <c r="Q365" s="639"/>
    </row>
    <row r="366" spans="1:17" x14ac:dyDescent="0.15">
      <c r="A366" s="647"/>
      <c r="B366" s="648"/>
      <c r="C366" s="649"/>
      <c r="D366" s="639"/>
      <c r="E366" s="639"/>
      <c r="F366" s="639"/>
      <c r="G366" s="639"/>
      <c r="H366" s="639"/>
      <c r="I366" s="639"/>
      <c r="J366" s="639"/>
      <c r="K366" s="639"/>
      <c r="L366" s="639"/>
      <c r="M366" s="639"/>
      <c r="N366" s="639"/>
      <c r="O366" s="639"/>
      <c r="P366" s="639"/>
      <c r="Q366" s="639"/>
    </row>
    <row r="367" spans="1:17" x14ac:dyDescent="0.15">
      <c r="A367" s="638" t="s">
        <v>119</v>
      </c>
      <c r="B367" s="638"/>
      <c r="C367" s="638"/>
      <c r="D367" s="639"/>
      <c r="E367" s="639"/>
      <c r="F367" s="639"/>
      <c r="G367" s="639"/>
      <c r="H367" s="639"/>
      <c r="I367" s="639"/>
      <c r="J367" s="639"/>
      <c r="K367" s="639"/>
      <c r="L367" s="639"/>
      <c r="M367" s="639"/>
      <c r="N367" s="639"/>
      <c r="O367" s="639"/>
      <c r="P367" s="639"/>
      <c r="Q367" s="639"/>
    </row>
    <row r="368" spans="1:17" ht="12.75" customHeight="1" x14ac:dyDescent="0.15">
      <c r="A368" s="638"/>
      <c r="B368" s="638"/>
      <c r="C368" s="638"/>
      <c r="D368" s="639"/>
      <c r="E368" s="639"/>
      <c r="F368" s="639"/>
      <c r="G368" s="639"/>
      <c r="H368" s="639"/>
      <c r="I368" s="639"/>
      <c r="J368" s="639"/>
      <c r="K368" s="639"/>
      <c r="L368" s="639"/>
      <c r="M368" s="639"/>
      <c r="N368" s="639"/>
      <c r="O368" s="639"/>
      <c r="P368" s="639"/>
      <c r="Q368" s="639"/>
    </row>
    <row r="369" spans="1:17" x14ac:dyDescent="0.15">
      <c r="A369" s="638"/>
      <c r="B369" s="638"/>
      <c r="C369" s="638"/>
      <c r="D369" s="639"/>
      <c r="E369" s="639"/>
      <c r="F369" s="639"/>
      <c r="G369" s="639"/>
      <c r="H369" s="639"/>
      <c r="I369" s="639"/>
      <c r="J369" s="639"/>
      <c r="K369" s="639"/>
      <c r="L369" s="639"/>
      <c r="M369" s="639"/>
      <c r="N369" s="639"/>
      <c r="O369" s="639"/>
      <c r="P369" s="639"/>
      <c r="Q369" s="639"/>
    </row>
    <row r="370" spans="1:17" x14ac:dyDescent="0.15">
      <c r="A370" s="638"/>
      <c r="B370" s="638"/>
      <c r="C370" s="638"/>
      <c r="D370" s="639"/>
      <c r="E370" s="639"/>
      <c r="F370" s="639"/>
      <c r="G370" s="639"/>
      <c r="H370" s="639"/>
      <c r="I370" s="639"/>
      <c r="J370" s="639"/>
      <c r="K370" s="639"/>
      <c r="L370" s="639"/>
      <c r="M370" s="639"/>
      <c r="N370" s="639"/>
      <c r="O370" s="639"/>
      <c r="P370" s="639"/>
      <c r="Q370" s="639"/>
    </row>
    <row r="371" spans="1:17" x14ac:dyDescent="0.15">
      <c r="A371" s="638"/>
      <c r="B371" s="638"/>
      <c r="C371" s="638"/>
      <c r="D371" s="639"/>
      <c r="E371" s="639"/>
      <c r="F371" s="639"/>
      <c r="G371" s="639"/>
      <c r="H371" s="639"/>
      <c r="I371" s="639"/>
      <c r="J371" s="639"/>
      <c r="K371" s="639"/>
      <c r="L371" s="639"/>
      <c r="M371" s="639"/>
      <c r="N371" s="639"/>
      <c r="O371" s="639"/>
      <c r="P371" s="639"/>
      <c r="Q371" s="639"/>
    </row>
    <row r="372" spans="1:17" ht="12.75" customHeight="1" x14ac:dyDescent="0.15">
      <c r="A372" s="640" t="s">
        <v>488</v>
      </c>
      <c r="B372" s="640"/>
      <c r="C372" s="640"/>
      <c r="D372" s="640"/>
      <c r="E372" s="640"/>
      <c r="F372" s="640"/>
      <c r="G372" s="640"/>
      <c r="H372" s="640"/>
      <c r="I372" s="640"/>
      <c r="J372" s="640"/>
      <c r="K372" s="640"/>
      <c r="L372" s="640"/>
      <c r="M372" s="640"/>
      <c r="N372" s="640"/>
      <c r="O372" s="640"/>
      <c r="P372" s="640"/>
      <c r="Q372" s="640"/>
    </row>
    <row r="373" spans="1:17" x14ac:dyDescent="0.15">
      <c r="A373" s="640"/>
      <c r="B373" s="640"/>
      <c r="C373" s="640"/>
      <c r="D373" s="640"/>
      <c r="E373" s="640"/>
      <c r="F373" s="640"/>
      <c r="G373" s="640"/>
      <c r="H373" s="640"/>
      <c r="I373" s="640"/>
      <c r="J373" s="640"/>
      <c r="K373" s="640"/>
      <c r="L373" s="640"/>
      <c r="M373" s="640"/>
      <c r="N373" s="640"/>
      <c r="O373" s="640"/>
      <c r="P373" s="640"/>
      <c r="Q373" s="640"/>
    </row>
    <row r="374" spans="1:17" x14ac:dyDescent="0.15">
      <c r="A374" s="640"/>
      <c r="B374" s="640"/>
      <c r="C374" s="640"/>
      <c r="D374" s="640"/>
      <c r="E374" s="640"/>
      <c r="F374" s="640"/>
      <c r="G374" s="640"/>
      <c r="H374" s="640"/>
      <c r="I374" s="640"/>
      <c r="J374" s="640"/>
      <c r="K374" s="640"/>
      <c r="L374" s="640"/>
      <c r="M374" s="640"/>
      <c r="N374" s="640"/>
      <c r="O374" s="640"/>
      <c r="P374" s="640"/>
      <c r="Q374" s="640"/>
    </row>
    <row r="375" spans="1:17" x14ac:dyDescent="0.15">
      <c r="A375" s="640"/>
      <c r="B375" s="640"/>
      <c r="C375" s="640"/>
      <c r="D375" s="640"/>
      <c r="E375" s="640"/>
      <c r="F375" s="640"/>
      <c r="G375" s="640"/>
      <c r="H375" s="640"/>
      <c r="I375" s="640"/>
      <c r="J375" s="640"/>
      <c r="K375" s="640"/>
      <c r="L375" s="640"/>
      <c r="M375" s="640"/>
      <c r="N375" s="640"/>
      <c r="O375" s="640"/>
      <c r="P375" s="640"/>
      <c r="Q375" s="640"/>
    </row>
    <row r="376" spans="1:17" x14ac:dyDescent="0.15">
      <c r="A376" s="640"/>
      <c r="B376" s="640"/>
      <c r="C376" s="640"/>
      <c r="D376" s="640"/>
      <c r="E376" s="640"/>
      <c r="F376" s="640"/>
      <c r="G376" s="640"/>
      <c r="H376" s="640"/>
      <c r="I376" s="640"/>
      <c r="J376" s="640"/>
      <c r="K376" s="640"/>
      <c r="L376" s="640"/>
      <c r="M376" s="640"/>
      <c r="N376" s="640"/>
      <c r="O376" s="640"/>
      <c r="P376" s="640"/>
      <c r="Q376" s="640"/>
    </row>
    <row r="377" spans="1:17" x14ac:dyDescent="0.15">
      <c r="A377" s="640"/>
      <c r="B377" s="640"/>
      <c r="C377" s="640"/>
      <c r="D377" s="640"/>
      <c r="E377" s="640"/>
      <c r="F377" s="640"/>
      <c r="G377" s="640"/>
      <c r="H377" s="640"/>
      <c r="I377" s="640"/>
      <c r="J377" s="640"/>
      <c r="K377" s="640"/>
      <c r="L377" s="640"/>
      <c r="M377" s="640"/>
      <c r="N377" s="640"/>
      <c r="O377" s="640"/>
      <c r="P377" s="640"/>
      <c r="Q377" s="640"/>
    </row>
    <row r="379" spans="1:17" x14ac:dyDescent="0.15">
      <c r="A379" s="1" t="s">
        <v>513</v>
      </c>
    </row>
    <row r="380" spans="1:17" x14ac:dyDescent="0.15">
      <c r="A380" s="1" t="s">
        <v>522</v>
      </c>
    </row>
    <row r="382" spans="1:17" x14ac:dyDescent="0.15">
      <c r="A382" s="1" t="s">
        <v>188</v>
      </c>
    </row>
    <row r="384" spans="1:17" ht="12.75" customHeight="1" x14ac:dyDescent="0.15">
      <c r="A384" s="686"/>
      <c r="B384" s="693" t="s">
        <v>483</v>
      </c>
      <c r="C384" s="693"/>
      <c r="D384" s="693"/>
      <c r="E384" s="693"/>
      <c r="F384" s="693"/>
      <c r="G384" s="693"/>
      <c r="H384" s="693"/>
      <c r="I384" s="693"/>
      <c r="J384" s="693"/>
      <c r="K384" s="693"/>
      <c r="L384" s="693"/>
      <c r="M384" s="693"/>
      <c r="N384" s="693"/>
      <c r="O384" s="693"/>
      <c r="P384" s="693"/>
      <c r="Q384" s="693"/>
    </row>
    <row r="385" spans="1:17" x14ac:dyDescent="0.15">
      <c r="A385" s="686"/>
      <c r="B385" s="693"/>
      <c r="C385" s="693"/>
      <c r="D385" s="693"/>
      <c r="E385" s="693"/>
      <c r="F385" s="693"/>
      <c r="G385" s="693"/>
      <c r="H385" s="693"/>
      <c r="I385" s="693"/>
      <c r="J385" s="693"/>
      <c r="K385" s="693"/>
      <c r="L385" s="693"/>
      <c r="M385" s="693"/>
      <c r="N385" s="693"/>
      <c r="O385" s="693"/>
      <c r="P385" s="693"/>
      <c r="Q385" s="693"/>
    </row>
    <row r="386" spans="1:17" x14ac:dyDescent="0.15">
      <c r="A386" s="686"/>
      <c r="B386" s="687" t="s">
        <v>484</v>
      </c>
      <c r="C386" s="688"/>
      <c r="D386" s="688"/>
      <c r="E386" s="688"/>
      <c r="F386" s="688"/>
      <c r="G386" s="688"/>
      <c r="H386" s="688"/>
      <c r="I386" s="688"/>
      <c r="J386" s="688"/>
      <c r="K386" s="688"/>
      <c r="L386" s="688"/>
      <c r="M386" s="688"/>
      <c r="N386" s="688"/>
      <c r="O386" s="688"/>
      <c r="P386" s="688"/>
      <c r="Q386" s="689"/>
    </row>
    <row r="387" spans="1:17" x14ac:dyDescent="0.15">
      <c r="A387" s="686"/>
      <c r="B387" s="690"/>
      <c r="C387" s="691"/>
      <c r="D387" s="691"/>
      <c r="E387" s="691"/>
      <c r="F387" s="691"/>
      <c r="G387" s="691"/>
      <c r="H387" s="691"/>
      <c r="I387" s="691"/>
      <c r="J387" s="691"/>
      <c r="K387" s="691"/>
      <c r="L387" s="691"/>
      <c r="M387" s="691"/>
      <c r="N387" s="691"/>
      <c r="O387" s="691"/>
      <c r="P387" s="691"/>
      <c r="Q387" s="692"/>
    </row>
    <row r="388" spans="1:17" x14ac:dyDescent="0.15">
      <c r="A388" s="174"/>
    </row>
    <row r="389" spans="1:17" ht="12.75" customHeight="1" x14ac:dyDescent="0.15"/>
    <row r="390" spans="1:17" ht="12.75" customHeight="1" x14ac:dyDescent="0.15">
      <c r="A390" s="1" t="s">
        <v>529</v>
      </c>
    </row>
    <row r="392" spans="1:17" x14ac:dyDescent="0.15">
      <c r="A392" s="678" t="s">
        <v>23</v>
      </c>
      <c r="B392" s="678"/>
      <c r="C392" s="678"/>
      <c r="D392" s="679"/>
      <c r="E392" s="680"/>
      <c r="F392" s="680"/>
      <c r="G392" s="680"/>
      <c r="H392" s="680"/>
      <c r="I392" s="680"/>
      <c r="J392" s="681"/>
      <c r="K392" s="218" t="str">
        <f>IF(AND(AA82="空白",AA83="有"),AB83,"")</f>
        <v/>
      </c>
    </row>
    <row r="393" spans="1:17" x14ac:dyDescent="0.15">
      <c r="A393" s="678" t="s">
        <v>24</v>
      </c>
      <c r="B393" s="678"/>
      <c r="C393" s="678"/>
      <c r="D393" s="679"/>
      <c r="E393" s="680"/>
      <c r="F393" s="680"/>
      <c r="G393" s="680"/>
      <c r="H393" s="680"/>
      <c r="I393" s="680"/>
      <c r="J393" s="681"/>
    </row>
    <row r="394" spans="1:17" ht="12.75" customHeight="1" x14ac:dyDescent="0.15">
      <c r="A394" s="678" t="s">
        <v>13</v>
      </c>
      <c r="B394" s="678"/>
      <c r="C394" s="678"/>
      <c r="D394" s="679"/>
      <c r="E394" s="680"/>
      <c r="F394" s="680"/>
      <c r="G394" s="680"/>
      <c r="H394" s="680"/>
      <c r="I394" s="680"/>
      <c r="J394" s="681"/>
    </row>
    <row r="395" spans="1:17" ht="12.75" customHeight="1" x14ac:dyDescent="0.15">
      <c r="A395" s="682" t="s">
        <v>25</v>
      </c>
      <c r="B395" s="682"/>
      <c r="C395" s="682"/>
      <c r="D395" s="679"/>
      <c r="E395" s="680"/>
      <c r="F395" s="680"/>
      <c r="G395" s="680"/>
      <c r="H395" s="680"/>
      <c r="I395" s="680"/>
      <c r="J395" s="681"/>
    </row>
    <row r="396" spans="1:17" ht="12.75" customHeight="1" x14ac:dyDescent="0.15">
      <c r="A396" s="682" t="s">
        <v>485</v>
      </c>
      <c r="B396" s="682"/>
      <c r="C396" s="682"/>
      <c r="D396" s="683"/>
      <c r="E396" s="684"/>
      <c r="F396" s="684"/>
      <c r="G396" s="684"/>
      <c r="H396" s="684"/>
      <c r="I396" s="684"/>
      <c r="J396" s="685"/>
    </row>
    <row r="397" spans="1:17" ht="12.75" customHeight="1" x14ac:dyDescent="0.15">
      <c r="A397" s="658" t="s">
        <v>185</v>
      </c>
      <c r="B397" s="638"/>
      <c r="C397" s="638"/>
      <c r="D397" s="659"/>
      <c r="E397" s="660"/>
      <c r="F397" s="660"/>
      <c r="G397" s="660"/>
      <c r="H397" s="660"/>
      <c r="I397" s="660"/>
      <c r="J397" s="660"/>
      <c r="K397" s="660"/>
      <c r="L397" s="660"/>
      <c r="M397" s="660"/>
      <c r="N397" s="660"/>
      <c r="O397" s="660"/>
      <c r="P397" s="660"/>
      <c r="Q397" s="661"/>
    </row>
    <row r="398" spans="1:17" x14ac:dyDescent="0.15">
      <c r="A398" s="638"/>
      <c r="B398" s="638"/>
      <c r="C398" s="638"/>
      <c r="D398" s="662"/>
      <c r="E398" s="663"/>
      <c r="F398" s="663"/>
      <c r="G398" s="663"/>
      <c r="H398" s="663"/>
      <c r="I398" s="663"/>
      <c r="J398" s="663"/>
      <c r="K398" s="663"/>
      <c r="L398" s="663"/>
      <c r="M398" s="663"/>
      <c r="N398" s="663"/>
      <c r="O398" s="663"/>
      <c r="P398" s="663"/>
      <c r="Q398" s="664"/>
    </row>
    <row r="399" spans="1:17" x14ac:dyDescent="0.15">
      <c r="A399" s="638"/>
      <c r="B399" s="638"/>
      <c r="C399" s="638"/>
      <c r="D399" s="662"/>
      <c r="E399" s="663"/>
      <c r="F399" s="663"/>
      <c r="G399" s="663"/>
      <c r="H399" s="663"/>
      <c r="I399" s="663"/>
      <c r="J399" s="663"/>
      <c r="K399" s="663"/>
      <c r="L399" s="663"/>
      <c r="M399" s="663"/>
      <c r="N399" s="663"/>
      <c r="O399" s="663"/>
      <c r="P399" s="663"/>
      <c r="Q399" s="664"/>
    </row>
    <row r="400" spans="1:17" x14ac:dyDescent="0.15">
      <c r="A400" s="638"/>
      <c r="B400" s="638"/>
      <c r="C400" s="638"/>
      <c r="D400" s="665"/>
      <c r="E400" s="666"/>
      <c r="F400" s="666"/>
      <c r="G400" s="666"/>
      <c r="H400" s="666"/>
      <c r="I400" s="666"/>
      <c r="J400" s="666"/>
      <c r="K400" s="666"/>
      <c r="L400" s="666"/>
      <c r="M400" s="666"/>
      <c r="N400" s="666"/>
      <c r="O400" s="666"/>
      <c r="P400" s="666"/>
      <c r="Q400" s="667"/>
    </row>
    <row r="401" spans="1:17" ht="12.75" customHeight="1" x14ac:dyDescent="0.15">
      <c r="A401" s="638" t="s">
        <v>26</v>
      </c>
      <c r="B401" s="638"/>
      <c r="C401" s="638"/>
      <c r="D401" s="668"/>
      <c r="E401" s="669"/>
      <c r="F401" s="669"/>
      <c r="G401" s="669"/>
      <c r="H401" s="669"/>
      <c r="I401" s="669"/>
      <c r="J401" s="669"/>
      <c r="K401" s="669"/>
      <c r="L401" s="669"/>
      <c r="M401" s="669"/>
      <c r="N401" s="669"/>
      <c r="O401" s="669"/>
      <c r="P401" s="669"/>
      <c r="Q401" s="670"/>
    </row>
    <row r="402" spans="1:17" ht="12.75" customHeight="1" x14ac:dyDescent="0.15">
      <c r="A402" s="638"/>
      <c r="B402" s="638"/>
      <c r="C402" s="638"/>
      <c r="D402" s="671"/>
      <c r="E402" s="672"/>
      <c r="F402" s="672"/>
      <c r="G402" s="672"/>
      <c r="H402" s="672"/>
      <c r="I402" s="672"/>
      <c r="J402" s="672"/>
      <c r="K402" s="672"/>
      <c r="L402" s="672"/>
      <c r="M402" s="672"/>
      <c r="N402" s="672"/>
      <c r="O402" s="672"/>
      <c r="P402" s="672"/>
      <c r="Q402" s="673"/>
    </row>
    <row r="403" spans="1:17" x14ac:dyDescent="0.15">
      <c r="A403" s="638"/>
      <c r="B403" s="638"/>
      <c r="C403" s="638"/>
      <c r="D403" s="671"/>
      <c r="E403" s="672"/>
      <c r="F403" s="672"/>
      <c r="G403" s="672"/>
      <c r="H403" s="672"/>
      <c r="I403" s="672"/>
      <c r="J403" s="672"/>
      <c r="K403" s="672"/>
      <c r="L403" s="672"/>
      <c r="M403" s="672"/>
      <c r="N403" s="672"/>
      <c r="O403" s="672"/>
      <c r="P403" s="672"/>
      <c r="Q403" s="673"/>
    </row>
    <row r="404" spans="1:17" ht="12.75" customHeight="1" x14ac:dyDescent="0.15">
      <c r="A404" s="638"/>
      <c r="B404" s="638"/>
      <c r="C404" s="638"/>
      <c r="D404" s="674"/>
      <c r="E404" s="675"/>
      <c r="F404" s="675"/>
      <c r="G404" s="675"/>
      <c r="H404" s="675"/>
      <c r="I404" s="675"/>
      <c r="J404" s="675"/>
      <c r="K404" s="675"/>
      <c r="L404" s="675"/>
      <c r="M404" s="675"/>
      <c r="N404" s="675"/>
      <c r="O404" s="675"/>
      <c r="P404" s="675"/>
      <c r="Q404" s="676"/>
    </row>
    <row r="405" spans="1:17" x14ac:dyDescent="0.15">
      <c r="A405" s="677" t="s">
        <v>487</v>
      </c>
      <c r="B405" s="677"/>
      <c r="C405" s="677"/>
      <c r="D405" s="677"/>
      <c r="E405" s="677"/>
      <c r="F405" s="677"/>
      <c r="G405" s="677"/>
      <c r="H405" s="677"/>
      <c r="I405" s="677"/>
      <c r="J405" s="677"/>
      <c r="K405" s="677"/>
      <c r="L405" s="677"/>
      <c r="M405" s="677"/>
      <c r="N405" s="677"/>
      <c r="O405" s="677"/>
      <c r="P405" s="677"/>
      <c r="Q405" s="677"/>
    </row>
    <row r="406" spans="1:17" x14ac:dyDescent="0.15">
      <c r="A406" s="677"/>
      <c r="B406" s="677"/>
      <c r="C406" s="677"/>
      <c r="D406" s="677"/>
      <c r="E406" s="677"/>
      <c r="F406" s="677"/>
      <c r="G406" s="677"/>
      <c r="H406" s="677"/>
      <c r="I406" s="677"/>
      <c r="J406" s="677"/>
      <c r="K406" s="677"/>
      <c r="L406" s="677"/>
      <c r="M406" s="677"/>
      <c r="N406" s="677"/>
      <c r="O406" s="677"/>
      <c r="P406" s="677"/>
      <c r="Q406" s="677"/>
    </row>
    <row r="407" spans="1:17" x14ac:dyDescent="0.15">
      <c r="A407" s="677"/>
      <c r="B407" s="677"/>
      <c r="C407" s="677"/>
      <c r="D407" s="677"/>
      <c r="E407" s="677"/>
      <c r="F407" s="677"/>
      <c r="G407" s="677"/>
      <c r="H407" s="677"/>
      <c r="I407" s="677"/>
      <c r="J407" s="677"/>
      <c r="K407" s="677"/>
      <c r="L407" s="677"/>
      <c r="M407" s="677"/>
      <c r="N407" s="677"/>
      <c r="O407" s="677"/>
      <c r="P407" s="677"/>
      <c r="Q407" s="677"/>
    </row>
    <row r="408" spans="1:17" x14ac:dyDescent="0.15">
      <c r="A408" s="677"/>
      <c r="B408" s="677"/>
      <c r="C408" s="677"/>
      <c r="D408" s="677"/>
      <c r="E408" s="677"/>
      <c r="F408" s="677"/>
      <c r="G408" s="677"/>
      <c r="H408" s="677"/>
      <c r="I408" s="677"/>
      <c r="J408" s="677"/>
      <c r="K408" s="677"/>
      <c r="L408" s="677"/>
      <c r="M408" s="677"/>
      <c r="N408" s="677"/>
      <c r="O408" s="677"/>
      <c r="P408" s="677"/>
      <c r="Q408" s="677"/>
    </row>
    <row r="409" spans="1:17" x14ac:dyDescent="0.15">
      <c r="A409" s="677"/>
      <c r="B409" s="677"/>
      <c r="C409" s="677"/>
      <c r="D409" s="677"/>
      <c r="E409" s="677"/>
      <c r="F409" s="677"/>
      <c r="G409" s="677"/>
      <c r="H409" s="677"/>
      <c r="I409" s="677"/>
      <c r="J409" s="677"/>
      <c r="K409" s="677"/>
      <c r="L409" s="677"/>
      <c r="M409" s="677"/>
      <c r="N409" s="677"/>
      <c r="O409" s="677"/>
      <c r="P409" s="677"/>
      <c r="Q409" s="677"/>
    </row>
    <row r="410" spans="1:17" x14ac:dyDescent="0.15">
      <c r="A410" s="677"/>
      <c r="B410" s="677"/>
      <c r="C410" s="677"/>
      <c r="D410" s="677"/>
      <c r="E410" s="677"/>
      <c r="F410" s="677"/>
      <c r="G410" s="677"/>
      <c r="H410" s="677"/>
      <c r="I410" s="677"/>
      <c r="J410" s="677"/>
      <c r="K410" s="677"/>
      <c r="L410" s="677"/>
      <c r="M410" s="677"/>
      <c r="N410" s="677"/>
      <c r="O410" s="677"/>
      <c r="P410" s="677"/>
      <c r="Q410" s="677"/>
    </row>
    <row r="411" spans="1:17" x14ac:dyDescent="0.15">
      <c r="A411" s="275"/>
      <c r="B411" s="275"/>
      <c r="C411" s="275"/>
      <c r="D411" s="275"/>
      <c r="E411" s="275"/>
      <c r="F411" s="275"/>
      <c r="G411" s="275"/>
      <c r="H411" s="275"/>
      <c r="I411" s="275"/>
      <c r="J411" s="275"/>
      <c r="K411" s="275"/>
      <c r="L411" s="275"/>
      <c r="M411" s="275"/>
      <c r="N411" s="275"/>
      <c r="O411" s="275"/>
      <c r="P411" s="275"/>
      <c r="Q411" s="275"/>
    </row>
    <row r="413" spans="1:17" x14ac:dyDescent="0.15">
      <c r="A413" s="3" t="s">
        <v>528</v>
      </c>
      <c r="B413" s="3"/>
      <c r="C413" s="3"/>
      <c r="D413" s="3"/>
      <c r="E413" s="3"/>
      <c r="F413" s="3"/>
      <c r="G413" s="3"/>
      <c r="H413" s="3"/>
      <c r="I413" s="3"/>
      <c r="J413" s="3"/>
      <c r="K413" s="3"/>
      <c r="L413" s="3"/>
      <c r="M413" s="3"/>
      <c r="N413" s="3"/>
      <c r="O413" s="3"/>
      <c r="P413" s="3"/>
      <c r="Q413" s="3"/>
    </row>
    <row r="414" spans="1:17" x14ac:dyDescent="0.15">
      <c r="A414" s="3"/>
      <c r="B414" s="3"/>
      <c r="C414" s="3"/>
      <c r="D414" s="224"/>
      <c r="E414" s="224"/>
      <c r="F414" s="224"/>
      <c r="G414" s="224"/>
      <c r="H414" s="224"/>
      <c r="I414" s="224"/>
      <c r="J414" s="224"/>
      <c r="K414" s="224"/>
      <c r="L414" s="224"/>
      <c r="M414" s="224"/>
      <c r="N414" s="224"/>
      <c r="O414" s="224"/>
      <c r="P414" s="224"/>
      <c r="Q414" s="224"/>
    </row>
    <row r="415" spans="1:17" x14ac:dyDescent="0.15">
      <c r="A415" s="641" t="s">
        <v>486</v>
      </c>
      <c r="B415" s="642"/>
      <c r="C415" s="643"/>
      <c r="D415" s="650" t="s">
        <v>23</v>
      </c>
      <c r="E415" s="651"/>
      <c r="F415" s="652"/>
      <c r="G415" s="653"/>
      <c r="H415" s="653"/>
      <c r="I415" s="653"/>
      <c r="J415" s="653"/>
      <c r="K415" s="653"/>
      <c r="L415" s="653"/>
      <c r="M415" s="653"/>
      <c r="N415" s="225" t="str">
        <f>IF(AND(AA89="空白",AA90="有"),AB90,"")</f>
        <v/>
      </c>
      <c r="O415" s="224"/>
      <c r="P415" s="224"/>
      <c r="Q415" s="224"/>
    </row>
    <row r="416" spans="1:17" x14ac:dyDescent="0.15">
      <c r="A416" s="644"/>
      <c r="B416" s="645"/>
      <c r="C416" s="646"/>
      <c r="D416" s="650" t="s">
        <v>24</v>
      </c>
      <c r="E416" s="651"/>
      <c r="F416" s="652"/>
      <c r="G416" s="653"/>
      <c r="H416" s="653"/>
      <c r="I416" s="653"/>
      <c r="J416" s="653"/>
      <c r="K416" s="653"/>
      <c r="L416" s="653"/>
      <c r="M416" s="653"/>
      <c r="N416" s="224"/>
      <c r="O416" s="224"/>
      <c r="P416" s="224"/>
      <c r="Q416" s="224"/>
    </row>
    <row r="417" spans="1:17" x14ac:dyDescent="0.15">
      <c r="A417" s="644"/>
      <c r="B417" s="645"/>
      <c r="C417" s="646"/>
      <c r="D417" s="650" t="s">
        <v>13</v>
      </c>
      <c r="E417" s="651"/>
      <c r="F417" s="652"/>
      <c r="G417" s="654"/>
      <c r="H417" s="653"/>
      <c r="I417" s="653"/>
      <c r="J417" s="653"/>
      <c r="K417" s="653"/>
      <c r="L417" s="653"/>
      <c r="M417" s="653"/>
      <c r="N417" s="224"/>
      <c r="O417" s="224"/>
      <c r="P417" s="224"/>
      <c r="Q417" s="224"/>
    </row>
    <row r="418" spans="1:17" x14ac:dyDescent="0.15">
      <c r="A418" s="644"/>
      <c r="B418" s="645"/>
      <c r="C418" s="646"/>
      <c r="D418" s="655" t="s">
        <v>25</v>
      </c>
      <c r="E418" s="656"/>
      <c r="F418" s="657"/>
      <c r="G418" s="654"/>
      <c r="H418" s="653"/>
      <c r="I418" s="653"/>
      <c r="J418" s="653"/>
      <c r="K418" s="653"/>
      <c r="L418" s="653"/>
      <c r="M418" s="653"/>
      <c r="N418" s="224"/>
      <c r="O418" s="224"/>
      <c r="P418" s="224"/>
      <c r="Q418" s="224"/>
    </row>
    <row r="419" spans="1:17" x14ac:dyDescent="0.15">
      <c r="A419" s="644"/>
      <c r="B419" s="645"/>
      <c r="C419" s="646"/>
      <c r="D419" s="653"/>
      <c r="E419" s="653"/>
      <c r="F419" s="653"/>
      <c r="G419" s="653"/>
      <c r="H419" s="653"/>
      <c r="I419" s="653"/>
      <c r="J419" s="653"/>
      <c r="K419" s="653"/>
      <c r="L419" s="653"/>
      <c r="M419" s="653"/>
      <c r="N419" s="653"/>
      <c r="O419" s="653"/>
      <c r="P419" s="653"/>
      <c r="Q419" s="653"/>
    </row>
    <row r="420" spans="1:17" x14ac:dyDescent="0.15">
      <c r="A420" s="644"/>
      <c r="B420" s="645"/>
      <c r="C420" s="646"/>
      <c r="D420" s="653"/>
      <c r="E420" s="653"/>
      <c r="F420" s="653"/>
      <c r="G420" s="653"/>
      <c r="H420" s="653"/>
      <c r="I420" s="653"/>
      <c r="J420" s="653"/>
      <c r="K420" s="653"/>
      <c r="L420" s="653"/>
      <c r="M420" s="653"/>
      <c r="N420" s="653"/>
      <c r="O420" s="653"/>
      <c r="P420" s="653"/>
      <c r="Q420" s="653"/>
    </row>
    <row r="421" spans="1:17" x14ac:dyDescent="0.15">
      <c r="A421" s="644"/>
      <c r="B421" s="645"/>
      <c r="C421" s="646"/>
      <c r="D421" s="653"/>
      <c r="E421" s="653"/>
      <c r="F421" s="653"/>
      <c r="G421" s="653"/>
      <c r="H421" s="653"/>
      <c r="I421" s="653"/>
      <c r="J421" s="653"/>
      <c r="K421" s="653"/>
      <c r="L421" s="653"/>
      <c r="M421" s="653"/>
      <c r="N421" s="653"/>
      <c r="O421" s="653"/>
      <c r="P421" s="653"/>
      <c r="Q421" s="653"/>
    </row>
    <row r="422" spans="1:17" x14ac:dyDescent="0.15">
      <c r="A422" s="647"/>
      <c r="B422" s="648"/>
      <c r="C422" s="649"/>
      <c r="D422" s="653"/>
      <c r="E422" s="653"/>
      <c r="F422" s="653"/>
      <c r="G422" s="653"/>
      <c r="H422" s="653"/>
      <c r="I422" s="653"/>
      <c r="J422" s="653"/>
      <c r="K422" s="653"/>
      <c r="L422" s="653"/>
      <c r="M422" s="653"/>
      <c r="N422" s="653"/>
      <c r="O422" s="653"/>
      <c r="P422" s="653"/>
      <c r="Q422" s="653"/>
    </row>
    <row r="423" spans="1:17" x14ac:dyDescent="0.15">
      <c r="A423" s="641" t="s">
        <v>26</v>
      </c>
      <c r="B423" s="642"/>
      <c r="C423" s="643"/>
      <c r="D423" s="650" t="s">
        <v>23</v>
      </c>
      <c r="E423" s="651"/>
      <c r="F423" s="652"/>
      <c r="G423" s="653"/>
      <c r="H423" s="653"/>
      <c r="I423" s="653"/>
      <c r="J423" s="653"/>
      <c r="K423" s="653"/>
      <c r="L423" s="653"/>
      <c r="M423" s="653"/>
      <c r="N423" s="224"/>
      <c r="O423" s="224"/>
      <c r="P423" s="224"/>
      <c r="Q423" s="224"/>
    </row>
    <row r="424" spans="1:17" x14ac:dyDescent="0.15">
      <c r="A424" s="644"/>
      <c r="B424" s="645"/>
      <c r="C424" s="646"/>
      <c r="D424" s="650" t="s">
        <v>24</v>
      </c>
      <c r="E424" s="651"/>
      <c r="F424" s="652"/>
      <c r="G424" s="653"/>
      <c r="H424" s="653"/>
      <c r="I424" s="653"/>
      <c r="J424" s="653"/>
      <c r="K424" s="653"/>
      <c r="L424" s="653"/>
      <c r="M424" s="653"/>
      <c r="N424" s="224"/>
      <c r="O424" s="224"/>
      <c r="P424" s="224"/>
      <c r="Q424" s="224"/>
    </row>
    <row r="425" spans="1:17" x14ac:dyDescent="0.15">
      <c r="A425" s="644"/>
      <c r="B425" s="645"/>
      <c r="C425" s="646"/>
      <c r="D425" s="650" t="s">
        <v>13</v>
      </c>
      <c r="E425" s="651"/>
      <c r="F425" s="652"/>
      <c r="G425" s="654"/>
      <c r="H425" s="653"/>
      <c r="I425" s="653"/>
      <c r="J425" s="653"/>
      <c r="K425" s="653"/>
      <c r="L425" s="653"/>
      <c r="M425" s="653"/>
      <c r="N425" s="224"/>
      <c r="O425" s="224"/>
      <c r="P425" s="224"/>
      <c r="Q425" s="224"/>
    </row>
    <row r="426" spans="1:17" ht="12.75" customHeight="1" x14ac:dyDescent="0.15">
      <c r="A426" s="644"/>
      <c r="B426" s="645"/>
      <c r="C426" s="646"/>
      <c r="D426" s="655" t="s">
        <v>25</v>
      </c>
      <c r="E426" s="656"/>
      <c r="F426" s="657"/>
      <c r="G426" s="654"/>
      <c r="H426" s="653"/>
      <c r="I426" s="653"/>
      <c r="J426" s="653"/>
      <c r="K426" s="653"/>
      <c r="L426" s="653"/>
      <c r="M426" s="653"/>
      <c r="N426" s="224"/>
      <c r="O426" s="224"/>
      <c r="P426" s="224"/>
      <c r="Q426" s="224"/>
    </row>
    <row r="427" spans="1:17" x14ac:dyDescent="0.15">
      <c r="A427" s="644"/>
      <c r="B427" s="645"/>
      <c r="C427" s="646"/>
      <c r="D427" s="655" t="s">
        <v>485</v>
      </c>
      <c r="E427" s="656"/>
      <c r="F427" s="657"/>
      <c r="G427" s="654"/>
      <c r="H427" s="653"/>
      <c r="I427" s="653"/>
      <c r="J427" s="653"/>
      <c r="K427" s="653"/>
      <c r="L427" s="653"/>
      <c r="M427" s="653"/>
      <c r="N427" s="224"/>
      <c r="O427" s="224"/>
      <c r="P427" s="224"/>
      <c r="Q427" s="224"/>
    </row>
    <row r="428" spans="1:17" x14ac:dyDescent="0.15">
      <c r="A428" s="644"/>
      <c r="B428" s="645"/>
      <c r="C428" s="646"/>
      <c r="D428" s="639"/>
      <c r="E428" s="639"/>
      <c r="F428" s="639"/>
      <c r="G428" s="639"/>
      <c r="H428" s="639"/>
      <c r="I428" s="639"/>
      <c r="J428" s="639"/>
      <c r="K428" s="639"/>
      <c r="L428" s="639"/>
      <c r="M428" s="639"/>
      <c r="N428" s="639"/>
      <c r="O428" s="639"/>
      <c r="P428" s="639"/>
      <c r="Q428" s="639"/>
    </row>
    <row r="429" spans="1:17" x14ac:dyDescent="0.15">
      <c r="A429" s="644"/>
      <c r="B429" s="645"/>
      <c r="C429" s="646"/>
      <c r="D429" s="639"/>
      <c r="E429" s="639"/>
      <c r="F429" s="639"/>
      <c r="G429" s="639"/>
      <c r="H429" s="639"/>
      <c r="I429" s="639"/>
      <c r="J429" s="639"/>
      <c r="K429" s="639"/>
      <c r="L429" s="639"/>
      <c r="M429" s="639"/>
      <c r="N429" s="639"/>
      <c r="O429" s="639"/>
      <c r="P429" s="639"/>
      <c r="Q429" s="639"/>
    </row>
    <row r="430" spans="1:17" x14ac:dyDescent="0.15">
      <c r="A430" s="644"/>
      <c r="B430" s="645"/>
      <c r="C430" s="646"/>
      <c r="D430" s="639"/>
      <c r="E430" s="639"/>
      <c r="F430" s="639"/>
      <c r="G430" s="639"/>
      <c r="H430" s="639"/>
      <c r="I430" s="639"/>
      <c r="J430" s="639"/>
      <c r="K430" s="639"/>
      <c r="L430" s="639"/>
      <c r="M430" s="639"/>
      <c r="N430" s="639"/>
      <c r="O430" s="639"/>
      <c r="P430" s="639"/>
      <c r="Q430" s="639"/>
    </row>
    <row r="431" spans="1:17" x14ac:dyDescent="0.15">
      <c r="A431" s="647"/>
      <c r="B431" s="648"/>
      <c r="C431" s="649"/>
      <c r="D431" s="639"/>
      <c r="E431" s="639"/>
      <c r="F431" s="639"/>
      <c r="G431" s="639"/>
      <c r="H431" s="639"/>
      <c r="I431" s="639"/>
      <c r="J431" s="639"/>
      <c r="K431" s="639"/>
      <c r="L431" s="639"/>
      <c r="M431" s="639"/>
      <c r="N431" s="639"/>
      <c r="O431" s="639"/>
      <c r="P431" s="639"/>
      <c r="Q431" s="639"/>
    </row>
    <row r="432" spans="1:17" x14ac:dyDescent="0.15">
      <c r="A432" s="638" t="s">
        <v>119</v>
      </c>
      <c r="B432" s="638"/>
      <c r="C432" s="638"/>
      <c r="D432" s="639"/>
      <c r="E432" s="639"/>
      <c r="F432" s="639"/>
      <c r="G432" s="639"/>
      <c r="H432" s="639"/>
      <c r="I432" s="639"/>
      <c r="J432" s="639"/>
      <c r="K432" s="639"/>
      <c r="L432" s="639"/>
      <c r="M432" s="639"/>
      <c r="N432" s="639"/>
      <c r="O432" s="639"/>
      <c r="P432" s="639"/>
      <c r="Q432" s="639"/>
    </row>
    <row r="433" spans="1:17" ht="12.75" customHeight="1" x14ac:dyDescent="0.15">
      <c r="A433" s="638"/>
      <c r="B433" s="638"/>
      <c r="C433" s="638"/>
      <c r="D433" s="639"/>
      <c r="E433" s="639"/>
      <c r="F433" s="639"/>
      <c r="G433" s="639"/>
      <c r="H433" s="639"/>
      <c r="I433" s="639"/>
      <c r="J433" s="639"/>
      <c r="K433" s="639"/>
      <c r="L433" s="639"/>
      <c r="M433" s="639"/>
      <c r="N433" s="639"/>
      <c r="O433" s="639"/>
      <c r="P433" s="639"/>
      <c r="Q433" s="639"/>
    </row>
    <row r="434" spans="1:17" x14ac:dyDescent="0.15">
      <c r="A434" s="638"/>
      <c r="B434" s="638"/>
      <c r="C434" s="638"/>
      <c r="D434" s="639"/>
      <c r="E434" s="639"/>
      <c r="F434" s="639"/>
      <c r="G434" s="639"/>
      <c r="H434" s="639"/>
      <c r="I434" s="639"/>
      <c r="J434" s="639"/>
      <c r="K434" s="639"/>
      <c r="L434" s="639"/>
      <c r="M434" s="639"/>
      <c r="N434" s="639"/>
      <c r="O434" s="639"/>
      <c r="P434" s="639"/>
      <c r="Q434" s="639"/>
    </row>
    <row r="435" spans="1:17" x14ac:dyDescent="0.15">
      <c r="A435" s="638"/>
      <c r="B435" s="638"/>
      <c r="C435" s="638"/>
      <c r="D435" s="639"/>
      <c r="E435" s="639"/>
      <c r="F435" s="639"/>
      <c r="G435" s="639"/>
      <c r="H435" s="639"/>
      <c r="I435" s="639"/>
      <c r="J435" s="639"/>
      <c r="K435" s="639"/>
      <c r="L435" s="639"/>
      <c r="M435" s="639"/>
      <c r="N435" s="639"/>
      <c r="O435" s="639"/>
      <c r="P435" s="639"/>
      <c r="Q435" s="639"/>
    </row>
    <row r="436" spans="1:17" x14ac:dyDescent="0.15">
      <c r="A436" s="638"/>
      <c r="B436" s="638"/>
      <c r="C436" s="638"/>
      <c r="D436" s="639"/>
      <c r="E436" s="639"/>
      <c r="F436" s="639"/>
      <c r="G436" s="639"/>
      <c r="H436" s="639"/>
      <c r="I436" s="639"/>
      <c r="J436" s="639"/>
      <c r="K436" s="639"/>
      <c r="L436" s="639"/>
      <c r="M436" s="639"/>
      <c r="N436" s="639"/>
      <c r="O436" s="639"/>
      <c r="P436" s="639"/>
      <c r="Q436" s="639"/>
    </row>
    <row r="437" spans="1:17" ht="12.75" customHeight="1" x14ac:dyDescent="0.15">
      <c r="A437" s="640" t="s">
        <v>488</v>
      </c>
      <c r="B437" s="640"/>
      <c r="C437" s="640"/>
      <c r="D437" s="640"/>
      <c r="E437" s="640"/>
      <c r="F437" s="640"/>
      <c r="G437" s="640"/>
      <c r="H437" s="640"/>
      <c r="I437" s="640"/>
      <c r="J437" s="640"/>
      <c r="K437" s="640"/>
      <c r="L437" s="640"/>
      <c r="M437" s="640"/>
      <c r="N437" s="640"/>
      <c r="O437" s="640"/>
      <c r="P437" s="640"/>
      <c r="Q437" s="640"/>
    </row>
    <row r="438" spans="1:17" x14ac:dyDescent="0.15">
      <c r="A438" s="640"/>
      <c r="B438" s="640"/>
      <c r="C438" s="640"/>
      <c r="D438" s="640"/>
      <c r="E438" s="640"/>
      <c r="F438" s="640"/>
      <c r="G438" s="640"/>
      <c r="H438" s="640"/>
      <c r="I438" s="640"/>
      <c r="J438" s="640"/>
      <c r="K438" s="640"/>
      <c r="L438" s="640"/>
      <c r="M438" s="640"/>
      <c r="N438" s="640"/>
      <c r="O438" s="640"/>
      <c r="P438" s="640"/>
      <c r="Q438" s="640"/>
    </row>
    <row r="439" spans="1:17" x14ac:dyDescent="0.15">
      <c r="A439" s="640"/>
      <c r="B439" s="640"/>
      <c r="C439" s="640"/>
      <c r="D439" s="640"/>
      <c r="E439" s="640"/>
      <c r="F439" s="640"/>
      <c r="G439" s="640"/>
      <c r="H439" s="640"/>
      <c r="I439" s="640"/>
      <c r="J439" s="640"/>
      <c r="K439" s="640"/>
      <c r="L439" s="640"/>
      <c r="M439" s="640"/>
      <c r="N439" s="640"/>
      <c r="O439" s="640"/>
      <c r="P439" s="640"/>
      <c r="Q439" s="640"/>
    </row>
    <row r="440" spans="1:17" x14ac:dyDescent="0.15">
      <c r="A440" s="640"/>
      <c r="B440" s="640"/>
      <c r="C440" s="640"/>
      <c r="D440" s="640"/>
      <c r="E440" s="640"/>
      <c r="F440" s="640"/>
      <c r="G440" s="640"/>
      <c r="H440" s="640"/>
      <c r="I440" s="640"/>
      <c r="J440" s="640"/>
      <c r="K440" s="640"/>
      <c r="L440" s="640"/>
      <c r="M440" s="640"/>
      <c r="N440" s="640"/>
      <c r="O440" s="640"/>
      <c r="P440" s="640"/>
      <c r="Q440" s="640"/>
    </row>
    <row r="441" spans="1:17" x14ac:dyDescent="0.15">
      <c r="A441" s="640"/>
      <c r="B441" s="640"/>
      <c r="C441" s="640"/>
      <c r="D441" s="640"/>
      <c r="E441" s="640"/>
      <c r="F441" s="640"/>
      <c r="G441" s="640"/>
      <c r="H441" s="640"/>
      <c r="I441" s="640"/>
      <c r="J441" s="640"/>
      <c r="K441" s="640"/>
      <c r="L441" s="640"/>
      <c r="M441" s="640"/>
      <c r="N441" s="640"/>
      <c r="O441" s="640"/>
      <c r="P441" s="640"/>
      <c r="Q441" s="640"/>
    </row>
    <row r="442" spans="1:17" x14ac:dyDescent="0.15">
      <c r="A442" s="640"/>
      <c r="B442" s="640"/>
      <c r="C442" s="640"/>
      <c r="D442" s="640"/>
      <c r="E442" s="640"/>
      <c r="F442" s="640"/>
      <c r="G442" s="640"/>
      <c r="H442" s="640"/>
      <c r="I442" s="640"/>
      <c r="J442" s="640"/>
      <c r="K442" s="640"/>
      <c r="L442" s="640"/>
      <c r="M442" s="640"/>
      <c r="N442" s="640"/>
      <c r="O442" s="640"/>
      <c r="P442" s="640"/>
      <c r="Q442" s="640"/>
    </row>
  </sheetData>
  <sheetProtection password="EEE6" sheet="1" objects="1" scenarios="1" formatRows="0" insertRows="0"/>
  <mergeCells count="220">
    <mergeCell ref="G165:M165"/>
    <mergeCell ref="G166:M166"/>
    <mergeCell ref="G167:M167"/>
    <mergeCell ref="D166:F166"/>
    <mergeCell ref="D167:F167"/>
    <mergeCell ref="D168:F168"/>
    <mergeCell ref="D169:F169"/>
    <mergeCell ref="D174:Q178"/>
    <mergeCell ref="A174:C178"/>
    <mergeCell ref="G169:M169"/>
    <mergeCell ref="D170:Q173"/>
    <mergeCell ref="G168:M168"/>
    <mergeCell ref="D136:J136"/>
    <mergeCell ref="D138:J138"/>
    <mergeCell ref="A134:C134"/>
    <mergeCell ref="A136:C136"/>
    <mergeCell ref="A138:C138"/>
    <mergeCell ref="A137:C137"/>
    <mergeCell ref="D137:J137"/>
    <mergeCell ref="A126:A127"/>
    <mergeCell ref="B126:Q127"/>
    <mergeCell ref="A128:A129"/>
    <mergeCell ref="B128:Q129"/>
    <mergeCell ref="A135:C135"/>
    <mergeCell ref="D134:J134"/>
    <mergeCell ref="D135:J135"/>
    <mergeCell ref="A190:A191"/>
    <mergeCell ref="B190:Q191"/>
    <mergeCell ref="A192:A193"/>
    <mergeCell ref="B192:Q193"/>
    <mergeCell ref="A198:C198"/>
    <mergeCell ref="D198:J198"/>
    <mergeCell ref="D139:Q142"/>
    <mergeCell ref="D143:Q146"/>
    <mergeCell ref="A139:C142"/>
    <mergeCell ref="A143:C146"/>
    <mergeCell ref="D161:Q164"/>
    <mergeCell ref="A147:Q152"/>
    <mergeCell ref="G157:M157"/>
    <mergeCell ref="A165:C173"/>
    <mergeCell ref="G158:M158"/>
    <mergeCell ref="D157:F157"/>
    <mergeCell ref="D158:F158"/>
    <mergeCell ref="D159:F159"/>
    <mergeCell ref="D160:F160"/>
    <mergeCell ref="G159:M159"/>
    <mergeCell ref="G160:M160"/>
    <mergeCell ref="A157:C164"/>
    <mergeCell ref="A179:Q184"/>
    <mergeCell ref="D165:F165"/>
    <mergeCell ref="A202:C202"/>
    <mergeCell ref="D202:J202"/>
    <mergeCell ref="A203:C206"/>
    <mergeCell ref="D203:Q206"/>
    <mergeCell ref="A207:C210"/>
    <mergeCell ref="D207:Q210"/>
    <mergeCell ref="A199:C199"/>
    <mergeCell ref="D199:J199"/>
    <mergeCell ref="A200:C200"/>
    <mergeCell ref="D200:J200"/>
    <mergeCell ref="A201:C201"/>
    <mergeCell ref="D201:J201"/>
    <mergeCell ref="A211:Q216"/>
    <mergeCell ref="A221:C228"/>
    <mergeCell ref="D221:F221"/>
    <mergeCell ref="G221:M221"/>
    <mergeCell ref="D222:F222"/>
    <mergeCell ref="G222:M222"/>
    <mergeCell ref="D223:F223"/>
    <mergeCell ref="G223:M223"/>
    <mergeCell ref="D224:F224"/>
    <mergeCell ref="G224:M224"/>
    <mergeCell ref="D225:Q228"/>
    <mergeCell ref="A229:C237"/>
    <mergeCell ref="D229:F229"/>
    <mergeCell ref="G229:M229"/>
    <mergeCell ref="D230:F230"/>
    <mergeCell ref="G230:M230"/>
    <mergeCell ref="D231:F231"/>
    <mergeCell ref="G231:M231"/>
    <mergeCell ref="D232:F232"/>
    <mergeCell ref="G232:M232"/>
    <mergeCell ref="D233:F233"/>
    <mergeCell ref="G233:M233"/>
    <mergeCell ref="D234:Q237"/>
    <mergeCell ref="A257:A258"/>
    <mergeCell ref="B257:Q258"/>
    <mergeCell ref="A263:C263"/>
    <mergeCell ref="D263:J263"/>
    <mergeCell ref="A264:C264"/>
    <mergeCell ref="D264:J264"/>
    <mergeCell ref="A238:C242"/>
    <mergeCell ref="D238:Q242"/>
    <mergeCell ref="A243:Q248"/>
    <mergeCell ref="A255:A256"/>
    <mergeCell ref="B255:Q256"/>
    <mergeCell ref="A268:C271"/>
    <mergeCell ref="D268:Q271"/>
    <mergeCell ref="A272:C275"/>
    <mergeCell ref="D272:Q275"/>
    <mergeCell ref="A276:Q281"/>
    <mergeCell ref="A265:C265"/>
    <mergeCell ref="D265:J265"/>
    <mergeCell ref="A266:C266"/>
    <mergeCell ref="D266:J266"/>
    <mergeCell ref="A267:C267"/>
    <mergeCell ref="D267:J267"/>
    <mergeCell ref="A286:C293"/>
    <mergeCell ref="D286:F286"/>
    <mergeCell ref="G286:M286"/>
    <mergeCell ref="D287:F287"/>
    <mergeCell ref="G287:M287"/>
    <mergeCell ref="D288:F288"/>
    <mergeCell ref="G288:M288"/>
    <mergeCell ref="D289:F289"/>
    <mergeCell ref="G289:M289"/>
    <mergeCell ref="D290:Q293"/>
    <mergeCell ref="A294:C302"/>
    <mergeCell ref="D294:F294"/>
    <mergeCell ref="G294:M294"/>
    <mergeCell ref="D295:F295"/>
    <mergeCell ref="G295:M295"/>
    <mergeCell ref="D296:F296"/>
    <mergeCell ref="G296:M296"/>
    <mergeCell ref="D297:F297"/>
    <mergeCell ref="G297:M297"/>
    <mergeCell ref="D298:F298"/>
    <mergeCell ref="G298:M298"/>
    <mergeCell ref="D299:Q302"/>
    <mergeCell ref="A321:A322"/>
    <mergeCell ref="B321:Q322"/>
    <mergeCell ref="A327:C327"/>
    <mergeCell ref="D327:J327"/>
    <mergeCell ref="A328:C328"/>
    <mergeCell ref="D328:J328"/>
    <mergeCell ref="A303:C307"/>
    <mergeCell ref="D303:Q307"/>
    <mergeCell ref="A308:Q313"/>
    <mergeCell ref="A319:A320"/>
    <mergeCell ref="B319:Q320"/>
    <mergeCell ref="A332:C335"/>
    <mergeCell ref="D332:Q335"/>
    <mergeCell ref="A336:C339"/>
    <mergeCell ref="D336:Q339"/>
    <mergeCell ref="A340:Q345"/>
    <mergeCell ref="A329:C329"/>
    <mergeCell ref="D329:J329"/>
    <mergeCell ref="A330:C330"/>
    <mergeCell ref="D330:J330"/>
    <mergeCell ref="A331:C331"/>
    <mergeCell ref="D331:J331"/>
    <mergeCell ref="A350:C357"/>
    <mergeCell ref="D350:F350"/>
    <mergeCell ref="G350:M350"/>
    <mergeCell ref="D351:F351"/>
    <mergeCell ref="G351:M351"/>
    <mergeCell ref="D352:F352"/>
    <mergeCell ref="G352:M352"/>
    <mergeCell ref="D353:F353"/>
    <mergeCell ref="G353:M353"/>
    <mergeCell ref="D354:Q357"/>
    <mergeCell ref="A358:C366"/>
    <mergeCell ref="D358:F358"/>
    <mergeCell ref="G358:M358"/>
    <mergeCell ref="D359:F359"/>
    <mergeCell ref="G359:M359"/>
    <mergeCell ref="D360:F360"/>
    <mergeCell ref="G360:M360"/>
    <mergeCell ref="D361:F361"/>
    <mergeCell ref="G361:M361"/>
    <mergeCell ref="D362:F362"/>
    <mergeCell ref="G362:M362"/>
    <mergeCell ref="D363:Q366"/>
    <mergeCell ref="A386:A387"/>
    <mergeCell ref="B386:Q387"/>
    <mergeCell ref="A392:C392"/>
    <mergeCell ref="D392:J392"/>
    <mergeCell ref="A393:C393"/>
    <mergeCell ref="D393:J393"/>
    <mergeCell ref="A367:C371"/>
    <mergeCell ref="D367:Q371"/>
    <mergeCell ref="A372:Q377"/>
    <mergeCell ref="A384:A385"/>
    <mergeCell ref="B384:Q385"/>
    <mergeCell ref="A397:C400"/>
    <mergeCell ref="D397:Q400"/>
    <mergeCell ref="A401:C404"/>
    <mergeCell ref="D401:Q404"/>
    <mergeCell ref="A405:Q410"/>
    <mergeCell ref="A394:C394"/>
    <mergeCell ref="D394:J394"/>
    <mergeCell ref="A395:C395"/>
    <mergeCell ref="D395:J395"/>
    <mergeCell ref="A396:C396"/>
    <mergeCell ref="D396:J396"/>
    <mergeCell ref="A415:C422"/>
    <mergeCell ref="D415:F415"/>
    <mergeCell ref="G415:M415"/>
    <mergeCell ref="D416:F416"/>
    <mergeCell ref="G416:M416"/>
    <mergeCell ref="D417:F417"/>
    <mergeCell ref="G417:M417"/>
    <mergeCell ref="D418:F418"/>
    <mergeCell ref="G418:M418"/>
    <mergeCell ref="D419:Q422"/>
    <mergeCell ref="A432:C436"/>
    <mergeCell ref="D432:Q436"/>
    <mergeCell ref="A437:Q442"/>
    <mergeCell ref="A423:C431"/>
    <mergeCell ref="D423:F423"/>
    <mergeCell ref="G423:M423"/>
    <mergeCell ref="D424:F424"/>
    <mergeCell ref="G424:M424"/>
    <mergeCell ref="D425:F425"/>
    <mergeCell ref="G425:M425"/>
    <mergeCell ref="D426:F426"/>
    <mergeCell ref="G426:M426"/>
    <mergeCell ref="D427:F427"/>
    <mergeCell ref="G427:M427"/>
    <mergeCell ref="D428:Q431"/>
  </mergeCells>
  <phoneticPr fontId="7"/>
  <pageMargins left="0.70866141732283472" right="0.70866141732283472" top="0.74803149606299213" bottom="0.74803149606299213" header="0.31496062992125984" footer="0.31496062992125984"/>
  <pageSetup paperSize="9" scale="95" fitToHeight="0" orientation="portrait" r:id="rId1"/>
  <rowBreaks count="2" manualBreakCount="2">
    <brk id="184" max="16" man="1"/>
    <brk id="313"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76200</xdr:colOff>
                    <xdr:row>124</xdr:row>
                    <xdr:rowOff>152400</xdr:rowOff>
                  </from>
                  <to>
                    <xdr:col>0</xdr:col>
                    <xdr:colOff>285750</xdr:colOff>
                    <xdr:row>127</xdr:row>
                    <xdr:rowOff>28575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76200</xdr:colOff>
                    <xdr:row>127</xdr:row>
                    <xdr:rowOff>66675</xdr:rowOff>
                  </from>
                  <to>
                    <xdr:col>0</xdr:col>
                    <xdr:colOff>285750</xdr:colOff>
                    <xdr:row>128</xdr:row>
                    <xdr:rowOff>104775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76200</xdr:colOff>
                    <xdr:row>188</xdr:row>
                    <xdr:rowOff>152400</xdr:rowOff>
                  </from>
                  <to>
                    <xdr:col>0</xdr:col>
                    <xdr:colOff>285750</xdr:colOff>
                    <xdr:row>191</xdr:row>
                    <xdr:rowOff>28575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0</xdr:col>
                    <xdr:colOff>76200</xdr:colOff>
                    <xdr:row>191</xdr:row>
                    <xdr:rowOff>66675</xdr:rowOff>
                  </from>
                  <to>
                    <xdr:col>0</xdr:col>
                    <xdr:colOff>285750</xdr:colOff>
                    <xdr:row>192</xdr:row>
                    <xdr:rowOff>104775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0</xdr:col>
                    <xdr:colOff>76200</xdr:colOff>
                    <xdr:row>253</xdr:row>
                    <xdr:rowOff>152400</xdr:rowOff>
                  </from>
                  <to>
                    <xdr:col>0</xdr:col>
                    <xdr:colOff>285750</xdr:colOff>
                    <xdr:row>256</xdr:row>
                    <xdr:rowOff>28575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0</xdr:col>
                    <xdr:colOff>76200</xdr:colOff>
                    <xdr:row>256</xdr:row>
                    <xdr:rowOff>66675</xdr:rowOff>
                  </from>
                  <to>
                    <xdr:col>0</xdr:col>
                    <xdr:colOff>285750</xdr:colOff>
                    <xdr:row>257</xdr:row>
                    <xdr:rowOff>104775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0</xdr:col>
                    <xdr:colOff>76200</xdr:colOff>
                    <xdr:row>317</xdr:row>
                    <xdr:rowOff>152400</xdr:rowOff>
                  </from>
                  <to>
                    <xdr:col>0</xdr:col>
                    <xdr:colOff>285750</xdr:colOff>
                    <xdr:row>320</xdr:row>
                    <xdr:rowOff>28575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0</xdr:col>
                    <xdr:colOff>76200</xdr:colOff>
                    <xdr:row>320</xdr:row>
                    <xdr:rowOff>66675</xdr:rowOff>
                  </from>
                  <to>
                    <xdr:col>0</xdr:col>
                    <xdr:colOff>285750</xdr:colOff>
                    <xdr:row>321</xdr:row>
                    <xdr:rowOff>104775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0</xdr:col>
                    <xdr:colOff>76200</xdr:colOff>
                    <xdr:row>382</xdr:row>
                    <xdr:rowOff>152400</xdr:rowOff>
                  </from>
                  <to>
                    <xdr:col>0</xdr:col>
                    <xdr:colOff>285750</xdr:colOff>
                    <xdr:row>385</xdr:row>
                    <xdr:rowOff>28575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0</xdr:col>
                    <xdr:colOff>76200</xdr:colOff>
                    <xdr:row>385</xdr:row>
                    <xdr:rowOff>66675</xdr:rowOff>
                  </from>
                  <to>
                    <xdr:col>0</xdr:col>
                    <xdr:colOff>285750</xdr:colOff>
                    <xdr:row>386</xdr:row>
                    <xdr:rowOff>104775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G62"/>
  <sheetViews>
    <sheetView showGridLines="0" view="pageBreakPreview" zoomScaleNormal="100" zoomScaleSheetLayoutView="100" workbookViewId="0">
      <selection activeCell="A6" sqref="A6:Q23"/>
    </sheetView>
  </sheetViews>
  <sheetFormatPr defaultRowHeight="12.75" x14ac:dyDescent="0.15"/>
  <cols>
    <col min="1" max="23" width="5.7109375" style="1" customWidth="1"/>
    <col min="24" max="24" width="10.7109375" style="1" hidden="1" customWidth="1"/>
    <col min="25" max="25" width="43.42578125" style="1" hidden="1" customWidth="1"/>
    <col min="26" max="26" width="21.85546875" style="1" hidden="1" customWidth="1"/>
    <col min="27" max="73" width="5.7109375" style="1" customWidth="1"/>
    <col min="74" max="16384" width="9.140625" style="1"/>
  </cols>
  <sheetData>
    <row r="1" spans="1:33" x14ac:dyDescent="0.15">
      <c r="A1" s="255" t="s">
        <v>169</v>
      </c>
      <c r="B1" s="255"/>
      <c r="C1" s="255"/>
      <c r="D1" s="255"/>
      <c r="E1" s="255"/>
      <c r="F1" s="255"/>
      <c r="G1" s="255"/>
      <c r="H1" s="255"/>
      <c r="I1" s="255"/>
      <c r="J1" s="255"/>
      <c r="K1" s="255"/>
      <c r="L1" s="255"/>
      <c r="M1" s="255"/>
      <c r="N1" s="255"/>
      <c r="O1" s="255"/>
      <c r="P1" s="255"/>
      <c r="Q1" s="255"/>
      <c r="R1" s="255"/>
      <c r="S1" s="255"/>
      <c r="T1" s="255"/>
      <c r="U1" s="255"/>
      <c r="V1" s="255"/>
      <c r="W1" s="255"/>
      <c r="X1" s="180" t="s">
        <v>286</v>
      </c>
      <c r="Y1" s="286" t="s">
        <v>296</v>
      </c>
      <c r="Z1" s="173" t="str">
        <f>IF(A6="","",A6)</f>
        <v/>
      </c>
      <c r="AA1" s="255"/>
      <c r="AB1" s="255"/>
      <c r="AC1" s="255"/>
      <c r="AD1" s="255"/>
      <c r="AE1" s="255"/>
      <c r="AF1" s="255"/>
      <c r="AG1" s="255"/>
    </row>
    <row r="2" spans="1:33" ht="12.75" customHeight="1" x14ac:dyDescent="0.15">
      <c r="A2" s="255" t="s">
        <v>523</v>
      </c>
      <c r="B2" s="255"/>
      <c r="C2" s="255"/>
      <c r="D2" s="255"/>
      <c r="E2" s="255"/>
      <c r="F2" s="255"/>
      <c r="G2" s="255"/>
      <c r="H2" s="255"/>
      <c r="I2" s="255"/>
      <c r="J2" s="255"/>
      <c r="K2" s="255"/>
      <c r="L2" s="255"/>
      <c r="M2" s="255"/>
      <c r="N2" s="255"/>
      <c r="O2" s="255"/>
      <c r="P2" s="255"/>
      <c r="Q2" s="255"/>
      <c r="R2" s="255"/>
      <c r="S2" s="255"/>
      <c r="T2" s="255"/>
      <c r="U2" s="255"/>
      <c r="V2" s="255"/>
      <c r="W2" s="255"/>
      <c r="X2" s="180" t="s">
        <v>287</v>
      </c>
      <c r="Y2" s="255" t="s">
        <v>298</v>
      </c>
      <c r="Z2" s="173" t="str">
        <f>IF(A28="","",A28)</f>
        <v/>
      </c>
      <c r="AA2" s="255"/>
      <c r="AB2" s="255"/>
      <c r="AC2" s="255"/>
      <c r="AD2" s="255"/>
      <c r="AE2" s="255"/>
      <c r="AF2" s="255"/>
      <c r="AG2" s="255"/>
    </row>
    <row r="3" spans="1:33" ht="12.75" customHeight="1" x14ac:dyDescent="0.15">
      <c r="A3" s="255"/>
      <c r="B3" s="255"/>
      <c r="C3" s="255"/>
      <c r="D3" s="255"/>
      <c r="E3" s="255"/>
      <c r="F3" s="255"/>
      <c r="G3" s="255"/>
      <c r="H3" s="255"/>
      <c r="I3" s="255"/>
      <c r="J3" s="255"/>
      <c r="K3" s="255"/>
      <c r="L3" s="255"/>
      <c r="M3" s="255"/>
      <c r="N3" s="255"/>
      <c r="O3" s="255"/>
      <c r="P3" s="255"/>
      <c r="Q3" s="255"/>
      <c r="R3" s="255"/>
      <c r="S3" s="255"/>
      <c r="T3" s="255"/>
      <c r="U3" s="255"/>
      <c r="V3" s="255"/>
      <c r="W3" s="255"/>
      <c r="X3" s="180" t="s">
        <v>287</v>
      </c>
      <c r="Y3" s="255" t="s">
        <v>299</v>
      </c>
      <c r="Z3" s="173" t="str">
        <f>IF(A50="","",A50)</f>
        <v/>
      </c>
      <c r="AA3" s="255"/>
      <c r="AB3" s="255"/>
      <c r="AC3" s="255"/>
      <c r="AD3" s="255"/>
      <c r="AE3" s="255"/>
      <c r="AF3" s="255"/>
      <c r="AG3" s="255"/>
    </row>
    <row r="4" spans="1:33" ht="12.75" customHeight="1" x14ac:dyDescent="0.15">
      <c r="A4" s="285" t="s">
        <v>295</v>
      </c>
      <c r="B4" s="285"/>
      <c r="C4" s="285"/>
      <c r="D4" s="285"/>
      <c r="E4" s="285"/>
      <c r="F4" s="285"/>
      <c r="G4" s="285"/>
      <c r="H4" s="285"/>
      <c r="I4" s="285"/>
      <c r="J4" s="285"/>
      <c r="K4" s="285"/>
      <c r="L4" s="285"/>
      <c r="M4" s="285"/>
      <c r="N4" s="285"/>
      <c r="O4" s="285"/>
      <c r="P4" s="285"/>
      <c r="Q4" s="285"/>
      <c r="R4" s="255"/>
      <c r="S4" s="255"/>
      <c r="T4" s="255"/>
      <c r="U4" s="255"/>
      <c r="V4" s="255"/>
      <c r="W4" s="255"/>
      <c r="X4" s="255"/>
      <c r="Y4" s="255"/>
      <c r="Z4" s="255"/>
      <c r="AA4" s="255"/>
      <c r="AB4" s="255"/>
      <c r="AC4" s="255"/>
      <c r="AD4" s="255"/>
      <c r="AE4" s="255"/>
      <c r="AF4" s="255"/>
      <c r="AG4" s="255"/>
    </row>
    <row r="5" spans="1:33" ht="12.75" customHeight="1" x14ac:dyDescent="0.15">
      <c r="A5" s="285"/>
      <c r="B5" s="285"/>
      <c r="C5" s="285"/>
      <c r="D5" s="285"/>
      <c r="E5" s="285"/>
      <c r="F5" s="285"/>
      <c r="G5" s="285"/>
      <c r="H5" s="285"/>
      <c r="I5" s="285"/>
      <c r="J5" s="285"/>
      <c r="K5" s="285"/>
      <c r="L5" s="285"/>
      <c r="M5" s="285"/>
      <c r="N5" s="285"/>
      <c r="O5" s="285"/>
      <c r="P5" s="285"/>
      <c r="Q5" s="285"/>
      <c r="R5" s="255"/>
      <c r="S5" s="255"/>
      <c r="T5" s="255"/>
      <c r="U5" s="255"/>
      <c r="V5" s="255"/>
      <c r="W5" s="255"/>
      <c r="X5" s="255"/>
      <c r="Y5" s="255"/>
      <c r="Z5" s="255"/>
      <c r="AA5" s="255"/>
      <c r="AB5" s="255"/>
      <c r="AC5" s="255"/>
      <c r="AD5" s="255"/>
      <c r="AE5" s="255"/>
      <c r="AF5" s="255"/>
      <c r="AG5" s="255"/>
    </row>
    <row r="6" spans="1:33" ht="12.75" customHeight="1" x14ac:dyDescent="0.15">
      <c r="A6" s="659"/>
      <c r="B6" s="660"/>
      <c r="C6" s="660"/>
      <c r="D6" s="660"/>
      <c r="E6" s="660"/>
      <c r="F6" s="660"/>
      <c r="G6" s="660"/>
      <c r="H6" s="660"/>
      <c r="I6" s="660"/>
      <c r="J6" s="660"/>
      <c r="K6" s="660"/>
      <c r="L6" s="660"/>
      <c r="M6" s="660"/>
      <c r="N6" s="660"/>
      <c r="O6" s="660"/>
      <c r="P6" s="660"/>
      <c r="Q6" s="661"/>
      <c r="R6" s="255"/>
      <c r="S6" s="255"/>
      <c r="T6" s="255"/>
      <c r="U6" s="255"/>
      <c r="V6" s="255"/>
      <c r="W6" s="255"/>
      <c r="X6" s="255"/>
      <c r="Y6" s="255"/>
      <c r="Z6" s="255"/>
      <c r="AA6" s="255"/>
      <c r="AB6" s="255"/>
      <c r="AC6" s="255"/>
      <c r="AD6" s="255"/>
      <c r="AE6" s="255"/>
      <c r="AF6" s="255"/>
      <c r="AG6" s="255"/>
    </row>
    <row r="7" spans="1:33" ht="12.75" customHeight="1" x14ac:dyDescent="0.15">
      <c r="A7" s="662"/>
      <c r="B7" s="663"/>
      <c r="C7" s="663"/>
      <c r="D7" s="663"/>
      <c r="E7" s="663"/>
      <c r="F7" s="663"/>
      <c r="G7" s="663"/>
      <c r="H7" s="663"/>
      <c r="I7" s="663"/>
      <c r="J7" s="663"/>
      <c r="K7" s="663"/>
      <c r="L7" s="663"/>
      <c r="M7" s="663"/>
      <c r="N7" s="663"/>
      <c r="O7" s="663"/>
      <c r="P7" s="663"/>
      <c r="Q7" s="664"/>
      <c r="R7" s="255"/>
      <c r="S7" s="255"/>
      <c r="T7" s="255"/>
      <c r="U7" s="255"/>
      <c r="V7" s="255"/>
      <c r="W7" s="255"/>
      <c r="X7" s="255"/>
      <c r="Y7" s="255"/>
      <c r="Z7" s="255"/>
      <c r="AA7" s="255"/>
      <c r="AB7" s="255"/>
      <c r="AC7" s="255"/>
      <c r="AD7" s="255"/>
      <c r="AE7" s="255"/>
      <c r="AF7" s="255"/>
      <c r="AG7" s="255"/>
    </row>
    <row r="8" spans="1:33" ht="12.75" customHeight="1" x14ac:dyDescent="0.15">
      <c r="A8" s="662"/>
      <c r="B8" s="663"/>
      <c r="C8" s="663"/>
      <c r="D8" s="663"/>
      <c r="E8" s="663"/>
      <c r="F8" s="663"/>
      <c r="G8" s="663"/>
      <c r="H8" s="663"/>
      <c r="I8" s="663"/>
      <c r="J8" s="663"/>
      <c r="K8" s="663"/>
      <c r="L8" s="663"/>
      <c r="M8" s="663"/>
      <c r="N8" s="663"/>
      <c r="O8" s="663"/>
      <c r="P8" s="663"/>
      <c r="Q8" s="664"/>
      <c r="R8" s="255"/>
      <c r="S8" s="255"/>
      <c r="T8" s="255"/>
      <c r="U8" s="255"/>
      <c r="V8" s="255"/>
      <c r="W8" s="255"/>
      <c r="X8" s="255"/>
      <c r="Y8" s="255"/>
      <c r="Z8" s="255"/>
      <c r="AA8" s="255"/>
      <c r="AB8" s="255"/>
      <c r="AC8" s="255"/>
      <c r="AD8" s="255"/>
      <c r="AE8" s="255"/>
      <c r="AF8" s="255"/>
      <c r="AG8" s="255"/>
    </row>
    <row r="9" spans="1:33" ht="12.75" customHeight="1" x14ac:dyDescent="0.15">
      <c r="A9" s="662"/>
      <c r="B9" s="663"/>
      <c r="C9" s="663"/>
      <c r="D9" s="663"/>
      <c r="E9" s="663"/>
      <c r="F9" s="663"/>
      <c r="G9" s="663"/>
      <c r="H9" s="663"/>
      <c r="I9" s="663"/>
      <c r="J9" s="663"/>
      <c r="K9" s="663"/>
      <c r="L9" s="663"/>
      <c r="M9" s="663"/>
      <c r="N9" s="663"/>
      <c r="O9" s="663"/>
      <c r="P9" s="663"/>
      <c r="Q9" s="664"/>
      <c r="R9" s="255"/>
      <c r="S9" s="255"/>
      <c r="T9" s="255"/>
      <c r="U9" s="255"/>
      <c r="V9" s="255"/>
      <c r="W9" s="255"/>
      <c r="X9" s="255"/>
      <c r="Y9" s="255"/>
      <c r="Z9" s="255"/>
      <c r="AA9" s="255"/>
      <c r="AB9" s="255"/>
      <c r="AC9" s="255"/>
      <c r="AD9" s="255"/>
      <c r="AE9" s="255"/>
      <c r="AF9" s="255"/>
      <c r="AG9" s="255"/>
    </row>
    <row r="10" spans="1:33" ht="12.75" customHeight="1" x14ac:dyDescent="0.15">
      <c r="A10" s="662"/>
      <c r="B10" s="663"/>
      <c r="C10" s="663"/>
      <c r="D10" s="663"/>
      <c r="E10" s="663"/>
      <c r="F10" s="663"/>
      <c r="G10" s="663"/>
      <c r="H10" s="663"/>
      <c r="I10" s="663"/>
      <c r="J10" s="663"/>
      <c r="K10" s="663"/>
      <c r="L10" s="663"/>
      <c r="M10" s="663"/>
      <c r="N10" s="663"/>
      <c r="O10" s="663"/>
      <c r="P10" s="663"/>
      <c r="Q10" s="664"/>
      <c r="R10" s="255"/>
      <c r="S10" s="255"/>
      <c r="T10" s="255"/>
      <c r="U10" s="255"/>
      <c r="V10" s="255"/>
      <c r="W10" s="255"/>
      <c r="X10" s="255"/>
      <c r="Y10" s="255"/>
      <c r="Z10" s="255"/>
      <c r="AA10" s="255"/>
      <c r="AB10" s="255"/>
      <c r="AC10" s="255"/>
      <c r="AD10" s="255"/>
      <c r="AE10" s="255"/>
      <c r="AF10" s="255"/>
      <c r="AG10" s="255"/>
    </row>
    <row r="11" spans="1:33" ht="12.75" customHeight="1" x14ac:dyDescent="0.15">
      <c r="A11" s="662"/>
      <c r="B11" s="663"/>
      <c r="C11" s="663"/>
      <c r="D11" s="663"/>
      <c r="E11" s="663"/>
      <c r="F11" s="663"/>
      <c r="G11" s="663"/>
      <c r="H11" s="663"/>
      <c r="I11" s="663"/>
      <c r="J11" s="663"/>
      <c r="K11" s="663"/>
      <c r="L11" s="663"/>
      <c r="M11" s="663"/>
      <c r="N11" s="663"/>
      <c r="O11" s="663"/>
      <c r="P11" s="663"/>
      <c r="Q11" s="664"/>
      <c r="R11" s="255"/>
      <c r="S11" s="255"/>
      <c r="T11" s="255"/>
      <c r="U11" s="255"/>
      <c r="V11" s="255"/>
      <c r="W11" s="255"/>
      <c r="X11" s="255"/>
      <c r="Y11" s="255"/>
      <c r="Z11" s="255"/>
      <c r="AA11" s="255"/>
      <c r="AB11" s="255"/>
      <c r="AC11" s="255"/>
      <c r="AD11" s="255"/>
      <c r="AE11" s="255"/>
      <c r="AF11" s="255"/>
      <c r="AG11" s="255"/>
    </row>
    <row r="12" spans="1:33" ht="12.75" customHeight="1" x14ac:dyDescent="0.15">
      <c r="A12" s="662"/>
      <c r="B12" s="663"/>
      <c r="C12" s="663"/>
      <c r="D12" s="663"/>
      <c r="E12" s="663"/>
      <c r="F12" s="663"/>
      <c r="G12" s="663"/>
      <c r="H12" s="663"/>
      <c r="I12" s="663"/>
      <c r="J12" s="663"/>
      <c r="K12" s="663"/>
      <c r="L12" s="663"/>
      <c r="M12" s="663"/>
      <c r="N12" s="663"/>
      <c r="O12" s="663"/>
      <c r="P12" s="663"/>
      <c r="Q12" s="664"/>
      <c r="R12" s="255"/>
      <c r="S12" s="255"/>
      <c r="T12" s="255"/>
      <c r="U12" s="255"/>
      <c r="V12" s="255"/>
      <c r="W12" s="255"/>
      <c r="X12" s="255"/>
      <c r="Y12" s="255"/>
      <c r="Z12" s="255"/>
      <c r="AA12" s="255"/>
      <c r="AB12" s="255"/>
      <c r="AC12" s="255"/>
      <c r="AD12" s="255"/>
      <c r="AE12" s="255"/>
      <c r="AF12" s="255"/>
      <c r="AG12" s="255"/>
    </row>
    <row r="13" spans="1:33" ht="12.75" customHeight="1" x14ac:dyDescent="0.15">
      <c r="A13" s="662"/>
      <c r="B13" s="663"/>
      <c r="C13" s="663"/>
      <c r="D13" s="663"/>
      <c r="E13" s="663"/>
      <c r="F13" s="663"/>
      <c r="G13" s="663"/>
      <c r="H13" s="663"/>
      <c r="I13" s="663"/>
      <c r="J13" s="663"/>
      <c r="K13" s="663"/>
      <c r="L13" s="663"/>
      <c r="M13" s="663"/>
      <c r="N13" s="663"/>
      <c r="O13" s="663"/>
      <c r="P13" s="663"/>
      <c r="Q13" s="664"/>
      <c r="R13" s="255"/>
      <c r="S13" s="255"/>
      <c r="T13" s="255"/>
      <c r="U13" s="255"/>
      <c r="V13" s="255"/>
      <c r="W13" s="255"/>
      <c r="X13" s="255"/>
      <c r="Y13" s="255"/>
      <c r="Z13" s="255"/>
      <c r="AA13" s="255"/>
      <c r="AB13" s="255"/>
      <c r="AC13" s="255"/>
      <c r="AD13" s="255"/>
      <c r="AE13" s="255"/>
      <c r="AF13" s="255"/>
      <c r="AG13" s="255"/>
    </row>
    <row r="14" spans="1:33" ht="12.75" customHeight="1" x14ac:dyDescent="0.15">
      <c r="A14" s="662"/>
      <c r="B14" s="663"/>
      <c r="C14" s="663"/>
      <c r="D14" s="663"/>
      <c r="E14" s="663"/>
      <c r="F14" s="663"/>
      <c r="G14" s="663"/>
      <c r="H14" s="663"/>
      <c r="I14" s="663"/>
      <c r="J14" s="663"/>
      <c r="K14" s="663"/>
      <c r="L14" s="663"/>
      <c r="M14" s="663"/>
      <c r="N14" s="663"/>
      <c r="O14" s="663"/>
      <c r="P14" s="663"/>
      <c r="Q14" s="664"/>
      <c r="R14" s="255"/>
      <c r="S14" s="255"/>
      <c r="T14" s="255"/>
      <c r="U14" s="255"/>
      <c r="V14" s="255"/>
      <c r="W14" s="255"/>
      <c r="X14" s="255"/>
      <c r="Y14" s="255"/>
      <c r="Z14" s="255"/>
      <c r="AA14" s="255"/>
      <c r="AB14" s="255"/>
      <c r="AC14" s="255"/>
      <c r="AD14" s="255"/>
      <c r="AE14" s="255"/>
      <c r="AF14" s="255"/>
      <c r="AG14" s="255"/>
    </row>
    <row r="15" spans="1:33" ht="12.75" customHeight="1" x14ac:dyDescent="0.15">
      <c r="A15" s="662"/>
      <c r="B15" s="663"/>
      <c r="C15" s="663"/>
      <c r="D15" s="663"/>
      <c r="E15" s="663"/>
      <c r="F15" s="663"/>
      <c r="G15" s="663"/>
      <c r="H15" s="663"/>
      <c r="I15" s="663"/>
      <c r="J15" s="663"/>
      <c r="K15" s="663"/>
      <c r="L15" s="663"/>
      <c r="M15" s="663"/>
      <c r="N15" s="663"/>
      <c r="O15" s="663"/>
      <c r="P15" s="663"/>
      <c r="Q15" s="664"/>
      <c r="R15" s="255"/>
      <c r="S15" s="255"/>
      <c r="T15" s="255"/>
      <c r="U15" s="255"/>
      <c r="V15" s="255"/>
      <c r="W15" s="255"/>
      <c r="X15" s="255"/>
      <c r="Y15" s="255"/>
      <c r="Z15" s="255"/>
      <c r="AA15" s="255"/>
      <c r="AB15" s="255"/>
      <c r="AC15" s="255"/>
      <c r="AD15" s="255"/>
      <c r="AE15" s="255"/>
      <c r="AF15" s="255"/>
      <c r="AG15" s="255"/>
    </row>
    <row r="16" spans="1:33" ht="12.75" customHeight="1" x14ac:dyDescent="0.15">
      <c r="A16" s="662"/>
      <c r="B16" s="663"/>
      <c r="C16" s="663"/>
      <c r="D16" s="663"/>
      <c r="E16" s="663"/>
      <c r="F16" s="663"/>
      <c r="G16" s="663"/>
      <c r="H16" s="663"/>
      <c r="I16" s="663"/>
      <c r="J16" s="663"/>
      <c r="K16" s="663"/>
      <c r="L16" s="663"/>
      <c r="M16" s="663"/>
      <c r="N16" s="663"/>
      <c r="O16" s="663"/>
      <c r="P16" s="663"/>
      <c r="Q16" s="664"/>
      <c r="R16" s="255"/>
      <c r="S16" s="255"/>
      <c r="T16" s="255"/>
      <c r="U16" s="255"/>
      <c r="V16" s="255"/>
      <c r="W16" s="255"/>
      <c r="X16" s="255"/>
      <c r="Y16" s="255"/>
      <c r="Z16" s="255"/>
      <c r="AA16" s="255"/>
      <c r="AB16" s="255"/>
      <c r="AC16" s="255"/>
      <c r="AD16" s="255"/>
      <c r="AE16" s="255"/>
      <c r="AF16" s="255"/>
      <c r="AG16" s="255"/>
    </row>
    <row r="17" spans="1:33" ht="12.75" customHeight="1" x14ac:dyDescent="0.15">
      <c r="A17" s="662"/>
      <c r="B17" s="663"/>
      <c r="C17" s="663"/>
      <c r="D17" s="663"/>
      <c r="E17" s="663"/>
      <c r="F17" s="663"/>
      <c r="G17" s="663"/>
      <c r="H17" s="663"/>
      <c r="I17" s="663"/>
      <c r="J17" s="663"/>
      <c r="K17" s="663"/>
      <c r="L17" s="663"/>
      <c r="M17" s="663"/>
      <c r="N17" s="663"/>
      <c r="O17" s="663"/>
      <c r="P17" s="663"/>
      <c r="Q17" s="664"/>
      <c r="R17" s="255"/>
      <c r="S17" s="255"/>
      <c r="T17" s="255"/>
      <c r="U17" s="255"/>
      <c r="V17" s="255"/>
      <c r="W17" s="255"/>
      <c r="X17" s="255"/>
      <c r="Y17" s="255"/>
      <c r="Z17" s="255"/>
      <c r="AA17" s="255"/>
      <c r="AB17" s="255"/>
      <c r="AC17" s="255"/>
      <c r="AD17" s="255"/>
      <c r="AE17" s="255"/>
      <c r="AF17" s="255"/>
      <c r="AG17" s="255"/>
    </row>
    <row r="18" spans="1:33" ht="12.75" customHeight="1" x14ac:dyDescent="0.15">
      <c r="A18" s="662"/>
      <c r="B18" s="663"/>
      <c r="C18" s="663"/>
      <c r="D18" s="663"/>
      <c r="E18" s="663"/>
      <c r="F18" s="663"/>
      <c r="G18" s="663"/>
      <c r="H18" s="663"/>
      <c r="I18" s="663"/>
      <c r="J18" s="663"/>
      <c r="K18" s="663"/>
      <c r="L18" s="663"/>
      <c r="M18" s="663"/>
      <c r="N18" s="663"/>
      <c r="O18" s="663"/>
      <c r="P18" s="663"/>
      <c r="Q18" s="664"/>
      <c r="R18" s="255"/>
      <c r="S18" s="255"/>
      <c r="T18" s="255"/>
      <c r="U18" s="255"/>
      <c r="V18" s="255"/>
      <c r="W18" s="255"/>
      <c r="X18" s="255"/>
      <c r="Y18" s="255"/>
      <c r="Z18" s="255"/>
      <c r="AA18" s="255"/>
      <c r="AB18" s="255"/>
      <c r="AC18" s="255"/>
      <c r="AD18" s="255"/>
      <c r="AE18" s="255"/>
      <c r="AF18" s="255"/>
      <c r="AG18" s="255"/>
    </row>
    <row r="19" spans="1:33" ht="12.75" customHeight="1" x14ac:dyDescent="0.15">
      <c r="A19" s="662"/>
      <c r="B19" s="663"/>
      <c r="C19" s="663"/>
      <c r="D19" s="663"/>
      <c r="E19" s="663"/>
      <c r="F19" s="663"/>
      <c r="G19" s="663"/>
      <c r="H19" s="663"/>
      <c r="I19" s="663"/>
      <c r="J19" s="663"/>
      <c r="K19" s="663"/>
      <c r="L19" s="663"/>
      <c r="M19" s="663"/>
      <c r="N19" s="663"/>
      <c r="O19" s="663"/>
      <c r="P19" s="663"/>
      <c r="Q19" s="664"/>
      <c r="R19" s="255"/>
      <c r="S19" s="255"/>
      <c r="T19" s="255"/>
      <c r="U19" s="255"/>
      <c r="V19" s="255"/>
      <c r="W19" s="255"/>
      <c r="X19" s="255"/>
      <c r="Y19" s="255"/>
      <c r="Z19" s="255"/>
      <c r="AA19" s="255"/>
      <c r="AB19" s="255"/>
      <c r="AC19" s="255"/>
      <c r="AD19" s="255"/>
      <c r="AE19" s="255"/>
      <c r="AF19" s="255"/>
      <c r="AG19" s="255"/>
    </row>
    <row r="20" spans="1:33" ht="12.75" customHeight="1" x14ac:dyDescent="0.15">
      <c r="A20" s="662"/>
      <c r="B20" s="663"/>
      <c r="C20" s="663"/>
      <c r="D20" s="663"/>
      <c r="E20" s="663"/>
      <c r="F20" s="663"/>
      <c r="G20" s="663"/>
      <c r="H20" s="663"/>
      <c r="I20" s="663"/>
      <c r="J20" s="663"/>
      <c r="K20" s="663"/>
      <c r="L20" s="663"/>
      <c r="M20" s="663"/>
      <c r="N20" s="663"/>
      <c r="O20" s="663"/>
      <c r="P20" s="663"/>
      <c r="Q20" s="664"/>
      <c r="R20" s="255"/>
      <c r="S20" s="255"/>
      <c r="T20" s="255"/>
      <c r="U20" s="255"/>
      <c r="V20" s="255"/>
      <c r="W20" s="255"/>
      <c r="X20" s="255"/>
      <c r="Y20" s="255"/>
      <c r="Z20" s="255"/>
      <c r="AA20" s="255"/>
      <c r="AB20" s="255"/>
      <c r="AC20" s="255"/>
      <c r="AD20" s="255"/>
      <c r="AE20" s="255"/>
      <c r="AF20" s="255"/>
      <c r="AG20" s="255"/>
    </row>
    <row r="21" spans="1:33" ht="12.75" customHeight="1" x14ac:dyDescent="0.15">
      <c r="A21" s="662"/>
      <c r="B21" s="663"/>
      <c r="C21" s="663"/>
      <c r="D21" s="663"/>
      <c r="E21" s="663"/>
      <c r="F21" s="663"/>
      <c r="G21" s="663"/>
      <c r="H21" s="663"/>
      <c r="I21" s="663"/>
      <c r="J21" s="663"/>
      <c r="K21" s="663"/>
      <c r="L21" s="663"/>
      <c r="M21" s="663"/>
      <c r="N21" s="663"/>
      <c r="O21" s="663"/>
      <c r="P21" s="663"/>
      <c r="Q21" s="664"/>
      <c r="R21" s="255"/>
      <c r="S21" s="255"/>
      <c r="T21" s="255"/>
      <c r="U21" s="255"/>
      <c r="V21" s="255"/>
      <c r="W21" s="255"/>
      <c r="X21" s="255"/>
      <c r="Y21" s="255"/>
      <c r="Z21" s="255"/>
      <c r="AA21" s="255"/>
      <c r="AB21" s="255"/>
      <c r="AC21" s="255"/>
      <c r="AD21" s="255"/>
      <c r="AE21" s="255"/>
      <c r="AF21" s="255"/>
      <c r="AG21" s="255"/>
    </row>
    <row r="22" spans="1:33" ht="12.75" customHeight="1" x14ac:dyDescent="0.15">
      <c r="A22" s="662"/>
      <c r="B22" s="663"/>
      <c r="C22" s="663"/>
      <c r="D22" s="663"/>
      <c r="E22" s="663"/>
      <c r="F22" s="663"/>
      <c r="G22" s="663"/>
      <c r="H22" s="663"/>
      <c r="I22" s="663"/>
      <c r="J22" s="663"/>
      <c r="K22" s="663"/>
      <c r="L22" s="663"/>
      <c r="M22" s="663"/>
      <c r="N22" s="663"/>
      <c r="O22" s="663"/>
      <c r="P22" s="663"/>
      <c r="Q22" s="664"/>
      <c r="R22" s="255"/>
      <c r="S22" s="255"/>
      <c r="T22" s="255"/>
      <c r="U22" s="255"/>
      <c r="V22" s="255"/>
      <c r="W22" s="255"/>
      <c r="X22" s="255"/>
      <c r="Y22" s="255"/>
      <c r="Z22" s="255"/>
      <c r="AA22" s="255"/>
      <c r="AB22" s="255"/>
      <c r="AC22" s="255"/>
      <c r="AD22" s="255"/>
      <c r="AE22" s="255"/>
      <c r="AF22" s="255"/>
      <c r="AG22" s="255"/>
    </row>
    <row r="23" spans="1:33" ht="12.75" customHeight="1" x14ac:dyDescent="0.15">
      <c r="A23" s="665"/>
      <c r="B23" s="666"/>
      <c r="C23" s="666"/>
      <c r="D23" s="666"/>
      <c r="E23" s="666"/>
      <c r="F23" s="666"/>
      <c r="G23" s="666"/>
      <c r="H23" s="666"/>
      <c r="I23" s="666"/>
      <c r="J23" s="666"/>
      <c r="K23" s="666"/>
      <c r="L23" s="666"/>
      <c r="M23" s="666"/>
      <c r="N23" s="666"/>
      <c r="O23" s="666"/>
      <c r="P23" s="666"/>
      <c r="Q23" s="667"/>
      <c r="R23" s="255"/>
      <c r="S23" s="255"/>
      <c r="T23" s="255"/>
      <c r="U23" s="255"/>
      <c r="V23" s="255"/>
      <c r="W23" s="255"/>
      <c r="X23" s="255"/>
      <c r="Y23" s="255"/>
      <c r="Z23" s="255"/>
      <c r="AA23" s="255"/>
      <c r="AB23" s="255"/>
      <c r="AC23" s="255"/>
      <c r="AD23" s="255"/>
      <c r="AE23" s="255"/>
      <c r="AF23" s="255"/>
      <c r="AG23" s="255"/>
    </row>
    <row r="24" spans="1:33" x14ac:dyDescent="0.15">
      <c r="A24" s="287"/>
      <c r="B24" s="287"/>
      <c r="C24" s="287"/>
      <c r="D24" s="287"/>
      <c r="E24" s="287"/>
      <c r="F24" s="287"/>
      <c r="G24" s="287"/>
      <c r="H24" s="287"/>
      <c r="I24" s="287"/>
      <c r="J24" s="287"/>
      <c r="K24" s="287"/>
      <c r="L24" s="287"/>
      <c r="M24" s="287"/>
      <c r="N24" s="287"/>
      <c r="O24" s="287"/>
      <c r="P24" s="287"/>
      <c r="Q24" s="287"/>
      <c r="R24" s="255"/>
      <c r="S24" s="255"/>
      <c r="T24" s="255"/>
      <c r="U24" s="255"/>
      <c r="V24" s="255"/>
      <c r="W24" s="255"/>
      <c r="X24" s="255"/>
      <c r="Y24" s="255"/>
      <c r="Z24" s="255"/>
      <c r="AA24" s="255"/>
      <c r="AB24" s="255"/>
      <c r="AC24" s="255"/>
      <c r="AD24" s="255"/>
      <c r="AE24" s="255"/>
      <c r="AF24" s="255"/>
      <c r="AG24" s="255"/>
    </row>
    <row r="25" spans="1:33" x14ac:dyDescent="0.15">
      <c r="A25" s="288"/>
      <c r="B25" s="288"/>
      <c r="C25" s="288"/>
      <c r="D25" s="288"/>
      <c r="E25" s="288"/>
      <c r="F25" s="288"/>
      <c r="G25" s="288"/>
      <c r="H25" s="288"/>
      <c r="I25" s="288"/>
      <c r="J25" s="288"/>
      <c r="K25" s="288"/>
      <c r="L25" s="288"/>
      <c r="M25" s="288"/>
      <c r="N25" s="288"/>
      <c r="O25" s="288"/>
      <c r="P25" s="288"/>
      <c r="Q25" s="288"/>
      <c r="R25" s="255"/>
      <c r="S25" s="255"/>
      <c r="T25" s="255"/>
      <c r="U25" s="255"/>
      <c r="V25" s="255"/>
      <c r="W25" s="255"/>
      <c r="X25" s="255"/>
      <c r="Y25" s="255"/>
      <c r="Z25" s="255"/>
      <c r="AA25" s="255"/>
      <c r="AB25" s="255"/>
      <c r="AC25" s="255"/>
      <c r="AD25" s="255"/>
      <c r="AE25" s="255"/>
      <c r="AF25" s="255"/>
      <c r="AG25" s="255"/>
    </row>
    <row r="26" spans="1:33" x14ac:dyDescent="0.15">
      <c r="A26" s="288" t="s">
        <v>297</v>
      </c>
      <c r="B26" s="255"/>
      <c r="C26" s="255"/>
      <c r="D26" s="255"/>
      <c r="E26" s="255"/>
      <c r="F26" s="81"/>
      <c r="G26" s="81"/>
      <c r="H26" s="81"/>
      <c r="I26" s="289"/>
      <c r="J26" s="81"/>
      <c r="K26" s="81"/>
      <c r="L26" s="255"/>
      <c r="M26" s="255"/>
      <c r="N26" s="255"/>
      <c r="O26" s="255"/>
      <c r="P26" s="255"/>
      <c r="Q26" s="255"/>
      <c r="R26" s="255"/>
      <c r="S26" s="255"/>
      <c r="T26" s="255"/>
      <c r="U26" s="255"/>
      <c r="V26" s="255"/>
      <c r="W26" s="255"/>
      <c r="X26" s="255"/>
      <c r="Y26" s="255"/>
      <c r="Z26" s="255"/>
      <c r="AA26" s="255"/>
      <c r="AB26" s="255"/>
      <c r="AC26" s="255"/>
      <c r="AD26" s="255"/>
      <c r="AE26" s="255"/>
      <c r="AF26" s="255"/>
      <c r="AG26" s="255"/>
    </row>
    <row r="27" spans="1:33" x14ac:dyDescent="0.15">
      <c r="A27" s="288"/>
      <c r="B27" s="255"/>
      <c r="C27" s="255"/>
      <c r="D27" s="255"/>
      <c r="E27" s="255"/>
      <c r="F27" s="81"/>
      <c r="G27" s="81"/>
      <c r="H27" s="81"/>
      <c r="I27" s="289"/>
      <c r="J27" s="81"/>
      <c r="K27" s="81"/>
      <c r="L27" s="255"/>
      <c r="M27" s="255"/>
      <c r="N27" s="255"/>
      <c r="O27" s="255"/>
      <c r="P27" s="255"/>
      <c r="Q27" s="255"/>
      <c r="R27" s="255"/>
      <c r="S27" s="255"/>
      <c r="T27" s="255"/>
      <c r="U27" s="255"/>
      <c r="V27" s="255"/>
      <c r="W27" s="255"/>
      <c r="X27" s="255"/>
      <c r="Y27" s="255"/>
      <c r="Z27" s="255"/>
      <c r="AA27" s="255"/>
      <c r="AB27" s="255"/>
      <c r="AC27" s="255"/>
      <c r="AD27" s="255"/>
      <c r="AE27" s="255"/>
      <c r="AF27" s="255"/>
      <c r="AG27" s="255"/>
    </row>
    <row r="28" spans="1:33" ht="12.75" customHeight="1" x14ac:dyDescent="0.15">
      <c r="A28" s="659"/>
      <c r="B28" s="660"/>
      <c r="C28" s="660"/>
      <c r="D28" s="660"/>
      <c r="E28" s="660"/>
      <c r="F28" s="660"/>
      <c r="G28" s="660"/>
      <c r="H28" s="660"/>
      <c r="I28" s="660"/>
      <c r="J28" s="660"/>
      <c r="K28" s="660"/>
      <c r="L28" s="660"/>
      <c r="M28" s="660"/>
      <c r="N28" s="660"/>
      <c r="O28" s="660"/>
      <c r="P28" s="660"/>
      <c r="Q28" s="661"/>
      <c r="R28" s="255"/>
      <c r="S28" s="255"/>
      <c r="T28" s="255"/>
      <c r="U28" s="255"/>
      <c r="V28" s="255"/>
      <c r="W28" s="255"/>
      <c r="X28" s="255"/>
      <c r="Y28" s="255"/>
      <c r="Z28" s="255"/>
      <c r="AA28" s="255"/>
      <c r="AB28" s="255"/>
      <c r="AC28" s="255"/>
      <c r="AD28" s="255"/>
      <c r="AE28" s="255"/>
      <c r="AF28" s="255"/>
      <c r="AG28" s="255"/>
    </row>
    <row r="29" spans="1:33" x14ac:dyDescent="0.15">
      <c r="A29" s="662"/>
      <c r="B29" s="663"/>
      <c r="C29" s="663"/>
      <c r="D29" s="663"/>
      <c r="E29" s="663"/>
      <c r="F29" s="663"/>
      <c r="G29" s="663"/>
      <c r="H29" s="663"/>
      <c r="I29" s="663"/>
      <c r="J29" s="663"/>
      <c r="K29" s="663"/>
      <c r="L29" s="663"/>
      <c r="M29" s="663"/>
      <c r="N29" s="663"/>
      <c r="O29" s="663"/>
      <c r="P29" s="663"/>
      <c r="Q29" s="664"/>
      <c r="R29" s="255"/>
      <c r="S29" s="255"/>
      <c r="T29" s="255"/>
      <c r="U29" s="255"/>
      <c r="V29" s="255"/>
      <c r="W29" s="255"/>
      <c r="X29" s="255"/>
      <c r="Y29" s="255"/>
      <c r="Z29" s="255"/>
      <c r="AA29" s="255"/>
      <c r="AB29" s="255"/>
      <c r="AC29" s="255"/>
      <c r="AD29" s="255"/>
      <c r="AE29" s="255"/>
      <c r="AF29" s="255"/>
      <c r="AG29" s="255"/>
    </row>
    <row r="30" spans="1:33" x14ac:dyDescent="0.15">
      <c r="A30" s="662"/>
      <c r="B30" s="663"/>
      <c r="C30" s="663"/>
      <c r="D30" s="663"/>
      <c r="E30" s="663"/>
      <c r="F30" s="663"/>
      <c r="G30" s="663"/>
      <c r="H30" s="663"/>
      <c r="I30" s="663"/>
      <c r="J30" s="663"/>
      <c r="K30" s="663"/>
      <c r="L30" s="663"/>
      <c r="M30" s="663"/>
      <c r="N30" s="663"/>
      <c r="O30" s="663"/>
      <c r="P30" s="663"/>
      <c r="Q30" s="664"/>
      <c r="R30" s="255"/>
      <c r="S30" s="255"/>
      <c r="T30" s="255"/>
      <c r="U30" s="255"/>
      <c r="V30" s="255"/>
      <c r="W30" s="255"/>
      <c r="X30" s="255"/>
      <c r="Y30" s="255"/>
      <c r="Z30" s="255"/>
      <c r="AA30" s="255"/>
      <c r="AB30" s="255"/>
      <c r="AC30" s="255"/>
      <c r="AD30" s="255"/>
      <c r="AE30" s="255"/>
      <c r="AF30" s="255"/>
      <c r="AG30" s="255"/>
    </row>
    <row r="31" spans="1:33" x14ac:dyDescent="0.15">
      <c r="A31" s="662"/>
      <c r="B31" s="663"/>
      <c r="C31" s="663"/>
      <c r="D31" s="663"/>
      <c r="E31" s="663"/>
      <c r="F31" s="663"/>
      <c r="G31" s="663"/>
      <c r="H31" s="663"/>
      <c r="I31" s="663"/>
      <c r="J31" s="663"/>
      <c r="K31" s="663"/>
      <c r="L31" s="663"/>
      <c r="M31" s="663"/>
      <c r="N31" s="663"/>
      <c r="O31" s="663"/>
      <c r="P31" s="663"/>
      <c r="Q31" s="664"/>
      <c r="R31" s="255"/>
      <c r="S31" s="255"/>
      <c r="T31" s="255"/>
      <c r="U31" s="255"/>
      <c r="V31" s="255"/>
      <c r="W31" s="255"/>
      <c r="X31" s="255"/>
      <c r="Y31" s="255"/>
      <c r="Z31" s="255"/>
      <c r="AA31" s="255"/>
      <c r="AB31" s="255"/>
      <c r="AC31" s="255"/>
      <c r="AD31" s="255"/>
      <c r="AE31" s="255"/>
      <c r="AF31" s="255"/>
      <c r="AG31" s="255"/>
    </row>
    <row r="32" spans="1:33" x14ac:dyDescent="0.15">
      <c r="A32" s="662"/>
      <c r="B32" s="663"/>
      <c r="C32" s="663"/>
      <c r="D32" s="663"/>
      <c r="E32" s="663"/>
      <c r="F32" s="663"/>
      <c r="G32" s="663"/>
      <c r="H32" s="663"/>
      <c r="I32" s="663"/>
      <c r="J32" s="663"/>
      <c r="K32" s="663"/>
      <c r="L32" s="663"/>
      <c r="M32" s="663"/>
      <c r="N32" s="663"/>
      <c r="O32" s="663"/>
      <c r="P32" s="663"/>
      <c r="Q32" s="664"/>
      <c r="R32" s="255"/>
      <c r="S32" s="255"/>
      <c r="T32" s="255"/>
      <c r="U32" s="255"/>
      <c r="V32" s="255"/>
      <c r="W32" s="255"/>
      <c r="X32" s="255"/>
      <c r="Y32" s="255"/>
      <c r="Z32" s="255"/>
      <c r="AA32" s="255"/>
      <c r="AB32" s="255"/>
      <c r="AC32" s="255"/>
      <c r="AD32" s="255"/>
      <c r="AE32" s="255"/>
      <c r="AF32" s="255"/>
      <c r="AG32" s="255"/>
    </row>
    <row r="33" spans="1:33" x14ac:dyDescent="0.15">
      <c r="A33" s="662"/>
      <c r="B33" s="663"/>
      <c r="C33" s="663"/>
      <c r="D33" s="663"/>
      <c r="E33" s="663"/>
      <c r="F33" s="663"/>
      <c r="G33" s="663"/>
      <c r="H33" s="663"/>
      <c r="I33" s="663"/>
      <c r="J33" s="663"/>
      <c r="K33" s="663"/>
      <c r="L33" s="663"/>
      <c r="M33" s="663"/>
      <c r="N33" s="663"/>
      <c r="O33" s="663"/>
      <c r="P33" s="663"/>
      <c r="Q33" s="664"/>
      <c r="R33" s="255"/>
      <c r="S33" s="255"/>
      <c r="T33" s="255"/>
      <c r="U33" s="255"/>
      <c r="V33" s="255"/>
      <c r="W33" s="255"/>
      <c r="X33" s="255"/>
      <c r="Y33" s="255"/>
      <c r="Z33" s="255"/>
      <c r="AA33" s="255"/>
      <c r="AB33" s="255"/>
      <c r="AC33" s="255"/>
      <c r="AD33" s="255"/>
      <c r="AE33" s="255"/>
      <c r="AF33" s="255"/>
      <c r="AG33" s="255"/>
    </row>
    <row r="34" spans="1:33" x14ac:dyDescent="0.15">
      <c r="A34" s="662"/>
      <c r="B34" s="663"/>
      <c r="C34" s="663"/>
      <c r="D34" s="663"/>
      <c r="E34" s="663"/>
      <c r="F34" s="663"/>
      <c r="G34" s="663"/>
      <c r="H34" s="663"/>
      <c r="I34" s="663"/>
      <c r="J34" s="663"/>
      <c r="K34" s="663"/>
      <c r="L34" s="663"/>
      <c r="M34" s="663"/>
      <c r="N34" s="663"/>
      <c r="O34" s="663"/>
      <c r="P34" s="663"/>
      <c r="Q34" s="664"/>
      <c r="R34" s="255"/>
      <c r="S34" s="255"/>
      <c r="T34" s="255"/>
      <c r="U34" s="255"/>
      <c r="V34" s="255"/>
      <c r="W34" s="255"/>
      <c r="X34" s="255"/>
      <c r="Y34" s="255"/>
      <c r="Z34" s="255"/>
      <c r="AA34" s="255"/>
      <c r="AB34" s="255"/>
      <c r="AC34" s="255"/>
      <c r="AD34" s="255"/>
      <c r="AE34" s="255"/>
      <c r="AF34" s="255"/>
      <c r="AG34" s="255"/>
    </row>
    <row r="35" spans="1:33" x14ac:dyDescent="0.15">
      <c r="A35" s="662"/>
      <c r="B35" s="663"/>
      <c r="C35" s="663"/>
      <c r="D35" s="663"/>
      <c r="E35" s="663"/>
      <c r="F35" s="663"/>
      <c r="G35" s="663"/>
      <c r="H35" s="663"/>
      <c r="I35" s="663"/>
      <c r="J35" s="663"/>
      <c r="K35" s="663"/>
      <c r="L35" s="663"/>
      <c r="M35" s="663"/>
      <c r="N35" s="663"/>
      <c r="O35" s="663"/>
      <c r="P35" s="663"/>
      <c r="Q35" s="664"/>
      <c r="R35" s="255"/>
      <c r="S35" s="255"/>
      <c r="T35" s="255"/>
      <c r="U35" s="255"/>
      <c r="V35" s="255"/>
      <c r="W35" s="255"/>
      <c r="X35" s="255"/>
      <c r="Y35" s="255"/>
      <c r="Z35" s="255"/>
      <c r="AA35" s="255"/>
      <c r="AB35" s="255"/>
      <c r="AC35" s="255"/>
      <c r="AD35" s="255"/>
      <c r="AE35" s="255"/>
      <c r="AF35" s="255"/>
      <c r="AG35" s="255"/>
    </row>
    <row r="36" spans="1:33" x14ac:dyDescent="0.15">
      <c r="A36" s="662"/>
      <c r="B36" s="663"/>
      <c r="C36" s="663"/>
      <c r="D36" s="663"/>
      <c r="E36" s="663"/>
      <c r="F36" s="663"/>
      <c r="G36" s="663"/>
      <c r="H36" s="663"/>
      <c r="I36" s="663"/>
      <c r="J36" s="663"/>
      <c r="K36" s="663"/>
      <c r="L36" s="663"/>
      <c r="M36" s="663"/>
      <c r="N36" s="663"/>
      <c r="O36" s="663"/>
      <c r="P36" s="663"/>
      <c r="Q36" s="664"/>
      <c r="R36" s="255"/>
      <c r="S36" s="255"/>
      <c r="T36" s="255"/>
      <c r="U36" s="255"/>
      <c r="V36" s="255"/>
      <c r="W36" s="255"/>
      <c r="X36" s="255"/>
      <c r="Y36" s="255"/>
      <c r="Z36" s="255"/>
      <c r="AA36" s="255"/>
      <c r="AB36" s="255"/>
      <c r="AC36" s="255"/>
      <c r="AD36" s="255"/>
      <c r="AE36" s="255"/>
      <c r="AF36" s="255"/>
      <c r="AG36" s="255"/>
    </row>
    <row r="37" spans="1:33" x14ac:dyDescent="0.15">
      <c r="A37" s="662"/>
      <c r="B37" s="663"/>
      <c r="C37" s="663"/>
      <c r="D37" s="663"/>
      <c r="E37" s="663"/>
      <c r="F37" s="663"/>
      <c r="G37" s="663"/>
      <c r="H37" s="663"/>
      <c r="I37" s="663"/>
      <c r="J37" s="663"/>
      <c r="K37" s="663"/>
      <c r="L37" s="663"/>
      <c r="M37" s="663"/>
      <c r="N37" s="663"/>
      <c r="O37" s="663"/>
      <c r="P37" s="663"/>
      <c r="Q37" s="664"/>
      <c r="R37" s="255"/>
      <c r="S37" s="255"/>
      <c r="T37" s="255"/>
      <c r="U37" s="255"/>
      <c r="V37" s="255"/>
      <c r="W37" s="255"/>
      <c r="X37" s="255"/>
      <c r="Y37" s="255"/>
      <c r="Z37" s="255"/>
      <c r="AA37" s="255"/>
      <c r="AB37" s="255"/>
      <c r="AC37" s="255"/>
      <c r="AD37" s="255"/>
      <c r="AE37" s="255"/>
      <c r="AF37" s="255"/>
      <c r="AG37" s="255"/>
    </row>
    <row r="38" spans="1:33" x14ac:dyDescent="0.15">
      <c r="A38" s="662"/>
      <c r="B38" s="663"/>
      <c r="C38" s="663"/>
      <c r="D38" s="663"/>
      <c r="E38" s="663"/>
      <c r="F38" s="663"/>
      <c r="G38" s="663"/>
      <c r="H38" s="663"/>
      <c r="I38" s="663"/>
      <c r="J38" s="663"/>
      <c r="K38" s="663"/>
      <c r="L38" s="663"/>
      <c r="M38" s="663"/>
      <c r="N38" s="663"/>
      <c r="O38" s="663"/>
      <c r="P38" s="663"/>
      <c r="Q38" s="664"/>
      <c r="R38" s="255"/>
      <c r="S38" s="255"/>
      <c r="T38" s="255"/>
      <c r="U38" s="255"/>
      <c r="V38" s="255"/>
      <c r="W38" s="255"/>
      <c r="X38" s="255"/>
      <c r="Y38" s="255"/>
      <c r="Z38" s="255"/>
      <c r="AA38" s="255"/>
      <c r="AB38" s="255"/>
      <c r="AC38" s="255"/>
      <c r="AD38" s="255"/>
      <c r="AE38" s="255"/>
      <c r="AF38" s="255"/>
      <c r="AG38" s="255"/>
    </row>
    <row r="39" spans="1:33" ht="12.75" customHeight="1" x14ac:dyDescent="0.15">
      <c r="A39" s="662"/>
      <c r="B39" s="663"/>
      <c r="C39" s="663"/>
      <c r="D39" s="663"/>
      <c r="E39" s="663"/>
      <c r="F39" s="663"/>
      <c r="G39" s="663"/>
      <c r="H39" s="663"/>
      <c r="I39" s="663"/>
      <c r="J39" s="663"/>
      <c r="K39" s="663"/>
      <c r="L39" s="663"/>
      <c r="M39" s="663"/>
      <c r="N39" s="663"/>
      <c r="O39" s="663"/>
      <c r="P39" s="663"/>
      <c r="Q39" s="664"/>
      <c r="R39" s="255"/>
      <c r="S39" s="255"/>
      <c r="T39" s="255"/>
      <c r="U39" s="255"/>
      <c r="V39" s="255"/>
      <c r="W39" s="255"/>
      <c r="X39" s="255"/>
      <c r="Y39" s="255"/>
      <c r="Z39" s="255"/>
      <c r="AA39" s="255"/>
      <c r="AB39" s="255"/>
      <c r="AC39" s="255"/>
      <c r="AD39" s="255"/>
      <c r="AE39" s="255"/>
      <c r="AF39" s="255"/>
      <c r="AG39" s="255"/>
    </row>
    <row r="40" spans="1:33" x14ac:dyDescent="0.15">
      <c r="A40" s="662"/>
      <c r="B40" s="663"/>
      <c r="C40" s="663"/>
      <c r="D40" s="663"/>
      <c r="E40" s="663"/>
      <c r="F40" s="663"/>
      <c r="G40" s="663"/>
      <c r="H40" s="663"/>
      <c r="I40" s="663"/>
      <c r="J40" s="663"/>
      <c r="K40" s="663"/>
      <c r="L40" s="663"/>
      <c r="M40" s="663"/>
      <c r="N40" s="663"/>
      <c r="O40" s="663"/>
      <c r="P40" s="663"/>
      <c r="Q40" s="664"/>
      <c r="R40" s="255"/>
      <c r="S40" s="255"/>
      <c r="T40" s="255"/>
      <c r="U40" s="255"/>
      <c r="V40" s="255"/>
      <c r="W40" s="255"/>
      <c r="X40" s="255"/>
      <c r="Y40" s="255"/>
      <c r="Z40" s="255"/>
      <c r="AA40" s="255"/>
      <c r="AB40" s="255"/>
      <c r="AC40" s="255"/>
      <c r="AD40" s="255"/>
      <c r="AE40" s="255"/>
      <c r="AF40" s="255"/>
      <c r="AG40" s="255"/>
    </row>
    <row r="41" spans="1:33" x14ac:dyDescent="0.15">
      <c r="A41" s="662"/>
      <c r="B41" s="663"/>
      <c r="C41" s="663"/>
      <c r="D41" s="663"/>
      <c r="E41" s="663"/>
      <c r="F41" s="663"/>
      <c r="G41" s="663"/>
      <c r="H41" s="663"/>
      <c r="I41" s="663"/>
      <c r="J41" s="663"/>
      <c r="K41" s="663"/>
      <c r="L41" s="663"/>
      <c r="M41" s="663"/>
      <c r="N41" s="663"/>
      <c r="O41" s="663"/>
      <c r="P41" s="663"/>
      <c r="Q41" s="664"/>
      <c r="R41" s="255"/>
      <c r="S41" s="255"/>
      <c r="T41" s="255"/>
      <c r="U41" s="255"/>
      <c r="V41" s="255"/>
      <c r="W41" s="255"/>
      <c r="X41" s="255"/>
      <c r="Y41" s="255"/>
      <c r="Z41" s="255"/>
      <c r="AA41" s="255"/>
      <c r="AB41" s="255"/>
      <c r="AC41" s="255"/>
      <c r="AD41" s="255"/>
      <c r="AE41" s="255"/>
      <c r="AF41" s="255"/>
      <c r="AG41" s="255"/>
    </row>
    <row r="42" spans="1:33" x14ac:dyDescent="0.15">
      <c r="A42" s="662"/>
      <c r="B42" s="663"/>
      <c r="C42" s="663"/>
      <c r="D42" s="663"/>
      <c r="E42" s="663"/>
      <c r="F42" s="663"/>
      <c r="G42" s="663"/>
      <c r="H42" s="663"/>
      <c r="I42" s="663"/>
      <c r="J42" s="663"/>
      <c r="K42" s="663"/>
      <c r="L42" s="663"/>
      <c r="M42" s="663"/>
      <c r="N42" s="663"/>
      <c r="O42" s="663"/>
      <c r="P42" s="663"/>
      <c r="Q42" s="664"/>
      <c r="R42" s="255"/>
      <c r="S42" s="255"/>
      <c r="T42" s="255"/>
      <c r="U42" s="255"/>
      <c r="V42" s="255"/>
      <c r="W42" s="255"/>
      <c r="X42" s="255"/>
      <c r="Y42" s="255"/>
      <c r="Z42" s="255"/>
      <c r="AA42" s="255"/>
      <c r="AB42" s="255"/>
      <c r="AC42" s="255"/>
      <c r="AD42" s="255"/>
      <c r="AE42" s="255"/>
      <c r="AF42" s="255"/>
      <c r="AG42" s="255"/>
    </row>
    <row r="43" spans="1:33" x14ac:dyDescent="0.15">
      <c r="A43" s="662"/>
      <c r="B43" s="663"/>
      <c r="C43" s="663"/>
      <c r="D43" s="663"/>
      <c r="E43" s="663"/>
      <c r="F43" s="663"/>
      <c r="G43" s="663"/>
      <c r="H43" s="663"/>
      <c r="I43" s="663"/>
      <c r="J43" s="663"/>
      <c r="K43" s="663"/>
      <c r="L43" s="663"/>
      <c r="M43" s="663"/>
      <c r="N43" s="663"/>
      <c r="O43" s="663"/>
      <c r="P43" s="663"/>
      <c r="Q43" s="664"/>
      <c r="R43" s="255"/>
      <c r="S43" s="255"/>
      <c r="T43" s="255"/>
      <c r="U43" s="255"/>
      <c r="V43" s="255"/>
      <c r="W43" s="255"/>
      <c r="X43" s="255"/>
      <c r="Y43" s="255"/>
      <c r="Z43" s="255"/>
      <c r="AA43" s="255"/>
      <c r="AB43" s="255"/>
      <c r="AC43" s="255"/>
      <c r="AD43" s="255"/>
      <c r="AE43" s="255"/>
      <c r="AF43" s="255"/>
      <c r="AG43" s="255"/>
    </row>
    <row r="44" spans="1:33" x14ac:dyDescent="0.15">
      <c r="A44" s="662"/>
      <c r="B44" s="663"/>
      <c r="C44" s="663"/>
      <c r="D44" s="663"/>
      <c r="E44" s="663"/>
      <c r="F44" s="663"/>
      <c r="G44" s="663"/>
      <c r="H44" s="663"/>
      <c r="I44" s="663"/>
      <c r="J44" s="663"/>
      <c r="K44" s="663"/>
      <c r="L44" s="663"/>
      <c r="M44" s="663"/>
      <c r="N44" s="663"/>
      <c r="O44" s="663"/>
      <c r="P44" s="663"/>
      <c r="Q44" s="664"/>
      <c r="R44" s="255"/>
      <c r="S44" s="255"/>
      <c r="T44" s="255"/>
      <c r="U44" s="255"/>
      <c r="V44" s="255"/>
      <c r="W44" s="255"/>
      <c r="X44" s="255"/>
      <c r="Y44" s="255"/>
      <c r="Z44" s="255"/>
      <c r="AA44" s="255"/>
      <c r="AB44" s="255"/>
      <c r="AC44" s="255"/>
      <c r="AD44" s="255"/>
      <c r="AE44" s="255"/>
      <c r="AF44" s="255"/>
      <c r="AG44" s="255"/>
    </row>
    <row r="45" spans="1:33" x14ac:dyDescent="0.15">
      <c r="A45" s="665"/>
      <c r="B45" s="666"/>
      <c r="C45" s="666"/>
      <c r="D45" s="666"/>
      <c r="E45" s="666"/>
      <c r="F45" s="666"/>
      <c r="G45" s="666"/>
      <c r="H45" s="666"/>
      <c r="I45" s="666"/>
      <c r="J45" s="666"/>
      <c r="K45" s="666"/>
      <c r="L45" s="666"/>
      <c r="M45" s="666"/>
      <c r="N45" s="666"/>
      <c r="O45" s="666"/>
      <c r="P45" s="666"/>
      <c r="Q45" s="667"/>
      <c r="R45" s="255"/>
      <c r="S45" s="255"/>
      <c r="T45" s="255"/>
      <c r="U45" s="255"/>
      <c r="V45" s="255"/>
      <c r="W45" s="255"/>
      <c r="X45" s="255"/>
      <c r="Y45" s="255"/>
      <c r="Z45" s="255"/>
      <c r="AA45" s="255"/>
      <c r="AB45" s="255"/>
      <c r="AC45" s="255"/>
      <c r="AD45" s="255"/>
      <c r="AE45" s="255"/>
      <c r="AF45" s="255"/>
      <c r="AG45" s="255"/>
    </row>
    <row r="46" spans="1:33" x14ac:dyDescent="0.15">
      <c r="A46" s="287"/>
      <c r="B46" s="287"/>
      <c r="C46" s="287"/>
      <c r="D46" s="287"/>
      <c r="E46" s="287"/>
      <c r="F46" s="287"/>
      <c r="G46" s="287"/>
      <c r="H46" s="287"/>
      <c r="I46" s="287"/>
      <c r="J46" s="287"/>
      <c r="K46" s="287"/>
      <c r="L46" s="287"/>
      <c r="M46" s="287"/>
      <c r="N46" s="287"/>
      <c r="O46" s="287"/>
      <c r="P46" s="287"/>
      <c r="Q46" s="287"/>
      <c r="R46" s="255"/>
      <c r="S46" s="255"/>
      <c r="T46" s="255"/>
      <c r="U46" s="255"/>
      <c r="V46" s="255"/>
      <c r="W46" s="255"/>
      <c r="X46" s="255"/>
      <c r="Y46" s="255"/>
      <c r="Z46" s="255"/>
      <c r="AA46" s="255"/>
      <c r="AB46" s="255"/>
      <c r="AC46" s="255"/>
      <c r="AD46" s="255"/>
      <c r="AE46" s="255"/>
      <c r="AF46" s="255"/>
      <c r="AG46" s="255"/>
    </row>
    <row r="47" spans="1:33" x14ac:dyDescent="0.15">
      <c r="A47" s="285"/>
      <c r="B47" s="285"/>
      <c r="C47" s="285"/>
      <c r="D47" s="285"/>
      <c r="E47" s="285"/>
      <c r="F47" s="285"/>
      <c r="G47" s="285"/>
      <c r="H47" s="285"/>
      <c r="I47" s="285"/>
      <c r="J47" s="285"/>
      <c r="K47" s="285"/>
      <c r="L47" s="285"/>
      <c r="M47" s="285"/>
      <c r="N47" s="285"/>
      <c r="O47" s="285"/>
      <c r="P47" s="285"/>
      <c r="Q47" s="285"/>
      <c r="R47" s="255"/>
      <c r="S47" s="255"/>
      <c r="T47" s="255"/>
      <c r="U47" s="255"/>
      <c r="V47" s="255"/>
      <c r="W47" s="255"/>
      <c r="X47" s="255"/>
      <c r="Y47" s="255"/>
      <c r="Z47" s="255"/>
      <c r="AA47" s="255"/>
      <c r="AB47" s="255"/>
      <c r="AC47" s="255"/>
      <c r="AD47" s="255"/>
      <c r="AE47" s="255"/>
      <c r="AF47" s="255"/>
      <c r="AG47" s="255"/>
    </row>
    <row r="48" spans="1:33" x14ac:dyDescent="0.15">
      <c r="A48" s="285" t="s">
        <v>120</v>
      </c>
      <c r="B48" s="285"/>
      <c r="C48" s="285"/>
      <c r="D48" s="285"/>
      <c r="E48" s="285"/>
      <c r="F48" s="285"/>
      <c r="G48" s="285"/>
      <c r="H48" s="285"/>
      <c r="I48" s="285"/>
      <c r="J48" s="285"/>
      <c r="K48" s="285"/>
      <c r="L48" s="285"/>
      <c r="M48" s="285"/>
      <c r="N48" s="285"/>
      <c r="O48" s="285"/>
      <c r="P48" s="285"/>
      <c r="Q48" s="285"/>
      <c r="R48" s="255"/>
      <c r="S48" s="255"/>
      <c r="T48" s="255"/>
      <c r="U48" s="255"/>
      <c r="V48" s="255"/>
      <c r="W48" s="255"/>
      <c r="X48" s="255"/>
      <c r="Y48" s="255"/>
      <c r="Z48" s="255"/>
      <c r="AA48" s="255"/>
      <c r="AB48" s="255"/>
      <c r="AC48" s="255"/>
      <c r="AD48" s="255"/>
      <c r="AE48" s="255"/>
      <c r="AF48" s="255"/>
      <c r="AG48" s="255"/>
    </row>
    <row r="49" spans="1:33" x14ac:dyDescent="0.15">
      <c r="A49" s="285"/>
      <c r="B49" s="285"/>
      <c r="C49" s="285"/>
      <c r="D49" s="285"/>
      <c r="E49" s="285"/>
      <c r="F49" s="285"/>
      <c r="G49" s="285"/>
      <c r="H49" s="285"/>
      <c r="I49" s="285"/>
      <c r="J49" s="285"/>
      <c r="K49" s="285"/>
      <c r="L49" s="285"/>
      <c r="M49" s="285"/>
      <c r="N49" s="285"/>
      <c r="O49" s="285"/>
      <c r="P49" s="285"/>
      <c r="Q49" s="285"/>
      <c r="R49" s="255"/>
      <c r="S49" s="255"/>
      <c r="T49" s="255"/>
      <c r="U49" s="255"/>
      <c r="V49" s="255"/>
      <c r="W49" s="255"/>
      <c r="X49" s="255"/>
      <c r="Y49" s="255"/>
      <c r="Z49" s="255"/>
      <c r="AA49" s="255"/>
      <c r="AB49" s="255"/>
      <c r="AC49" s="255"/>
      <c r="AD49" s="255"/>
      <c r="AE49" s="255"/>
      <c r="AF49" s="255"/>
      <c r="AG49" s="255"/>
    </row>
    <row r="50" spans="1:33" ht="12.75" customHeight="1" x14ac:dyDescent="0.15">
      <c r="A50" s="659"/>
      <c r="B50" s="660"/>
      <c r="C50" s="660"/>
      <c r="D50" s="660"/>
      <c r="E50" s="660"/>
      <c r="F50" s="660"/>
      <c r="G50" s="660"/>
      <c r="H50" s="660"/>
      <c r="I50" s="660"/>
      <c r="J50" s="660"/>
      <c r="K50" s="660"/>
      <c r="L50" s="660"/>
      <c r="M50" s="660"/>
      <c r="N50" s="660"/>
      <c r="O50" s="660"/>
      <c r="P50" s="660"/>
      <c r="Q50" s="661"/>
      <c r="R50" s="255"/>
      <c r="S50" s="255"/>
      <c r="T50" s="255"/>
      <c r="U50" s="255"/>
      <c r="V50" s="255"/>
      <c r="W50" s="255"/>
      <c r="X50" s="255"/>
      <c r="Y50" s="255"/>
      <c r="Z50" s="255"/>
      <c r="AA50" s="255"/>
      <c r="AB50" s="255"/>
      <c r="AC50" s="255"/>
      <c r="AD50" s="255"/>
      <c r="AE50" s="255"/>
      <c r="AF50" s="255"/>
      <c r="AG50" s="255"/>
    </row>
    <row r="51" spans="1:33" x14ac:dyDescent="0.15">
      <c r="A51" s="662"/>
      <c r="B51" s="663"/>
      <c r="C51" s="663"/>
      <c r="D51" s="663"/>
      <c r="E51" s="663"/>
      <c r="F51" s="663"/>
      <c r="G51" s="663"/>
      <c r="H51" s="663"/>
      <c r="I51" s="663"/>
      <c r="J51" s="663"/>
      <c r="K51" s="663"/>
      <c r="L51" s="663"/>
      <c r="M51" s="663"/>
      <c r="N51" s="663"/>
      <c r="O51" s="663"/>
      <c r="P51" s="663"/>
      <c r="Q51" s="664"/>
      <c r="R51" s="255"/>
      <c r="S51" s="255"/>
      <c r="T51" s="255"/>
      <c r="U51" s="255"/>
      <c r="V51" s="255"/>
      <c r="W51" s="255"/>
      <c r="X51" s="255"/>
      <c r="Y51" s="255"/>
      <c r="Z51" s="255"/>
      <c r="AA51" s="255"/>
      <c r="AB51" s="255"/>
      <c r="AC51" s="255"/>
      <c r="AD51" s="255"/>
      <c r="AE51" s="255"/>
      <c r="AF51" s="255"/>
      <c r="AG51" s="255"/>
    </row>
    <row r="52" spans="1:33" x14ac:dyDescent="0.15">
      <c r="A52" s="662"/>
      <c r="B52" s="663"/>
      <c r="C52" s="663"/>
      <c r="D52" s="663"/>
      <c r="E52" s="663"/>
      <c r="F52" s="663"/>
      <c r="G52" s="663"/>
      <c r="H52" s="663"/>
      <c r="I52" s="663"/>
      <c r="J52" s="663"/>
      <c r="K52" s="663"/>
      <c r="L52" s="663"/>
      <c r="M52" s="663"/>
      <c r="N52" s="663"/>
      <c r="O52" s="663"/>
      <c r="P52" s="663"/>
      <c r="Q52" s="664"/>
      <c r="R52" s="255"/>
      <c r="S52" s="255"/>
      <c r="T52" s="255"/>
      <c r="U52" s="255"/>
      <c r="V52" s="255"/>
      <c r="W52" s="255"/>
      <c r="X52" s="255"/>
      <c r="Y52" s="255"/>
      <c r="Z52" s="255"/>
      <c r="AA52" s="255"/>
      <c r="AB52" s="255"/>
      <c r="AC52" s="255"/>
      <c r="AD52" s="255"/>
      <c r="AE52" s="255"/>
      <c r="AF52" s="255"/>
      <c r="AG52" s="255"/>
    </row>
    <row r="53" spans="1:33" x14ac:dyDescent="0.15">
      <c r="A53" s="665"/>
      <c r="B53" s="666"/>
      <c r="C53" s="666"/>
      <c r="D53" s="666"/>
      <c r="E53" s="666"/>
      <c r="F53" s="666"/>
      <c r="G53" s="666"/>
      <c r="H53" s="666"/>
      <c r="I53" s="666"/>
      <c r="J53" s="666"/>
      <c r="K53" s="666"/>
      <c r="L53" s="666"/>
      <c r="M53" s="666"/>
      <c r="N53" s="666"/>
      <c r="O53" s="666"/>
      <c r="P53" s="666"/>
      <c r="Q53" s="667"/>
      <c r="R53" s="255"/>
      <c r="S53" s="255"/>
      <c r="T53" s="255"/>
      <c r="U53" s="255"/>
      <c r="V53" s="255"/>
      <c r="W53" s="255"/>
      <c r="X53" s="255"/>
      <c r="Y53" s="255"/>
      <c r="Z53" s="255"/>
      <c r="AA53" s="255"/>
      <c r="AB53" s="255"/>
      <c r="AC53" s="255"/>
      <c r="AD53" s="255"/>
      <c r="AE53" s="255"/>
      <c r="AF53" s="255"/>
      <c r="AG53" s="255"/>
    </row>
    <row r="54" spans="1:33" x14ac:dyDescent="0.15">
      <c r="A54" s="287"/>
      <c r="B54" s="287"/>
      <c r="C54" s="287"/>
      <c r="D54" s="287"/>
      <c r="E54" s="287"/>
      <c r="F54" s="287"/>
      <c r="G54" s="287"/>
      <c r="H54" s="287"/>
      <c r="I54" s="287"/>
      <c r="J54" s="287"/>
      <c r="K54" s="287"/>
      <c r="L54" s="287"/>
      <c r="M54" s="287"/>
      <c r="N54" s="287"/>
      <c r="O54" s="287"/>
      <c r="P54" s="287"/>
      <c r="Q54" s="287"/>
      <c r="R54" s="255"/>
      <c r="S54" s="255"/>
      <c r="T54" s="255"/>
      <c r="U54" s="255"/>
      <c r="V54" s="255"/>
      <c r="W54" s="255"/>
      <c r="X54" s="255"/>
      <c r="Y54" s="255"/>
      <c r="Z54" s="255"/>
      <c r="AA54" s="255"/>
      <c r="AB54" s="255"/>
      <c r="AC54" s="255"/>
      <c r="AD54" s="255"/>
      <c r="AE54" s="255"/>
      <c r="AF54" s="255"/>
      <c r="AG54" s="255"/>
    </row>
    <row r="55" spans="1:33" x14ac:dyDescent="0.15">
      <c r="A55" s="288"/>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row>
    <row r="56" spans="1:33" x14ac:dyDescent="0.15">
      <c r="A56" s="700" t="s">
        <v>189</v>
      </c>
      <c r="B56" s="701"/>
      <c r="C56" s="701"/>
      <c r="D56" s="701"/>
      <c r="E56" s="701"/>
      <c r="F56" s="701"/>
      <c r="G56" s="701"/>
      <c r="H56" s="701"/>
      <c r="I56" s="701"/>
      <c r="J56" s="701"/>
      <c r="K56" s="701"/>
      <c r="L56" s="701"/>
      <c r="M56" s="701"/>
      <c r="N56" s="701"/>
      <c r="O56" s="701"/>
      <c r="P56" s="701"/>
      <c r="Q56" s="701"/>
      <c r="R56" s="255"/>
      <c r="S56" s="255"/>
      <c r="T56" s="255"/>
      <c r="U56" s="255"/>
      <c r="V56" s="255"/>
      <c r="W56" s="255"/>
      <c r="X56" s="255"/>
      <c r="Y56" s="255"/>
      <c r="Z56" s="255"/>
      <c r="AA56" s="255"/>
      <c r="AB56" s="255"/>
      <c r="AC56" s="255"/>
      <c r="AD56" s="255"/>
      <c r="AE56" s="255"/>
      <c r="AF56" s="255"/>
      <c r="AG56" s="255"/>
    </row>
    <row r="57" spans="1:33" x14ac:dyDescent="0.15">
      <c r="A57" s="701"/>
      <c r="B57" s="701"/>
      <c r="C57" s="701"/>
      <c r="D57" s="701"/>
      <c r="E57" s="701"/>
      <c r="F57" s="701"/>
      <c r="G57" s="701"/>
      <c r="H57" s="701"/>
      <c r="I57" s="701"/>
      <c r="J57" s="701"/>
      <c r="K57" s="701"/>
      <c r="L57" s="701"/>
      <c r="M57" s="701"/>
      <c r="N57" s="701"/>
      <c r="O57" s="701"/>
      <c r="P57" s="701"/>
      <c r="Q57" s="701"/>
      <c r="R57" s="255"/>
      <c r="S57" s="255"/>
      <c r="T57" s="255"/>
      <c r="U57" s="255"/>
      <c r="V57" s="255"/>
      <c r="W57" s="255"/>
      <c r="X57" s="255"/>
      <c r="Y57" s="255"/>
      <c r="Z57" s="255"/>
      <c r="AA57" s="255"/>
      <c r="AB57" s="255"/>
      <c r="AC57" s="255"/>
      <c r="AD57" s="255"/>
      <c r="AE57" s="255"/>
      <c r="AF57" s="255"/>
      <c r="AG57" s="255"/>
    </row>
    <row r="58" spans="1:33" x14ac:dyDescent="0.15">
      <c r="A58" s="701"/>
      <c r="B58" s="701"/>
      <c r="C58" s="701"/>
      <c r="D58" s="701"/>
      <c r="E58" s="701"/>
      <c r="F58" s="701"/>
      <c r="G58" s="701"/>
      <c r="H58" s="701"/>
      <c r="I58" s="701"/>
      <c r="J58" s="701"/>
      <c r="K58" s="701"/>
      <c r="L58" s="701"/>
      <c r="M58" s="701"/>
      <c r="N58" s="701"/>
      <c r="O58" s="701"/>
      <c r="P58" s="701"/>
      <c r="Q58" s="701"/>
      <c r="R58" s="255"/>
      <c r="S58" s="255"/>
      <c r="T58" s="255"/>
      <c r="U58" s="255"/>
      <c r="V58" s="255"/>
      <c r="W58" s="255"/>
      <c r="AA58" s="255"/>
      <c r="AB58" s="255"/>
      <c r="AC58" s="255"/>
      <c r="AD58" s="255"/>
      <c r="AE58" s="255"/>
      <c r="AF58" s="255"/>
      <c r="AG58" s="255"/>
    </row>
    <row r="59" spans="1:33" x14ac:dyDescent="0.15">
      <c r="A59" s="701"/>
      <c r="B59" s="701"/>
      <c r="C59" s="701"/>
      <c r="D59" s="701"/>
      <c r="E59" s="701"/>
      <c r="F59" s="701"/>
      <c r="G59" s="701"/>
      <c r="H59" s="701"/>
      <c r="I59" s="701"/>
      <c r="J59" s="701"/>
      <c r="K59" s="701"/>
      <c r="L59" s="701"/>
      <c r="M59" s="701"/>
      <c r="N59" s="701"/>
      <c r="O59" s="701"/>
      <c r="P59" s="701"/>
      <c r="Q59" s="701"/>
      <c r="R59" s="255"/>
      <c r="S59" s="255"/>
      <c r="T59" s="255"/>
      <c r="U59" s="255"/>
      <c r="V59" s="255"/>
      <c r="W59" s="255"/>
      <c r="AA59" s="255"/>
      <c r="AB59" s="255"/>
      <c r="AC59" s="255"/>
      <c r="AD59" s="255"/>
      <c r="AE59" s="255"/>
      <c r="AF59" s="255"/>
      <c r="AG59" s="255"/>
    </row>
    <row r="60" spans="1:33" x14ac:dyDescent="0.15">
      <c r="A60" s="701"/>
      <c r="B60" s="701"/>
      <c r="C60" s="701"/>
      <c r="D60" s="701"/>
      <c r="E60" s="701"/>
      <c r="F60" s="701"/>
      <c r="G60" s="701"/>
      <c r="H60" s="701"/>
      <c r="I60" s="701"/>
      <c r="J60" s="701"/>
      <c r="K60" s="701"/>
      <c r="L60" s="701"/>
      <c r="M60" s="701"/>
      <c r="N60" s="701"/>
      <c r="O60" s="701"/>
      <c r="P60" s="701"/>
      <c r="Q60" s="701"/>
      <c r="R60" s="255"/>
      <c r="S60" s="255"/>
      <c r="T60" s="255"/>
      <c r="U60" s="255"/>
      <c r="V60" s="255"/>
      <c r="W60" s="255"/>
      <c r="AA60" s="255"/>
      <c r="AB60" s="255"/>
      <c r="AC60" s="255"/>
      <c r="AD60" s="255"/>
      <c r="AE60" s="255"/>
      <c r="AF60" s="255"/>
      <c r="AG60" s="255"/>
    </row>
    <row r="61" spans="1:33" x14ac:dyDescent="0.15">
      <c r="A61" s="701"/>
      <c r="B61" s="701"/>
      <c r="C61" s="701"/>
      <c r="D61" s="701"/>
      <c r="E61" s="701"/>
      <c r="F61" s="701"/>
      <c r="G61" s="701"/>
      <c r="H61" s="701"/>
      <c r="I61" s="701"/>
      <c r="J61" s="701"/>
      <c r="K61" s="701"/>
      <c r="L61" s="701"/>
      <c r="M61" s="701"/>
      <c r="N61" s="701"/>
      <c r="O61" s="701"/>
      <c r="P61" s="701"/>
      <c r="Q61" s="701"/>
      <c r="R61" s="255"/>
      <c r="S61" s="255"/>
      <c r="T61" s="255"/>
      <c r="U61" s="255"/>
      <c r="V61" s="255"/>
      <c r="W61" s="255"/>
      <c r="AA61" s="255"/>
      <c r="AB61" s="255"/>
      <c r="AC61" s="255"/>
      <c r="AD61" s="255"/>
      <c r="AE61" s="255"/>
      <c r="AF61" s="255"/>
      <c r="AG61" s="255"/>
    </row>
    <row r="62" spans="1:33" x14ac:dyDescent="0.15">
      <c r="A62" s="701"/>
      <c r="B62" s="701"/>
      <c r="C62" s="701"/>
      <c r="D62" s="701"/>
      <c r="E62" s="701"/>
      <c r="F62" s="701"/>
      <c r="G62" s="701"/>
      <c r="H62" s="701"/>
      <c r="I62" s="701"/>
      <c r="J62" s="701"/>
      <c r="K62" s="701"/>
      <c r="L62" s="701"/>
      <c r="M62" s="701"/>
      <c r="N62" s="701"/>
      <c r="O62" s="701"/>
      <c r="P62" s="701"/>
      <c r="Q62" s="701"/>
      <c r="R62" s="255"/>
      <c r="S62" s="255"/>
      <c r="T62" s="255"/>
      <c r="U62" s="255"/>
      <c r="V62" s="255"/>
      <c r="W62" s="255"/>
      <c r="AA62" s="255"/>
      <c r="AB62" s="255"/>
      <c r="AC62" s="255"/>
      <c r="AD62" s="255"/>
      <c r="AE62" s="255"/>
      <c r="AF62" s="255"/>
      <c r="AG62" s="255"/>
    </row>
  </sheetData>
  <sheetProtection password="EEE6" sheet="1" objects="1" scenarios="1" formatRows="0" selectLockedCells="1"/>
  <mergeCells count="4">
    <mergeCell ref="A56:Q62"/>
    <mergeCell ref="A50:Q53"/>
    <mergeCell ref="A6:Q23"/>
    <mergeCell ref="A28:Q45"/>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AI59"/>
  <sheetViews>
    <sheetView showGridLines="0" view="pageBreakPreview" zoomScaleNormal="100" zoomScaleSheetLayoutView="100" workbookViewId="0"/>
  </sheetViews>
  <sheetFormatPr defaultRowHeight="12.75" x14ac:dyDescent="0.15"/>
  <cols>
    <col min="1" max="23" width="5.7109375" style="2" customWidth="1"/>
    <col min="24" max="24" width="10.7109375" style="2" hidden="1" customWidth="1"/>
    <col min="25" max="25" width="21" style="2" hidden="1" customWidth="1"/>
    <col min="26" max="26" width="47.140625" style="2" hidden="1" customWidth="1"/>
    <col min="27" max="27" width="7.85546875" style="2" hidden="1" customWidth="1"/>
    <col min="28" max="28" width="21.140625" style="2" hidden="1" customWidth="1"/>
    <col min="29" max="29" width="9.5703125" style="2" hidden="1" customWidth="1"/>
    <col min="30" max="30" width="6.85546875" style="2" hidden="1" customWidth="1"/>
    <col min="31" max="31" width="5.7109375" style="215" hidden="1" customWidth="1"/>
    <col min="32" max="32" width="8.7109375" style="2" hidden="1" customWidth="1"/>
    <col min="33" max="33" width="35.28515625" style="2" hidden="1" customWidth="1"/>
    <col min="34" max="35" width="5.7109375" style="2" hidden="1" customWidth="1"/>
    <col min="36" max="74" width="5.7109375" style="2" customWidth="1"/>
    <col min="75" max="16384" width="9.140625" style="2"/>
  </cols>
  <sheetData>
    <row r="1" spans="1:35" x14ac:dyDescent="0.15">
      <c r="A1" s="80" t="s">
        <v>187</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278"/>
      <c r="AF1" s="80"/>
      <c r="AG1" s="80"/>
      <c r="AH1" s="80"/>
      <c r="AI1" s="80"/>
    </row>
    <row r="2" spans="1:35" x14ac:dyDescent="0.15">
      <c r="A2" s="80" t="s">
        <v>524</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278"/>
      <c r="AF2" s="80"/>
      <c r="AG2" s="80"/>
      <c r="AH2" s="80"/>
      <c r="AI2" s="80"/>
    </row>
    <row r="3" spans="1:35" x14ac:dyDescent="0.15">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278"/>
      <c r="AF3" s="80"/>
      <c r="AG3" s="80"/>
      <c r="AH3" s="80"/>
      <c r="AI3" s="80"/>
    </row>
    <row r="4" spans="1:35" x14ac:dyDescent="0.15">
      <c r="A4" s="255" t="s">
        <v>188</v>
      </c>
      <c r="B4" s="255"/>
      <c r="C4" s="255"/>
      <c r="D4" s="255"/>
      <c r="E4" s="255"/>
      <c r="F4" s="255"/>
      <c r="G4" s="255"/>
      <c r="H4" s="255"/>
      <c r="I4" s="255"/>
      <c r="J4" s="255"/>
      <c r="K4" s="255"/>
      <c r="L4" s="255"/>
      <c r="M4" s="255"/>
      <c r="N4" s="255"/>
      <c r="O4" s="255"/>
      <c r="P4" s="255"/>
      <c r="Q4" s="255"/>
      <c r="R4" s="80"/>
      <c r="S4" s="80"/>
      <c r="T4" s="80"/>
      <c r="U4" s="80"/>
      <c r="V4" s="80"/>
      <c r="W4" s="80"/>
      <c r="X4" s="80"/>
      <c r="Y4" s="80"/>
      <c r="Z4" s="80"/>
      <c r="AA4" s="80"/>
      <c r="AB4" s="80"/>
      <c r="AC4" s="80"/>
      <c r="AD4" s="80"/>
      <c r="AE4" s="278"/>
      <c r="AF4" s="80"/>
      <c r="AG4" s="80"/>
      <c r="AH4" s="80"/>
      <c r="AI4" s="80"/>
    </row>
    <row r="5" spans="1:35" x14ac:dyDescent="0.15">
      <c r="A5" s="255"/>
      <c r="B5" s="255"/>
      <c r="C5" s="255"/>
      <c r="D5" s="255"/>
      <c r="E5" s="255"/>
      <c r="F5" s="255"/>
      <c r="G5" s="255"/>
      <c r="H5" s="255"/>
      <c r="I5" s="255"/>
      <c r="J5" s="255"/>
      <c r="K5" s="255"/>
      <c r="L5" s="255"/>
      <c r="M5" s="255"/>
      <c r="N5" s="255"/>
      <c r="O5" s="255"/>
      <c r="P5" s="255"/>
      <c r="Q5" s="255"/>
      <c r="R5" s="80"/>
      <c r="S5" s="80"/>
      <c r="T5" s="80"/>
      <c r="U5" s="80"/>
      <c r="V5" s="80"/>
      <c r="W5" s="80"/>
      <c r="X5" s="80"/>
      <c r="Y5" s="80"/>
      <c r="Z5" s="80"/>
      <c r="AA5" s="80"/>
      <c r="AB5" s="80"/>
      <c r="AC5" s="80"/>
      <c r="AD5" s="80"/>
      <c r="AE5" s="278"/>
      <c r="AF5" s="80"/>
      <c r="AG5" s="80"/>
      <c r="AH5" s="80"/>
      <c r="AI5" s="80"/>
    </row>
    <row r="6" spans="1:35" x14ac:dyDescent="0.15">
      <c r="A6" s="702"/>
      <c r="B6" s="703" t="s">
        <v>197</v>
      </c>
      <c r="C6" s="703"/>
      <c r="D6" s="703"/>
      <c r="E6" s="703"/>
      <c r="F6" s="703"/>
      <c r="G6" s="703"/>
      <c r="H6" s="703"/>
      <c r="I6" s="703"/>
      <c r="J6" s="703"/>
      <c r="K6" s="703"/>
      <c r="L6" s="703"/>
      <c r="M6" s="703"/>
      <c r="N6" s="703"/>
      <c r="O6" s="703"/>
      <c r="P6" s="703"/>
      <c r="Q6" s="703"/>
      <c r="R6" s="80"/>
      <c r="S6" s="80"/>
      <c r="T6" s="80"/>
      <c r="U6" s="80"/>
      <c r="V6" s="80"/>
      <c r="W6" s="80"/>
      <c r="X6" s="80" t="s">
        <v>300</v>
      </c>
      <c r="Y6" s="80" t="s">
        <v>301</v>
      </c>
      <c r="Z6" s="164" t="str">
        <f>IF(AE6=2,AF6,IF(AA6=TRUE,AB6,IF(AC6=TRUE,AD6,"")))</f>
        <v/>
      </c>
      <c r="AA6" s="284" t="b">
        <v>0</v>
      </c>
      <c r="AB6" s="164" t="str">
        <f>IF(AA6=FALSE,"",IF(AA6=TRUE,"データセンターのクラウドサービス活用"))</f>
        <v/>
      </c>
      <c r="AC6" s="284" t="b">
        <v>0</v>
      </c>
      <c r="AD6" s="164" t="str">
        <f>IF(AC6=FALSE,"",IF(AC6=TRUE,"ＥＭＳの導入"))</f>
        <v/>
      </c>
      <c r="AE6" s="245">
        <f>COUNTIF(AA6:AD6,TRUE)</f>
        <v>0</v>
      </c>
      <c r="AF6" s="352" t="str">
        <f>IF(AE6=2,AB6&amp;"と"&amp;AD6,"")</f>
        <v/>
      </c>
      <c r="AG6" s="80"/>
      <c r="AH6" s="80"/>
      <c r="AI6" s="80"/>
    </row>
    <row r="7" spans="1:35" ht="12.75" customHeight="1" x14ac:dyDescent="0.15">
      <c r="A7" s="702"/>
      <c r="B7" s="703"/>
      <c r="C7" s="703"/>
      <c r="D7" s="703"/>
      <c r="E7" s="703"/>
      <c r="F7" s="703"/>
      <c r="G7" s="703"/>
      <c r="H7" s="703"/>
      <c r="I7" s="703"/>
      <c r="J7" s="703"/>
      <c r="K7" s="703"/>
      <c r="L7" s="703"/>
      <c r="M7" s="703"/>
      <c r="N7" s="703"/>
      <c r="O7" s="703"/>
      <c r="P7" s="703"/>
      <c r="Q7" s="703"/>
      <c r="R7" s="80"/>
      <c r="S7" s="80"/>
      <c r="T7" s="80"/>
      <c r="U7" s="80"/>
      <c r="V7" s="80"/>
      <c r="W7" s="80"/>
      <c r="X7" s="80" t="s">
        <v>456</v>
      </c>
      <c r="Y7" s="80" t="s">
        <v>527</v>
      </c>
      <c r="Z7" s="173" t="str">
        <f>IF(A14="","",A14)</f>
        <v xml:space="preserve">
＜クラウドサービスの活用＞
・省エネルギー取組概要
・利用データセンター名称
・データセンターのＰＵＥ値（実測値又は設計値）
＜ＥＭＳの導入＞
・省エネルギー取組概要
・導入機器
・削減効果（計画値）
</v>
      </c>
      <c r="AA7" s="80"/>
      <c r="AB7" s="80"/>
      <c r="AC7" s="80"/>
      <c r="AD7" s="80"/>
      <c r="AE7" s="278"/>
      <c r="AF7" s="80"/>
      <c r="AG7" s="80"/>
      <c r="AH7" s="80"/>
      <c r="AI7" s="80"/>
    </row>
    <row r="8" spans="1:35" x14ac:dyDescent="0.15">
      <c r="A8" s="702"/>
      <c r="B8" s="703" t="s">
        <v>198</v>
      </c>
      <c r="C8" s="703"/>
      <c r="D8" s="703"/>
      <c r="E8" s="703"/>
      <c r="F8" s="703"/>
      <c r="G8" s="703"/>
      <c r="H8" s="703"/>
      <c r="I8" s="703"/>
      <c r="J8" s="703"/>
      <c r="K8" s="703"/>
      <c r="L8" s="703"/>
      <c r="M8" s="703"/>
      <c r="N8" s="703"/>
      <c r="O8" s="703"/>
      <c r="P8" s="703"/>
      <c r="Q8" s="703"/>
      <c r="R8" s="80"/>
      <c r="S8" s="80"/>
      <c r="T8" s="80"/>
      <c r="U8" s="80"/>
      <c r="V8" s="80"/>
      <c r="W8" s="80"/>
      <c r="X8" s="80"/>
      <c r="Y8" s="80"/>
      <c r="Z8" s="80"/>
      <c r="AA8" s="80"/>
      <c r="AB8" s="80"/>
      <c r="AC8" s="80"/>
      <c r="AD8" s="80"/>
      <c r="AE8" s="278"/>
      <c r="AF8" s="80"/>
      <c r="AG8" s="80"/>
      <c r="AH8" s="80"/>
      <c r="AI8" s="80"/>
    </row>
    <row r="9" spans="1:35" x14ac:dyDescent="0.15">
      <c r="A9" s="702"/>
      <c r="B9" s="703"/>
      <c r="C9" s="703"/>
      <c r="D9" s="703"/>
      <c r="E9" s="703"/>
      <c r="F9" s="703"/>
      <c r="G9" s="703"/>
      <c r="H9" s="703"/>
      <c r="I9" s="703"/>
      <c r="J9" s="703"/>
      <c r="K9" s="703"/>
      <c r="L9" s="703"/>
      <c r="M9" s="703"/>
      <c r="N9" s="703"/>
      <c r="O9" s="703"/>
      <c r="P9" s="703"/>
      <c r="Q9" s="703"/>
      <c r="R9" s="80"/>
      <c r="S9" s="80"/>
      <c r="T9" s="80"/>
      <c r="U9" s="80"/>
      <c r="V9" s="80"/>
      <c r="W9" s="80"/>
      <c r="X9" s="80"/>
      <c r="Y9" s="80"/>
      <c r="Z9" s="80"/>
      <c r="AA9" s="80"/>
      <c r="AB9" s="80"/>
      <c r="AC9" s="80"/>
      <c r="AD9" s="80"/>
      <c r="AE9" s="278"/>
      <c r="AF9" s="80"/>
      <c r="AG9" s="80"/>
      <c r="AH9" s="80"/>
      <c r="AI9" s="80"/>
    </row>
    <row r="10" spans="1:35" x14ac:dyDescent="0.15">
      <c r="A10" s="29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278"/>
      <c r="AF10" s="80"/>
      <c r="AG10" s="80"/>
      <c r="AH10" s="80"/>
      <c r="AI10" s="80"/>
    </row>
    <row r="11" spans="1:35" x14ac:dyDescent="0.1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278"/>
      <c r="AF11" s="80"/>
      <c r="AG11" s="80"/>
      <c r="AH11" s="80"/>
      <c r="AI11" s="80"/>
    </row>
    <row r="12" spans="1:35" x14ac:dyDescent="0.15">
      <c r="A12" s="291" t="s">
        <v>199</v>
      </c>
      <c r="B12" s="285"/>
      <c r="C12" s="285"/>
      <c r="D12" s="285"/>
      <c r="E12" s="285"/>
      <c r="F12" s="285"/>
      <c r="G12" s="285"/>
      <c r="H12" s="285"/>
      <c r="I12" s="285"/>
      <c r="J12" s="285"/>
      <c r="K12" s="285"/>
      <c r="L12" s="285"/>
      <c r="M12" s="285"/>
      <c r="N12" s="285"/>
      <c r="O12" s="285"/>
      <c r="P12" s="285"/>
      <c r="Q12" s="285"/>
      <c r="R12" s="80"/>
      <c r="S12" s="80"/>
      <c r="T12" s="80"/>
      <c r="U12" s="80"/>
      <c r="V12" s="80"/>
      <c r="W12" s="80"/>
      <c r="X12" s="80"/>
      <c r="Y12" s="80"/>
      <c r="Z12" s="80"/>
      <c r="AA12" s="80"/>
      <c r="AB12" s="80"/>
      <c r="AC12" s="80"/>
      <c r="AD12" s="80"/>
      <c r="AE12" s="278"/>
      <c r="AF12" s="80"/>
      <c r="AG12" s="80"/>
      <c r="AH12" s="80"/>
      <c r="AI12" s="80"/>
    </row>
    <row r="13" spans="1:35" x14ac:dyDescent="0.15">
      <c r="A13" s="285"/>
      <c r="B13" s="285"/>
      <c r="C13" s="285"/>
      <c r="D13" s="285"/>
      <c r="E13" s="285"/>
      <c r="F13" s="285"/>
      <c r="G13" s="285"/>
      <c r="H13" s="285"/>
      <c r="I13" s="285"/>
      <c r="J13" s="285"/>
      <c r="K13" s="285"/>
      <c r="L13" s="285"/>
      <c r="M13" s="285"/>
      <c r="N13" s="285"/>
      <c r="O13" s="285"/>
      <c r="P13" s="285"/>
      <c r="Q13" s="285"/>
      <c r="R13" s="80"/>
      <c r="S13" s="80"/>
      <c r="T13" s="80"/>
      <c r="U13" s="80"/>
      <c r="V13" s="80"/>
      <c r="W13" s="80"/>
      <c r="X13" s="80"/>
      <c r="Y13" s="80"/>
      <c r="Z13" s="80"/>
      <c r="AA13" s="80"/>
      <c r="AB13" s="80"/>
      <c r="AC13" s="80"/>
      <c r="AD13" s="80"/>
      <c r="AE13" s="278"/>
      <c r="AF13" s="80"/>
      <c r="AG13" s="80"/>
      <c r="AH13" s="80"/>
      <c r="AI13" s="80"/>
    </row>
    <row r="14" spans="1:35" ht="12.75" customHeight="1" x14ac:dyDescent="0.15">
      <c r="A14" s="704" t="s">
        <v>641</v>
      </c>
      <c r="B14" s="705"/>
      <c r="C14" s="705"/>
      <c r="D14" s="705"/>
      <c r="E14" s="705"/>
      <c r="F14" s="705"/>
      <c r="G14" s="705"/>
      <c r="H14" s="705"/>
      <c r="I14" s="705"/>
      <c r="J14" s="705"/>
      <c r="K14" s="705"/>
      <c r="L14" s="705"/>
      <c r="M14" s="705"/>
      <c r="N14" s="705"/>
      <c r="O14" s="705"/>
      <c r="P14" s="705"/>
      <c r="Q14" s="706"/>
      <c r="R14" s="80"/>
      <c r="S14" s="80"/>
      <c r="T14" s="80"/>
      <c r="U14" s="80"/>
      <c r="V14" s="80"/>
      <c r="W14" s="80"/>
      <c r="X14" s="80"/>
      <c r="Y14" s="80"/>
      <c r="Z14" s="80"/>
      <c r="AA14" s="80"/>
      <c r="AB14" s="80"/>
      <c r="AC14" s="80"/>
      <c r="AD14" s="80"/>
      <c r="AE14" s="278"/>
      <c r="AF14" s="80"/>
      <c r="AG14" s="80"/>
      <c r="AH14" s="80"/>
      <c r="AI14" s="80"/>
    </row>
    <row r="15" spans="1:35" x14ac:dyDescent="0.15">
      <c r="A15" s="707"/>
      <c r="B15" s="708"/>
      <c r="C15" s="708"/>
      <c r="D15" s="708"/>
      <c r="E15" s="708"/>
      <c r="F15" s="708"/>
      <c r="G15" s="708"/>
      <c r="H15" s="708"/>
      <c r="I15" s="708"/>
      <c r="J15" s="708"/>
      <c r="K15" s="708"/>
      <c r="L15" s="708"/>
      <c r="M15" s="708"/>
      <c r="N15" s="708"/>
      <c r="O15" s="708"/>
      <c r="P15" s="708"/>
      <c r="Q15" s="709"/>
      <c r="R15" s="80"/>
      <c r="S15" s="80"/>
      <c r="T15" s="80"/>
      <c r="U15" s="80"/>
      <c r="V15" s="80"/>
      <c r="W15" s="80"/>
      <c r="X15" s="80"/>
      <c r="Y15" s="80"/>
      <c r="Z15" s="80"/>
      <c r="AA15" s="80"/>
      <c r="AB15" s="80"/>
      <c r="AC15" s="80"/>
      <c r="AD15" s="80"/>
      <c r="AE15" s="278"/>
      <c r="AF15" s="80"/>
      <c r="AG15" s="80"/>
      <c r="AH15" s="80"/>
      <c r="AI15" s="80"/>
    </row>
    <row r="16" spans="1:35" ht="12.75" customHeight="1" x14ac:dyDescent="0.15">
      <c r="A16" s="707"/>
      <c r="B16" s="708"/>
      <c r="C16" s="708"/>
      <c r="D16" s="708"/>
      <c r="E16" s="708"/>
      <c r="F16" s="708"/>
      <c r="G16" s="708"/>
      <c r="H16" s="708"/>
      <c r="I16" s="708"/>
      <c r="J16" s="708"/>
      <c r="K16" s="708"/>
      <c r="L16" s="708"/>
      <c r="M16" s="708"/>
      <c r="N16" s="708"/>
      <c r="O16" s="708"/>
      <c r="P16" s="708"/>
      <c r="Q16" s="709"/>
      <c r="R16" s="80"/>
      <c r="S16" s="80"/>
      <c r="T16" s="80"/>
      <c r="U16" s="80"/>
      <c r="V16" s="80"/>
      <c r="W16" s="80"/>
      <c r="X16" s="80"/>
      <c r="Y16" s="80"/>
      <c r="Z16" s="80"/>
      <c r="AA16" s="80"/>
      <c r="AB16" s="80"/>
      <c r="AC16" s="80"/>
      <c r="AD16" s="80"/>
      <c r="AE16" s="278"/>
      <c r="AF16" s="80"/>
      <c r="AG16" s="80"/>
      <c r="AH16" s="80"/>
      <c r="AI16" s="80"/>
    </row>
    <row r="17" spans="1:35" x14ac:dyDescent="0.15">
      <c r="A17" s="707"/>
      <c r="B17" s="708"/>
      <c r="C17" s="708"/>
      <c r="D17" s="708"/>
      <c r="E17" s="708"/>
      <c r="F17" s="708"/>
      <c r="G17" s="708"/>
      <c r="H17" s="708"/>
      <c r="I17" s="708"/>
      <c r="J17" s="708"/>
      <c r="K17" s="708"/>
      <c r="L17" s="708"/>
      <c r="M17" s="708"/>
      <c r="N17" s="708"/>
      <c r="O17" s="708"/>
      <c r="P17" s="708"/>
      <c r="Q17" s="709"/>
      <c r="R17" s="80"/>
      <c r="S17" s="80"/>
      <c r="T17" s="80"/>
      <c r="U17" s="80"/>
      <c r="V17" s="80"/>
      <c r="W17" s="80"/>
      <c r="X17" s="80"/>
      <c r="Y17" s="80"/>
      <c r="Z17" s="80"/>
      <c r="AA17" s="80"/>
      <c r="AB17" s="80"/>
      <c r="AC17" s="80"/>
      <c r="AD17" s="80"/>
      <c r="AE17" s="278"/>
      <c r="AF17" s="80"/>
      <c r="AG17" s="80"/>
      <c r="AH17" s="80"/>
      <c r="AI17" s="80"/>
    </row>
    <row r="18" spans="1:35" x14ac:dyDescent="0.15">
      <c r="A18" s="707"/>
      <c r="B18" s="708"/>
      <c r="C18" s="708"/>
      <c r="D18" s="708"/>
      <c r="E18" s="708"/>
      <c r="F18" s="708"/>
      <c r="G18" s="708"/>
      <c r="H18" s="708"/>
      <c r="I18" s="708"/>
      <c r="J18" s="708"/>
      <c r="K18" s="708"/>
      <c r="L18" s="708"/>
      <c r="M18" s="708"/>
      <c r="N18" s="708"/>
      <c r="O18" s="708"/>
      <c r="P18" s="708"/>
      <c r="Q18" s="709"/>
      <c r="R18" s="80"/>
      <c r="S18" s="80"/>
      <c r="T18" s="80"/>
      <c r="U18" s="80"/>
      <c r="V18" s="80"/>
      <c r="W18" s="80"/>
      <c r="X18" s="80"/>
      <c r="Y18" s="80"/>
      <c r="Z18" s="80"/>
      <c r="AA18" s="80"/>
      <c r="AB18" s="80"/>
      <c r="AC18" s="80"/>
      <c r="AD18" s="80"/>
      <c r="AE18" s="278"/>
      <c r="AF18" s="80"/>
      <c r="AG18" s="80"/>
      <c r="AH18" s="80"/>
      <c r="AI18" s="80"/>
    </row>
    <row r="19" spans="1:35" x14ac:dyDescent="0.15">
      <c r="A19" s="707"/>
      <c r="B19" s="708"/>
      <c r="C19" s="708"/>
      <c r="D19" s="708"/>
      <c r="E19" s="708"/>
      <c r="F19" s="708"/>
      <c r="G19" s="708"/>
      <c r="H19" s="708"/>
      <c r="I19" s="708"/>
      <c r="J19" s="708"/>
      <c r="K19" s="708"/>
      <c r="L19" s="708"/>
      <c r="M19" s="708"/>
      <c r="N19" s="708"/>
      <c r="O19" s="708"/>
      <c r="P19" s="708"/>
      <c r="Q19" s="709"/>
      <c r="R19" s="80"/>
      <c r="S19" s="80"/>
      <c r="T19" s="80"/>
      <c r="U19" s="80"/>
      <c r="V19" s="80"/>
      <c r="W19" s="80"/>
      <c r="X19" s="80"/>
      <c r="Y19" s="80"/>
      <c r="Z19" s="80"/>
      <c r="AA19" s="80"/>
      <c r="AB19" s="80"/>
      <c r="AC19" s="80"/>
      <c r="AD19" s="80"/>
      <c r="AE19" s="278"/>
      <c r="AF19" s="80"/>
      <c r="AG19" s="80"/>
      <c r="AH19" s="80"/>
      <c r="AI19" s="80"/>
    </row>
    <row r="20" spans="1:35" x14ac:dyDescent="0.15">
      <c r="A20" s="707"/>
      <c r="B20" s="708"/>
      <c r="C20" s="708"/>
      <c r="D20" s="708"/>
      <c r="E20" s="708"/>
      <c r="F20" s="708"/>
      <c r="G20" s="708"/>
      <c r="H20" s="708"/>
      <c r="I20" s="708"/>
      <c r="J20" s="708"/>
      <c r="K20" s="708"/>
      <c r="L20" s="708"/>
      <c r="M20" s="708"/>
      <c r="N20" s="708"/>
      <c r="O20" s="708"/>
      <c r="P20" s="708"/>
      <c r="Q20" s="709"/>
      <c r="R20" s="80"/>
      <c r="S20" s="80"/>
      <c r="T20" s="80"/>
      <c r="U20" s="80"/>
      <c r="V20" s="80"/>
      <c r="W20" s="80"/>
      <c r="X20" s="80"/>
      <c r="Y20" s="80"/>
      <c r="Z20" s="80"/>
      <c r="AA20" s="80"/>
      <c r="AB20" s="80"/>
      <c r="AC20" s="80"/>
      <c r="AD20" s="80"/>
      <c r="AE20" s="278"/>
      <c r="AF20" s="80"/>
      <c r="AG20" s="80"/>
      <c r="AH20" s="80"/>
      <c r="AI20" s="80"/>
    </row>
    <row r="21" spans="1:35" x14ac:dyDescent="0.15">
      <c r="A21" s="707"/>
      <c r="B21" s="708"/>
      <c r="C21" s="708"/>
      <c r="D21" s="708"/>
      <c r="E21" s="708"/>
      <c r="F21" s="708"/>
      <c r="G21" s="708"/>
      <c r="H21" s="708"/>
      <c r="I21" s="708"/>
      <c r="J21" s="708"/>
      <c r="K21" s="708"/>
      <c r="L21" s="708"/>
      <c r="M21" s="708"/>
      <c r="N21" s="708"/>
      <c r="O21" s="708"/>
      <c r="P21" s="708"/>
      <c r="Q21" s="709"/>
      <c r="R21" s="80"/>
      <c r="S21" s="80"/>
      <c r="T21" s="80"/>
      <c r="U21" s="80"/>
      <c r="V21" s="80"/>
      <c r="W21" s="80"/>
      <c r="X21" s="80"/>
      <c r="Y21" s="80"/>
      <c r="Z21" s="80"/>
      <c r="AA21" s="80"/>
      <c r="AB21" s="80"/>
      <c r="AC21" s="80"/>
      <c r="AD21" s="80"/>
      <c r="AE21" s="278"/>
      <c r="AF21" s="80"/>
      <c r="AG21" s="80"/>
      <c r="AH21" s="80"/>
      <c r="AI21" s="80"/>
    </row>
    <row r="22" spans="1:35" x14ac:dyDescent="0.15">
      <c r="A22" s="707"/>
      <c r="B22" s="708"/>
      <c r="C22" s="708"/>
      <c r="D22" s="708"/>
      <c r="E22" s="708"/>
      <c r="F22" s="708"/>
      <c r="G22" s="708"/>
      <c r="H22" s="708"/>
      <c r="I22" s="708"/>
      <c r="J22" s="708"/>
      <c r="K22" s="708"/>
      <c r="L22" s="708"/>
      <c r="M22" s="708"/>
      <c r="N22" s="708"/>
      <c r="O22" s="708"/>
      <c r="P22" s="708"/>
      <c r="Q22" s="709"/>
      <c r="R22" s="80"/>
      <c r="S22" s="80"/>
      <c r="T22" s="80"/>
      <c r="U22" s="80"/>
      <c r="V22" s="80"/>
      <c r="W22" s="80"/>
      <c r="X22" s="80"/>
      <c r="Y22" s="80"/>
      <c r="Z22" s="80"/>
      <c r="AA22" s="80"/>
      <c r="AB22" s="80"/>
      <c r="AC22" s="80"/>
      <c r="AD22" s="80"/>
      <c r="AE22" s="278"/>
      <c r="AF22" s="80"/>
      <c r="AG22" s="80"/>
      <c r="AH22" s="80"/>
      <c r="AI22" s="80"/>
    </row>
    <row r="23" spans="1:35" x14ac:dyDescent="0.15">
      <c r="A23" s="707"/>
      <c r="B23" s="708"/>
      <c r="C23" s="708"/>
      <c r="D23" s="708"/>
      <c r="E23" s="708"/>
      <c r="F23" s="708"/>
      <c r="G23" s="708"/>
      <c r="H23" s="708"/>
      <c r="I23" s="708"/>
      <c r="J23" s="708"/>
      <c r="K23" s="708"/>
      <c r="L23" s="708"/>
      <c r="M23" s="708"/>
      <c r="N23" s="708"/>
      <c r="O23" s="708"/>
      <c r="P23" s="708"/>
      <c r="Q23" s="709"/>
      <c r="R23" s="80"/>
      <c r="S23" s="80"/>
      <c r="T23" s="80"/>
      <c r="U23" s="80"/>
      <c r="V23" s="80"/>
      <c r="W23" s="80"/>
      <c r="X23" s="80"/>
      <c r="Y23" s="80"/>
      <c r="Z23" s="80"/>
      <c r="AA23" s="80"/>
      <c r="AB23" s="80"/>
      <c r="AC23" s="80"/>
      <c r="AD23" s="80"/>
      <c r="AE23" s="278"/>
      <c r="AF23" s="80"/>
      <c r="AG23" s="80"/>
      <c r="AH23" s="80"/>
      <c r="AI23" s="80"/>
    </row>
    <row r="24" spans="1:35" x14ac:dyDescent="0.15">
      <c r="A24" s="707"/>
      <c r="B24" s="708"/>
      <c r="C24" s="708"/>
      <c r="D24" s="708"/>
      <c r="E24" s="708"/>
      <c r="F24" s="708"/>
      <c r="G24" s="708"/>
      <c r="H24" s="708"/>
      <c r="I24" s="708"/>
      <c r="J24" s="708"/>
      <c r="K24" s="708"/>
      <c r="L24" s="708"/>
      <c r="M24" s="708"/>
      <c r="N24" s="708"/>
      <c r="O24" s="708"/>
      <c r="P24" s="708"/>
      <c r="Q24" s="709"/>
      <c r="R24" s="80"/>
      <c r="S24" s="80"/>
      <c r="T24" s="80"/>
      <c r="U24" s="80"/>
      <c r="V24" s="80"/>
      <c r="W24" s="80"/>
      <c r="X24" s="80"/>
      <c r="Y24" s="80"/>
      <c r="Z24" s="80"/>
      <c r="AA24" s="80"/>
      <c r="AB24" s="80"/>
      <c r="AC24" s="80"/>
      <c r="AD24" s="80"/>
      <c r="AE24" s="278"/>
      <c r="AF24" s="80"/>
      <c r="AG24" s="80"/>
      <c r="AH24" s="80"/>
      <c r="AI24" s="80"/>
    </row>
    <row r="25" spans="1:35" x14ac:dyDescent="0.15">
      <c r="A25" s="707"/>
      <c r="B25" s="708"/>
      <c r="C25" s="708"/>
      <c r="D25" s="708"/>
      <c r="E25" s="708"/>
      <c r="F25" s="708"/>
      <c r="G25" s="708"/>
      <c r="H25" s="708"/>
      <c r="I25" s="708"/>
      <c r="J25" s="708"/>
      <c r="K25" s="708"/>
      <c r="L25" s="708"/>
      <c r="M25" s="708"/>
      <c r="N25" s="708"/>
      <c r="O25" s="708"/>
      <c r="P25" s="708"/>
      <c r="Q25" s="709"/>
      <c r="R25" s="80"/>
      <c r="S25" s="80"/>
      <c r="T25" s="80"/>
      <c r="U25" s="80"/>
      <c r="V25" s="80"/>
      <c r="W25" s="80"/>
      <c r="X25" s="80"/>
      <c r="Y25" s="80"/>
      <c r="Z25" s="80"/>
      <c r="AA25" s="80"/>
      <c r="AB25" s="80"/>
      <c r="AC25" s="80"/>
      <c r="AD25" s="80"/>
      <c r="AE25" s="278"/>
      <c r="AF25" s="80"/>
      <c r="AG25" s="80"/>
      <c r="AH25" s="80"/>
      <c r="AI25" s="80"/>
    </row>
    <row r="26" spans="1:35" x14ac:dyDescent="0.15">
      <c r="A26" s="707"/>
      <c r="B26" s="708"/>
      <c r="C26" s="708"/>
      <c r="D26" s="708"/>
      <c r="E26" s="708"/>
      <c r="F26" s="708"/>
      <c r="G26" s="708"/>
      <c r="H26" s="708"/>
      <c r="I26" s="708"/>
      <c r="J26" s="708"/>
      <c r="K26" s="708"/>
      <c r="L26" s="708"/>
      <c r="M26" s="708"/>
      <c r="N26" s="708"/>
      <c r="O26" s="708"/>
      <c r="P26" s="708"/>
      <c r="Q26" s="709"/>
      <c r="R26" s="80"/>
      <c r="S26" s="80"/>
      <c r="T26" s="80"/>
      <c r="U26" s="80"/>
      <c r="V26" s="80"/>
      <c r="W26" s="80"/>
      <c r="X26" s="80"/>
      <c r="Y26" s="80"/>
      <c r="Z26" s="80"/>
      <c r="AA26" s="80"/>
      <c r="AB26" s="80"/>
      <c r="AC26" s="80"/>
      <c r="AD26" s="80"/>
      <c r="AE26" s="278"/>
      <c r="AF26" s="80"/>
      <c r="AG26" s="80"/>
      <c r="AH26" s="80"/>
      <c r="AI26" s="80"/>
    </row>
    <row r="27" spans="1:35" x14ac:dyDescent="0.15">
      <c r="A27" s="707"/>
      <c r="B27" s="708"/>
      <c r="C27" s="708"/>
      <c r="D27" s="708"/>
      <c r="E27" s="708"/>
      <c r="F27" s="708"/>
      <c r="G27" s="708"/>
      <c r="H27" s="708"/>
      <c r="I27" s="708"/>
      <c r="J27" s="708"/>
      <c r="K27" s="708"/>
      <c r="L27" s="708"/>
      <c r="M27" s="708"/>
      <c r="N27" s="708"/>
      <c r="O27" s="708"/>
      <c r="P27" s="708"/>
      <c r="Q27" s="709"/>
      <c r="R27" s="80"/>
      <c r="S27" s="80"/>
      <c r="T27" s="80"/>
      <c r="U27" s="80"/>
      <c r="V27" s="80"/>
      <c r="W27" s="80"/>
      <c r="X27" s="80"/>
      <c r="Y27" s="80"/>
      <c r="Z27" s="80"/>
      <c r="AA27" s="80"/>
      <c r="AB27" s="80"/>
      <c r="AC27" s="80"/>
      <c r="AD27" s="80"/>
      <c r="AE27" s="278"/>
      <c r="AF27" s="80"/>
      <c r="AG27" s="80"/>
      <c r="AH27" s="80"/>
      <c r="AI27" s="80"/>
    </row>
    <row r="28" spans="1:35" x14ac:dyDescent="0.15">
      <c r="A28" s="707"/>
      <c r="B28" s="708"/>
      <c r="C28" s="708"/>
      <c r="D28" s="708"/>
      <c r="E28" s="708"/>
      <c r="F28" s="708"/>
      <c r="G28" s="708"/>
      <c r="H28" s="708"/>
      <c r="I28" s="708"/>
      <c r="J28" s="708"/>
      <c r="K28" s="708"/>
      <c r="L28" s="708"/>
      <c r="M28" s="708"/>
      <c r="N28" s="708"/>
      <c r="O28" s="708"/>
      <c r="P28" s="708"/>
      <c r="Q28" s="709"/>
      <c r="R28" s="80"/>
      <c r="S28" s="80"/>
      <c r="T28" s="80"/>
      <c r="U28" s="80"/>
      <c r="V28" s="80"/>
      <c r="W28" s="80"/>
      <c r="X28" s="80"/>
      <c r="Y28" s="80"/>
      <c r="Z28" s="80"/>
      <c r="AA28" s="80"/>
      <c r="AB28" s="80"/>
      <c r="AC28" s="80"/>
      <c r="AD28" s="80"/>
      <c r="AE28" s="278"/>
      <c r="AF28" s="80"/>
      <c r="AG28" s="80"/>
      <c r="AH28" s="80"/>
      <c r="AI28" s="80"/>
    </row>
    <row r="29" spans="1:35" x14ac:dyDescent="0.15">
      <c r="A29" s="707"/>
      <c r="B29" s="708"/>
      <c r="C29" s="708"/>
      <c r="D29" s="708"/>
      <c r="E29" s="708"/>
      <c r="F29" s="708"/>
      <c r="G29" s="708"/>
      <c r="H29" s="708"/>
      <c r="I29" s="708"/>
      <c r="J29" s="708"/>
      <c r="K29" s="708"/>
      <c r="L29" s="708"/>
      <c r="M29" s="708"/>
      <c r="N29" s="708"/>
      <c r="O29" s="708"/>
      <c r="P29" s="708"/>
      <c r="Q29" s="709"/>
      <c r="R29" s="80"/>
      <c r="S29" s="80"/>
      <c r="T29" s="80"/>
      <c r="U29" s="80"/>
      <c r="V29" s="80"/>
      <c r="W29" s="80"/>
      <c r="X29" s="80"/>
      <c r="Y29" s="80"/>
      <c r="Z29" s="80"/>
      <c r="AA29" s="80"/>
      <c r="AB29" s="80"/>
      <c r="AC29" s="80"/>
      <c r="AD29" s="80"/>
      <c r="AE29" s="278"/>
      <c r="AF29" s="80"/>
      <c r="AG29" s="80"/>
      <c r="AH29" s="80"/>
      <c r="AI29" s="80"/>
    </row>
    <row r="30" spans="1:35" x14ac:dyDescent="0.15">
      <c r="A30" s="707"/>
      <c r="B30" s="708"/>
      <c r="C30" s="708"/>
      <c r="D30" s="708"/>
      <c r="E30" s="708"/>
      <c r="F30" s="708"/>
      <c r="G30" s="708"/>
      <c r="H30" s="708"/>
      <c r="I30" s="708"/>
      <c r="J30" s="708"/>
      <c r="K30" s="708"/>
      <c r="L30" s="708"/>
      <c r="M30" s="708"/>
      <c r="N30" s="708"/>
      <c r="O30" s="708"/>
      <c r="P30" s="708"/>
      <c r="Q30" s="709"/>
      <c r="R30" s="80"/>
      <c r="S30" s="80"/>
      <c r="T30" s="80"/>
      <c r="U30" s="80"/>
      <c r="V30" s="80"/>
      <c r="W30" s="80"/>
      <c r="X30" s="80"/>
      <c r="Y30" s="80"/>
      <c r="Z30" s="80"/>
      <c r="AA30" s="80"/>
      <c r="AB30" s="80"/>
      <c r="AC30" s="80"/>
      <c r="AD30" s="80"/>
      <c r="AE30" s="278"/>
      <c r="AF30" s="80"/>
      <c r="AG30" s="80"/>
      <c r="AH30" s="80"/>
      <c r="AI30" s="80"/>
    </row>
    <row r="31" spans="1:35" x14ac:dyDescent="0.15">
      <c r="A31" s="707"/>
      <c r="B31" s="708"/>
      <c r="C31" s="708"/>
      <c r="D31" s="708"/>
      <c r="E31" s="708"/>
      <c r="F31" s="708"/>
      <c r="G31" s="708"/>
      <c r="H31" s="708"/>
      <c r="I31" s="708"/>
      <c r="J31" s="708"/>
      <c r="K31" s="708"/>
      <c r="L31" s="708"/>
      <c r="M31" s="708"/>
      <c r="N31" s="708"/>
      <c r="O31" s="708"/>
      <c r="P31" s="708"/>
      <c r="Q31" s="709"/>
      <c r="R31" s="80"/>
      <c r="S31" s="80"/>
      <c r="T31" s="80"/>
      <c r="U31" s="80"/>
      <c r="V31" s="80"/>
      <c r="W31" s="80"/>
      <c r="X31" s="80"/>
      <c r="Y31" s="80"/>
      <c r="Z31" s="80"/>
      <c r="AA31" s="80"/>
      <c r="AB31" s="80"/>
      <c r="AC31" s="80"/>
      <c r="AD31" s="80"/>
      <c r="AE31" s="278"/>
      <c r="AF31" s="80"/>
      <c r="AG31" s="80"/>
      <c r="AH31" s="80"/>
      <c r="AI31" s="80"/>
    </row>
    <row r="32" spans="1:35" x14ac:dyDescent="0.15">
      <c r="A32" s="707"/>
      <c r="B32" s="708"/>
      <c r="C32" s="708"/>
      <c r="D32" s="708"/>
      <c r="E32" s="708"/>
      <c r="F32" s="708"/>
      <c r="G32" s="708"/>
      <c r="H32" s="708"/>
      <c r="I32" s="708"/>
      <c r="J32" s="708"/>
      <c r="K32" s="708"/>
      <c r="L32" s="708"/>
      <c r="M32" s="708"/>
      <c r="N32" s="708"/>
      <c r="O32" s="708"/>
      <c r="P32" s="708"/>
      <c r="Q32" s="709"/>
      <c r="R32" s="80"/>
      <c r="S32" s="80"/>
      <c r="T32" s="80"/>
      <c r="U32" s="80"/>
      <c r="V32" s="80"/>
      <c r="W32" s="80"/>
      <c r="X32" s="80"/>
      <c r="Y32" s="80"/>
      <c r="Z32" s="80"/>
      <c r="AA32" s="80"/>
      <c r="AB32" s="80"/>
      <c r="AC32" s="80"/>
      <c r="AD32" s="80"/>
      <c r="AE32" s="278"/>
      <c r="AF32" s="80"/>
      <c r="AG32" s="80"/>
      <c r="AH32" s="80"/>
      <c r="AI32" s="80"/>
    </row>
    <row r="33" spans="1:35" x14ac:dyDescent="0.15">
      <c r="A33" s="707"/>
      <c r="B33" s="708"/>
      <c r="C33" s="708"/>
      <c r="D33" s="708"/>
      <c r="E33" s="708"/>
      <c r="F33" s="708"/>
      <c r="G33" s="708"/>
      <c r="H33" s="708"/>
      <c r="I33" s="708"/>
      <c r="J33" s="708"/>
      <c r="K33" s="708"/>
      <c r="L33" s="708"/>
      <c r="M33" s="708"/>
      <c r="N33" s="708"/>
      <c r="O33" s="708"/>
      <c r="P33" s="708"/>
      <c r="Q33" s="709"/>
      <c r="R33" s="80"/>
      <c r="S33" s="80"/>
      <c r="T33" s="80"/>
      <c r="U33" s="80"/>
      <c r="V33" s="80"/>
      <c r="W33" s="80"/>
      <c r="X33" s="80"/>
      <c r="Y33" s="80"/>
      <c r="Z33" s="80"/>
      <c r="AA33" s="80"/>
      <c r="AB33" s="80"/>
      <c r="AC33" s="80"/>
      <c r="AD33" s="80"/>
      <c r="AE33" s="278"/>
      <c r="AF33" s="80"/>
      <c r="AG33" s="80"/>
      <c r="AH33" s="80"/>
      <c r="AI33" s="80"/>
    </row>
    <row r="34" spans="1:35" x14ac:dyDescent="0.15">
      <c r="A34" s="707"/>
      <c r="B34" s="708"/>
      <c r="C34" s="708"/>
      <c r="D34" s="708"/>
      <c r="E34" s="708"/>
      <c r="F34" s="708"/>
      <c r="G34" s="708"/>
      <c r="H34" s="708"/>
      <c r="I34" s="708"/>
      <c r="J34" s="708"/>
      <c r="K34" s="708"/>
      <c r="L34" s="708"/>
      <c r="M34" s="708"/>
      <c r="N34" s="708"/>
      <c r="O34" s="708"/>
      <c r="P34" s="708"/>
      <c r="Q34" s="709"/>
      <c r="R34" s="80"/>
      <c r="S34" s="80"/>
      <c r="T34" s="80"/>
      <c r="U34" s="80"/>
      <c r="V34" s="80"/>
      <c r="W34" s="80"/>
      <c r="X34" s="80"/>
      <c r="Y34" s="80"/>
      <c r="Z34" s="80"/>
      <c r="AA34" s="80"/>
      <c r="AB34" s="80"/>
      <c r="AC34" s="80"/>
      <c r="AD34" s="80"/>
      <c r="AE34" s="278"/>
      <c r="AF34" s="80"/>
      <c r="AG34" s="80"/>
      <c r="AH34" s="80"/>
      <c r="AI34" s="80"/>
    </row>
    <row r="35" spans="1:35" ht="12.75" customHeight="1" x14ac:dyDescent="0.15">
      <c r="A35" s="707"/>
      <c r="B35" s="708"/>
      <c r="C35" s="708"/>
      <c r="D35" s="708"/>
      <c r="E35" s="708"/>
      <c r="F35" s="708"/>
      <c r="G35" s="708"/>
      <c r="H35" s="708"/>
      <c r="I35" s="708"/>
      <c r="J35" s="708"/>
      <c r="K35" s="708"/>
      <c r="L35" s="708"/>
      <c r="M35" s="708"/>
      <c r="N35" s="708"/>
      <c r="O35" s="708"/>
      <c r="P35" s="708"/>
      <c r="Q35" s="709"/>
      <c r="R35" s="80"/>
      <c r="S35" s="80"/>
      <c r="T35" s="80"/>
      <c r="U35" s="80"/>
      <c r="V35" s="80"/>
      <c r="W35" s="80"/>
      <c r="X35" s="80"/>
      <c r="Y35" s="80"/>
      <c r="Z35" s="80"/>
      <c r="AA35" s="80"/>
      <c r="AB35" s="80"/>
      <c r="AC35" s="80"/>
      <c r="AD35" s="80"/>
      <c r="AE35" s="278"/>
      <c r="AF35" s="80"/>
      <c r="AG35" s="80"/>
      <c r="AH35" s="80"/>
      <c r="AI35" s="80"/>
    </row>
    <row r="36" spans="1:35" x14ac:dyDescent="0.15">
      <c r="A36" s="707"/>
      <c r="B36" s="708"/>
      <c r="C36" s="708"/>
      <c r="D36" s="708"/>
      <c r="E36" s="708"/>
      <c r="F36" s="708"/>
      <c r="G36" s="708"/>
      <c r="H36" s="708"/>
      <c r="I36" s="708"/>
      <c r="J36" s="708"/>
      <c r="K36" s="708"/>
      <c r="L36" s="708"/>
      <c r="M36" s="708"/>
      <c r="N36" s="708"/>
      <c r="O36" s="708"/>
      <c r="P36" s="708"/>
      <c r="Q36" s="709"/>
      <c r="R36" s="80"/>
      <c r="S36" s="80"/>
      <c r="T36" s="80"/>
      <c r="U36" s="80"/>
      <c r="V36" s="80"/>
      <c r="W36" s="80"/>
      <c r="X36" s="80"/>
      <c r="Y36" s="80"/>
      <c r="Z36" s="80"/>
      <c r="AA36" s="80"/>
      <c r="AB36" s="80"/>
      <c r="AC36" s="80"/>
      <c r="AD36" s="80"/>
      <c r="AE36" s="278"/>
      <c r="AF36" s="80"/>
      <c r="AG36" s="80"/>
      <c r="AH36" s="80"/>
      <c r="AI36" s="80"/>
    </row>
    <row r="37" spans="1:35" x14ac:dyDescent="0.15">
      <c r="A37" s="707"/>
      <c r="B37" s="708"/>
      <c r="C37" s="708"/>
      <c r="D37" s="708"/>
      <c r="E37" s="708"/>
      <c r="F37" s="708"/>
      <c r="G37" s="708"/>
      <c r="H37" s="708"/>
      <c r="I37" s="708"/>
      <c r="J37" s="708"/>
      <c r="K37" s="708"/>
      <c r="L37" s="708"/>
      <c r="M37" s="708"/>
      <c r="N37" s="708"/>
      <c r="O37" s="708"/>
      <c r="P37" s="708"/>
      <c r="Q37" s="709"/>
      <c r="R37" s="80"/>
      <c r="S37" s="80"/>
      <c r="T37" s="80"/>
      <c r="U37" s="80"/>
      <c r="V37" s="80"/>
      <c r="W37" s="80"/>
      <c r="X37" s="80"/>
      <c r="Y37" s="80"/>
      <c r="Z37" s="80"/>
      <c r="AA37" s="80"/>
      <c r="AB37" s="80"/>
      <c r="AC37" s="80"/>
      <c r="AD37" s="80"/>
      <c r="AE37" s="278"/>
      <c r="AF37" s="80"/>
      <c r="AG37" s="80"/>
      <c r="AH37" s="80"/>
      <c r="AI37" s="80"/>
    </row>
    <row r="38" spans="1:35" x14ac:dyDescent="0.15">
      <c r="A38" s="707"/>
      <c r="B38" s="708"/>
      <c r="C38" s="708"/>
      <c r="D38" s="708"/>
      <c r="E38" s="708"/>
      <c r="F38" s="708"/>
      <c r="G38" s="708"/>
      <c r="H38" s="708"/>
      <c r="I38" s="708"/>
      <c r="J38" s="708"/>
      <c r="K38" s="708"/>
      <c r="L38" s="708"/>
      <c r="M38" s="708"/>
      <c r="N38" s="708"/>
      <c r="O38" s="708"/>
      <c r="P38" s="708"/>
      <c r="Q38" s="709"/>
      <c r="R38" s="80"/>
      <c r="S38" s="80"/>
      <c r="T38" s="80"/>
      <c r="U38" s="80"/>
      <c r="V38" s="80"/>
      <c r="W38" s="80"/>
      <c r="X38" s="80"/>
      <c r="Y38" s="80"/>
      <c r="Z38" s="80"/>
      <c r="AA38" s="80"/>
      <c r="AB38" s="80"/>
      <c r="AC38" s="80"/>
      <c r="AD38" s="80"/>
      <c r="AE38" s="278"/>
      <c r="AF38" s="80"/>
      <c r="AG38" s="80"/>
      <c r="AH38" s="80"/>
      <c r="AI38" s="80"/>
    </row>
    <row r="39" spans="1:35" x14ac:dyDescent="0.15">
      <c r="A39" s="707"/>
      <c r="B39" s="708"/>
      <c r="C39" s="708"/>
      <c r="D39" s="708"/>
      <c r="E39" s="708"/>
      <c r="F39" s="708"/>
      <c r="G39" s="708"/>
      <c r="H39" s="708"/>
      <c r="I39" s="708"/>
      <c r="J39" s="708"/>
      <c r="K39" s="708"/>
      <c r="L39" s="708"/>
      <c r="M39" s="708"/>
      <c r="N39" s="708"/>
      <c r="O39" s="708"/>
      <c r="P39" s="708"/>
      <c r="Q39" s="709"/>
      <c r="R39" s="80"/>
      <c r="S39" s="80"/>
      <c r="T39" s="80"/>
      <c r="U39" s="80"/>
      <c r="V39" s="80"/>
      <c r="W39" s="80"/>
      <c r="X39" s="80"/>
      <c r="Y39" s="80"/>
      <c r="Z39" s="80"/>
      <c r="AA39" s="80"/>
      <c r="AB39" s="80"/>
      <c r="AC39" s="80"/>
      <c r="AD39" s="80"/>
      <c r="AE39" s="278"/>
      <c r="AF39" s="80"/>
      <c r="AG39" s="80"/>
      <c r="AH39" s="80"/>
      <c r="AI39" s="80"/>
    </row>
    <row r="40" spans="1:35" x14ac:dyDescent="0.15">
      <c r="A40" s="707"/>
      <c r="B40" s="708"/>
      <c r="C40" s="708"/>
      <c r="D40" s="708"/>
      <c r="E40" s="708"/>
      <c r="F40" s="708"/>
      <c r="G40" s="708"/>
      <c r="H40" s="708"/>
      <c r="I40" s="708"/>
      <c r="J40" s="708"/>
      <c r="K40" s="708"/>
      <c r="L40" s="708"/>
      <c r="M40" s="708"/>
      <c r="N40" s="708"/>
      <c r="O40" s="708"/>
      <c r="P40" s="708"/>
      <c r="Q40" s="709"/>
      <c r="R40" s="80"/>
      <c r="S40" s="80"/>
      <c r="T40" s="80"/>
      <c r="U40" s="80"/>
      <c r="V40" s="80"/>
      <c r="W40" s="80"/>
      <c r="X40" s="80"/>
      <c r="Y40" s="80"/>
      <c r="Z40" s="80"/>
      <c r="AA40" s="80"/>
      <c r="AB40" s="80"/>
      <c r="AC40" s="80"/>
      <c r="AD40" s="80"/>
      <c r="AE40" s="278"/>
      <c r="AF40" s="80"/>
      <c r="AG40" s="80"/>
      <c r="AH40" s="80"/>
      <c r="AI40" s="80"/>
    </row>
    <row r="41" spans="1:35" x14ac:dyDescent="0.15">
      <c r="A41" s="707"/>
      <c r="B41" s="708"/>
      <c r="C41" s="708"/>
      <c r="D41" s="708"/>
      <c r="E41" s="708"/>
      <c r="F41" s="708"/>
      <c r="G41" s="708"/>
      <c r="H41" s="708"/>
      <c r="I41" s="708"/>
      <c r="J41" s="708"/>
      <c r="K41" s="708"/>
      <c r="L41" s="708"/>
      <c r="M41" s="708"/>
      <c r="N41" s="708"/>
      <c r="O41" s="708"/>
      <c r="P41" s="708"/>
      <c r="Q41" s="709"/>
      <c r="R41" s="80"/>
      <c r="S41" s="80"/>
      <c r="T41" s="80"/>
      <c r="U41" s="80"/>
      <c r="V41" s="80"/>
      <c r="W41" s="80"/>
      <c r="X41" s="80"/>
      <c r="Y41" s="80"/>
      <c r="Z41" s="80"/>
      <c r="AA41" s="80"/>
      <c r="AB41" s="80"/>
      <c r="AC41" s="80"/>
      <c r="AD41" s="80"/>
      <c r="AE41" s="278"/>
      <c r="AF41" s="80"/>
      <c r="AG41" s="80"/>
      <c r="AH41" s="80"/>
      <c r="AI41" s="80"/>
    </row>
    <row r="42" spans="1:35" x14ac:dyDescent="0.15">
      <c r="A42" s="707"/>
      <c r="B42" s="708"/>
      <c r="C42" s="708"/>
      <c r="D42" s="708"/>
      <c r="E42" s="708"/>
      <c r="F42" s="708"/>
      <c r="G42" s="708"/>
      <c r="H42" s="708"/>
      <c r="I42" s="708"/>
      <c r="J42" s="708"/>
      <c r="K42" s="708"/>
      <c r="L42" s="708"/>
      <c r="M42" s="708"/>
      <c r="N42" s="708"/>
      <c r="O42" s="708"/>
      <c r="P42" s="708"/>
      <c r="Q42" s="709"/>
      <c r="R42" s="80"/>
      <c r="S42" s="80"/>
      <c r="T42" s="80"/>
      <c r="U42" s="80"/>
      <c r="V42" s="80"/>
      <c r="W42" s="80"/>
      <c r="X42" s="80"/>
      <c r="Y42" s="80"/>
      <c r="Z42" s="80"/>
      <c r="AA42" s="80"/>
      <c r="AB42" s="80"/>
      <c r="AC42" s="80"/>
      <c r="AD42" s="80"/>
      <c r="AE42" s="278"/>
      <c r="AF42" s="80"/>
      <c r="AG42" s="80"/>
      <c r="AH42" s="80"/>
      <c r="AI42" s="80"/>
    </row>
    <row r="43" spans="1:35" x14ac:dyDescent="0.15">
      <c r="A43" s="707"/>
      <c r="B43" s="708"/>
      <c r="C43" s="708"/>
      <c r="D43" s="708"/>
      <c r="E43" s="708"/>
      <c r="F43" s="708"/>
      <c r="G43" s="708"/>
      <c r="H43" s="708"/>
      <c r="I43" s="708"/>
      <c r="J43" s="708"/>
      <c r="K43" s="708"/>
      <c r="L43" s="708"/>
      <c r="M43" s="708"/>
      <c r="N43" s="708"/>
      <c r="O43" s="708"/>
      <c r="P43" s="708"/>
      <c r="Q43" s="709"/>
      <c r="R43" s="80"/>
      <c r="S43" s="80"/>
      <c r="T43" s="80"/>
      <c r="U43" s="80"/>
      <c r="V43" s="80"/>
      <c r="W43" s="80"/>
      <c r="X43" s="80"/>
      <c r="Y43" s="80"/>
      <c r="Z43" s="80"/>
      <c r="AA43" s="80"/>
      <c r="AB43" s="80"/>
      <c r="AC43" s="80"/>
      <c r="AD43" s="80"/>
      <c r="AE43" s="278"/>
      <c r="AF43" s="80"/>
      <c r="AG43" s="80"/>
      <c r="AH43" s="80"/>
      <c r="AI43" s="80"/>
    </row>
    <row r="44" spans="1:35" x14ac:dyDescent="0.15">
      <c r="A44" s="707"/>
      <c r="B44" s="708"/>
      <c r="C44" s="708"/>
      <c r="D44" s="708"/>
      <c r="E44" s="708"/>
      <c r="F44" s="708"/>
      <c r="G44" s="708"/>
      <c r="H44" s="708"/>
      <c r="I44" s="708"/>
      <c r="J44" s="708"/>
      <c r="K44" s="708"/>
      <c r="L44" s="708"/>
      <c r="M44" s="708"/>
      <c r="N44" s="708"/>
      <c r="O44" s="708"/>
      <c r="P44" s="708"/>
      <c r="Q44" s="709"/>
      <c r="R44" s="80"/>
      <c r="S44" s="80"/>
      <c r="T44" s="80"/>
      <c r="U44" s="80"/>
      <c r="V44" s="80"/>
      <c r="W44" s="80"/>
      <c r="X44" s="80"/>
      <c r="Y44" s="80"/>
      <c r="Z44" s="80"/>
      <c r="AA44" s="80"/>
      <c r="AB44" s="80"/>
      <c r="AC44" s="80"/>
      <c r="AD44" s="80"/>
      <c r="AE44" s="278"/>
      <c r="AF44" s="80"/>
      <c r="AG44" s="80"/>
      <c r="AH44" s="80"/>
      <c r="AI44" s="80"/>
    </row>
    <row r="45" spans="1:35" x14ac:dyDescent="0.15">
      <c r="A45" s="707"/>
      <c r="B45" s="708"/>
      <c r="C45" s="708"/>
      <c r="D45" s="708"/>
      <c r="E45" s="708"/>
      <c r="F45" s="708"/>
      <c r="G45" s="708"/>
      <c r="H45" s="708"/>
      <c r="I45" s="708"/>
      <c r="J45" s="708"/>
      <c r="K45" s="708"/>
      <c r="L45" s="708"/>
      <c r="M45" s="708"/>
      <c r="N45" s="708"/>
      <c r="O45" s="708"/>
      <c r="P45" s="708"/>
      <c r="Q45" s="709"/>
      <c r="R45" s="80"/>
      <c r="S45" s="80"/>
      <c r="T45" s="80"/>
      <c r="U45" s="80"/>
      <c r="V45" s="80"/>
      <c r="W45" s="80"/>
      <c r="X45" s="80"/>
      <c r="Y45" s="80"/>
      <c r="Z45" s="80"/>
      <c r="AA45" s="80"/>
      <c r="AB45" s="80"/>
      <c r="AC45" s="80"/>
      <c r="AD45" s="80"/>
      <c r="AE45" s="278"/>
      <c r="AF45" s="80"/>
      <c r="AG45" s="80"/>
      <c r="AH45" s="80"/>
      <c r="AI45" s="80"/>
    </row>
    <row r="46" spans="1:35" x14ac:dyDescent="0.15">
      <c r="A46" s="707"/>
      <c r="B46" s="708"/>
      <c r="C46" s="708"/>
      <c r="D46" s="708"/>
      <c r="E46" s="708"/>
      <c r="F46" s="708"/>
      <c r="G46" s="708"/>
      <c r="H46" s="708"/>
      <c r="I46" s="708"/>
      <c r="J46" s="708"/>
      <c r="K46" s="708"/>
      <c r="L46" s="708"/>
      <c r="M46" s="708"/>
      <c r="N46" s="708"/>
      <c r="O46" s="708"/>
      <c r="P46" s="708"/>
      <c r="Q46" s="709"/>
      <c r="R46" s="80"/>
      <c r="S46" s="80"/>
      <c r="T46" s="80"/>
      <c r="U46" s="80"/>
      <c r="V46" s="80"/>
      <c r="W46" s="80"/>
      <c r="X46" s="80"/>
      <c r="Y46" s="80"/>
      <c r="Z46" s="80"/>
      <c r="AA46" s="80"/>
      <c r="AB46" s="80"/>
      <c r="AC46" s="80"/>
      <c r="AD46" s="80"/>
      <c r="AE46" s="278"/>
      <c r="AF46" s="80"/>
      <c r="AG46" s="80"/>
      <c r="AH46" s="80"/>
      <c r="AI46" s="80"/>
    </row>
    <row r="47" spans="1:35" x14ac:dyDescent="0.15">
      <c r="A47" s="707"/>
      <c r="B47" s="708"/>
      <c r="C47" s="708"/>
      <c r="D47" s="708"/>
      <c r="E47" s="708"/>
      <c r="F47" s="708"/>
      <c r="G47" s="708"/>
      <c r="H47" s="708"/>
      <c r="I47" s="708"/>
      <c r="J47" s="708"/>
      <c r="K47" s="708"/>
      <c r="L47" s="708"/>
      <c r="M47" s="708"/>
      <c r="N47" s="708"/>
      <c r="O47" s="708"/>
      <c r="P47" s="708"/>
      <c r="Q47" s="709"/>
      <c r="R47" s="80"/>
      <c r="S47" s="80"/>
      <c r="T47" s="80"/>
      <c r="U47" s="80"/>
      <c r="V47" s="80"/>
      <c r="W47" s="80"/>
      <c r="X47" s="80"/>
      <c r="Y47" s="80"/>
      <c r="Z47" s="80"/>
      <c r="AA47" s="80"/>
      <c r="AB47" s="80"/>
      <c r="AC47" s="80"/>
      <c r="AD47" s="80"/>
      <c r="AE47" s="278"/>
      <c r="AF47" s="80"/>
      <c r="AG47" s="80"/>
      <c r="AH47" s="80"/>
      <c r="AI47" s="80"/>
    </row>
    <row r="48" spans="1:35" x14ac:dyDescent="0.15">
      <c r="A48" s="707"/>
      <c r="B48" s="708"/>
      <c r="C48" s="708"/>
      <c r="D48" s="708"/>
      <c r="E48" s="708"/>
      <c r="F48" s="708"/>
      <c r="G48" s="708"/>
      <c r="H48" s="708"/>
      <c r="I48" s="708"/>
      <c r="J48" s="708"/>
      <c r="K48" s="708"/>
      <c r="L48" s="708"/>
      <c r="M48" s="708"/>
      <c r="N48" s="708"/>
      <c r="O48" s="708"/>
      <c r="P48" s="708"/>
      <c r="Q48" s="709"/>
      <c r="R48" s="80"/>
      <c r="S48" s="80"/>
      <c r="T48" s="80"/>
      <c r="U48" s="80"/>
      <c r="V48" s="80"/>
      <c r="W48" s="80"/>
      <c r="X48" s="80"/>
      <c r="Y48" s="80"/>
      <c r="Z48" s="80"/>
      <c r="AA48" s="80"/>
      <c r="AB48" s="80"/>
      <c r="AC48" s="80"/>
      <c r="AD48" s="80"/>
      <c r="AE48" s="278"/>
      <c r="AF48" s="80"/>
      <c r="AG48" s="80"/>
      <c r="AH48" s="80"/>
      <c r="AI48" s="80"/>
    </row>
    <row r="49" spans="1:35" x14ac:dyDescent="0.15">
      <c r="A49" s="707"/>
      <c r="B49" s="708"/>
      <c r="C49" s="708"/>
      <c r="D49" s="708"/>
      <c r="E49" s="708"/>
      <c r="F49" s="708"/>
      <c r="G49" s="708"/>
      <c r="H49" s="708"/>
      <c r="I49" s="708"/>
      <c r="J49" s="708"/>
      <c r="K49" s="708"/>
      <c r="L49" s="708"/>
      <c r="M49" s="708"/>
      <c r="N49" s="708"/>
      <c r="O49" s="708"/>
      <c r="P49" s="708"/>
      <c r="Q49" s="709"/>
      <c r="R49" s="80"/>
      <c r="S49" s="80"/>
      <c r="T49" s="80"/>
      <c r="U49" s="80"/>
      <c r="V49" s="80"/>
      <c r="W49" s="80"/>
      <c r="X49" s="80"/>
      <c r="Y49" s="80"/>
      <c r="Z49" s="80"/>
      <c r="AA49" s="80"/>
      <c r="AB49" s="80"/>
      <c r="AC49" s="80"/>
      <c r="AD49" s="80"/>
      <c r="AE49" s="278"/>
      <c r="AF49" s="80"/>
      <c r="AG49" s="80"/>
      <c r="AH49" s="80"/>
      <c r="AI49" s="80"/>
    </row>
    <row r="50" spans="1:35" x14ac:dyDescent="0.15">
      <c r="A50" s="707"/>
      <c r="B50" s="708"/>
      <c r="C50" s="708"/>
      <c r="D50" s="708"/>
      <c r="E50" s="708"/>
      <c r="F50" s="708"/>
      <c r="G50" s="708"/>
      <c r="H50" s="708"/>
      <c r="I50" s="708"/>
      <c r="J50" s="708"/>
      <c r="K50" s="708"/>
      <c r="L50" s="708"/>
      <c r="M50" s="708"/>
      <c r="N50" s="708"/>
      <c r="O50" s="708"/>
      <c r="P50" s="708"/>
      <c r="Q50" s="709"/>
      <c r="R50" s="80"/>
      <c r="S50" s="80"/>
      <c r="T50" s="80"/>
      <c r="U50" s="80"/>
      <c r="V50" s="80"/>
      <c r="W50" s="80"/>
      <c r="X50" s="80"/>
      <c r="Y50" s="80"/>
      <c r="Z50" s="80"/>
      <c r="AA50" s="80"/>
      <c r="AB50" s="80"/>
      <c r="AC50" s="80"/>
      <c r="AD50" s="80"/>
      <c r="AE50" s="278"/>
      <c r="AF50" s="80"/>
      <c r="AG50" s="80"/>
      <c r="AH50" s="80"/>
      <c r="AI50" s="80"/>
    </row>
    <row r="51" spans="1:35" x14ac:dyDescent="0.15">
      <c r="A51" s="710"/>
      <c r="B51" s="711"/>
      <c r="C51" s="711"/>
      <c r="D51" s="711"/>
      <c r="E51" s="711"/>
      <c r="F51" s="711"/>
      <c r="G51" s="711"/>
      <c r="H51" s="711"/>
      <c r="I51" s="711"/>
      <c r="J51" s="711"/>
      <c r="K51" s="711"/>
      <c r="L51" s="711"/>
      <c r="M51" s="711"/>
      <c r="N51" s="711"/>
      <c r="O51" s="711"/>
      <c r="P51" s="711"/>
      <c r="Q51" s="712"/>
      <c r="R51" s="80"/>
      <c r="S51" s="80"/>
      <c r="T51" s="80"/>
      <c r="U51" s="80"/>
      <c r="V51" s="80"/>
      <c r="W51" s="80"/>
      <c r="X51" s="80"/>
      <c r="Y51" s="80"/>
      <c r="Z51" s="80"/>
      <c r="AA51" s="80"/>
      <c r="AB51" s="80"/>
      <c r="AC51" s="80"/>
      <c r="AD51" s="80"/>
      <c r="AE51" s="278"/>
      <c r="AF51" s="80"/>
      <c r="AG51" s="80"/>
      <c r="AH51" s="80"/>
      <c r="AI51" s="80"/>
    </row>
    <row r="52" spans="1:35" x14ac:dyDescent="0.15">
      <c r="A52" s="292"/>
      <c r="B52" s="292"/>
      <c r="C52" s="292"/>
      <c r="D52" s="292"/>
      <c r="E52" s="292"/>
      <c r="F52" s="292"/>
      <c r="G52" s="292"/>
      <c r="H52" s="292"/>
      <c r="I52" s="292"/>
      <c r="J52" s="292"/>
      <c r="K52" s="292"/>
      <c r="L52" s="292"/>
      <c r="M52" s="292"/>
      <c r="N52" s="292"/>
      <c r="O52" s="292"/>
      <c r="P52" s="292"/>
      <c r="Q52" s="292"/>
      <c r="R52" s="80"/>
      <c r="S52" s="80"/>
      <c r="T52" s="80"/>
      <c r="U52" s="80"/>
      <c r="V52" s="80"/>
      <c r="W52" s="80"/>
      <c r="X52" s="80"/>
      <c r="Y52" s="80"/>
      <c r="Z52" s="80"/>
      <c r="AA52" s="80"/>
      <c r="AB52" s="80"/>
      <c r="AC52" s="80"/>
      <c r="AD52" s="80"/>
      <c r="AE52" s="278"/>
      <c r="AF52" s="80"/>
      <c r="AG52" s="80"/>
      <c r="AH52" s="80"/>
      <c r="AI52" s="80"/>
    </row>
    <row r="53" spans="1:35" ht="12.75" customHeight="1" x14ac:dyDescent="0.15">
      <c r="A53" s="700" t="s">
        <v>190</v>
      </c>
      <c r="B53" s="700"/>
      <c r="C53" s="700"/>
      <c r="D53" s="700"/>
      <c r="E53" s="700"/>
      <c r="F53" s="700"/>
      <c r="G53" s="700"/>
      <c r="H53" s="700"/>
      <c r="I53" s="700"/>
      <c r="J53" s="700"/>
      <c r="K53" s="700"/>
      <c r="L53" s="700"/>
      <c r="M53" s="700"/>
      <c r="N53" s="700"/>
      <c r="O53" s="700"/>
      <c r="P53" s="700"/>
      <c r="Q53" s="700"/>
      <c r="R53" s="80"/>
      <c r="S53" s="80"/>
      <c r="T53" s="80"/>
      <c r="U53" s="80"/>
      <c r="V53" s="80"/>
      <c r="W53" s="80"/>
      <c r="X53" s="80"/>
      <c r="Y53" s="80"/>
      <c r="Z53" s="80"/>
      <c r="AA53" s="80"/>
      <c r="AB53" s="80"/>
      <c r="AC53" s="80"/>
      <c r="AD53" s="80"/>
      <c r="AE53" s="278"/>
      <c r="AF53" s="80"/>
      <c r="AG53" s="80"/>
      <c r="AH53" s="80"/>
      <c r="AI53" s="80"/>
    </row>
    <row r="54" spans="1:35" x14ac:dyDescent="0.15">
      <c r="A54" s="700"/>
      <c r="B54" s="700"/>
      <c r="C54" s="700"/>
      <c r="D54" s="700"/>
      <c r="E54" s="700"/>
      <c r="F54" s="700"/>
      <c r="G54" s="700"/>
      <c r="H54" s="700"/>
      <c r="I54" s="700"/>
      <c r="J54" s="700"/>
      <c r="K54" s="700"/>
      <c r="L54" s="700"/>
      <c r="M54" s="700"/>
      <c r="N54" s="700"/>
      <c r="O54" s="700"/>
      <c r="P54" s="700"/>
      <c r="Q54" s="700"/>
      <c r="R54" s="80"/>
      <c r="S54" s="80"/>
      <c r="T54" s="80"/>
      <c r="U54" s="80"/>
      <c r="V54" s="80"/>
      <c r="W54" s="80"/>
      <c r="X54" s="80"/>
      <c r="Y54" s="80"/>
      <c r="Z54" s="80"/>
      <c r="AA54" s="80"/>
      <c r="AB54" s="80"/>
      <c r="AC54" s="80"/>
      <c r="AD54" s="80"/>
      <c r="AE54" s="278"/>
      <c r="AF54" s="80"/>
      <c r="AG54" s="80"/>
      <c r="AH54" s="80"/>
      <c r="AI54" s="80"/>
    </row>
    <row r="55" spans="1:35" x14ac:dyDescent="0.15">
      <c r="A55" s="700"/>
      <c r="B55" s="700"/>
      <c r="C55" s="700"/>
      <c r="D55" s="700"/>
      <c r="E55" s="700"/>
      <c r="F55" s="700"/>
      <c r="G55" s="700"/>
      <c r="H55" s="700"/>
      <c r="I55" s="700"/>
      <c r="J55" s="700"/>
      <c r="K55" s="700"/>
      <c r="L55" s="700"/>
      <c r="M55" s="700"/>
      <c r="N55" s="700"/>
      <c r="O55" s="700"/>
      <c r="P55" s="700"/>
      <c r="Q55" s="700"/>
      <c r="R55" s="80"/>
      <c r="S55" s="80"/>
      <c r="T55" s="80"/>
      <c r="U55" s="80"/>
      <c r="V55" s="80"/>
      <c r="W55" s="80"/>
      <c r="X55" s="80"/>
      <c r="Y55" s="80"/>
      <c r="Z55" s="80"/>
      <c r="AA55" s="80"/>
      <c r="AB55" s="80"/>
      <c r="AC55" s="80"/>
      <c r="AD55" s="80"/>
      <c r="AE55" s="278"/>
      <c r="AF55" s="80"/>
      <c r="AG55" s="80"/>
      <c r="AH55" s="80"/>
      <c r="AI55" s="80"/>
    </row>
    <row r="56" spans="1:35" x14ac:dyDescent="0.15">
      <c r="A56" s="700"/>
      <c r="B56" s="700"/>
      <c r="C56" s="700"/>
      <c r="D56" s="700"/>
      <c r="E56" s="700"/>
      <c r="F56" s="700"/>
      <c r="G56" s="700"/>
      <c r="H56" s="700"/>
      <c r="I56" s="700"/>
      <c r="J56" s="700"/>
      <c r="K56" s="700"/>
      <c r="L56" s="700"/>
      <c r="M56" s="700"/>
      <c r="N56" s="700"/>
      <c r="O56" s="700"/>
      <c r="P56" s="700"/>
      <c r="Q56" s="700"/>
      <c r="R56" s="80"/>
      <c r="S56" s="80"/>
      <c r="T56" s="80"/>
      <c r="U56" s="80"/>
      <c r="V56" s="80"/>
      <c r="W56" s="80"/>
      <c r="X56" s="80"/>
      <c r="Y56" s="80"/>
      <c r="Z56" s="80"/>
      <c r="AA56" s="80"/>
      <c r="AB56" s="80"/>
      <c r="AC56" s="80"/>
      <c r="AD56" s="80"/>
      <c r="AE56" s="278"/>
      <c r="AF56" s="80"/>
      <c r="AG56" s="80"/>
      <c r="AH56" s="80"/>
      <c r="AI56" s="80"/>
    </row>
    <row r="57" spans="1:35" x14ac:dyDescent="0.15">
      <c r="A57" s="700"/>
      <c r="B57" s="700"/>
      <c r="C57" s="700"/>
      <c r="D57" s="700"/>
      <c r="E57" s="700"/>
      <c r="F57" s="700"/>
      <c r="G57" s="700"/>
      <c r="H57" s="700"/>
      <c r="I57" s="700"/>
      <c r="J57" s="700"/>
      <c r="K57" s="700"/>
      <c r="L57" s="700"/>
      <c r="M57" s="700"/>
      <c r="N57" s="700"/>
      <c r="O57" s="700"/>
      <c r="P57" s="700"/>
      <c r="Q57" s="700"/>
      <c r="R57" s="80"/>
      <c r="S57" s="80"/>
      <c r="T57" s="80"/>
      <c r="U57" s="80"/>
      <c r="V57" s="80"/>
      <c r="W57" s="80"/>
      <c r="X57" s="80"/>
      <c r="Y57" s="80"/>
      <c r="Z57" s="80"/>
      <c r="AA57" s="80"/>
      <c r="AB57" s="80"/>
      <c r="AC57" s="80"/>
      <c r="AD57" s="80"/>
      <c r="AE57" s="278"/>
      <c r="AF57" s="80"/>
      <c r="AG57" s="80"/>
      <c r="AH57" s="80"/>
      <c r="AI57" s="80"/>
    </row>
    <row r="58" spans="1:35" x14ac:dyDescent="0.15">
      <c r="A58" s="700"/>
      <c r="B58" s="700"/>
      <c r="C58" s="700"/>
      <c r="D58" s="700"/>
      <c r="E58" s="700"/>
      <c r="F58" s="700"/>
      <c r="G58" s="700"/>
      <c r="H58" s="700"/>
      <c r="I58" s="700"/>
      <c r="J58" s="700"/>
      <c r="K58" s="700"/>
      <c r="L58" s="700"/>
      <c r="M58" s="700"/>
      <c r="N58" s="700"/>
      <c r="O58" s="700"/>
      <c r="P58" s="700"/>
      <c r="Q58" s="700"/>
      <c r="R58" s="80"/>
      <c r="S58" s="80"/>
      <c r="T58" s="80"/>
      <c r="U58" s="80"/>
      <c r="V58" s="80"/>
      <c r="W58" s="80"/>
      <c r="X58" s="80"/>
      <c r="Y58" s="80"/>
      <c r="Z58" s="80"/>
      <c r="AA58" s="80"/>
      <c r="AB58" s="80"/>
      <c r="AC58" s="80"/>
      <c r="AD58" s="80"/>
      <c r="AE58" s="278"/>
      <c r="AF58" s="80"/>
      <c r="AG58" s="80"/>
      <c r="AH58" s="80"/>
      <c r="AI58" s="80"/>
    </row>
    <row r="59" spans="1:35" x14ac:dyDescent="0.15">
      <c r="A59" s="700"/>
      <c r="B59" s="700"/>
      <c r="C59" s="700"/>
      <c r="D59" s="700"/>
      <c r="E59" s="700"/>
      <c r="F59" s="700"/>
      <c r="G59" s="700"/>
      <c r="H59" s="700"/>
      <c r="I59" s="700"/>
      <c r="J59" s="700"/>
      <c r="K59" s="700"/>
      <c r="L59" s="700"/>
      <c r="M59" s="700"/>
      <c r="N59" s="700"/>
      <c r="O59" s="700"/>
      <c r="P59" s="700"/>
      <c r="Q59" s="700"/>
      <c r="R59" s="80"/>
      <c r="S59" s="80"/>
      <c r="T59" s="80"/>
      <c r="U59" s="80"/>
      <c r="V59" s="80"/>
      <c r="W59" s="80"/>
      <c r="X59" s="80"/>
      <c r="Y59" s="80"/>
      <c r="Z59" s="80"/>
      <c r="AA59" s="80"/>
      <c r="AB59" s="80"/>
      <c r="AC59" s="80"/>
      <c r="AD59" s="80"/>
      <c r="AE59" s="278"/>
      <c r="AF59" s="80"/>
      <c r="AG59" s="80"/>
      <c r="AH59" s="80"/>
      <c r="AI59" s="80"/>
    </row>
  </sheetData>
  <sheetProtection password="EEE6" sheet="1" objects="1" scenarios="1" formatRows="0" insertRows="0"/>
  <mergeCells count="6">
    <mergeCell ref="A53:Q59"/>
    <mergeCell ref="A6:A7"/>
    <mergeCell ref="B6:Q7"/>
    <mergeCell ref="A8:A9"/>
    <mergeCell ref="B8:Q9"/>
    <mergeCell ref="A14:Q51"/>
  </mergeCells>
  <phoneticPr fontId="7"/>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76200</xdr:colOff>
                    <xdr:row>5</xdr:row>
                    <xdr:rowOff>66675</xdr:rowOff>
                  </from>
                  <to>
                    <xdr:col>0</xdr:col>
                    <xdr:colOff>285750</xdr:colOff>
                    <xdr:row>6</xdr:row>
                    <xdr:rowOff>104775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76200</xdr:colOff>
                    <xdr:row>7</xdr:row>
                    <xdr:rowOff>66675</xdr:rowOff>
                  </from>
                  <to>
                    <xdr:col>0</xdr:col>
                    <xdr:colOff>285750</xdr:colOff>
                    <xdr:row>8</xdr:row>
                    <xdr:rowOff>104775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AJ186"/>
  <sheetViews>
    <sheetView showGridLines="0" view="pageBreakPreview" topLeftCell="A64" zoomScaleNormal="100" zoomScaleSheetLayoutView="100" workbookViewId="0">
      <selection activeCell="U65" sqref="U65:Z65"/>
    </sheetView>
  </sheetViews>
  <sheetFormatPr defaultRowHeight="12" x14ac:dyDescent="0.15"/>
  <cols>
    <col min="1" max="2" width="5.7109375" style="293" customWidth="1"/>
    <col min="3" max="3" width="3.28515625" style="293" customWidth="1"/>
    <col min="4" max="5" width="5.7109375" style="293" customWidth="1"/>
    <col min="6" max="6" width="3.42578125" style="293" customWidth="1"/>
    <col min="7" max="7" width="5.7109375" style="293" customWidth="1"/>
    <col min="8" max="15" width="4.7109375" style="293" customWidth="1"/>
    <col min="16" max="17" width="5.7109375" style="293" customWidth="1"/>
    <col min="18" max="19" width="3.5703125" style="293" customWidth="1"/>
    <col min="20" max="20" width="5.7109375" style="293" customWidth="1"/>
    <col min="21" max="21" width="3.85546875" style="293" customWidth="1"/>
    <col min="22" max="23" width="3.7109375" style="293" customWidth="1"/>
    <col min="24" max="24" width="3.140625" style="293" customWidth="1"/>
    <col min="25" max="26" width="2" style="293" customWidth="1"/>
    <col min="27" max="28" width="2.42578125" style="293" customWidth="1"/>
    <col min="29" max="29" width="8.85546875" style="293" customWidth="1"/>
    <col min="30" max="31" width="9.140625" style="293"/>
    <col min="32" max="32" width="14.140625" style="293" customWidth="1"/>
    <col min="33" max="33" width="43.42578125" style="293" customWidth="1"/>
    <col min="34" max="34" width="15.140625" style="293" customWidth="1"/>
    <col min="35" max="16384" width="9.140625" style="293"/>
  </cols>
  <sheetData>
    <row r="1" spans="32:36" ht="12.75" hidden="1" x14ac:dyDescent="0.15">
      <c r="AF1" s="2" t="s">
        <v>658</v>
      </c>
      <c r="AG1" s="2" t="s">
        <v>725</v>
      </c>
      <c r="AH1" s="170" t="str">
        <f>IF(U65="","",U65)</f>
        <v/>
      </c>
      <c r="AJ1" s="2"/>
    </row>
    <row r="2" spans="32:36" ht="12.75" hidden="1" x14ac:dyDescent="0.15">
      <c r="AF2" s="2" t="s">
        <v>659</v>
      </c>
      <c r="AG2" s="2" t="s">
        <v>656</v>
      </c>
      <c r="AH2" s="170" t="str">
        <f>IF(U66="","",U66)</f>
        <v/>
      </c>
      <c r="AJ2" s="2"/>
    </row>
    <row r="3" spans="32:36" ht="12.75" hidden="1" x14ac:dyDescent="0.15">
      <c r="AF3" s="2" t="s">
        <v>660</v>
      </c>
      <c r="AG3" s="293" t="s">
        <v>496</v>
      </c>
      <c r="AH3" s="170" t="str">
        <f>IF(B69="","",B69)</f>
        <v/>
      </c>
    </row>
    <row r="4" spans="32:36" ht="12.75" hidden="1" x14ac:dyDescent="0.15">
      <c r="AF4" s="2" t="s">
        <v>661</v>
      </c>
      <c r="AG4" s="293" t="s">
        <v>497</v>
      </c>
      <c r="AH4" s="170" t="str">
        <f>IF(E69="","",E69)</f>
        <v/>
      </c>
    </row>
    <row r="5" spans="32:36" ht="12.75" hidden="1" x14ac:dyDescent="0.15">
      <c r="AF5" s="2" t="s">
        <v>662</v>
      </c>
      <c r="AG5" s="295" t="s">
        <v>722</v>
      </c>
      <c r="AH5" s="170" t="str">
        <f>IF(H69="","",H69)</f>
        <v/>
      </c>
    </row>
    <row r="6" spans="32:36" ht="12.75" hidden="1" x14ac:dyDescent="0.15">
      <c r="AF6" s="2" t="s">
        <v>663</v>
      </c>
      <c r="AG6" s="293" t="s">
        <v>657</v>
      </c>
      <c r="AH6" s="170" t="str">
        <f>IF(L69="","",L69)</f>
        <v/>
      </c>
    </row>
    <row r="7" spans="32:36" ht="12.75" hidden="1" x14ac:dyDescent="0.15">
      <c r="AF7" s="2" t="s">
        <v>664</v>
      </c>
      <c r="AG7" s="293" t="s">
        <v>498</v>
      </c>
      <c r="AH7" s="170" t="str">
        <f>IF(P69="","",P69)</f>
        <v/>
      </c>
    </row>
    <row r="8" spans="32:36" ht="12.75" hidden="1" x14ac:dyDescent="0.15">
      <c r="AF8" s="2" t="s">
        <v>665</v>
      </c>
      <c r="AG8" s="293" t="s">
        <v>496</v>
      </c>
      <c r="AH8" s="170" t="str">
        <f>IF(B78="","",B78)</f>
        <v/>
      </c>
    </row>
    <row r="9" spans="32:36" ht="12.75" hidden="1" x14ac:dyDescent="0.15">
      <c r="AF9" s="2" t="s">
        <v>666</v>
      </c>
      <c r="AG9" s="293" t="s">
        <v>497</v>
      </c>
      <c r="AH9" s="170" t="str">
        <f>IF(E78="","",E78)</f>
        <v/>
      </c>
    </row>
    <row r="10" spans="32:36" ht="12.75" hidden="1" x14ac:dyDescent="0.15">
      <c r="AF10" s="2" t="s">
        <v>667</v>
      </c>
      <c r="AG10" s="295" t="s">
        <v>722</v>
      </c>
      <c r="AH10" s="170" t="str">
        <f>IF(H78="","",H78)</f>
        <v/>
      </c>
    </row>
    <row r="11" spans="32:36" ht="12.75" hidden="1" x14ac:dyDescent="0.15">
      <c r="AF11" s="2" t="s">
        <v>668</v>
      </c>
      <c r="AG11" s="293" t="s">
        <v>657</v>
      </c>
      <c r="AH11" s="170" t="str">
        <f>IF(L78="","",L78)</f>
        <v/>
      </c>
    </row>
    <row r="12" spans="32:36" ht="12.75" hidden="1" x14ac:dyDescent="0.15">
      <c r="AF12" s="2" t="s">
        <v>669</v>
      </c>
      <c r="AG12" s="293" t="s">
        <v>498</v>
      </c>
      <c r="AH12" s="170" t="str">
        <f>IF(P78="","",P78)</f>
        <v/>
      </c>
    </row>
    <row r="13" spans="32:36" ht="12.75" hidden="1" x14ac:dyDescent="0.15">
      <c r="AF13" s="2" t="s">
        <v>670</v>
      </c>
      <c r="AG13" s="293" t="s">
        <v>496</v>
      </c>
      <c r="AH13" s="170" t="str">
        <f>IF(B87="","",B87)</f>
        <v/>
      </c>
    </row>
    <row r="14" spans="32:36" ht="12.75" hidden="1" x14ac:dyDescent="0.15">
      <c r="AF14" s="2" t="s">
        <v>671</v>
      </c>
      <c r="AG14" s="293" t="s">
        <v>497</v>
      </c>
      <c r="AH14" s="170" t="str">
        <f>IF(E87="","",E87)</f>
        <v/>
      </c>
    </row>
    <row r="15" spans="32:36" ht="12.75" hidden="1" x14ac:dyDescent="0.15">
      <c r="AF15" s="2" t="s">
        <v>672</v>
      </c>
      <c r="AG15" s="295" t="s">
        <v>722</v>
      </c>
      <c r="AH15" s="170" t="str">
        <f>IF(H87="","",H87)</f>
        <v/>
      </c>
    </row>
    <row r="16" spans="32:36" ht="12.75" hidden="1" x14ac:dyDescent="0.15">
      <c r="AF16" s="2" t="s">
        <v>673</v>
      </c>
      <c r="AG16" s="293" t="s">
        <v>657</v>
      </c>
      <c r="AH16" s="170" t="str">
        <f>IF(L87="","",L87)</f>
        <v/>
      </c>
    </row>
    <row r="17" spans="32:34" ht="12.75" hidden="1" x14ac:dyDescent="0.15">
      <c r="AF17" s="2" t="s">
        <v>674</v>
      </c>
      <c r="AG17" s="293" t="s">
        <v>498</v>
      </c>
      <c r="AH17" s="170" t="str">
        <f>IF(P87="","",P87)</f>
        <v/>
      </c>
    </row>
    <row r="18" spans="32:34" ht="12.75" hidden="1" x14ac:dyDescent="0.15">
      <c r="AF18" s="2" t="s">
        <v>675</v>
      </c>
      <c r="AG18" s="293" t="s">
        <v>496</v>
      </c>
      <c r="AH18" s="170" t="str">
        <f>IF(B96="","",B96)</f>
        <v/>
      </c>
    </row>
    <row r="19" spans="32:34" ht="12.75" hidden="1" x14ac:dyDescent="0.15">
      <c r="AF19" s="2" t="s">
        <v>676</v>
      </c>
      <c r="AG19" s="293" t="s">
        <v>497</v>
      </c>
      <c r="AH19" s="170" t="str">
        <f>IF(E96="","",E96)</f>
        <v/>
      </c>
    </row>
    <row r="20" spans="32:34" ht="12.75" hidden="1" x14ac:dyDescent="0.15">
      <c r="AF20" s="2" t="s">
        <v>677</v>
      </c>
      <c r="AG20" s="295" t="s">
        <v>722</v>
      </c>
      <c r="AH20" s="170" t="str">
        <f>IF(H96="","",H96)</f>
        <v/>
      </c>
    </row>
    <row r="21" spans="32:34" ht="12.75" hidden="1" x14ac:dyDescent="0.15">
      <c r="AF21" s="2" t="s">
        <v>678</v>
      </c>
      <c r="AG21" s="293" t="s">
        <v>657</v>
      </c>
      <c r="AH21" s="170" t="str">
        <f>IF(L96="","",L96)</f>
        <v/>
      </c>
    </row>
    <row r="22" spans="32:34" ht="12.75" hidden="1" x14ac:dyDescent="0.15">
      <c r="AF22" s="2" t="s">
        <v>679</v>
      </c>
      <c r="AG22" s="293" t="s">
        <v>498</v>
      </c>
      <c r="AH22" s="170" t="str">
        <f>IF(P96="","",P96)</f>
        <v/>
      </c>
    </row>
    <row r="23" spans="32:34" ht="12.75" hidden="1" x14ac:dyDescent="0.15">
      <c r="AF23" s="2" t="s">
        <v>680</v>
      </c>
      <c r="AG23" s="293" t="s">
        <v>496</v>
      </c>
      <c r="AH23" s="170" t="str">
        <f>IF(B110="","",B110)</f>
        <v/>
      </c>
    </row>
    <row r="24" spans="32:34" ht="12.75" hidden="1" x14ac:dyDescent="0.15">
      <c r="AF24" s="2" t="s">
        <v>681</v>
      </c>
      <c r="AG24" s="293" t="s">
        <v>497</v>
      </c>
      <c r="AH24" s="170" t="str">
        <f>IF(E110="","",E110)</f>
        <v/>
      </c>
    </row>
    <row r="25" spans="32:34" ht="12.75" hidden="1" x14ac:dyDescent="0.15">
      <c r="AF25" s="2" t="s">
        <v>682</v>
      </c>
      <c r="AG25" s="295" t="s">
        <v>722</v>
      </c>
      <c r="AH25" s="170" t="str">
        <f>IF(H110="","",H110)</f>
        <v/>
      </c>
    </row>
    <row r="26" spans="32:34" ht="12.75" hidden="1" x14ac:dyDescent="0.15">
      <c r="AF26" s="2" t="s">
        <v>683</v>
      </c>
      <c r="AG26" s="293" t="s">
        <v>657</v>
      </c>
      <c r="AH26" s="170" t="str">
        <f>IF(L110="","",L110)</f>
        <v/>
      </c>
    </row>
    <row r="27" spans="32:34" ht="12.75" hidden="1" x14ac:dyDescent="0.15">
      <c r="AF27" s="2" t="s">
        <v>684</v>
      </c>
      <c r="AG27" s="293" t="s">
        <v>498</v>
      </c>
      <c r="AH27" s="170" t="str">
        <f>IF(P110="","",P110)</f>
        <v/>
      </c>
    </row>
    <row r="28" spans="32:34" ht="12.75" hidden="1" x14ac:dyDescent="0.15">
      <c r="AF28" s="2" t="s">
        <v>685</v>
      </c>
      <c r="AG28" s="293" t="s">
        <v>496</v>
      </c>
      <c r="AH28" s="170" t="str">
        <f>IF(B119="","",B119)</f>
        <v/>
      </c>
    </row>
    <row r="29" spans="32:34" ht="12.75" hidden="1" x14ac:dyDescent="0.15">
      <c r="AF29" s="2" t="s">
        <v>686</v>
      </c>
      <c r="AG29" s="293" t="s">
        <v>497</v>
      </c>
      <c r="AH29" s="170" t="str">
        <f>IF(E119="","",E119)</f>
        <v/>
      </c>
    </row>
    <row r="30" spans="32:34" ht="12.75" hidden="1" x14ac:dyDescent="0.15">
      <c r="AF30" s="2" t="s">
        <v>687</v>
      </c>
      <c r="AG30" s="295" t="s">
        <v>722</v>
      </c>
      <c r="AH30" s="170" t="str">
        <f>IF(H119="","",H119)</f>
        <v/>
      </c>
    </row>
    <row r="31" spans="32:34" ht="12.75" hidden="1" x14ac:dyDescent="0.15">
      <c r="AF31" s="2" t="s">
        <v>688</v>
      </c>
      <c r="AG31" s="293" t="s">
        <v>657</v>
      </c>
      <c r="AH31" s="170" t="str">
        <f>IF(L119="","",L119)</f>
        <v/>
      </c>
    </row>
    <row r="32" spans="32:34" ht="12.75" hidden="1" x14ac:dyDescent="0.15">
      <c r="AF32" s="2" t="s">
        <v>689</v>
      </c>
      <c r="AG32" s="293" t="s">
        <v>498</v>
      </c>
      <c r="AH32" s="170" t="str">
        <f>IF(P119="","",P119)</f>
        <v/>
      </c>
    </row>
    <row r="33" spans="32:34" ht="12.75" hidden="1" x14ac:dyDescent="0.15">
      <c r="AF33" s="2" t="s">
        <v>690</v>
      </c>
      <c r="AG33" s="293" t="s">
        <v>496</v>
      </c>
      <c r="AH33" s="170" t="str">
        <f>IF(B128="","",B128)</f>
        <v/>
      </c>
    </row>
    <row r="34" spans="32:34" ht="12.75" hidden="1" x14ac:dyDescent="0.15">
      <c r="AF34" s="2" t="s">
        <v>691</v>
      </c>
      <c r="AG34" s="293" t="s">
        <v>497</v>
      </c>
      <c r="AH34" s="170" t="str">
        <f>IF(E128="","",E128)</f>
        <v/>
      </c>
    </row>
    <row r="35" spans="32:34" ht="12.75" hidden="1" x14ac:dyDescent="0.15">
      <c r="AF35" s="2" t="s">
        <v>692</v>
      </c>
      <c r="AG35" s="295" t="s">
        <v>722</v>
      </c>
      <c r="AH35" s="170" t="str">
        <f>IF(H128="","",H128)</f>
        <v/>
      </c>
    </row>
    <row r="36" spans="32:34" ht="12.75" hidden="1" x14ac:dyDescent="0.15">
      <c r="AF36" s="2" t="s">
        <v>693</v>
      </c>
      <c r="AG36" s="293" t="s">
        <v>657</v>
      </c>
      <c r="AH36" s="170" t="str">
        <f>IF(L128="","",L128)</f>
        <v/>
      </c>
    </row>
    <row r="37" spans="32:34" ht="12.75" hidden="1" x14ac:dyDescent="0.15">
      <c r="AF37" s="2" t="s">
        <v>694</v>
      </c>
      <c r="AG37" s="293" t="s">
        <v>498</v>
      </c>
      <c r="AH37" s="170" t="str">
        <f>IF(P128="","",P128)</f>
        <v/>
      </c>
    </row>
    <row r="38" spans="32:34" ht="12.75" hidden="1" x14ac:dyDescent="0.15">
      <c r="AF38" s="2" t="s">
        <v>695</v>
      </c>
      <c r="AG38" s="293" t="s">
        <v>496</v>
      </c>
      <c r="AH38" s="170" t="str">
        <f>IF(B137="","",B137)</f>
        <v/>
      </c>
    </row>
    <row r="39" spans="32:34" ht="12.75" hidden="1" x14ac:dyDescent="0.15">
      <c r="AF39" s="2" t="s">
        <v>696</v>
      </c>
      <c r="AG39" s="293" t="s">
        <v>497</v>
      </c>
      <c r="AH39" s="170" t="str">
        <f>IF(E137="","",E137)</f>
        <v/>
      </c>
    </row>
    <row r="40" spans="32:34" ht="12.75" hidden="1" x14ac:dyDescent="0.15">
      <c r="AF40" s="2" t="s">
        <v>697</v>
      </c>
      <c r="AG40" s="295" t="s">
        <v>722</v>
      </c>
      <c r="AH40" s="170" t="str">
        <f>IF(H137="","",H137)</f>
        <v/>
      </c>
    </row>
    <row r="41" spans="32:34" ht="12.75" hidden="1" x14ac:dyDescent="0.15">
      <c r="AF41" s="2" t="s">
        <v>698</v>
      </c>
      <c r="AG41" s="293" t="s">
        <v>657</v>
      </c>
      <c r="AH41" s="170" t="str">
        <f>IF(L137="","",L137)</f>
        <v/>
      </c>
    </row>
    <row r="42" spans="32:34" ht="12.75" hidden="1" x14ac:dyDescent="0.15">
      <c r="AF42" s="2" t="s">
        <v>699</v>
      </c>
      <c r="AG42" s="293" t="s">
        <v>498</v>
      </c>
      <c r="AH42" s="170" t="str">
        <f>IF(P137="","",P137)</f>
        <v/>
      </c>
    </row>
    <row r="43" spans="32:34" ht="12.75" hidden="1" x14ac:dyDescent="0.15">
      <c r="AF43" s="2" t="s">
        <v>700</v>
      </c>
      <c r="AG43" s="293" t="s">
        <v>496</v>
      </c>
      <c r="AH43" s="170" t="str">
        <f>IF(B151="","",B151)</f>
        <v/>
      </c>
    </row>
    <row r="44" spans="32:34" ht="12.75" hidden="1" x14ac:dyDescent="0.15">
      <c r="AF44" s="2" t="s">
        <v>701</v>
      </c>
      <c r="AG44" s="293" t="s">
        <v>497</v>
      </c>
      <c r="AH44" s="170" t="str">
        <f>IF(E151="","",E151)</f>
        <v/>
      </c>
    </row>
    <row r="45" spans="32:34" ht="12.75" hidden="1" x14ac:dyDescent="0.15">
      <c r="AF45" s="2" t="s">
        <v>702</v>
      </c>
      <c r="AG45" s="295" t="s">
        <v>722</v>
      </c>
      <c r="AH45" s="170" t="str">
        <f>IF(H151="","",H151)</f>
        <v/>
      </c>
    </row>
    <row r="46" spans="32:34" ht="12.75" hidden="1" x14ac:dyDescent="0.15">
      <c r="AF46" s="2" t="s">
        <v>703</v>
      </c>
      <c r="AG46" s="293" t="s">
        <v>657</v>
      </c>
      <c r="AH46" s="170" t="str">
        <f>IF(L151="","",L151)</f>
        <v/>
      </c>
    </row>
    <row r="47" spans="32:34" ht="12.75" hidden="1" x14ac:dyDescent="0.15">
      <c r="AF47" s="2" t="s">
        <v>704</v>
      </c>
      <c r="AG47" s="293" t="s">
        <v>498</v>
      </c>
      <c r="AH47" s="170" t="str">
        <f>IF(P151="","",P151)</f>
        <v/>
      </c>
    </row>
    <row r="48" spans="32:34" ht="12.75" hidden="1" x14ac:dyDescent="0.15">
      <c r="AF48" s="2" t="s">
        <v>705</v>
      </c>
      <c r="AG48" s="293" t="s">
        <v>496</v>
      </c>
      <c r="AH48" s="170" t="str">
        <f>IF(B160="","",B160)</f>
        <v/>
      </c>
    </row>
    <row r="49" spans="1:34" ht="12.75" hidden="1" x14ac:dyDescent="0.15">
      <c r="AF49" s="2" t="s">
        <v>706</v>
      </c>
      <c r="AG49" s="293" t="s">
        <v>497</v>
      </c>
      <c r="AH49" s="170" t="str">
        <f>IF(E160="","",E160)</f>
        <v/>
      </c>
    </row>
    <row r="50" spans="1:34" ht="12.75" hidden="1" x14ac:dyDescent="0.15">
      <c r="AF50" s="2" t="s">
        <v>707</v>
      </c>
      <c r="AG50" s="295" t="s">
        <v>722</v>
      </c>
      <c r="AH50" s="170" t="str">
        <f>IF(H160="","",H160)</f>
        <v/>
      </c>
    </row>
    <row r="51" spans="1:34" ht="12.75" hidden="1" x14ac:dyDescent="0.15">
      <c r="AF51" s="2" t="s">
        <v>708</v>
      </c>
      <c r="AG51" s="293" t="s">
        <v>657</v>
      </c>
      <c r="AH51" s="170" t="str">
        <f>IF(L160="","",L160)</f>
        <v/>
      </c>
    </row>
    <row r="52" spans="1:34" ht="12.75" hidden="1" x14ac:dyDescent="0.15">
      <c r="AF52" s="2" t="s">
        <v>709</v>
      </c>
      <c r="AG52" s="293" t="s">
        <v>498</v>
      </c>
      <c r="AH52" s="170" t="str">
        <f>IF(P160="","",P160)</f>
        <v/>
      </c>
    </row>
    <row r="53" spans="1:34" ht="12.75" hidden="1" x14ac:dyDescent="0.15">
      <c r="AF53" s="2" t="s">
        <v>710</v>
      </c>
      <c r="AG53" s="293" t="s">
        <v>496</v>
      </c>
      <c r="AH53" s="170" t="str">
        <f>IF(B169="","",B169)</f>
        <v/>
      </c>
    </row>
    <row r="54" spans="1:34" ht="12.75" hidden="1" x14ac:dyDescent="0.15">
      <c r="AF54" s="2" t="s">
        <v>711</v>
      </c>
      <c r="AG54" s="293" t="s">
        <v>497</v>
      </c>
      <c r="AH54" s="170" t="str">
        <f>IF(E169="","",E169)</f>
        <v/>
      </c>
    </row>
    <row r="55" spans="1:34" ht="12.75" hidden="1" x14ac:dyDescent="0.15">
      <c r="AF55" s="2" t="s">
        <v>712</v>
      </c>
      <c r="AG55" s="295" t="s">
        <v>722</v>
      </c>
      <c r="AH55" s="170" t="str">
        <f>IF(H169="","",H169)</f>
        <v/>
      </c>
    </row>
    <row r="56" spans="1:34" ht="12.75" hidden="1" x14ac:dyDescent="0.15">
      <c r="AF56" s="2" t="s">
        <v>713</v>
      </c>
      <c r="AG56" s="293" t="s">
        <v>657</v>
      </c>
      <c r="AH56" s="170" t="str">
        <f>IF(L169="","",L169)</f>
        <v/>
      </c>
    </row>
    <row r="57" spans="1:34" ht="12.75" hidden="1" x14ac:dyDescent="0.15">
      <c r="AF57" s="2" t="s">
        <v>714</v>
      </c>
      <c r="AG57" s="293" t="s">
        <v>498</v>
      </c>
      <c r="AH57" s="170" t="str">
        <f>IF(P169="","",P169)</f>
        <v/>
      </c>
    </row>
    <row r="58" spans="1:34" ht="12.75" hidden="1" x14ac:dyDescent="0.15">
      <c r="AF58" s="2" t="s">
        <v>715</v>
      </c>
      <c r="AG58" s="293" t="s">
        <v>496</v>
      </c>
      <c r="AH58" s="170" t="str">
        <f>IF(B178="","",B178)</f>
        <v/>
      </c>
    </row>
    <row r="59" spans="1:34" ht="12.75" hidden="1" x14ac:dyDescent="0.15">
      <c r="AF59" s="2" t="s">
        <v>716</v>
      </c>
      <c r="AG59" s="293" t="s">
        <v>497</v>
      </c>
      <c r="AH59" s="170" t="str">
        <f>IF(E178="","",E178)</f>
        <v/>
      </c>
    </row>
    <row r="60" spans="1:34" ht="12.75" hidden="1" x14ac:dyDescent="0.15">
      <c r="AF60" s="2" t="s">
        <v>717</v>
      </c>
      <c r="AG60" s="295" t="s">
        <v>722</v>
      </c>
      <c r="AH60" s="170" t="str">
        <f>IF(H178="","",H178)</f>
        <v/>
      </c>
    </row>
    <row r="61" spans="1:34" ht="12.75" hidden="1" x14ac:dyDescent="0.15">
      <c r="AF61" s="2" t="s">
        <v>718</v>
      </c>
      <c r="AG61" s="293" t="s">
        <v>657</v>
      </c>
      <c r="AH61" s="170" t="str">
        <f>IF(L178="","",L178)</f>
        <v/>
      </c>
    </row>
    <row r="62" spans="1:34" ht="12.75" hidden="1" x14ac:dyDescent="0.15">
      <c r="AF62" s="2" t="s">
        <v>719</v>
      </c>
      <c r="AG62" s="293" t="s">
        <v>498</v>
      </c>
      <c r="AH62" s="170" t="str">
        <f>IF(P178="","",P178)</f>
        <v/>
      </c>
    </row>
    <row r="63" spans="1:34" hidden="1" x14ac:dyDescent="0.15"/>
    <row r="64" spans="1:34" ht="12.75" thickBot="1" x14ac:dyDescent="0.2">
      <c r="A64" s="293" t="s">
        <v>469</v>
      </c>
    </row>
    <row r="65" spans="1:29" x14ac:dyDescent="0.15">
      <c r="A65" s="293" t="s">
        <v>639</v>
      </c>
      <c r="M65" s="763" t="s">
        <v>727</v>
      </c>
      <c r="N65" s="764"/>
      <c r="O65" s="764"/>
      <c r="P65" s="764"/>
      <c r="Q65" s="764"/>
      <c r="R65" s="764"/>
      <c r="S65" s="764"/>
      <c r="T65" s="764"/>
      <c r="U65" s="767" t="str">
        <f>IF(H69="","",AVERAGE(H69:J104,H110:J145,H151:J186))</f>
        <v/>
      </c>
      <c r="V65" s="768"/>
      <c r="W65" s="768"/>
      <c r="X65" s="768"/>
      <c r="Y65" s="768"/>
      <c r="Z65" s="769"/>
    </row>
    <row r="66" spans="1:29" ht="12.75" thickBot="1" x14ac:dyDescent="0.2">
      <c r="M66" s="765" t="s">
        <v>726</v>
      </c>
      <c r="N66" s="766"/>
      <c r="O66" s="766"/>
      <c r="P66" s="766"/>
      <c r="Q66" s="766"/>
      <c r="R66" s="766"/>
      <c r="S66" s="766"/>
      <c r="T66" s="766"/>
      <c r="U66" s="760" t="str">
        <f>IF(L69="","",SUM(L69:N104,L110:N145,L151:N186))</f>
        <v/>
      </c>
      <c r="V66" s="761"/>
      <c r="W66" s="761"/>
      <c r="X66" s="761"/>
      <c r="Y66" s="761"/>
      <c r="Z66" s="762"/>
    </row>
    <row r="68" spans="1:29" ht="45" customHeight="1" x14ac:dyDescent="0.15">
      <c r="A68" s="294" t="s">
        <v>470</v>
      </c>
      <c r="B68" s="754" t="s">
        <v>24</v>
      </c>
      <c r="C68" s="755"/>
      <c r="D68" s="756"/>
      <c r="E68" s="754" t="s">
        <v>13</v>
      </c>
      <c r="F68" s="755"/>
      <c r="G68" s="756"/>
      <c r="H68" s="757" t="s">
        <v>723</v>
      </c>
      <c r="I68" s="758"/>
      <c r="J68" s="758"/>
      <c r="K68" s="759"/>
      <c r="L68" s="757" t="s">
        <v>478</v>
      </c>
      <c r="M68" s="758"/>
      <c r="N68" s="758"/>
      <c r="O68" s="759"/>
      <c r="P68" s="754" t="s">
        <v>471</v>
      </c>
      <c r="Q68" s="755"/>
      <c r="R68" s="755"/>
      <c r="S68" s="755"/>
      <c r="T68" s="755"/>
      <c r="U68" s="755"/>
      <c r="V68" s="755"/>
      <c r="W68" s="755"/>
      <c r="X68" s="755"/>
      <c r="Y68" s="755"/>
      <c r="Z68" s="755"/>
      <c r="AA68" s="755"/>
      <c r="AB68" s="756"/>
    </row>
    <row r="69" spans="1:29" ht="24" customHeight="1" x14ac:dyDescent="0.15">
      <c r="A69" s="742">
        <v>1</v>
      </c>
      <c r="B69" s="745"/>
      <c r="C69" s="746"/>
      <c r="D69" s="747"/>
      <c r="E69" s="745"/>
      <c r="F69" s="746"/>
      <c r="G69" s="747"/>
      <c r="H69" s="718"/>
      <c r="I69" s="719"/>
      <c r="J69" s="719"/>
      <c r="K69" s="724" t="s">
        <v>728</v>
      </c>
      <c r="L69" s="727"/>
      <c r="M69" s="728"/>
      <c r="N69" s="728"/>
      <c r="O69" s="715" t="s">
        <v>729</v>
      </c>
      <c r="P69" s="733"/>
      <c r="Q69" s="734"/>
      <c r="R69" s="734"/>
      <c r="S69" s="734"/>
      <c r="T69" s="734"/>
      <c r="U69" s="734"/>
      <c r="V69" s="734"/>
      <c r="W69" s="734"/>
      <c r="X69" s="734"/>
      <c r="Y69" s="734"/>
      <c r="Z69" s="734"/>
      <c r="AA69" s="734"/>
      <c r="AB69" s="735"/>
      <c r="AC69" s="713"/>
    </row>
    <row r="70" spans="1:29" ht="24" customHeight="1" x14ac:dyDescent="0.15">
      <c r="A70" s="743"/>
      <c r="B70" s="748"/>
      <c r="C70" s="749"/>
      <c r="D70" s="750"/>
      <c r="E70" s="748"/>
      <c r="F70" s="749"/>
      <c r="G70" s="750"/>
      <c r="H70" s="720"/>
      <c r="I70" s="721"/>
      <c r="J70" s="721"/>
      <c r="K70" s="725"/>
      <c r="L70" s="729"/>
      <c r="M70" s="730"/>
      <c r="N70" s="730"/>
      <c r="O70" s="716"/>
      <c r="P70" s="736"/>
      <c r="Q70" s="737"/>
      <c r="R70" s="737"/>
      <c r="S70" s="737"/>
      <c r="T70" s="737"/>
      <c r="U70" s="737"/>
      <c r="V70" s="737"/>
      <c r="W70" s="737"/>
      <c r="X70" s="737"/>
      <c r="Y70" s="737"/>
      <c r="Z70" s="737"/>
      <c r="AA70" s="737"/>
      <c r="AB70" s="738"/>
      <c r="AC70" s="714"/>
    </row>
    <row r="71" spans="1:29" ht="24" customHeight="1" x14ac:dyDescent="0.15">
      <c r="A71" s="743"/>
      <c r="B71" s="748"/>
      <c r="C71" s="749"/>
      <c r="D71" s="750"/>
      <c r="E71" s="748"/>
      <c r="F71" s="749"/>
      <c r="G71" s="750"/>
      <c r="H71" s="720"/>
      <c r="I71" s="721"/>
      <c r="J71" s="721"/>
      <c r="K71" s="725"/>
      <c r="L71" s="729"/>
      <c r="M71" s="730"/>
      <c r="N71" s="730"/>
      <c r="O71" s="716"/>
      <c r="P71" s="736"/>
      <c r="Q71" s="737"/>
      <c r="R71" s="737"/>
      <c r="S71" s="737"/>
      <c r="T71" s="737"/>
      <c r="U71" s="737"/>
      <c r="V71" s="737"/>
      <c r="W71" s="737"/>
      <c r="X71" s="737"/>
      <c r="Y71" s="737"/>
      <c r="Z71" s="737"/>
      <c r="AA71" s="737"/>
      <c r="AB71" s="738"/>
      <c r="AC71" s="714"/>
    </row>
    <row r="72" spans="1:29" ht="24" customHeight="1" x14ac:dyDescent="0.15">
      <c r="A72" s="743"/>
      <c r="B72" s="748"/>
      <c r="C72" s="749"/>
      <c r="D72" s="750"/>
      <c r="E72" s="748"/>
      <c r="F72" s="749"/>
      <c r="G72" s="750"/>
      <c r="H72" s="720"/>
      <c r="I72" s="721"/>
      <c r="J72" s="721"/>
      <c r="K72" s="725"/>
      <c r="L72" s="729"/>
      <c r="M72" s="730"/>
      <c r="N72" s="730"/>
      <c r="O72" s="716"/>
      <c r="P72" s="736"/>
      <c r="Q72" s="737"/>
      <c r="R72" s="737"/>
      <c r="S72" s="737"/>
      <c r="T72" s="737"/>
      <c r="U72" s="737"/>
      <c r="V72" s="737"/>
      <c r="W72" s="737"/>
      <c r="X72" s="737"/>
      <c r="Y72" s="737"/>
      <c r="Z72" s="737"/>
      <c r="AA72" s="737"/>
      <c r="AB72" s="738"/>
      <c r="AC72" s="714"/>
    </row>
    <row r="73" spans="1:29" ht="24" customHeight="1" x14ac:dyDescent="0.15">
      <c r="A73" s="743"/>
      <c r="B73" s="748"/>
      <c r="C73" s="749"/>
      <c r="D73" s="750"/>
      <c r="E73" s="748"/>
      <c r="F73" s="749"/>
      <c r="G73" s="750"/>
      <c r="H73" s="720"/>
      <c r="I73" s="721"/>
      <c r="J73" s="721"/>
      <c r="K73" s="725"/>
      <c r="L73" s="729"/>
      <c r="M73" s="730"/>
      <c r="N73" s="730"/>
      <c r="O73" s="716"/>
      <c r="P73" s="736"/>
      <c r="Q73" s="737"/>
      <c r="R73" s="737"/>
      <c r="S73" s="737"/>
      <c r="T73" s="737"/>
      <c r="U73" s="737"/>
      <c r="V73" s="737"/>
      <c r="W73" s="737"/>
      <c r="X73" s="737"/>
      <c r="Y73" s="737"/>
      <c r="Z73" s="737"/>
      <c r="AA73" s="737"/>
      <c r="AB73" s="738"/>
      <c r="AC73" s="714"/>
    </row>
    <row r="74" spans="1:29" ht="24" customHeight="1" x14ac:dyDescent="0.15">
      <c r="A74" s="743"/>
      <c r="B74" s="748"/>
      <c r="C74" s="749"/>
      <c r="D74" s="750"/>
      <c r="E74" s="748"/>
      <c r="F74" s="749"/>
      <c r="G74" s="750"/>
      <c r="H74" s="720"/>
      <c r="I74" s="721"/>
      <c r="J74" s="721"/>
      <c r="K74" s="725"/>
      <c r="L74" s="729"/>
      <c r="M74" s="730"/>
      <c r="N74" s="730"/>
      <c r="O74" s="716"/>
      <c r="P74" s="736"/>
      <c r="Q74" s="737"/>
      <c r="R74" s="737"/>
      <c r="S74" s="737"/>
      <c r="T74" s="737"/>
      <c r="U74" s="737"/>
      <c r="V74" s="737"/>
      <c r="W74" s="737"/>
      <c r="X74" s="737"/>
      <c r="Y74" s="737"/>
      <c r="Z74" s="737"/>
      <c r="AA74" s="737"/>
      <c r="AB74" s="738"/>
      <c r="AC74" s="714"/>
    </row>
    <row r="75" spans="1:29" ht="24" customHeight="1" x14ac:dyDescent="0.15">
      <c r="A75" s="743"/>
      <c r="B75" s="748"/>
      <c r="C75" s="749"/>
      <c r="D75" s="750"/>
      <c r="E75" s="748"/>
      <c r="F75" s="749"/>
      <c r="G75" s="750"/>
      <c r="H75" s="720"/>
      <c r="I75" s="721"/>
      <c r="J75" s="721"/>
      <c r="K75" s="725"/>
      <c r="L75" s="729"/>
      <c r="M75" s="730"/>
      <c r="N75" s="730"/>
      <c r="O75" s="716"/>
      <c r="P75" s="736"/>
      <c r="Q75" s="737"/>
      <c r="R75" s="737"/>
      <c r="S75" s="737"/>
      <c r="T75" s="737"/>
      <c r="U75" s="737"/>
      <c r="V75" s="737"/>
      <c r="W75" s="737"/>
      <c r="X75" s="737"/>
      <c r="Y75" s="737"/>
      <c r="Z75" s="737"/>
      <c r="AA75" s="737"/>
      <c r="AB75" s="738"/>
      <c r="AC75" s="714"/>
    </row>
    <row r="76" spans="1:29" ht="24" customHeight="1" x14ac:dyDescent="0.15">
      <c r="A76" s="743"/>
      <c r="B76" s="748"/>
      <c r="C76" s="749"/>
      <c r="D76" s="750"/>
      <c r="E76" s="748"/>
      <c r="F76" s="749"/>
      <c r="G76" s="750"/>
      <c r="H76" s="720"/>
      <c r="I76" s="721"/>
      <c r="J76" s="721"/>
      <c r="K76" s="725"/>
      <c r="L76" s="729"/>
      <c r="M76" s="730"/>
      <c r="N76" s="730"/>
      <c r="O76" s="716"/>
      <c r="P76" s="736"/>
      <c r="Q76" s="737"/>
      <c r="R76" s="737"/>
      <c r="S76" s="737"/>
      <c r="T76" s="737"/>
      <c r="U76" s="737"/>
      <c r="V76" s="737"/>
      <c r="W76" s="737"/>
      <c r="X76" s="737"/>
      <c r="Y76" s="737"/>
      <c r="Z76" s="737"/>
      <c r="AA76" s="737"/>
      <c r="AB76" s="738"/>
      <c r="AC76" s="714"/>
    </row>
    <row r="77" spans="1:29" ht="24" customHeight="1" x14ac:dyDescent="0.15">
      <c r="A77" s="744"/>
      <c r="B77" s="751"/>
      <c r="C77" s="752"/>
      <c r="D77" s="753"/>
      <c r="E77" s="751"/>
      <c r="F77" s="752"/>
      <c r="G77" s="753"/>
      <c r="H77" s="722"/>
      <c r="I77" s="723"/>
      <c r="J77" s="723"/>
      <c r="K77" s="726"/>
      <c r="L77" s="731"/>
      <c r="M77" s="732"/>
      <c r="N77" s="732"/>
      <c r="O77" s="717"/>
      <c r="P77" s="739"/>
      <c r="Q77" s="740"/>
      <c r="R77" s="740"/>
      <c r="S77" s="740"/>
      <c r="T77" s="740"/>
      <c r="U77" s="740"/>
      <c r="V77" s="740"/>
      <c r="W77" s="740"/>
      <c r="X77" s="740"/>
      <c r="Y77" s="740"/>
      <c r="Z77" s="740"/>
      <c r="AA77" s="740"/>
      <c r="AB77" s="741"/>
      <c r="AC77" s="714"/>
    </row>
    <row r="78" spans="1:29" ht="24" customHeight="1" x14ac:dyDescent="0.15">
      <c r="A78" s="742">
        <v>2</v>
      </c>
      <c r="B78" s="745"/>
      <c r="C78" s="746"/>
      <c r="D78" s="747"/>
      <c r="E78" s="745"/>
      <c r="F78" s="746"/>
      <c r="G78" s="747"/>
      <c r="H78" s="718"/>
      <c r="I78" s="719"/>
      <c r="J78" s="719"/>
      <c r="K78" s="724" t="s">
        <v>728</v>
      </c>
      <c r="L78" s="727"/>
      <c r="M78" s="728"/>
      <c r="N78" s="728"/>
      <c r="O78" s="715" t="s">
        <v>729</v>
      </c>
      <c r="P78" s="733"/>
      <c r="Q78" s="734"/>
      <c r="R78" s="734"/>
      <c r="S78" s="734"/>
      <c r="T78" s="734"/>
      <c r="U78" s="734"/>
      <c r="V78" s="734"/>
      <c r="W78" s="734"/>
      <c r="X78" s="734"/>
      <c r="Y78" s="734"/>
      <c r="Z78" s="734"/>
      <c r="AA78" s="734"/>
      <c r="AB78" s="735"/>
      <c r="AC78" s="713"/>
    </row>
    <row r="79" spans="1:29" ht="24" customHeight="1" x14ac:dyDescent="0.15">
      <c r="A79" s="743"/>
      <c r="B79" s="748"/>
      <c r="C79" s="749"/>
      <c r="D79" s="750"/>
      <c r="E79" s="748"/>
      <c r="F79" s="749"/>
      <c r="G79" s="750"/>
      <c r="H79" s="720"/>
      <c r="I79" s="721"/>
      <c r="J79" s="721"/>
      <c r="K79" s="725"/>
      <c r="L79" s="729"/>
      <c r="M79" s="730"/>
      <c r="N79" s="730"/>
      <c r="O79" s="716"/>
      <c r="P79" s="736"/>
      <c r="Q79" s="737"/>
      <c r="R79" s="737"/>
      <c r="S79" s="737"/>
      <c r="T79" s="737"/>
      <c r="U79" s="737"/>
      <c r="V79" s="737"/>
      <c r="W79" s="737"/>
      <c r="X79" s="737"/>
      <c r="Y79" s="737"/>
      <c r="Z79" s="737"/>
      <c r="AA79" s="737"/>
      <c r="AB79" s="738"/>
      <c r="AC79" s="714"/>
    </row>
    <row r="80" spans="1:29" ht="24" customHeight="1" x14ac:dyDescent="0.15">
      <c r="A80" s="743"/>
      <c r="B80" s="748"/>
      <c r="C80" s="749"/>
      <c r="D80" s="750"/>
      <c r="E80" s="748"/>
      <c r="F80" s="749"/>
      <c r="G80" s="750"/>
      <c r="H80" s="720"/>
      <c r="I80" s="721"/>
      <c r="J80" s="721"/>
      <c r="K80" s="725"/>
      <c r="L80" s="729"/>
      <c r="M80" s="730"/>
      <c r="N80" s="730"/>
      <c r="O80" s="716"/>
      <c r="P80" s="736"/>
      <c r="Q80" s="737"/>
      <c r="R80" s="737"/>
      <c r="S80" s="737"/>
      <c r="T80" s="737"/>
      <c r="U80" s="737"/>
      <c r="V80" s="737"/>
      <c r="W80" s="737"/>
      <c r="X80" s="737"/>
      <c r="Y80" s="737"/>
      <c r="Z80" s="737"/>
      <c r="AA80" s="737"/>
      <c r="AB80" s="738"/>
      <c r="AC80" s="714"/>
    </row>
    <row r="81" spans="1:29" ht="24" customHeight="1" x14ac:dyDescent="0.15">
      <c r="A81" s="743"/>
      <c r="B81" s="748"/>
      <c r="C81" s="749"/>
      <c r="D81" s="750"/>
      <c r="E81" s="748"/>
      <c r="F81" s="749"/>
      <c r="G81" s="750"/>
      <c r="H81" s="720"/>
      <c r="I81" s="721"/>
      <c r="J81" s="721"/>
      <c r="K81" s="725"/>
      <c r="L81" s="729"/>
      <c r="M81" s="730"/>
      <c r="N81" s="730"/>
      <c r="O81" s="716"/>
      <c r="P81" s="736"/>
      <c r="Q81" s="737"/>
      <c r="R81" s="737"/>
      <c r="S81" s="737"/>
      <c r="T81" s="737"/>
      <c r="U81" s="737"/>
      <c r="V81" s="737"/>
      <c r="W81" s="737"/>
      <c r="X81" s="737"/>
      <c r="Y81" s="737"/>
      <c r="Z81" s="737"/>
      <c r="AA81" s="737"/>
      <c r="AB81" s="738"/>
      <c r="AC81" s="714"/>
    </row>
    <row r="82" spans="1:29" ht="24" customHeight="1" x14ac:dyDescent="0.15">
      <c r="A82" s="743"/>
      <c r="B82" s="748"/>
      <c r="C82" s="749"/>
      <c r="D82" s="750"/>
      <c r="E82" s="748"/>
      <c r="F82" s="749"/>
      <c r="G82" s="750"/>
      <c r="H82" s="720"/>
      <c r="I82" s="721"/>
      <c r="J82" s="721"/>
      <c r="K82" s="725"/>
      <c r="L82" s="729"/>
      <c r="M82" s="730"/>
      <c r="N82" s="730"/>
      <c r="O82" s="716"/>
      <c r="P82" s="736"/>
      <c r="Q82" s="737"/>
      <c r="R82" s="737"/>
      <c r="S82" s="737"/>
      <c r="T82" s="737"/>
      <c r="U82" s="737"/>
      <c r="V82" s="737"/>
      <c r="W82" s="737"/>
      <c r="X82" s="737"/>
      <c r="Y82" s="737"/>
      <c r="Z82" s="737"/>
      <c r="AA82" s="737"/>
      <c r="AB82" s="738"/>
      <c r="AC82" s="714"/>
    </row>
    <row r="83" spans="1:29" ht="24" customHeight="1" x14ac:dyDescent="0.15">
      <c r="A83" s="743"/>
      <c r="B83" s="748"/>
      <c r="C83" s="749"/>
      <c r="D83" s="750"/>
      <c r="E83" s="748"/>
      <c r="F83" s="749"/>
      <c r="G83" s="750"/>
      <c r="H83" s="720"/>
      <c r="I83" s="721"/>
      <c r="J83" s="721"/>
      <c r="K83" s="725"/>
      <c r="L83" s="729"/>
      <c r="M83" s="730"/>
      <c r="N83" s="730"/>
      <c r="O83" s="716"/>
      <c r="P83" s="736"/>
      <c r="Q83" s="737"/>
      <c r="R83" s="737"/>
      <c r="S83" s="737"/>
      <c r="T83" s="737"/>
      <c r="U83" s="737"/>
      <c r="V83" s="737"/>
      <c r="W83" s="737"/>
      <c r="X83" s="737"/>
      <c r="Y83" s="737"/>
      <c r="Z83" s="737"/>
      <c r="AA83" s="737"/>
      <c r="AB83" s="738"/>
      <c r="AC83" s="714"/>
    </row>
    <row r="84" spans="1:29" ht="24" customHeight="1" x14ac:dyDescent="0.15">
      <c r="A84" s="743"/>
      <c r="B84" s="748"/>
      <c r="C84" s="749"/>
      <c r="D84" s="750"/>
      <c r="E84" s="748"/>
      <c r="F84" s="749"/>
      <c r="G84" s="750"/>
      <c r="H84" s="720"/>
      <c r="I84" s="721"/>
      <c r="J84" s="721"/>
      <c r="K84" s="725"/>
      <c r="L84" s="729"/>
      <c r="M84" s="730"/>
      <c r="N84" s="730"/>
      <c r="O84" s="716"/>
      <c r="P84" s="736"/>
      <c r="Q84" s="737"/>
      <c r="R84" s="737"/>
      <c r="S84" s="737"/>
      <c r="T84" s="737"/>
      <c r="U84" s="737"/>
      <c r="V84" s="737"/>
      <c r="W84" s="737"/>
      <c r="X84" s="737"/>
      <c r="Y84" s="737"/>
      <c r="Z84" s="737"/>
      <c r="AA84" s="737"/>
      <c r="AB84" s="738"/>
      <c r="AC84" s="714"/>
    </row>
    <row r="85" spans="1:29" ht="24" customHeight="1" x14ac:dyDescent="0.15">
      <c r="A85" s="743"/>
      <c r="B85" s="748"/>
      <c r="C85" s="749"/>
      <c r="D85" s="750"/>
      <c r="E85" s="748"/>
      <c r="F85" s="749"/>
      <c r="G85" s="750"/>
      <c r="H85" s="720"/>
      <c r="I85" s="721"/>
      <c r="J85" s="721"/>
      <c r="K85" s="725"/>
      <c r="L85" s="729"/>
      <c r="M85" s="730"/>
      <c r="N85" s="730"/>
      <c r="O85" s="716"/>
      <c r="P85" s="736"/>
      <c r="Q85" s="737"/>
      <c r="R85" s="737"/>
      <c r="S85" s="737"/>
      <c r="T85" s="737"/>
      <c r="U85" s="737"/>
      <c r="V85" s="737"/>
      <c r="W85" s="737"/>
      <c r="X85" s="737"/>
      <c r="Y85" s="737"/>
      <c r="Z85" s="737"/>
      <c r="AA85" s="737"/>
      <c r="AB85" s="738"/>
      <c r="AC85" s="714"/>
    </row>
    <row r="86" spans="1:29" ht="24" customHeight="1" x14ac:dyDescent="0.15">
      <c r="A86" s="744"/>
      <c r="B86" s="751"/>
      <c r="C86" s="752"/>
      <c r="D86" s="753"/>
      <c r="E86" s="751"/>
      <c r="F86" s="752"/>
      <c r="G86" s="753"/>
      <c r="H86" s="722"/>
      <c r="I86" s="723"/>
      <c r="J86" s="723"/>
      <c r="K86" s="726"/>
      <c r="L86" s="731"/>
      <c r="M86" s="732"/>
      <c r="N86" s="732"/>
      <c r="O86" s="717"/>
      <c r="P86" s="739"/>
      <c r="Q86" s="740"/>
      <c r="R86" s="740"/>
      <c r="S86" s="740"/>
      <c r="T86" s="740"/>
      <c r="U86" s="740"/>
      <c r="V86" s="740"/>
      <c r="W86" s="740"/>
      <c r="X86" s="740"/>
      <c r="Y86" s="740"/>
      <c r="Z86" s="740"/>
      <c r="AA86" s="740"/>
      <c r="AB86" s="741"/>
      <c r="AC86" s="714"/>
    </row>
    <row r="87" spans="1:29" ht="24" customHeight="1" x14ac:dyDescent="0.15">
      <c r="A87" s="742">
        <v>3</v>
      </c>
      <c r="B87" s="745"/>
      <c r="C87" s="746"/>
      <c r="D87" s="747"/>
      <c r="E87" s="745"/>
      <c r="F87" s="746"/>
      <c r="G87" s="747"/>
      <c r="H87" s="718"/>
      <c r="I87" s="719"/>
      <c r="J87" s="719"/>
      <c r="K87" s="724" t="s">
        <v>728</v>
      </c>
      <c r="L87" s="727"/>
      <c r="M87" s="728"/>
      <c r="N87" s="728"/>
      <c r="O87" s="715" t="s">
        <v>729</v>
      </c>
      <c r="P87" s="733"/>
      <c r="Q87" s="734"/>
      <c r="R87" s="734"/>
      <c r="S87" s="734"/>
      <c r="T87" s="734"/>
      <c r="U87" s="734"/>
      <c r="V87" s="734"/>
      <c r="W87" s="734"/>
      <c r="X87" s="734"/>
      <c r="Y87" s="734"/>
      <c r="Z87" s="734"/>
      <c r="AA87" s="734"/>
      <c r="AB87" s="735"/>
      <c r="AC87" s="713"/>
    </row>
    <row r="88" spans="1:29" ht="24" customHeight="1" x14ac:dyDescent="0.15">
      <c r="A88" s="743"/>
      <c r="B88" s="748"/>
      <c r="C88" s="749"/>
      <c r="D88" s="750"/>
      <c r="E88" s="748"/>
      <c r="F88" s="749"/>
      <c r="G88" s="750"/>
      <c r="H88" s="720"/>
      <c r="I88" s="721"/>
      <c r="J88" s="721"/>
      <c r="K88" s="725"/>
      <c r="L88" s="729"/>
      <c r="M88" s="730"/>
      <c r="N88" s="730"/>
      <c r="O88" s="716"/>
      <c r="P88" s="736"/>
      <c r="Q88" s="737"/>
      <c r="R88" s="737"/>
      <c r="S88" s="737"/>
      <c r="T88" s="737"/>
      <c r="U88" s="737"/>
      <c r="V88" s="737"/>
      <c r="W88" s="737"/>
      <c r="X88" s="737"/>
      <c r="Y88" s="737"/>
      <c r="Z88" s="737"/>
      <c r="AA88" s="737"/>
      <c r="AB88" s="738"/>
      <c r="AC88" s="714"/>
    </row>
    <row r="89" spans="1:29" ht="24" customHeight="1" x14ac:dyDescent="0.15">
      <c r="A89" s="743"/>
      <c r="B89" s="748"/>
      <c r="C89" s="749"/>
      <c r="D89" s="750"/>
      <c r="E89" s="748"/>
      <c r="F89" s="749"/>
      <c r="G89" s="750"/>
      <c r="H89" s="720"/>
      <c r="I89" s="721"/>
      <c r="J89" s="721"/>
      <c r="K89" s="725"/>
      <c r="L89" s="729"/>
      <c r="M89" s="730"/>
      <c r="N89" s="730"/>
      <c r="O89" s="716"/>
      <c r="P89" s="736"/>
      <c r="Q89" s="737"/>
      <c r="R89" s="737"/>
      <c r="S89" s="737"/>
      <c r="T89" s="737"/>
      <c r="U89" s="737"/>
      <c r="V89" s="737"/>
      <c r="W89" s="737"/>
      <c r="X89" s="737"/>
      <c r="Y89" s="737"/>
      <c r="Z89" s="737"/>
      <c r="AA89" s="737"/>
      <c r="AB89" s="738"/>
      <c r="AC89" s="714"/>
    </row>
    <row r="90" spans="1:29" ht="24" customHeight="1" x14ac:dyDescent="0.15">
      <c r="A90" s="743"/>
      <c r="B90" s="748"/>
      <c r="C90" s="749"/>
      <c r="D90" s="750"/>
      <c r="E90" s="748"/>
      <c r="F90" s="749"/>
      <c r="G90" s="750"/>
      <c r="H90" s="720"/>
      <c r="I90" s="721"/>
      <c r="J90" s="721"/>
      <c r="K90" s="725"/>
      <c r="L90" s="729"/>
      <c r="M90" s="730"/>
      <c r="N90" s="730"/>
      <c r="O90" s="716"/>
      <c r="P90" s="736"/>
      <c r="Q90" s="737"/>
      <c r="R90" s="737"/>
      <c r="S90" s="737"/>
      <c r="T90" s="737"/>
      <c r="U90" s="737"/>
      <c r="V90" s="737"/>
      <c r="W90" s="737"/>
      <c r="X90" s="737"/>
      <c r="Y90" s="737"/>
      <c r="Z90" s="737"/>
      <c r="AA90" s="737"/>
      <c r="AB90" s="738"/>
      <c r="AC90" s="714"/>
    </row>
    <row r="91" spans="1:29" ht="24" customHeight="1" x14ac:dyDescent="0.15">
      <c r="A91" s="743"/>
      <c r="B91" s="748"/>
      <c r="C91" s="749"/>
      <c r="D91" s="750"/>
      <c r="E91" s="748"/>
      <c r="F91" s="749"/>
      <c r="G91" s="750"/>
      <c r="H91" s="720"/>
      <c r="I91" s="721"/>
      <c r="J91" s="721"/>
      <c r="K91" s="725"/>
      <c r="L91" s="729"/>
      <c r="M91" s="730"/>
      <c r="N91" s="730"/>
      <c r="O91" s="716"/>
      <c r="P91" s="736"/>
      <c r="Q91" s="737"/>
      <c r="R91" s="737"/>
      <c r="S91" s="737"/>
      <c r="T91" s="737"/>
      <c r="U91" s="737"/>
      <c r="V91" s="737"/>
      <c r="W91" s="737"/>
      <c r="X91" s="737"/>
      <c r="Y91" s="737"/>
      <c r="Z91" s="737"/>
      <c r="AA91" s="737"/>
      <c r="AB91" s="738"/>
      <c r="AC91" s="714"/>
    </row>
    <row r="92" spans="1:29" ht="24" customHeight="1" x14ac:dyDescent="0.15">
      <c r="A92" s="743"/>
      <c r="B92" s="748"/>
      <c r="C92" s="749"/>
      <c r="D92" s="750"/>
      <c r="E92" s="748"/>
      <c r="F92" s="749"/>
      <c r="G92" s="750"/>
      <c r="H92" s="720"/>
      <c r="I92" s="721"/>
      <c r="J92" s="721"/>
      <c r="K92" s="725"/>
      <c r="L92" s="729"/>
      <c r="M92" s="730"/>
      <c r="N92" s="730"/>
      <c r="O92" s="716"/>
      <c r="P92" s="736"/>
      <c r="Q92" s="737"/>
      <c r="R92" s="737"/>
      <c r="S92" s="737"/>
      <c r="T92" s="737"/>
      <c r="U92" s="737"/>
      <c r="V92" s="737"/>
      <c r="W92" s="737"/>
      <c r="X92" s="737"/>
      <c r="Y92" s="737"/>
      <c r="Z92" s="737"/>
      <c r="AA92" s="737"/>
      <c r="AB92" s="738"/>
      <c r="AC92" s="714"/>
    </row>
    <row r="93" spans="1:29" ht="24" customHeight="1" x14ac:dyDescent="0.15">
      <c r="A93" s="743"/>
      <c r="B93" s="748"/>
      <c r="C93" s="749"/>
      <c r="D93" s="750"/>
      <c r="E93" s="748"/>
      <c r="F93" s="749"/>
      <c r="G93" s="750"/>
      <c r="H93" s="720"/>
      <c r="I93" s="721"/>
      <c r="J93" s="721"/>
      <c r="K93" s="725"/>
      <c r="L93" s="729"/>
      <c r="M93" s="730"/>
      <c r="N93" s="730"/>
      <c r="O93" s="716"/>
      <c r="P93" s="736"/>
      <c r="Q93" s="737"/>
      <c r="R93" s="737"/>
      <c r="S93" s="737"/>
      <c r="T93" s="737"/>
      <c r="U93" s="737"/>
      <c r="V93" s="737"/>
      <c r="W93" s="737"/>
      <c r="X93" s="737"/>
      <c r="Y93" s="737"/>
      <c r="Z93" s="737"/>
      <c r="AA93" s="737"/>
      <c r="AB93" s="738"/>
      <c r="AC93" s="714"/>
    </row>
    <row r="94" spans="1:29" ht="24" customHeight="1" x14ac:dyDescent="0.15">
      <c r="A94" s="743"/>
      <c r="B94" s="748"/>
      <c r="C94" s="749"/>
      <c r="D94" s="750"/>
      <c r="E94" s="748"/>
      <c r="F94" s="749"/>
      <c r="G94" s="750"/>
      <c r="H94" s="720"/>
      <c r="I94" s="721"/>
      <c r="J94" s="721"/>
      <c r="K94" s="725"/>
      <c r="L94" s="729"/>
      <c r="M94" s="730"/>
      <c r="N94" s="730"/>
      <c r="O94" s="716"/>
      <c r="P94" s="736"/>
      <c r="Q94" s="737"/>
      <c r="R94" s="737"/>
      <c r="S94" s="737"/>
      <c r="T94" s="737"/>
      <c r="U94" s="737"/>
      <c r="V94" s="737"/>
      <c r="W94" s="737"/>
      <c r="X94" s="737"/>
      <c r="Y94" s="737"/>
      <c r="Z94" s="737"/>
      <c r="AA94" s="737"/>
      <c r="AB94" s="738"/>
      <c r="AC94" s="714"/>
    </row>
    <row r="95" spans="1:29" ht="24" customHeight="1" x14ac:dyDescent="0.15">
      <c r="A95" s="744"/>
      <c r="B95" s="751"/>
      <c r="C95" s="752"/>
      <c r="D95" s="753"/>
      <c r="E95" s="751"/>
      <c r="F95" s="752"/>
      <c r="G95" s="753"/>
      <c r="H95" s="722"/>
      <c r="I95" s="723"/>
      <c r="J95" s="723"/>
      <c r="K95" s="726"/>
      <c r="L95" s="731"/>
      <c r="M95" s="732"/>
      <c r="N95" s="732"/>
      <c r="O95" s="717"/>
      <c r="P95" s="739"/>
      <c r="Q95" s="740"/>
      <c r="R95" s="740"/>
      <c r="S95" s="740"/>
      <c r="T95" s="740"/>
      <c r="U95" s="740"/>
      <c r="V95" s="740"/>
      <c r="W95" s="740"/>
      <c r="X95" s="740"/>
      <c r="Y95" s="740"/>
      <c r="Z95" s="740"/>
      <c r="AA95" s="740"/>
      <c r="AB95" s="741"/>
      <c r="AC95" s="714"/>
    </row>
    <row r="96" spans="1:29" ht="24" customHeight="1" x14ac:dyDescent="0.15">
      <c r="A96" s="742">
        <v>4</v>
      </c>
      <c r="B96" s="745"/>
      <c r="C96" s="746"/>
      <c r="D96" s="747"/>
      <c r="E96" s="745"/>
      <c r="F96" s="746"/>
      <c r="G96" s="747"/>
      <c r="H96" s="718"/>
      <c r="I96" s="719"/>
      <c r="J96" s="719"/>
      <c r="K96" s="724" t="s">
        <v>728</v>
      </c>
      <c r="L96" s="727"/>
      <c r="M96" s="728"/>
      <c r="N96" s="728"/>
      <c r="O96" s="715" t="s">
        <v>729</v>
      </c>
      <c r="P96" s="733"/>
      <c r="Q96" s="734"/>
      <c r="R96" s="734"/>
      <c r="S96" s="734"/>
      <c r="T96" s="734"/>
      <c r="U96" s="734"/>
      <c r="V96" s="734"/>
      <c r="W96" s="734"/>
      <c r="X96" s="734"/>
      <c r="Y96" s="734"/>
      <c r="Z96" s="734"/>
      <c r="AA96" s="734"/>
      <c r="AB96" s="735"/>
      <c r="AC96" s="713"/>
    </row>
    <row r="97" spans="1:29" ht="24" customHeight="1" x14ac:dyDescent="0.15">
      <c r="A97" s="743"/>
      <c r="B97" s="748"/>
      <c r="C97" s="749"/>
      <c r="D97" s="750"/>
      <c r="E97" s="748"/>
      <c r="F97" s="749"/>
      <c r="G97" s="750"/>
      <c r="H97" s="720"/>
      <c r="I97" s="721"/>
      <c r="J97" s="721"/>
      <c r="K97" s="725"/>
      <c r="L97" s="729"/>
      <c r="M97" s="730"/>
      <c r="N97" s="730"/>
      <c r="O97" s="716"/>
      <c r="P97" s="736"/>
      <c r="Q97" s="737"/>
      <c r="R97" s="737"/>
      <c r="S97" s="737"/>
      <c r="T97" s="737"/>
      <c r="U97" s="737"/>
      <c r="V97" s="737"/>
      <c r="W97" s="737"/>
      <c r="X97" s="737"/>
      <c r="Y97" s="737"/>
      <c r="Z97" s="737"/>
      <c r="AA97" s="737"/>
      <c r="AB97" s="738"/>
      <c r="AC97" s="714"/>
    </row>
    <row r="98" spans="1:29" ht="24" customHeight="1" x14ac:dyDescent="0.15">
      <c r="A98" s="743"/>
      <c r="B98" s="748"/>
      <c r="C98" s="749"/>
      <c r="D98" s="750"/>
      <c r="E98" s="748"/>
      <c r="F98" s="749"/>
      <c r="G98" s="750"/>
      <c r="H98" s="720"/>
      <c r="I98" s="721"/>
      <c r="J98" s="721"/>
      <c r="K98" s="725"/>
      <c r="L98" s="729"/>
      <c r="M98" s="730"/>
      <c r="N98" s="730"/>
      <c r="O98" s="716"/>
      <c r="P98" s="736"/>
      <c r="Q98" s="737"/>
      <c r="R98" s="737"/>
      <c r="S98" s="737"/>
      <c r="T98" s="737"/>
      <c r="U98" s="737"/>
      <c r="V98" s="737"/>
      <c r="W98" s="737"/>
      <c r="X98" s="737"/>
      <c r="Y98" s="737"/>
      <c r="Z98" s="737"/>
      <c r="AA98" s="737"/>
      <c r="AB98" s="738"/>
      <c r="AC98" s="714"/>
    </row>
    <row r="99" spans="1:29" ht="24" customHeight="1" x14ac:dyDescent="0.15">
      <c r="A99" s="743"/>
      <c r="B99" s="748"/>
      <c r="C99" s="749"/>
      <c r="D99" s="750"/>
      <c r="E99" s="748"/>
      <c r="F99" s="749"/>
      <c r="G99" s="750"/>
      <c r="H99" s="720"/>
      <c r="I99" s="721"/>
      <c r="J99" s="721"/>
      <c r="K99" s="725"/>
      <c r="L99" s="729"/>
      <c r="M99" s="730"/>
      <c r="N99" s="730"/>
      <c r="O99" s="716"/>
      <c r="P99" s="736"/>
      <c r="Q99" s="737"/>
      <c r="R99" s="737"/>
      <c r="S99" s="737"/>
      <c r="T99" s="737"/>
      <c r="U99" s="737"/>
      <c r="V99" s="737"/>
      <c r="W99" s="737"/>
      <c r="X99" s="737"/>
      <c r="Y99" s="737"/>
      <c r="Z99" s="737"/>
      <c r="AA99" s="737"/>
      <c r="AB99" s="738"/>
      <c r="AC99" s="714"/>
    </row>
    <row r="100" spans="1:29" ht="24" customHeight="1" x14ac:dyDescent="0.15">
      <c r="A100" s="743"/>
      <c r="B100" s="748"/>
      <c r="C100" s="749"/>
      <c r="D100" s="750"/>
      <c r="E100" s="748"/>
      <c r="F100" s="749"/>
      <c r="G100" s="750"/>
      <c r="H100" s="720"/>
      <c r="I100" s="721"/>
      <c r="J100" s="721"/>
      <c r="K100" s="725"/>
      <c r="L100" s="729"/>
      <c r="M100" s="730"/>
      <c r="N100" s="730"/>
      <c r="O100" s="716"/>
      <c r="P100" s="736"/>
      <c r="Q100" s="737"/>
      <c r="R100" s="737"/>
      <c r="S100" s="737"/>
      <c r="T100" s="737"/>
      <c r="U100" s="737"/>
      <c r="V100" s="737"/>
      <c r="W100" s="737"/>
      <c r="X100" s="737"/>
      <c r="Y100" s="737"/>
      <c r="Z100" s="737"/>
      <c r="AA100" s="737"/>
      <c r="AB100" s="738"/>
      <c r="AC100" s="714"/>
    </row>
    <row r="101" spans="1:29" ht="24" customHeight="1" x14ac:dyDescent="0.15">
      <c r="A101" s="743"/>
      <c r="B101" s="748"/>
      <c r="C101" s="749"/>
      <c r="D101" s="750"/>
      <c r="E101" s="748"/>
      <c r="F101" s="749"/>
      <c r="G101" s="750"/>
      <c r="H101" s="720"/>
      <c r="I101" s="721"/>
      <c r="J101" s="721"/>
      <c r="K101" s="725"/>
      <c r="L101" s="729"/>
      <c r="M101" s="730"/>
      <c r="N101" s="730"/>
      <c r="O101" s="716"/>
      <c r="P101" s="736"/>
      <c r="Q101" s="737"/>
      <c r="R101" s="737"/>
      <c r="S101" s="737"/>
      <c r="T101" s="737"/>
      <c r="U101" s="737"/>
      <c r="V101" s="737"/>
      <c r="W101" s="737"/>
      <c r="X101" s="737"/>
      <c r="Y101" s="737"/>
      <c r="Z101" s="737"/>
      <c r="AA101" s="737"/>
      <c r="AB101" s="738"/>
      <c r="AC101" s="714"/>
    </row>
    <row r="102" spans="1:29" ht="24" customHeight="1" x14ac:dyDescent="0.15">
      <c r="A102" s="743"/>
      <c r="B102" s="748"/>
      <c r="C102" s="749"/>
      <c r="D102" s="750"/>
      <c r="E102" s="748"/>
      <c r="F102" s="749"/>
      <c r="G102" s="750"/>
      <c r="H102" s="720"/>
      <c r="I102" s="721"/>
      <c r="J102" s="721"/>
      <c r="K102" s="725"/>
      <c r="L102" s="729"/>
      <c r="M102" s="730"/>
      <c r="N102" s="730"/>
      <c r="O102" s="716"/>
      <c r="P102" s="736"/>
      <c r="Q102" s="737"/>
      <c r="R102" s="737"/>
      <c r="S102" s="737"/>
      <c r="T102" s="737"/>
      <c r="U102" s="737"/>
      <c r="V102" s="737"/>
      <c r="W102" s="737"/>
      <c r="X102" s="737"/>
      <c r="Y102" s="737"/>
      <c r="Z102" s="737"/>
      <c r="AA102" s="737"/>
      <c r="AB102" s="738"/>
      <c r="AC102" s="714"/>
    </row>
    <row r="103" spans="1:29" ht="24" customHeight="1" x14ac:dyDescent="0.15">
      <c r="A103" s="743"/>
      <c r="B103" s="748"/>
      <c r="C103" s="749"/>
      <c r="D103" s="750"/>
      <c r="E103" s="748"/>
      <c r="F103" s="749"/>
      <c r="G103" s="750"/>
      <c r="H103" s="720"/>
      <c r="I103" s="721"/>
      <c r="J103" s="721"/>
      <c r="K103" s="725"/>
      <c r="L103" s="729"/>
      <c r="M103" s="730"/>
      <c r="N103" s="730"/>
      <c r="O103" s="716"/>
      <c r="P103" s="736"/>
      <c r="Q103" s="737"/>
      <c r="R103" s="737"/>
      <c r="S103" s="737"/>
      <c r="T103" s="737"/>
      <c r="U103" s="737"/>
      <c r="V103" s="737"/>
      <c r="W103" s="737"/>
      <c r="X103" s="737"/>
      <c r="Y103" s="737"/>
      <c r="Z103" s="737"/>
      <c r="AA103" s="737"/>
      <c r="AB103" s="738"/>
      <c r="AC103" s="714"/>
    </row>
    <row r="104" spans="1:29" ht="24" customHeight="1" x14ac:dyDescent="0.15">
      <c r="A104" s="744"/>
      <c r="B104" s="751"/>
      <c r="C104" s="752"/>
      <c r="D104" s="753"/>
      <c r="E104" s="751"/>
      <c r="F104" s="752"/>
      <c r="G104" s="753"/>
      <c r="H104" s="722"/>
      <c r="I104" s="723"/>
      <c r="J104" s="723"/>
      <c r="K104" s="726"/>
      <c r="L104" s="731"/>
      <c r="M104" s="732"/>
      <c r="N104" s="732"/>
      <c r="O104" s="717"/>
      <c r="P104" s="739"/>
      <c r="Q104" s="740"/>
      <c r="R104" s="740"/>
      <c r="S104" s="740"/>
      <c r="T104" s="740"/>
      <c r="U104" s="740"/>
      <c r="V104" s="740"/>
      <c r="W104" s="740"/>
      <c r="X104" s="740"/>
      <c r="Y104" s="740"/>
      <c r="Z104" s="740"/>
      <c r="AA104" s="740"/>
      <c r="AB104" s="741"/>
      <c r="AC104" s="714"/>
    </row>
    <row r="105" spans="1:29" x14ac:dyDescent="0.15">
      <c r="P105" s="295"/>
      <c r="Q105" s="295"/>
      <c r="R105" s="295"/>
      <c r="S105" s="295"/>
      <c r="T105" s="295"/>
      <c r="U105" s="295"/>
      <c r="V105" s="295"/>
      <c r="W105" s="295"/>
      <c r="X105" s="295"/>
      <c r="Y105" s="295"/>
      <c r="Z105" s="295"/>
      <c r="AA105" s="295"/>
      <c r="AB105" s="295"/>
    </row>
    <row r="106" spans="1:29" x14ac:dyDescent="0.15">
      <c r="A106" s="293" t="s">
        <v>469</v>
      </c>
      <c r="P106" s="295"/>
      <c r="Q106" s="295"/>
      <c r="R106" s="295"/>
      <c r="S106" s="295"/>
      <c r="T106" s="295"/>
      <c r="U106" s="295"/>
      <c r="V106" s="295"/>
      <c r="W106" s="295"/>
      <c r="X106" s="295"/>
      <c r="Y106" s="295"/>
      <c r="Z106" s="295"/>
      <c r="AA106" s="295"/>
      <c r="AB106" s="295"/>
    </row>
    <row r="107" spans="1:29" x14ac:dyDescent="0.15">
      <c r="A107" s="293" t="s">
        <v>525</v>
      </c>
      <c r="P107" s="295"/>
      <c r="Q107" s="295"/>
      <c r="R107" s="295"/>
      <c r="S107" s="295"/>
      <c r="T107" s="295"/>
      <c r="U107" s="295"/>
      <c r="V107" s="295"/>
      <c r="W107" s="295"/>
      <c r="X107" s="295"/>
      <c r="Y107" s="295"/>
      <c r="Z107" s="295"/>
      <c r="AA107" s="295"/>
      <c r="AB107" s="295"/>
    </row>
    <row r="108" spans="1:29" x14ac:dyDescent="0.15">
      <c r="P108" s="295"/>
      <c r="Q108" s="295"/>
      <c r="R108" s="295"/>
      <c r="S108" s="295"/>
      <c r="T108" s="295"/>
      <c r="U108" s="295"/>
      <c r="V108" s="295"/>
      <c r="W108" s="295"/>
      <c r="X108" s="295"/>
      <c r="Y108" s="295"/>
      <c r="Z108" s="295"/>
      <c r="AA108" s="295"/>
      <c r="AB108" s="295"/>
    </row>
    <row r="109" spans="1:29" ht="45" customHeight="1" x14ac:dyDescent="0.15">
      <c r="A109" s="294" t="s">
        <v>470</v>
      </c>
      <c r="B109" s="754" t="s">
        <v>24</v>
      </c>
      <c r="C109" s="755"/>
      <c r="D109" s="756"/>
      <c r="E109" s="754" t="s">
        <v>13</v>
      </c>
      <c r="F109" s="755"/>
      <c r="G109" s="756"/>
      <c r="H109" s="757" t="s">
        <v>723</v>
      </c>
      <c r="I109" s="758"/>
      <c r="J109" s="758"/>
      <c r="K109" s="759"/>
      <c r="L109" s="757" t="s">
        <v>478</v>
      </c>
      <c r="M109" s="758"/>
      <c r="N109" s="758"/>
      <c r="O109" s="759"/>
      <c r="P109" s="757" t="s">
        <v>471</v>
      </c>
      <c r="Q109" s="758"/>
      <c r="R109" s="758"/>
      <c r="S109" s="758"/>
      <c r="T109" s="758"/>
      <c r="U109" s="758"/>
      <c r="V109" s="758"/>
      <c r="W109" s="758"/>
      <c r="X109" s="758"/>
      <c r="Y109" s="758"/>
      <c r="Z109" s="758"/>
      <c r="AA109" s="758"/>
      <c r="AB109" s="759"/>
    </row>
    <row r="110" spans="1:29" ht="24" customHeight="1" x14ac:dyDescent="0.15">
      <c r="A110" s="742">
        <v>5</v>
      </c>
      <c r="B110" s="745"/>
      <c r="C110" s="746"/>
      <c r="D110" s="747"/>
      <c r="E110" s="745"/>
      <c r="F110" s="746"/>
      <c r="G110" s="747"/>
      <c r="H110" s="718"/>
      <c r="I110" s="719"/>
      <c r="J110" s="719"/>
      <c r="K110" s="724" t="s">
        <v>728</v>
      </c>
      <c r="L110" s="727"/>
      <c r="M110" s="728"/>
      <c r="N110" s="728"/>
      <c r="O110" s="715" t="s">
        <v>729</v>
      </c>
      <c r="P110" s="733"/>
      <c r="Q110" s="734"/>
      <c r="R110" s="734"/>
      <c r="S110" s="734"/>
      <c r="T110" s="734"/>
      <c r="U110" s="734"/>
      <c r="V110" s="734"/>
      <c r="W110" s="734"/>
      <c r="X110" s="734"/>
      <c r="Y110" s="734"/>
      <c r="Z110" s="734"/>
      <c r="AA110" s="734"/>
      <c r="AB110" s="735"/>
      <c r="AC110" s="713"/>
    </row>
    <row r="111" spans="1:29" ht="24" customHeight="1" x14ac:dyDescent="0.15">
      <c r="A111" s="743"/>
      <c r="B111" s="748"/>
      <c r="C111" s="749"/>
      <c r="D111" s="750"/>
      <c r="E111" s="748"/>
      <c r="F111" s="749"/>
      <c r="G111" s="750"/>
      <c r="H111" s="720"/>
      <c r="I111" s="721"/>
      <c r="J111" s="721"/>
      <c r="K111" s="725"/>
      <c r="L111" s="729"/>
      <c r="M111" s="730"/>
      <c r="N111" s="730"/>
      <c r="O111" s="716"/>
      <c r="P111" s="736"/>
      <c r="Q111" s="737"/>
      <c r="R111" s="737"/>
      <c r="S111" s="737"/>
      <c r="T111" s="737"/>
      <c r="U111" s="737"/>
      <c r="V111" s="737"/>
      <c r="W111" s="737"/>
      <c r="X111" s="737"/>
      <c r="Y111" s="737"/>
      <c r="Z111" s="737"/>
      <c r="AA111" s="737"/>
      <c r="AB111" s="738"/>
      <c r="AC111" s="714"/>
    </row>
    <row r="112" spans="1:29" ht="24" customHeight="1" x14ac:dyDescent="0.15">
      <c r="A112" s="743"/>
      <c r="B112" s="748"/>
      <c r="C112" s="749"/>
      <c r="D112" s="750"/>
      <c r="E112" s="748"/>
      <c r="F112" s="749"/>
      <c r="G112" s="750"/>
      <c r="H112" s="720"/>
      <c r="I112" s="721"/>
      <c r="J112" s="721"/>
      <c r="K112" s="725"/>
      <c r="L112" s="729"/>
      <c r="M112" s="730"/>
      <c r="N112" s="730"/>
      <c r="O112" s="716"/>
      <c r="P112" s="736"/>
      <c r="Q112" s="737"/>
      <c r="R112" s="737"/>
      <c r="S112" s="737"/>
      <c r="T112" s="737"/>
      <c r="U112" s="737"/>
      <c r="V112" s="737"/>
      <c r="W112" s="737"/>
      <c r="X112" s="737"/>
      <c r="Y112" s="737"/>
      <c r="Z112" s="737"/>
      <c r="AA112" s="737"/>
      <c r="AB112" s="738"/>
      <c r="AC112" s="714"/>
    </row>
    <row r="113" spans="1:29" ht="24" customHeight="1" x14ac:dyDescent="0.15">
      <c r="A113" s="743"/>
      <c r="B113" s="748"/>
      <c r="C113" s="749"/>
      <c r="D113" s="750"/>
      <c r="E113" s="748"/>
      <c r="F113" s="749"/>
      <c r="G113" s="750"/>
      <c r="H113" s="720"/>
      <c r="I113" s="721"/>
      <c r="J113" s="721"/>
      <c r="K113" s="725"/>
      <c r="L113" s="729"/>
      <c r="M113" s="730"/>
      <c r="N113" s="730"/>
      <c r="O113" s="716"/>
      <c r="P113" s="736"/>
      <c r="Q113" s="737"/>
      <c r="R113" s="737"/>
      <c r="S113" s="737"/>
      <c r="T113" s="737"/>
      <c r="U113" s="737"/>
      <c r="V113" s="737"/>
      <c r="W113" s="737"/>
      <c r="X113" s="737"/>
      <c r="Y113" s="737"/>
      <c r="Z113" s="737"/>
      <c r="AA113" s="737"/>
      <c r="AB113" s="738"/>
      <c r="AC113" s="714"/>
    </row>
    <row r="114" spans="1:29" ht="24" customHeight="1" x14ac:dyDescent="0.15">
      <c r="A114" s="743"/>
      <c r="B114" s="748"/>
      <c r="C114" s="749"/>
      <c r="D114" s="750"/>
      <c r="E114" s="748"/>
      <c r="F114" s="749"/>
      <c r="G114" s="750"/>
      <c r="H114" s="720"/>
      <c r="I114" s="721"/>
      <c r="J114" s="721"/>
      <c r="K114" s="725"/>
      <c r="L114" s="729"/>
      <c r="M114" s="730"/>
      <c r="N114" s="730"/>
      <c r="O114" s="716"/>
      <c r="P114" s="736"/>
      <c r="Q114" s="737"/>
      <c r="R114" s="737"/>
      <c r="S114" s="737"/>
      <c r="T114" s="737"/>
      <c r="U114" s="737"/>
      <c r="V114" s="737"/>
      <c r="W114" s="737"/>
      <c r="X114" s="737"/>
      <c r="Y114" s="737"/>
      <c r="Z114" s="737"/>
      <c r="AA114" s="737"/>
      <c r="AB114" s="738"/>
      <c r="AC114" s="714"/>
    </row>
    <row r="115" spans="1:29" ht="24" customHeight="1" x14ac:dyDescent="0.15">
      <c r="A115" s="743"/>
      <c r="B115" s="748"/>
      <c r="C115" s="749"/>
      <c r="D115" s="750"/>
      <c r="E115" s="748"/>
      <c r="F115" s="749"/>
      <c r="G115" s="750"/>
      <c r="H115" s="720"/>
      <c r="I115" s="721"/>
      <c r="J115" s="721"/>
      <c r="K115" s="725"/>
      <c r="L115" s="729"/>
      <c r="M115" s="730"/>
      <c r="N115" s="730"/>
      <c r="O115" s="716"/>
      <c r="P115" s="736"/>
      <c r="Q115" s="737"/>
      <c r="R115" s="737"/>
      <c r="S115" s="737"/>
      <c r="T115" s="737"/>
      <c r="U115" s="737"/>
      <c r="V115" s="737"/>
      <c r="W115" s="737"/>
      <c r="X115" s="737"/>
      <c r="Y115" s="737"/>
      <c r="Z115" s="737"/>
      <c r="AA115" s="737"/>
      <c r="AB115" s="738"/>
      <c r="AC115" s="714"/>
    </row>
    <row r="116" spans="1:29" ht="24" customHeight="1" x14ac:dyDescent="0.15">
      <c r="A116" s="743"/>
      <c r="B116" s="748"/>
      <c r="C116" s="749"/>
      <c r="D116" s="750"/>
      <c r="E116" s="748"/>
      <c r="F116" s="749"/>
      <c r="G116" s="750"/>
      <c r="H116" s="720"/>
      <c r="I116" s="721"/>
      <c r="J116" s="721"/>
      <c r="K116" s="725"/>
      <c r="L116" s="729"/>
      <c r="M116" s="730"/>
      <c r="N116" s="730"/>
      <c r="O116" s="716"/>
      <c r="P116" s="736"/>
      <c r="Q116" s="737"/>
      <c r="R116" s="737"/>
      <c r="S116" s="737"/>
      <c r="T116" s="737"/>
      <c r="U116" s="737"/>
      <c r="V116" s="737"/>
      <c r="W116" s="737"/>
      <c r="X116" s="737"/>
      <c r="Y116" s="737"/>
      <c r="Z116" s="737"/>
      <c r="AA116" s="737"/>
      <c r="AB116" s="738"/>
      <c r="AC116" s="714"/>
    </row>
    <row r="117" spans="1:29" ht="24" customHeight="1" x14ac:dyDescent="0.15">
      <c r="A117" s="743"/>
      <c r="B117" s="748"/>
      <c r="C117" s="749"/>
      <c r="D117" s="750"/>
      <c r="E117" s="748"/>
      <c r="F117" s="749"/>
      <c r="G117" s="750"/>
      <c r="H117" s="720"/>
      <c r="I117" s="721"/>
      <c r="J117" s="721"/>
      <c r="K117" s="725"/>
      <c r="L117" s="729"/>
      <c r="M117" s="730"/>
      <c r="N117" s="730"/>
      <c r="O117" s="716"/>
      <c r="P117" s="736"/>
      <c r="Q117" s="737"/>
      <c r="R117" s="737"/>
      <c r="S117" s="737"/>
      <c r="T117" s="737"/>
      <c r="U117" s="737"/>
      <c r="V117" s="737"/>
      <c r="W117" s="737"/>
      <c r="X117" s="737"/>
      <c r="Y117" s="737"/>
      <c r="Z117" s="737"/>
      <c r="AA117" s="737"/>
      <c r="AB117" s="738"/>
      <c r="AC117" s="714"/>
    </row>
    <row r="118" spans="1:29" ht="24" customHeight="1" x14ac:dyDescent="0.15">
      <c r="A118" s="744"/>
      <c r="B118" s="751"/>
      <c r="C118" s="752"/>
      <c r="D118" s="753"/>
      <c r="E118" s="751"/>
      <c r="F118" s="752"/>
      <c r="G118" s="753"/>
      <c r="H118" s="722"/>
      <c r="I118" s="723"/>
      <c r="J118" s="723"/>
      <c r="K118" s="726"/>
      <c r="L118" s="731"/>
      <c r="M118" s="732"/>
      <c r="N118" s="732"/>
      <c r="O118" s="717"/>
      <c r="P118" s="739"/>
      <c r="Q118" s="740"/>
      <c r="R118" s="740"/>
      <c r="S118" s="740"/>
      <c r="T118" s="740"/>
      <c r="U118" s="740"/>
      <c r="V118" s="740"/>
      <c r="W118" s="740"/>
      <c r="X118" s="740"/>
      <c r="Y118" s="740"/>
      <c r="Z118" s="740"/>
      <c r="AA118" s="740"/>
      <c r="AB118" s="741"/>
      <c r="AC118" s="714"/>
    </row>
    <row r="119" spans="1:29" ht="24" customHeight="1" x14ac:dyDescent="0.15">
      <c r="A119" s="742">
        <v>6</v>
      </c>
      <c r="B119" s="745"/>
      <c r="C119" s="746"/>
      <c r="D119" s="747"/>
      <c r="E119" s="745"/>
      <c r="F119" s="746"/>
      <c r="G119" s="747"/>
      <c r="H119" s="718"/>
      <c r="I119" s="719"/>
      <c r="J119" s="719"/>
      <c r="K119" s="724" t="s">
        <v>728</v>
      </c>
      <c r="L119" s="727"/>
      <c r="M119" s="728"/>
      <c r="N119" s="728"/>
      <c r="O119" s="715" t="s">
        <v>729</v>
      </c>
      <c r="P119" s="733"/>
      <c r="Q119" s="734"/>
      <c r="R119" s="734"/>
      <c r="S119" s="734"/>
      <c r="T119" s="734"/>
      <c r="U119" s="734"/>
      <c r="V119" s="734"/>
      <c r="W119" s="734"/>
      <c r="X119" s="734"/>
      <c r="Y119" s="734"/>
      <c r="Z119" s="734"/>
      <c r="AA119" s="734"/>
      <c r="AB119" s="735"/>
      <c r="AC119" s="713"/>
    </row>
    <row r="120" spans="1:29" ht="24" customHeight="1" x14ac:dyDescent="0.15">
      <c r="A120" s="743"/>
      <c r="B120" s="748"/>
      <c r="C120" s="749"/>
      <c r="D120" s="750"/>
      <c r="E120" s="748"/>
      <c r="F120" s="749"/>
      <c r="G120" s="750"/>
      <c r="H120" s="720"/>
      <c r="I120" s="721"/>
      <c r="J120" s="721"/>
      <c r="K120" s="725"/>
      <c r="L120" s="729"/>
      <c r="M120" s="730"/>
      <c r="N120" s="730"/>
      <c r="O120" s="716"/>
      <c r="P120" s="736"/>
      <c r="Q120" s="737"/>
      <c r="R120" s="737"/>
      <c r="S120" s="737"/>
      <c r="T120" s="737"/>
      <c r="U120" s="737"/>
      <c r="V120" s="737"/>
      <c r="W120" s="737"/>
      <c r="X120" s="737"/>
      <c r="Y120" s="737"/>
      <c r="Z120" s="737"/>
      <c r="AA120" s="737"/>
      <c r="AB120" s="738"/>
      <c r="AC120" s="714"/>
    </row>
    <row r="121" spans="1:29" ht="24" customHeight="1" x14ac:dyDescent="0.15">
      <c r="A121" s="743"/>
      <c r="B121" s="748"/>
      <c r="C121" s="749"/>
      <c r="D121" s="750"/>
      <c r="E121" s="748"/>
      <c r="F121" s="749"/>
      <c r="G121" s="750"/>
      <c r="H121" s="720"/>
      <c r="I121" s="721"/>
      <c r="J121" s="721"/>
      <c r="K121" s="725"/>
      <c r="L121" s="729"/>
      <c r="M121" s="730"/>
      <c r="N121" s="730"/>
      <c r="O121" s="716"/>
      <c r="P121" s="736"/>
      <c r="Q121" s="737"/>
      <c r="R121" s="737"/>
      <c r="S121" s="737"/>
      <c r="T121" s="737"/>
      <c r="U121" s="737"/>
      <c r="V121" s="737"/>
      <c r="W121" s="737"/>
      <c r="X121" s="737"/>
      <c r="Y121" s="737"/>
      <c r="Z121" s="737"/>
      <c r="AA121" s="737"/>
      <c r="AB121" s="738"/>
      <c r="AC121" s="714"/>
    </row>
    <row r="122" spans="1:29" ht="24" customHeight="1" x14ac:dyDescent="0.15">
      <c r="A122" s="743"/>
      <c r="B122" s="748"/>
      <c r="C122" s="749"/>
      <c r="D122" s="750"/>
      <c r="E122" s="748"/>
      <c r="F122" s="749"/>
      <c r="G122" s="750"/>
      <c r="H122" s="720"/>
      <c r="I122" s="721"/>
      <c r="J122" s="721"/>
      <c r="K122" s="725"/>
      <c r="L122" s="729"/>
      <c r="M122" s="730"/>
      <c r="N122" s="730"/>
      <c r="O122" s="716"/>
      <c r="P122" s="736"/>
      <c r="Q122" s="737"/>
      <c r="R122" s="737"/>
      <c r="S122" s="737"/>
      <c r="T122" s="737"/>
      <c r="U122" s="737"/>
      <c r="V122" s="737"/>
      <c r="W122" s="737"/>
      <c r="X122" s="737"/>
      <c r="Y122" s="737"/>
      <c r="Z122" s="737"/>
      <c r="AA122" s="737"/>
      <c r="AB122" s="738"/>
      <c r="AC122" s="714"/>
    </row>
    <row r="123" spans="1:29" ht="24" customHeight="1" x14ac:dyDescent="0.15">
      <c r="A123" s="743"/>
      <c r="B123" s="748"/>
      <c r="C123" s="749"/>
      <c r="D123" s="750"/>
      <c r="E123" s="748"/>
      <c r="F123" s="749"/>
      <c r="G123" s="750"/>
      <c r="H123" s="720"/>
      <c r="I123" s="721"/>
      <c r="J123" s="721"/>
      <c r="K123" s="725"/>
      <c r="L123" s="729"/>
      <c r="M123" s="730"/>
      <c r="N123" s="730"/>
      <c r="O123" s="716"/>
      <c r="P123" s="736"/>
      <c r="Q123" s="737"/>
      <c r="R123" s="737"/>
      <c r="S123" s="737"/>
      <c r="T123" s="737"/>
      <c r="U123" s="737"/>
      <c r="V123" s="737"/>
      <c r="W123" s="737"/>
      <c r="X123" s="737"/>
      <c r="Y123" s="737"/>
      <c r="Z123" s="737"/>
      <c r="AA123" s="737"/>
      <c r="AB123" s="738"/>
      <c r="AC123" s="714"/>
    </row>
    <row r="124" spans="1:29" ht="24" customHeight="1" x14ac:dyDescent="0.15">
      <c r="A124" s="743"/>
      <c r="B124" s="748"/>
      <c r="C124" s="749"/>
      <c r="D124" s="750"/>
      <c r="E124" s="748"/>
      <c r="F124" s="749"/>
      <c r="G124" s="750"/>
      <c r="H124" s="720"/>
      <c r="I124" s="721"/>
      <c r="J124" s="721"/>
      <c r="K124" s="725"/>
      <c r="L124" s="729"/>
      <c r="M124" s="730"/>
      <c r="N124" s="730"/>
      <c r="O124" s="716"/>
      <c r="P124" s="736"/>
      <c r="Q124" s="737"/>
      <c r="R124" s="737"/>
      <c r="S124" s="737"/>
      <c r="T124" s="737"/>
      <c r="U124" s="737"/>
      <c r="V124" s="737"/>
      <c r="W124" s="737"/>
      <c r="X124" s="737"/>
      <c r="Y124" s="737"/>
      <c r="Z124" s="737"/>
      <c r="AA124" s="737"/>
      <c r="AB124" s="738"/>
      <c r="AC124" s="714"/>
    </row>
    <row r="125" spans="1:29" ht="24" customHeight="1" x14ac:dyDescent="0.15">
      <c r="A125" s="743"/>
      <c r="B125" s="748"/>
      <c r="C125" s="749"/>
      <c r="D125" s="750"/>
      <c r="E125" s="748"/>
      <c r="F125" s="749"/>
      <c r="G125" s="750"/>
      <c r="H125" s="720"/>
      <c r="I125" s="721"/>
      <c r="J125" s="721"/>
      <c r="K125" s="725"/>
      <c r="L125" s="729"/>
      <c r="M125" s="730"/>
      <c r="N125" s="730"/>
      <c r="O125" s="716"/>
      <c r="P125" s="736"/>
      <c r="Q125" s="737"/>
      <c r="R125" s="737"/>
      <c r="S125" s="737"/>
      <c r="T125" s="737"/>
      <c r="U125" s="737"/>
      <c r="V125" s="737"/>
      <c r="W125" s="737"/>
      <c r="X125" s="737"/>
      <c r="Y125" s="737"/>
      <c r="Z125" s="737"/>
      <c r="AA125" s="737"/>
      <c r="AB125" s="738"/>
      <c r="AC125" s="714"/>
    </row>
    <row r="126" spans="1:29" ht="24" customHeight="1" x14ac:dyDescent="0.15">
      <c r="A126" s="743"/>
      <c r="B126" s="748"/>
      <c r="C126" s="749"/>
      <c r="D126" s="750"/>
      <c r="E126" s="748"/>
      <c r="F126" s="749"/>
      <c r="G126" s="750"/>
      <c r="H126" s="720"/>
      <c r="I126" s="721"/>
      <c r="J126" s="721"/>
      <c r="K126" s="725"/>
      <c r="L126" s="729"/>
      <c r="M126" s="730"/>
      <c r="N126" s="730"/>
      <c r="O126" s="716"/>
      <c r="P126" s="736"/>
      <c r="Q126" s="737"/>
      <c r="R126" s="737"/>
      <c r="S126" s="737"/>
      <c r="T126" s="737"/>
      <c r="U126" s="737"/>
      <c r="V126" s="737"/>
      <c r="W126" s="737"/>
      <c r="X126" s="737"/>
      <c r="Y126" s="737"/>
      <c r="Z126" s="737"/>
      <c r="AA126" s="737"/>
      <c r="AB126" s="738"/>
      <c r="AC126" s="714"/>
    </row>
    <row r="127" spans="1:29" ht="24" customHeight="1" x14ac:dyDescent="0.15">
      <c r="A127" s="744"/>
      <c r="B127" s="751"/>
      <c r="C127" s="752"/>
      <c r="D127" s="753"/>
      <c r="E127" s="751"/>
      <c r="F127" s="752"/>
      <c r="G127" s="753"/>
      <c r="H127" s="722"/>
      <c r="I127" s="723"/>
      <c r="J127" s="723"/>
      <c r="K127" s="726"/>
      <c r="L127" s="731"/>
      <c r="M127" s="732"/>
      <c r="N127" s="732"/>
      <c r="O127" s="717"/>
      <c r="P127" s="739"/>
      <c r="Q127" s="740"/>
      <c r="R127" s="740"/>
      <c r="S127" s="740"/>
      <c r="T127" s="740"/>
      <c r="U127" s="740"/>
      <c r="V127" s="740"/>
      <c r="W127" s="740"/>
      <c r="X127" s="740"/>
      <c r="Y127" s="740"/>
      <c r="Z127" s="740"/>
      <c r="AA127" s="740"/>
      <c r="AB127" s="741"/>
      <c r="AC127" s="714"/>
    </row>
    <row r="128" spans="1:29" ht="24" customHeight="1" x14ac:dyDescent="0.15">
      <c r="A128" s="742">
        <v>7</v>
      </c>
      <c r="B128" s="745"/>
      <c r="C128" s="746"/>
      <c r="D128" s="747"/>
      <c r="E128" s="745"/>
      <c r="F128" s="746"/>
      <c r="G128" s="747"/>
      <c r="H128" s="718"/>
      <c r="I128" s="719"/>
      <c r="J128" s="719"/>
      <c r="K128" s="724" t="s">
        <v>728</v>
      </c>
      <c r="L128" s="727"/>
      <c r="M128" s="728"/>
      <c r="N128" s="728"/>
      <c r="O128" s="715" t="s">
        <v>729</v>
      </c>
      <c r="P128" s="733"/>
      <c r="Q128" s="734"/>
      <c r="R128" s="734"/>
      <c r="S128" s="734"/>
      <c r="T128" s="734"/>
      <c r="U128" s="734"/>
      <c r="V128" s="734"/>
      <c r="W128" s="734"/>
      <c r="X128" s="734"/>
      <c r="Y128" s="734"/>
      <c r="Z128" s="734"/>
      <c r="AA128" s="734"/>
      <c r="AB128" s="735"/>
      <c r="AC128" s="713"/>
    </row>
    <row r="129" spans="1:29" ht="24" customHeight="1" x14ac:dyDescent="0.15">
      <c r="A129" s="743"/>
      <c r="B129" s="748"/>
      <c r="C129" s="749"/>
      <c r="D129" s="750"/>
      <c r="E129" s="748"/>
      <c r="F129" s="749"/>
      <c r="G129" s="750"/>
      <c r="H129" s="720"/>
      <c r="I129" s="721"/>
      <c r="J129" s="721"/>
      <c r="K129" s="725"/>
      <c r="L129" s="729"/>
      <c r="M129" s="730"/>
      <c r="N129" s="730"/>
      <c r="O129" s="716"/>
      <c r="P129" s="736"/>
      <c r="Q129" s="737"/>
      <c r="R129" s="737"/>
      <c r="S129" s="737"/>
      <c r="T129" s="737"/>
      <c r="U129" s="737"/>
      <c r="V129" s="737"/>
      <c r="W129" s="737"/>
      <c r="X129" s="737"/>
      <c r="Y129" s="737"/>
      <c r="Z129" s="737"/>
      <c r="AA129" s="737"/>
      <c r="AB129" s="738"/>
      <c r="AC129" s="714"/>
    </row>
    <row r="130" spans="1:29" ht="24" customHeight="1" x14ac:dyDescent="0.15">
      <c r="A130" s="743"/>
      <c r="B130" s="748"/>
      <c r="C130" s="749"/>
      <c r="D130" s="750"/>
      <c r="E130" s="748"/>
      <c r="F130" s="749"/>
      <c r="G130" s="750"/>
      <c r="H130" s="720"/>
      <c r="I130" s="721"/>
      <c r="J130" s="721"/>
      <c r="K130" s="725"/>
      <c r="L130" s="729"/>
      <c r="M130" s="730"/>
      <c r="N130" s="730"/>
      <c r="O130" s="716"/>
      <c r="P130" s="736"/>
      <c r="Q130" s="737"/>
      <c r="R130" s="737"/>
      <c r="S130" s="737"/>
      <c r="T130" s="737"/>
      <c r="U130" s="737"/>
      <c r="V130" s="737"/>
      <c r="W130" s="737"/>
      <c r="X130" s="737"/>
      <c r="Y130" s="737"/>
      <c r="Z130" s="737"/>
      <c r="AA130" s="737"/>
      <c r="AB130" s="738"/>
      <c r="AC130" s="714"/>
    </row>
    <row r="131" spans="1:29" ht="24" customHeight="1" x14ac:dyDescent="0.15">
      <c r="A131" s="743"/>
      <c r="B131" s="748"/>
      <c r="C131" s="749"/>
      <c r="D131" s="750"/>
      <c r="E131" s="748"/>
      <c r="F131" s="749"/>
      <c r="G131" s="750"/>
      <c r="H131" s="720"/>
      <c r="I131" s="721"/>
      <c r="J131" s="721"/>
      <c r="K131" s="725"/>
      <c r="L131" s="729"/>
      <c r="M131" s="730"/>
      <c r="N131" s="730"/>
      <c r="O131" s="716"/>
      <c r="P131" s="736"/>
      <c r="Q131" s="737"/>
      <c r="R131" s="737"/>
      <c r="S131" s="737"/>
      <c r="T131" s="737"/>
      <c r="U131" s="737"/>
      <c r="V131" s="737"/>
      <c r="W131" s="737"/>
      <c r="X131" s="737"/>
      <c r="Y131" s="737"/>
      <c r="Z131" s="737"/>
      <c r="AA131" s="737"/>
      <c r="AB131" s="738"/>
      <c r="AC131" s="714"/>
    </row>
    <row r="132" spans="1:29" ht="24" customHeight="1" x14ac:dyDescent="0.15">
      <c r="A132" s="743"/>
      <c r="B132" s="748"/>
      <c r="C132" s="749"/>
      <c r="D132" s="750"/>
      <c r="E132" s="748"/>
      <c r="F132" s="749"/>
      <c r="G132" s="750"/>
      <c r="H132" s="720"/>
      <c r="I132" s="721"/>
      <c r="J132" s="721"/>
      <c r="K132" s="725"/>
      <c r="L132" s="729"/>
      <c r="M132" s="730"/>
      <c r="N132" s="730"/>
      <c r="O132" s="716"/>
      <c r="P132" s="736"/>
      <c r="Q132" s="737"/>
      <c r="R132" s="737"/>
      <c r="S132" s="737"/>
      <c r="T132" s="737"/>
      <c r="U132" s="737"/>
      <c r="V132" s="737"/>
      <c r="W132" s="737"/>
      <c r="X132" s="737"/>
      <c r="Y132" s="737"/>
      <c r="Z132" s="737"/>
      <c r="AA132" s="737"/>
      <c r="AB132" s="738"/>
      <c r="AC132" s="714"/>
    </row>
    <row r="133" spans="1:29" ht="24" customHeight="1" x14ac:dyDescent="0.15">
      <c r="A133" s="743"/>
      <c r="B133" s="748"/>
      <c r="C133" s="749"/>
      <c r="D133" s="750"/>
      <c r="E133" s="748"/>
      <c r="F133" s="749"/>
      <c r="G133" s="750"/>
      <c r="H133" s="720"/>
      <c r="I133" s="721"/>
      <c r="J133" s="721"/>
      <c r="K133" s="725"/>
      <c r="L133" s="729"/>
      <c r="M133" s="730"/>
      <c r="N133" s="730"/>
      <c r="O133" s="716"/>
      <c r="P133" s="736"/>
      <c r="Q133" s="737"/>
      <c r="R133" s="737"/>
      <c r="S133" s="737"/>
      <c r="T133" s="737"/>
      <c r="U133" s="737"/>
      <c r="V133" s="737"/>
      <c r="W133" s="737"/>
      <c r="X133" s="737"/>
      <c r="Y133" s="737"/>
      <c r="Z133" s="737"/>
      <c r="AA133" s="737"/>
      <c r="AB133" s="738"/>
      <c r="AC133" s="714"/>
    </row>
    <row r="134" spans="1:29" ht="24" customHeight="1" x14ac:dyDescent="0.15">
      <c r="A134" s="743"/>
      <c r="B134" s="748"/>
      <c r="C134" s="749"/>
      <c r="D134" s="750"/>
      <c r="E134" s="748"/>
      <c r="F134" s="749"/>
      <c r="G134" s="750"/>
      <c r="H134" s="720"/>
      <c r="I134" s="721"/>
      <c r="J134" s="721"/>
      <c r="K134" s="725"/>
      <c r="L134" s="729"/>
      <c r="M134" s="730"/>
      <c r="N134" s="730"/>
      <c r="O134" s="716"/>
      <c r="P134" s="736"/>
      <c r="Q134" s="737"/>
      <c r="R134" s="737"/>
      <c r="S134" s="737"/>
      <c r="T134" s="737"/>
      <c r="U134" s="737"/>
      <c r="V134" s="737"/>
      <c r="W134" s="737"/>
      <c r="X134" s="737"/>
      <c r="Y134" s="737"/>
      <c r="Z134" s="737"/>
      <c r="AA134" s="737"/>
      <c r="AB134" s="738"/>
      <c r="AC134" s="714"/>
    </row>
    <row r="135" spans="1:29" ht="24" customHeight="1" x14ac:dyDescent="0.15">
      <c r="A135" s="743"/>
      <c r="B135" s="748"/>
      <c r="C135" s="749"/>
      <c r="D135" s="750"/>
      <c r="E135" s="748"/>
      <c r="F135" s="749"/>
      <c r="G135" s="750"/>
      <c r="H135" s="720"/>
      <c r="I135" s="721"/>
      <c r="J135" s="721"/>
      <c r="K135" s="725"/>
      <c r="L135" s="729"/>
      <c r="M135" s="730"/>
      <c r="N135" s="730"/>
      <c r="O135" s="716"/>
      <c r="P135" s="736"/>
      <c r="Q135" s="737"/>
      <c r="R135" s="737"/>
      <c r="S135" s="737"/>
      <c r="T135" s="737"/>
      <c r="U135" s="737"/>
      <c r="V135" s="737"/>
      <c r="W135" s="737"/>
      <c r="X135" s="737"/>
      <c r="Y135" s="737"/>
      <c r="Z135" s="737"/>
      <c r="AA135" s="737"/>
      <c r="AB135" s="738"/>
      <c r="AC135" s="714"/>
    </row>
    <row r="136" spans="1:29" ht="24" customHeight="1" x14ac:dyDescent="0.15">
      <c r="A136" s="744"/>
      <c r="B136" s="751"/>
      <c r="C136" s="752"/>
      <c r="D136" s="753"/>
      <c r="E136" s="751"/>
      <c r="F136" s="752"/>
      <c r="G136" s="753"/>
      <c r="H136" s="722"/>
      <c r="I136" s="723"/>
      <c r="J136" s="723"/>
      <c r="K136" s="726"/>
      <c r="L136" s="731"/>
      <c r="M136" s="732"/>
      <c r="N136" s="732"/>
      <c r="O136" s="717"/>
      <c r="P136" s="739"/>
      <c r="Q136" s="740"/>
      <c r="R136" s="740"/>
      <c r="S136" s="740"/>
      <c r="T136" s="740"/>
      <c r="U136" s="740"/>
      <c r="V136" s="740"/>
      <c r="W136" s="740"/>
      <c r="X136" s="740"/>
      <c r="Y136" s="740"/>
      <c r="Z136" s="740"/>
      <c r="AA136" s="740"/>
      <c r="AB136" s="741"/>
      <c r="AC136" s="714"/>
    </row>
    <row r="137" spans="1:29" ht="24" customHeight="1" x14ac:dyDescent="0.15">
      <c r="A137" s="742">
        <v>8</v>
      </c>
      <c r="B137" s="745"/>
      <c r="C137" s="746"/>
      <c r="D137" s="747"/>
      <c r="E137" s="745"/>
      <c r="F137" s="746"/>
      <c r="G137" s="747"/>
      <c r="H137" s="718"/>
      <c r="I137" s="719"/>
      <c r="J137" s="719"/>
      <c r="K137" s="724" t="s">
        <v>728</v>
      </c>
      <c r="L137" s="727"/>
      <c r="M137" s="728"/>
      <c r="N137" s="728"/>
      <c r="O137" s="715" t="s">
        <v>729</v>
      </c>
      <c r="P137" s="733"/>
      <c r="Q137" s="734"/>
      <c r="R137" s="734"/>
      <c r="S137" s="734"/>
      <c r="T137" s="734"/>
      <c r="U137" s="734"/>
      <c r="V137" s="734"/>
      <c r="W137" s="734"/>
      <c r="X137" s="734"/>
      <c r="Y137" s="734"/>
      <c r="Z137" s="734"/>
      <c r="AA137" s="734"/>
      <c r="AB137" s="735"/>
      <c r="AC137" s="713"/>
    </row>
    <row r="138" spans="1:29" ht="24" customHeight="1" x14ac:dyDescent="0.15">
      <c r="A138" s="743"/>
      <c r="B138" s="748"/>
      <c r="C138" s="749"/>
      <c r="D138" s="750"/>
      <c r="E138" s="748"/>
      <c r="F138" s="749"/>
      <c r="G138" s="750"/>
      <c r="H138" s="720"/>
      <c r="I138" s="721"/>
      <c r="J138" s="721"/>
      <c r="K138" s="725"/>
      <c r="L138" s="729"/>
      <c r="M138" s="730"/>
      <c r="N138" s="730"/>
      <c r="O138" s="716"/>
      <c r="P138" s="736"/>
      <c r="Q138" s="737"/>
      <c r="R138" s="737"/>
      <c r="S138" s="737"/>
      <c r="T138" s="737"/>
      <c r="U138" s="737"/>
      <c r="V138" s="737"/>
      <c r="W138" s="737"/>
      <c r="X138" s="737"/>
      <c r="Y138" s="737"/>
      <c r="Z138" s="737"/>
      <c r="AA138" s="737"/>
      <c r="AB138" s="738"/>
      <c r="AC138" s="714"/>
    </row>
    <row r="139" spans="1:29" ht="24" customHeight="1" x14ac:dyDescent="0.15">
      <c r="A139" s="743"/>
      <c r="B139" s="748"/>
      <c r="C139" s="749"/>
      <c r="D139" s="750"/>
      <c r="E139" s="748"/>
      <c r="F139" s="749"/>
      <c r="G139" s="750"/>
      <c r="H139" s="720"/>
      <c r="I139" s="721"/>
      <c r="J139" s="721"/>
      <c r="K139" s="725"/>
      <c r="L139" s="729"/>
      <c r="M139" s="730"/>
      <c r="N139" s="730"/>
      <c r="O139" s="716"/>
      <c r="P139" s="736"/>
      <c r="Q139" s="737"/>
      <c r="R139" s="737"/>
      <c r="S139" s="737"/>
      <c r="T139" s="737"/>
      <c r="U139" s="737"/>
      <c r="V139" s="737"/>
      <c r="W139" s="737"/>
      <c r="X139" s="737"/>
      <c r="Y139" s="737"/>
      <c r="Z139" s="737"/>
      <c r="AA139" s="737"/>
      <c r="AB139" s="738"/>
      <c r="AC139" s="714"/>
    </row>
    <row r="140" spans="1:29" ht="24" customHeight="1" x14ac:dyDescent="0.15">
      <c r="A140" s="743"/>
      <c r="B140" s="748"/>
      <c r="C140" s="749"/>
      <c r="D140" s="750"/>
      <c r="E140" s="748"/>
      <c r="F140" s="749"/>
      <c r="G140" s="750"/>
      <c r="H140" s="720"/>
      <c r="I140" s="721"/>
      <c r="J140" s="721"/>
      <c r="K140" s="725"/>
      <c r="L140" s="729"/>
      <c r="M140" s="730"/>
      <c r="N140" s="730"/>
      <c r="O140" s="716"/>
      <c r="P140" s="736"/>
      <c r="Q140" s="737"/>
      <c r="R140" s="737"/>
      <c r="S140" s="737"/>
      <c r="T140" s="737"/>
      <c r="U140" s="737"/>
      <c r="V140" s="737"/>
      <c r="W140" s="737"/>
      <c r="X140" s="737"/>
      <c r="Y140" s="737"/>
      <c r="Z140" s="737"/>
      <c r="AA140" s="737"/>
      <c r="AB140" s="738"/>
      <c r="AC140" s="714"/>
    </row>
    <row r="141" spans="1:29" ht="24" customHeight="1" x14ac:dyDescent="0.15">
      <c r="A141" s="743"/>
      <c r="B141" s="748"/>
      <c r="C141" s="749"/>
      <c r="D141" s="750"/>
      <c r="E141" s="748"/>
      <c r="F141" s="749"/>
      <c r="G141" s="750"/>
      <c r="H141" s="720"/>
      <c r="I141" s="721"/>
      <c r="J141" s="721"/>
      <c r="K141" s="725"/>
      <c r="L141" s="729"/>
      <c r="M141" s="730"/>
      <c r="N141" s="730"/>
      <c r="O141" s="716"/>
      <c r="P141" s="736"/>
      <c r="Q141" s="737"/>
      <c r="R141" s="737"/>
      <c r="S141" s="737"/>
      <c r="T141" s="737"/>
      <c r="U141" s="737"/>
      <c r="V141" s="737"/>
      <c r="W141" s="737"/>
      <c r="X141" s="737"/>
      <c r="Y141" s="737"/>
      <c r="Z141" s="737"/>
      <c r="AA141" s="737"/>
      <c r="AB141" s="738"/>
      <c r="AC141" s="714"/>
    </row>
    <row r="142" spans="1:29" ht="24" customHeight="1" x14ac:dyDescent="0.15">
      <c r="A142" s="743"/>
      <c r="B142" s="748"/>
      <c r="C142" s="749"/>
      <c r="D142" s="750"/>
      <c r="E142" s="748"/>
      <c r="F142" s="749"/>
      <c r="G142" s="750"/>
      <c r="H142" s="720"/>
      <c r="I142" s="721"/>
      <c r="J142" s="721"/>
      <c r="K142" s="725"/>
      <c r="L142" s="729"/>
      <c r="M142" s="730"/>
      <c r="N142" s="730"/>
      <c r="O142" s="716"/>
      <c r="P142" s="736"/>
      <c r="Q142" s="737"/>
      <c r="R142" s="737"/>
      <c r="S142" s="737"/>
      <c r="T142" s="737"/>
      <c r="U142" s="737"/>
      <c r="V142" s="737"/>
      <c r="W142" s="737"/>
      <c r="X142" s="737"/>
      <c r="Y142" s="737"/>
      <c r="Z142" s="737"/>
      <c r="AA142" s="737"/>
      <c r="AB142" s="738"/>
      <c r="AC142" s="714"/>
    </row>
    <row r="143" spans="1:29" ht="24" customHeight="1" x14ac:dyDescent="0.15">
      <c r="A143" s="743"/>
      <c r="B143" s="748"/>
      <c r="C143" s="749"/>
      <c r="D143" s="750"/>
      <c r="E143" s="748"/>
      <c r="F143" s="749"/>
      <c r="G143" s="750"/>
      <c r="H143" s="720"/>
      <c r="I143" s="721"/>
      <c r="J143" s="721"/>
      <c r="K143" s="725"/>
      <c r="L143" s="729"/>
      <c r="M143" s="730"/>
      <c r="N143" s="730"/>
      <c r="O143" s="716"/>
      <c r="P143" s="736"/>
      <c r="Q143" s="737"/>
      <c r="R143" s="737"/>
      <c r="S143" s="737"/>
      <c r="T143" s="737"/>
      <c r="U143" s="737"/>
      <c r="V143" s="737"/>
      <c r="W143" s="737"/>
      <c r="X143" s="737"/>
      <c r="Y143" s="737"/>
      <c r="Z143" s="737"/>
      <c r="AA143" s="737"/>
      <c r="AB143" s="738"/>
      <c r="AC143" s="714"/>
    </row>
    <row r="144" spans="1:29" ht="24" customHeight="1" x14ac:dyDescent="0.15">
      <c r="A144" s="743"/>
      <c r="B144" s="748"/>
      <c r="C144" s="749"/>
      <c r="D144" s="750"/>
      <c r="E144" s="748"/>
      <c r="F144" s="749"/>
      <c r="G144" s="750"/>
      <c r="H144" s="720"/>
      <c r="I144" s="721"/>
      <c r="J144" s="721"/>
      <c r="K144" s="725"/>
      <c r="L144" s="729"/>
      <c r="M144" s="730"/>
      <c r="N144" s="730"/>
      <c r="O144" s="716"/>
      <c r="P144" s="736"/>
      <c r="Q144" s="737"/>
      <c r="R144" s="737"/>
      <c r="S144" s="737"/>
      <c r="T144" s="737"/>
      <c r="U144" s="737"/>
      <c r="V144" s="737"/>
      <c r="W144" s="737"/>
      <c r="X144" s="737"/>
      <c r="Y144" s="737"/>
      <c r="Z144" s="737"/>
      <c r="AA144" s="737"/>
      <c r="AB144" s="738"/>
      <c r="AC144" s="714"/>
    </row>
    <row r="145" spans="1:29" ht="24" customHeight="1" x14ac:dyDescent="0.15">
      <c r="A145" s="744"/>
      <c r="B145" s="751"/>
      <c r="C145" s="752"/>
      <c r="D145" s="753"/>
      <c r="E145" s="751"/>
      <c r="F145" s="752"/>
      <c r="G145" s="753"/>
      <c r="H145" s="722"/>
      <c r="I145" s="723"/>
      <c r="J145" s="723"/>
      <c r="K145" s="726"/>
      <c r="L145" s="731"/>
      <c r="M145" s="732"/>
      <c r="N145" s="732"/>
      <c r="O145" s="717"/>
      <c r="P145" s="739"/>
      <c r="Q145" s="740"/>
      <c r="R145" s="740"/>
      <c r="S145" s="740"/>
      <c r="T145" s="740"/>
      <c r="U145" s="740"/>
      <c r="V145" s="740"/>
      <c r="W145" s="740"/>
      <c r="X145" s="740"/>
      <c r="Y145" s="740"/>
      <c r="Z145" s="740"/>
      <c r="AA145" s="740"/>
      <c r="AB145" s="741"/>
      <c r="AC145" s="714"/>
    </row>
    <row r="146" spans="1:29" x14ac:dyDescent="0.15">
      <c r="P146" s="295"/>
      <c r="Q146" s="295"/>
      <c r="R146" s="295"/>
      <c r="S146" s="295"/>
      <c r="T146" s="295"/>
      <c r="U146" s="295"/>
      <c r="V146" s="295"/>
      <c r="W146" s="295"/>
      <c r="X146" s="295"/>
      <c r="Y146" s="295"/>
      <c r="Z146" s="295"/>
      <c r="AA146" s="295"/>
      <c r="AB146" s="295"/>
    </row>
    <row r="147" spans="1:29" x14ac:dyDescent="0.15">
      <c r="A147" s="293" t="s">
        <v>469</v>
      </c>
      <c r="P147" s="295"/>
      <c r="Q147" s="295"/>
      <c r="R147" s="295"/>
      <c r="S147" s="295"/>
      <c r="T147" s="295"/>
      <c r="U147" s="295"/>
      <c r="V147" s="295"/>
      <c r="W147" s="295"/>
      <c r="X147" s="295"/>
      <c r="Y147" s="295"/>
      <c r="Z147" s="295"/>
      <c r="AA147" s="295"/>
      <c r="AB147" s="295"/>
    </row>
    <row r="148" spans="1:29" x14ac:dyDescent="0.15">
      <c r="A148" s="293" t="s">
        <v>525</v>
      </c>
      <c r="P148" s="295"/>
      <c r="Q148" s="295"/>
      <c r="R148" s="295"/>
      <c r="S148" s="295"/>
      <c r="T148" s="295"/>
      <c r="U148" s="295"/>
      <c r="V148" s="295"/>
      <c r="W148" s="295"/>
      <c r="X148" s="295"/>
      <c r="Y148" s="295"/>
      <c r="Z148" s="295"/>
      <c r="AA148" s="295"/>
      <c r="AB148" s="295"/>
    </row>
    <row r="149" spans="1:29" x14ac:dyDescent="0.15">
      <c r="P149" s="295"/>
      <c r="Q149" s="295"/>
      <c r="R149" s="295"/>
      <c r="S149" s="295"/>
      <c r="T149" s="295"/>
      <c r="U149" s="295"/>
      <c r="V149" s="295"/>
      <c r="W149" s="295"/>
      <c r="X149" s="295"/>
      <c r="Y149" s="295"/>
      <c r="Z149" s="295"/>
      <c r="AA149" s="295"/>
      <c r="AB149" s="295"/>
    </row>
    <row r="150" spans="1:29" ht="45" customHeight="1" x14ac:dyDescent="0.15">
      <c r="A150" s="294" t="s">
        <v>470</v>
      </c>
      <c r="B150" s="754" t="s">
        <v>24</v>
      </c>
      <c r="C150" s="755"/>
      <c r="D150" s="756"/>
      <c r="E150" s="754" t="s">
        <v>13</v>
      </c>
      <c r="F150" s="755"/>
      <c r="G150" s="756"/>
      <c r="H150" s="757" t="s">
        <v>723</v>
      </c>
      <c r="I150" s="758"/>
      <c r="J150" s="758"/>
      <c r="K150" s="759"/>
      <c r="L150" s="757" t="s">
        <v>478</v>
      </c>
      <c r="M150" s="758"/>
      <c r="N150" s="758"/>
      <c r="O150" s="759"/>
      <c r="P150" s="757" t="s">
        <v>471</v>
      </c>
      <c r="Q150" s="758"/>
      <c r="R150" s="758"/>
      <c r="S150" s="758"/>
      <c r="T150" s="758"/>
      <c r="U150" s="758"/>
      <c r="V150" s="758"/>
      <c r="W150" s="758"/>
      <c r="X150" s="758"/>
      <c r="Y150" s="758"/>
      <c r="Z150" s="758"/>
      <c r="AA150" s="758"/>
      <c r="AB150" s="759"/>
    </row>
    <row r="151" spans="1:29" ht="24" customHeight="1" x14ac:dyDescent="0.15">
      <c r="A151" s="742">
        <v>9</v>
      </c>
      <c r="B151" s="745"/>
      <c r="C151" s="746"/>
      <c r="D151" s="747"/>
      <c r="E151" s="745"/>
      <c r="F151" s="746"/>
      <c r="G151" s="747"/>
      <c r="H151" s="718"/>
      <c r="I151" s="719"/>
      <c r="J151" s="719"/>
      <c r="K151" s="724" t="s">
        <v>728</v>
      </c>
      <c r="L151" s="727"/>
      <c r="M151" s="728"/>
      <c r="N151" s="728"/>
      <c r="O151" s="715" t="s">
        <v>729</v>
      </c>
      <c r="P151" s="733"/>
      <c r="Q151" s="734"/>
      <c r="R151" s="734"/>
      <c r="S151" s="734"/>
      <c r="T151" s="734"/>
      <c r="U151" s="734"/>
      <c r="V151" s="734"/>
      <c r="W151" s="734"/>
      <c r="X151" s="734"/>
      <c r="Y151" s="734"/>
      <c r="Z151" s="734"/>
      <c r="AA151" s="734"/>
      <c r="AB151" s="735"/>
      <c r="AC151" s="713"/>
    </row>
    <row r="152" spans="1:29" ht="24" customHeight="1" x14ac:dyDescent="0.15">
      <c r="A152" s="743"/>
      <c r="B152" s="748"/>
      <c r="C152" s="749"/>
      <c r="D152" s="750"/>
      <c r="E152" s="748"/>
      <c r="F152" s="749"/>
      <c r="G152" s="750"/>
      <c r="H152" s="720"/>
      <c r="I152" s="721"/>
      <c r="J152" s="721"/>
      <c r="K152" s="725"/>
      <c r="L152" s="729"/>
      <c r="M152" s="730"/>
      <c r="N152" s="730"/>
      <c r="O152" s="716"/>
      <c r="P152" s="736"/>
      <c r="Q152" s="737"/>
      <c r="R152" s="737"/>
      <c r="S152" s="737"/>
      <c r="T152" s="737"/>
      <c r="U152" s="737"/>
      <c r="V152" s="737"/>
      <c r="W152" s="737"/>
      <c r="X152" s="737"/>
      <c r="Y152" s="737"/>
      <c r="Z152" s="737"/>
      <c r="AA152" s="737"/>
      <c r="AB152" s="738"/>
      <c r="AC152" s="714"/>
    </row>
    <row r="153" spans="1:29" ht="24" customHeight="1" x14ac:dyDescent="0.15">
      <c r="A153" s="743"/>
      <c r="B153" s="748"/>
      <c r="C153" s="749"/>
      <c r="D153" s="750"/>
      <c r="E153" s="748"/>
      <c r="F153" s="749"/>
      <c r="G153" s="750"/>
      <c r="H153" s="720"/>
      <c r="I153" s="721"/>
      <c r="J153" s="721"/>
      <c r="K153" s="725"/>
      <c r="L153" s="729"/>
      <c r="M153" s="730"/>
      <c r="N153" s="730"/>
      <c r="O153" s="716"/>
      <c r="P153" s="736"/>
      <c r="Q153" s="737"/>
      <c r="R153" s="737"/>
      <c r="S153" s="737"/>
      <c r="T153" s="737"/>
      <c r="U153" s="737"/>
      <c r="V153" s="737"/>
      <c r="W153" s="737"/>
      <c r="X153" s="737"/>
      <c r="Y153" s="737"/>
      <c r="Z153" s="737"/>
      <c r="AA153" s="737"/>
      <c r="AB153" s="738"/>
      <c r="AC153" s="714"/>
    </row>
    <row r="154" spans="1:29" ht="24" customHeight="1" x14ac:dyDescent="0.15">
      <c r="A154" s="743"/>
      <c r="B154" s="748"/>
      <c r="C154" s="749"/>
      <c r="D154" s="750"/>
      <c r="E154" s="748"/>
      <c r="F154" s="749"/>
      <c r="G154" s="750"/>
      <c r="H154" s="720"/>
      <c r="I154" s="721"/>
      <c r="J154" s="721"/>
      <c r="K154" s="725"/>
      <c r="L154" s="729"/>
      <c r="M154" s="730"/>
      <c r="N154" s="730"/>
      <c r="O154" s="716"/>
      <c r="P154" s="736"/>
      <c r="Q154" s="737"/>
      <c r="R154" s="737"/>
      <c r="S154" s="737"/>
      <c r="T154" s="737"/>
      <c r="U154" s="737"/>
      <c r="V154" s="737"/>
      <c r="W154" s="737"/>
      <c r="X154" s="737"/>
      <c r="Y154" s="737"/>
      <c r="Z154" s="737"/>
      <c r="AA154" s="737"/>
      <c r="AB154" s="738"/>
      <c r="AC154" s="714"/>
    </row>
    <row r="155" spans="1:29" ht="24" customHeight="1" x14ac:dyDescent="0.15">
      <c r="A155" s="743"/>
      <c r="B155" s="748"/>
      <c r="C155" s="749"/>
      <c r="D155" s="750"/>
      <c r="E155" s="748"/>
      <c r="F155" s="749"/>
      <c r="G155" s="750"/>
      <c r="H155" s="720"/>
      <c r="I155" s="721"/>
      <c r="J155" s="721"/>
      <c r="K155" s="725"/>
      <c r="L155" s="729"/>
      <c r="M155" s="730"/>
      <c r="N155" s="730"/>
      <c r="O155" s="716"/>
      <c r="P155" s="736"/>
      <c r="Q155" s="737"/>
      <c r="R155" s="737"/>
      <c r="S155" s="737"/>
      <c r="T155" s="737"/>
      <c r="U155" s="737"/>
      <c r="V155" s="737"/>
      <c r="W155" s="737"/>
      <c r="X155" s="737"/>
      <c r="Y155" s="737"/>
      <c r="Z155" s="737"/>
      <c r="AA155" s="737"/>
      <c r="AB155" s="738"/>
      <c r="AC155" s="714"/>
    </row>
    <row r="156" spans="1:29" ht="24" customHeight="1" x14ac:dyDescent="0.15">
      <c r="A156" s="743"/>
      <c r="B156" s="748"/>
      <c r="C156" s="749"/>
      <c r="D156" s="750"/>
      <c r="E156" s="748"/>
      <c r="F156" s="749"/>
      <c r="G156" s="750"/>
      <c r="H156" s="720"/>
      <c r="I156" s="721"/>
      <c r="J156" s="721"/>
      <c r="K156" s="725"/>
      <c r="L156" s="729"/>
      <c r="M156" s="730"/>
      <c r="N156" s="730"/>
      <c r="O156" s="716"/>
      <c r="P156" s="736"/>
      <c r="Q156" s="737"/>
      <c r="R156" s="737"/>
      <c r="S156" s="737"/>
      <c r="T156" s="737"/>
      <c r="U156" s="737"/>
      <c r="V156" s="737"/>
      <c r="W156" s="737"/>
      <c r="X156" s="737"/>
      <c r="Y156" s="737"/>
      <c r="Z156" s="737"/>
      <c r="AA156" s="737"/>
      <c r="AB156" s="738"/>
      <c r="AC156" s="714"/>
    </row>
    <row r="157" spans="1:29" ht="24" customHeight="1" x14ac:dyDescent="0.15">
      <c r="A157" s="743"/>
      <c r="B157" s="748"/>
      <c r="C157" s="749"/>
      <c r="D157" s="750"/>
      <c r="E157" s="748"/>
      <c r="F157" s="749"/>
      <c r="G157" s="750"/>
      <c r="H157" s="720"/>
      <c r="I157" s="721"/>
      <c r="J157" s="721"/>
      <c r="K157" s="725"/>
      <c r="L157" s="729"/>
      <c r="M157" s="730"/>
      <c r="N157" s="730"/>
      <c r="O157" s="716"/>
      <c r="P157" s="736"/>
      <c r="Q157" s="737"/>
      <c r="R157" s="737"/>
      <c r="S157" s="737"/>
      <c r="T157" s="737"/>
      <c r="U157" s="737"/>
      <c r="V157" s="737"/>
      <c r="W157" s="737"/>
      <c r="X157" s="737"/>
      <c r="Y157" s="737"/>
      <c r="Z157" s="737"/>
      <c r="AA157" s="737"/>
      <c r="AB157" s="738"/>
      <c r="AC157" s="714"/>
    </row>
    <row r="158" spans="1:29" ht="24" customHeight="1" x14ac:dyDescent="0.15">
      <c r="A158" s="743"/>
      <c r="B158" s="748"/>
      <c r="C158" s="749"/>
      <c r="D158" s="750"/>
      <c r="E158" s="748"/>
      <c r="F158" s="749"/>
      <c r="G158" s="750"/>
      <c r="H158" s="720"/>
      <c r="I158" s="721"/>
      <c r="J158" s="721"/>
      <c r="K158" s="725"/>
      <c r="L158" s="729"/>
      <c r="M158" s="730"/>
      <c r="N158" s="730"/>
      <c r="O158" s="716"/>
      <c r="P158" s="736"/>
      <c r="Q158" s="737"/>
      <c r="R158" s="737"/>
      <c r="S158" s="737"/>
      <c r="T158" s="737"/>
      <c r="U158" s="737"/>
      <c r="V158" s="737"/>
      <c r="W158" s="737"/>
      <c r="X158" s="737"/>
      <c r="Y158" s="737"/>
      <c r="Z158" s="737"/>
      <c r="AA158" s="737"/>
      <c r="AB158" s="738"/>
      <c r="AC158" s="714"/>
    </row>
    <row r="159" spans="1:29" ht="24" customHeight="1" x14ac:dyDescent="0.15">
      <c r="A159" s="744"/>
      <c r="B159" s="751"/>
      <c r="C159" s="752"/>
      <c r="D159" s="753"/>
      <c r="E159" s="751"/>
      <c r="F159" s="752"/>
      <c r="G159" s="753"/>
      <c r="H159" s="722"/>
      <c r="I159" s="723"/>
      <c r="J159" s="723"/>
      <c r="K159" s="726"/>
      <c r="L159" s="731"/>
      <c r="M159" s="732"/>
      <c r="N159" s="732"/>
      <c r="O159" s="717"/>
      <c r="P159" s="739"/>
      <c r="Q159" s="740"/>
      <c r="R159" s="740"/>
      <c r="S159" s="740"/>
      <c r="T159" s="740"/>
      <c r="U159" s="740"/>
      <c r="V159" s="740"/>
      <c r="W159" s="740"/>
      <c r="X159" s="740"/>
      <c r="Y159" s="740"/>
      <c r="Z159" s="740"/>
      <c r="AA159" s="740"/>
      <c r="AB159" s="741"/>
      <c r="AC159" s="714"/>
    </row>
    <row r="160" spans="1:29" ht="24" customHeight="1" x14ac:dyDescent="0.15">
      <c r="A160" s="742">
        <v>10</v>
      </c>
      <c r="B160" s="745"/>
      <c r="C160" s="746"/>
      <c r="D160" s="747"/>
      <c r="E160" s="745"/>
      <c r="F160" s="746"/>
      <c r="G160" s="747"/>
      <c r="H160" s="718"/>
      <c r="I160" s="719"/>
      <c r="J160" s="719"/>
      <c r="K160" s="724" t="s">
        <v>728</v>
      </c>
      <c r="L160" s="727"/>
      <c r="M160" s="728"/>
      <c r="N160" s="728"/>
      <c r="O160" s="715" t="s">
        <v>729</v>
      </c>
      <c r="P160" s="733"/>
      <c r="Q160" s="734"/>
      <c r="R160" s="734"/>
      <c r="S160" s="734"/>
      <c r="T160" s="734"/>
      <c r="U160" s="734"/>
      <c r="V160" s="734"/>
      <c r="W160" s="734"/>
      <c r="X160" s="734"/>
      <c r="Y160" s="734"/>
      <c r="Z160" s="734"/>
      <c r="AA160" s="734"/>
      <c r="AB160" s="735"/>
      <c r="AC160" s="713"/>
    </row>
    <row r="161" spans="1:29" ht="24" customHeight="1" x14ac:dyDescent="0.15">
      <c r="A161" s="743"/>
      <c r="B161" s="748"/>
      <c r="C161" s="749"/>
      <c r="D161" s="750"/>
      <c r="E161" s="748"/>
      <c r="F161" s="749"/>
      <c r="G161" s="750"/>
      <c r="H161" s="720"/>
      <c r="I161" s="721"/>
      <c r="J161" s="721"/>
      <c r="K161" s="725"/>
      <c r="L161" s="729"/>
      <c r="M161" s="730"/>
      <c r="N161" s="730"/>
      <c r="O161" s="716"/>
      <c r="P161" s="736"/>
      <c r="Q161" s="737"/>
      <c r="R161" s="737"/>
      <c r="S161" s="737"/>
      <c r="T161" s="737"/>
      <c r="U161" s="737"/>
      <c r="V161" s="737"/>
      <c r="W161" s="737"/>
      <c r="X161" s="737"/>
      <c r="Y161" s="737"/>
      <c r="Z161" s="737"/>
      <c r="AA161" s="737"/>
      <c r="AB161" s="738"/>
      <c r="AC161" s="714"/>
    </row>
    <row r="162" spans="1:29" ht="24" customHeight="1" x14ac:dyDescent="0.15">
      <c r="A162" s="743"/>
      <c r="B162" s="748"/>
      <c r="C162" s="749"/>
      <c r="D162" s="750"/>
      <c r="E162" s="748"/>
      <c r="F162" s="749"/>
      <c r="G162" s="750"/>
      <c r="H162" s="720"/>
      <c r="I162" s="721"/>
      <c r="J162" s="721"/>
      <c r="K162" s="725"/>
      <c r="L162" s="729"/>
      <c r="M162" s="730"/>
      <c r="N162" s="730"/>
      <c r="O162" s="716"/>
      <c r="P162" s="736"/>
      <c r="Q162" s="737"/>
      <c r="R162" s="737"/>
      <c r="S162" s="737"/>
      <c r="T162" s="737"/>
      <c r="U162" s="737"/>
      <c r="V162" s="737"/>
      <c r="W162" s="737"/>
      <c r="X162" s="737"/>
      <c r="Y162" s="737"/>
      <c r="Z162" s="737"/>
      <c r="AA162" s="737"/>
      <c r="AB162" s="738"/>
      <c r="AC162" s="714"/>
    </row>
    <row r="163" spans="1:29" ht="24" customHeight="1" x14ac:dyDescent="0.15">
      <c r="A163" s="743"/>
      <c r="B163" s="748"/>
      <c r="C163" s="749"/>
      <c r="D163" s="750"/>
      <c r="E163" s="748"/>
      <c r="F163" s="749"/>
      <c r="G163" s="750"/>
      <c r="H163" s="720"/>
      <c r="I163" s="721"/>
      <c r="J163" s="721"/>
      <c r="K163" s="725"/>
      <c r="L163" s="729"/>
      <c r="M163" s="730"/>
      <c r="N163" s="730"/>
      <c r="O163" s="716"/>
      <c r="P163" s="736"/>
      <c r="Q163" s="737"/>
      <c r="R163" s="737"/>
      <c r="S163" s="737"/>
      <c r="T163" s="737"/>
      <c r="U163" s="737"/>
      <c r="V163" s="737"/>
      <c r="W163" s="737"/>
      <c r="X163" s="737"/>
      <c r="Y163" s="737"/>
      <c r="Z163" s="737"/>
      <c r="AA163" s="737"/>
      <c r="AB163" s="738"/>
      <c r="AC163" s="714"/>
    </row>
    <row r="164" spans="1:29" ht="24" customHeight="1" x14ac:dyDescent="0.15">
      <c r="A164" s="743"/>
      <c r="B164" s="748"/>
      <c r="C164" s="749"/>
      <c r="D164" s="750"/>
      <c r="E164" s="748"/>
      <c r="F164" s="749"/>
      <c r="G164" s="750"/>
      <c r="H164" s="720"/>
      <c r="I164" s="721"/>
      <c r="J164" s="721"/>
      <c r="K164" s="725"/>
      <c r="L164" s="729"/>
      <c r="M164" s="730"/>
      <c r="N164" s="730"/>
      <c r="O164" s="716"/>
      <c r="P164" s="736"/>
      <c r="Q164" s="737"/>
      <c r="R164" s="737"/>
      <c r="S164" s="737"/>
      <c r="T164" s="737"/>
      <c r="U164" s="737"/>
      <c r="V164" s="737"/>
      <c r="W164" s="737"/>
      <c r="X164" s="737"/>
      <c r="Y164" s="737"/>
      <c r="Z164" s="737"/>
      <c r="AA164" s="737"/>
      <c r="AB164" s="738"/>
      <c r="AC164" s="714"/>
    </row>
    <row r="165" spans="1:29" ht="24" customHeight="1" x14ac:dyDescent="0.15">
      <c r="A165" s="743"/>
      <c r="B165" s="748"/>
      <c r="C165" s="749"/>
      <c r="D165" s="750"/>
      <c r="E165" s="748"/>
      <c r="F165" s="749"/>
      <c r="G165" s="750"/>
      <c r="H165" s="720"/>
      <c r="I165" s="721"/>
      <c r="J165" s="721"/>
      <c r="K165" s="725"/>
      <c r="L165" s="729"/>
      <c r="M165" s="730"/>
      <c r="N165" s="730"/>
      <c r="O165" s="716"/>
      <c r="P165" s="736"/>
      <c r="Q165" s="737"/>
      <c r="R165" s="737"/>
      <c r="S165" s="737"/>
      <c r="T165" s="737"/>
      <c r="U165" s="737"/>
      <c r="V165" s="737"/>
      <c r="W165" s="737"/>
      <c r="X165" s="737"/>
      <c r="Y165" s="737"/>
      <c r="Z165" s="737"/>
      <c r="AA165" s="737"/>
      <c r="AB165" s="738"/>
      <c r="AC165" s="714"/>
    </row>
    <row r="166" spans="1:29" ht="24" customHeight="1" x14ac:dyDescent="0.15">
      <c r="A166" s="743"/>
      <c r="B166" s="748"/>
      <c r="C166" s="749"/>
      <c r="D166" s="750"/>
      <c r="E166" s="748"/>
      <c r="F166" s="749"/>
      <c r="G166" s="750"/>
      <c r="H166" s="720"/>
      <c r="I166" s="721"/>
      <c r="J166" s="721"/>
      <c r="K166" s="725"/>
      <c r="L166" s="729"/>
      <c r="M166" s="730"/>
      <c r="N166" s="730"/>
      <c r="O166" s="716"/>
      <c r="P166" s="736"/>
      <c r="Q166" s="737"/>
      <c r="R166" s="737"/>
      <c r="S166" s="737"/>
      <c r="T166" s="737"/>
      <c r="U166" s="737"/>
      <c r="V166" s="737"/>
      <c r="W166" s="737"/>
      <c r="X166" s="737"/>
      <c r="Y166" s="737"/>
      <c r="Z166" s="737"/>
      <c r="AA166" s="737"/>
      <c r="AB166" s="738"/>
      <c r="AC166" s="714"/>
    </row>
    <row r="167" spans="1:29" ht="24" customHeight="1" x14ac:dyDescent="0.15">
      <c r="A167" s="743"/>
      <c r="B167" s="748"/>
      <c r="C167" s="749"/>
      <c r="D167" s="750"/>
      <c r="E167" s="748"/>
      <c r="F167" s="749"/>
      <c r="G167" s="750"/>
      <c r="H167" s="720"/>
      <c r="I167" s="721"/>
      <c r="J167" s="721"/>
      <c r="K167" s="725"/>
      <c r="L167" s="729"/>
      <c r="M167" s="730"/>
      <c r="N167" s="730"/>
      <c r="O167" s="716"/>
      <c r="P167" s="736"/>
      <c r="Q167" s="737"/>
      <c r="R167" s="737"/>
      <c r="S167" s="737"/>
      <c r="T167" s="737"/>
      <c r="U167" s="737"/>
      <c r="V167" s="737"/>
      <c r="W167" s="737"/>
      <c r="X167" s="737"/>
      <c r="Y167" s="737"/>
      <c r="Z167" s="737"/>
      <c r="AA167" s="737"/>
      <c r="AB167" s="738"/>
      <c r="AC167" s="714"/>
    </row>
    <row r="168" spans="1:29" ht="24" customHeight="1" x14ac:dyDescent="0.15">
      <c r="A168" s="744"/>
      <c r="B168" s="751"/>
      <c r="C168" s="752"/>
      <c r="D168" s="753"/>
      <c r="E168" s="751"/>
      <c r="F168" s="752"/>
      <c r="G168" s="753"/>
      <c r="H168" s="722"/>
      <c r="I168" s="723"/>
      <c r="J168" s="723"/>
      <c r="K168" s="726"/>
      <c r="L168" s="731"/>
      <c r="M168" s="732"/>
      <c r="N168" s="732"/>
      <c r="O168" s="717"/>
      <c r="P168" s="739"/>
      <c r="Q168" s="740"/>
      <c r="R168" s="740"/>
      <c r="S168" s="740"/>
      <c r="T168" s="740"/>
      <c r="U168" s="740"/>
      <c r="V168" s="740"/>
      <c r="W168" s="740"/>
      <c r="X168" s="740"/>
      <c r="Y168" s="740"/>
      <c r="Z168" s="740"/>
      <c r="AA168" s="740"/>
      <c r="AB168" s="741"/>
      <c r="AC168" s="714"/>
    </row>
    <row r="169" spans="1:29" ht="24" customHeight="1" x14ac:dyDescent="0.15">
      <c r="A169" s="742">
        <v>11</v>
      </c>
      <c r="B169" s="745"/>
      <c r="C169" s="746"/>
      <c r="D169" s="747"/>
      <c r="E169" s="745"/>
      <c r="F169" s="746"/>
      <c r="G169" s="747"/>
      <c r="H169" s="718"/>
      <c r="I169" s="719"/>
      <c r="J169" s="719"/>
      <c r="K169" s="724" t="s">
        <v>728</v>
      </c>
      <c r="L169" s="727"/>
      <c r="M169" s="728"/>
      <c r="N169" s="728"/>
      <c r="O169" s="715" t="s">
        <v>729</v>
      </c>
      <c r="P169" s="733"/>
      <c r="Q169" s="734"/>
      <c r="R169" s="734"/>
      <c r="S169" s="734"/>
      <c r="T169" s="734"/>
      <c r="U169" s="734"/>
      <c r="V169" s="734"/>
      <c r="W169" s="734"/>
      <c r="X169" s="734"/>
      <c r="Y169" s="734"/>
      <c r="Z169" s="734"/>
      <c r="AA169" s="734"/>
      <c r="AB169" s="735"/>
      <c r="AC169" s="713"/>
    </row>
    <row r="170" spans="1:29" ht="24" customHeight="1" x14ac:dyDescent="0.15">
      <c r="A170" s="743"/>
      <c r="B170" s="748"/>
      <c r="C170" s="749"/>
      <c r="D170" s="750"/>
      <c r="E170" s="748"/>
      <c r="F170" s="749"/>
      <c r="G170" s="750"/>
      <c r="H170" s="720"/>
      <c r="I170" s="721"/>
      <c r="J170" s="721"/>
      <c r="K170" s="725"/>
      <c r="L170" s="729"/>
      <c r="M170" s="730"/>
      <c r="N170" s="730"/>
      <c r="O170" s="716"/>
      <c r="P170" s="736"/>
      <c r="Q170" s="737"/>
      <c r="R170" s="737"/>
      <c r="S170" s="737"/>
      <c r="T170" s="737"/>
      <c r="U170" s="737"/>
      <c r="V170" s="737"/>
      <c r="W170" s="737"/>
      <c r="X170" s="737"/>
      <c r="Y170" s="737"/>
      <c r="Z170" s="737"/>
      <c r="AA170" s="737"/>
      <c r="AB170" s="738"/>
      <c r="AC170" s="714"/>
    </row>
    <row r="171" spans="1:29" ht="24" customHeight="1" x14ac:dyDescent="0.15">
      <c r="A171" s="743"/>
      <c r="B171" s="748"/>
      <c r="C171" s="749"/>
      <c r="D171" s="750"/>
      <c r="E171" s="748"/>
      <c r="F171" s="749"/>
      <c r="G171" s="750"/>
      <c r="H171" s="720"/>
      <c r="I171" s="721"/>
      <c r="J171" s="721"/>
      <c r="K171" s="725"/>
      <c r="L171" s="729"/>
      <c r="M171" s="730"/>
      <c r="N171" s="730"/>
      <c r="O171" s="716"/>
      <c r="P171" s="736"/>
      <c r="Q171" s="737"/>
      <c r="R171" s="737"/>
      <c r="S171" s="737"/>
      <c r="T171" s="737"/>
      <c r="U171" s="737"/>
      <c r="V171" s="737"/>
      <c r="W171" s="737"/>
      <c r="X171" s="737"/>
      <c r="Y171" s="737"/>
      <c r="Z171" s="737"/>
      <c r="AA171" s="737"/>
      <c r="AB171" s="738"/>
      <c r="AC171" s="714"/>
    </row>
    <row r="172" spans="1:29" ht="24" customHeight="1" x14ac:dyDescent="0.15">
      <c r="A172" s="743"/>
      <c r="B172" s="748"/>
      <c r="C172" s="749"/>
      <c r="D172" s="750"/>
      <c r="E172" s="748"/>
      <c r="F172" s="749"/>
      <c r="G172" s="750"/>
      <c r="H172" s="720"/>
      <c r="I172" s="721"/>
      <c r="J172" s="721"/>
      <c r="K172" s="725"/>
      <c r="L172" s="729"/>
      <c r="M172" s="730"/>
      <c r="N172" s="730"/>
      <c r="O172" s="716"/>
      <c r="P172" s="736"/>
      <c r="Q172" s="737"/>
      <c r="R172" s="737"/>
      <c r="S172" s="737"/>
      <c r="T172" s="737"/>
      <c r="U172" s="737"/>
      <c r="V172" s="737"/>
      <c r="W172" s="737"/>
      <c r="X172" s="737"/>
      <c r="Y172" s="737"/>
      <c r="Z172" s="737"/>
      <c r="AA172" s="737"/>
      <c r="AB172" s="738"/>
      <c r="AC172" s="714"/>
    </row>
    <row r="173" spans="1:29" ht="24" customHeight="1" x14ac:dyDescent="0.15">
      <c r="A173" s="743"/>
      <c r="B173" s="748"/>
      <c r="C173" s="749"/>
      <c r="D173" s="750"/>
      <c r="E173" s="748"/>
      <c r="F173" s="749"/>
      <c r="G173" s="750"/>
      <c r="H173" s="720"/>
      <c r="I173" s="721"/>
      <c r="J173" s="721"/>
      <c r="K173" s="725"/>
      <c r="L173" s="729"/>
      <c r="M173" s="730"/>
      <c r="N173" s="730"/>
      <c r="O173" s="716"/>
      <c r="P173" s="736"/>
      <c r="Q173" s="737"/>
      <c r="R173" s="737"/>
      <c r="S173" s="737"/>
      <c r="T173" s="737"/>
      <c r="U173" s="737"/>
      <c r="V173" s="737"/>
      <c r="W173" s="737"/>
      <c r="X173" s="737"/>
      <c r="Y173" s="737"/>
      <c r="Z173" s="737"/>
      <c r="AA173" s="737"/>
      <c r="AB173" s="738"/>
      <c r="AC173" s="714"/>
    </row>
    <row r="174" spans="1:29" ht="24" customHeight="1" x14ac:dyDescent="0.15">
      <c r="A174" s="743"/>
      <c r="B174" s="748"/>
      <c r="C174" s="749"/>
      <c r="D174" s="750"/>
      <c r="E174" s="748"/>
      <c r="F174" s="749"/>
      <c r="G174" s="750"/>
      <c r="H174" s="720"/>
      <c r="I174" s="721"/>
      <c r="J174" s="721"/>
      <c r="K174" s="725"/>
      <c r="L174" s="729"/>
      <c r="M174" s="730"/>
      <c r="N174" s="730"/>
      <c r="O174" s="716"/>
      <c r="P174" s="736"/>
      <c r="Q174" s="737"/>
      <c r="R174" s="737"/>
      <c r="S174" s="737"/>
      <c r="T174" s="737"/>
      <c r="U174" s="737"/>
      <c r="V174" s="737"/>
      <c r="W174" s="737"/>
      <c r="X174" s="737"/>
      <c r="Y174" s="737"/>
      <c r="Z174" s="737"/>
      <c r="AA174" s="737"/>
      <c r="AB174" s="738"/>
      <c r="AC174" s="714"/>
    </row>
    <row r="175" spans="1:29" ht="24" customHeight="1" x14ac:dyDescent="0.15">
      <c r="A175" s="743"/>
      <c r="B175" s="748"/>
      <c r="C175" s="749"/>
      <c r="D175" s="750"/>
      <c r="E175" s="748"/>
      <c r="F175" s="749"/>
      <c r="G175" s="750"/>
      <c r="H175" s="720"/>
      <c r="I175" s="721"/>
      <c r="J175" s="721"/>
      <c r="K175" s="725"/>
      <c r="L175" s="729"/>
      <c r="M175" s="730"/>
      <c r="N175" s="730"/>
      <c r="O175" s="716"/>
      <c r="P175" s="736"/>
      <c r="Q175" s="737"/>
      <c r="R175" s="737"/>
      <c r="S175" s="737"/>
      <c r="T175" s="737"/>
      <c r="U175" s="737"/>
      <c r="V175" s="737"/>
      <c r="W175" s="737"/>
      <c r="X175" s="737"/>
      <c r="Y175" s="737"/>
      <c r="Z175" s="737"/>
      <c r="AA175" s="737"/>
      <c r="AB175" s="738"/>
      <c r="AC175" s="714"/>
    </row>
    <row r="176" spans="1:29" ht="24" customHeight="1" x14ac:dyDescent="0.15">
      <c r="A176" s="743"/>
      <c r="B176" s="748"/>
      <c r="C176" s="749"/>
      <c r="D176" s="750"/>
      <c r="E176" s="748"/>
      <c r="F176" s="749"/>
      <c r="G176" s="750"/>
      <c r="H176" s="720"/>
      <c r="I176" s="721"/>
      <c r="J176" s="721"/>
      <c r="K176" s="725"/>
      <c r="L176" s="729"/>
      <c r="M176" s="730"/>
      <c r="N176" s="730"/>
      <c r="O176" s="716"/>
      <c r="P176" s="736"/>
      <c r="Q176" s="737"/>
      <c r="R176" s="737"/>
      <c r="S176" s="737"/>
      <c r="T176" s="737"/>
      <c r="U176" s="737"/>
      <c r="V176" s="737"/>
      <c r="W176" s="737"/>
      <c r="X176" s="737"/>
      <c r="Y176" s="737"/>
      <c r="Z176" s="737"/>
      <c r="AA176" s="737"/>
      <c r="AB176" s="738"/>
      <c r="AC176" s="714"/>
    </row>
    <row r="177" spans="1:29" ht="24" customHeight="1" x14ac:dyDescent="0.15">
      <c r="A177" s="744"/>
      <c r="B177" s="751"/>
      <c r="C177" s="752"/>
      <c r="D177" s="753"/>
      <c r="E177" s="751"/>
      <c r="F177" s="752"/>
      <c r="G177" s="753"/>
      <c r="H177" s="722"/>
      <c r="I177" s="723"/>
      <c r="J177" s="723"/>
      <c r="K177" s="726"/>
      <c r="L177" s="731"/>
      <c r="M177" s="732"/>
      <c r="N177" s="732"/>
      <c r="O177" s="717"/>
      <c r="P177" s="739"/>
      <c r="Q177" s="740"/>
      <c r="R177" s="740"/>
      <c r="S177" s="740"/>
      <c r="T177" s="740"/>
      <c r="U177" s="740"/>
      <c r="V177" s="740"/>
      <c r="W177" s="740"/>
      <c r="X177" s="740"/>
      <c r="Y177" s="740"/>
      <c r="Z177" s="740"/>
      <c r="AA177" s="740"/>
      <c r="AB177" s="741"/>
      <c r="AC177" s="714"/>
    </row>
    <row r="178" spans="1:29" ht="24" customHeight="1" x14ac:dyDescent="0.15">
      <c r="A178" s="742">
        <v>12</v>
      </c>
      <c r="B178" s="745"/>
      <c r="C178" s="746"/>
      <c r="D178" s="747"/>
      <c r="E178" s="745"/>
      <c r="F178" s="746"/>
      <c r="G178" s="747"/>
      <c r="H178" s="718"/>
      <c r="I178" s="719"/>
      <c r="J178" s="719"/>
      <c r="K178" s="724" t="s">
        <v>728</v>
      </c>
      <c r="L178" s="727"/>
      <c r="M178" s="728"/>
      <c r="N178" s="728"/>
      <c r="O178" s="715" t="s">
        <v>729</v>
      </c>
      <c r="P178" s="733"/>
      <c r="Q178" s="734"/>
      <c r="R178" s="734"/>
      <c r="S178" s="734"/>
      <c r="T178" s="734"/>
      <c r="U178" s="734"/>
      <c r="V178" s="734"/>
      <c r="W178" s="734"/>
      <c r="X178" s="734"/>
      <c r="Y178" s="734"/>
      <c r="Z178" s="734"/>
      <c r="AA178" s="734"/>
      <c r="AB178" s="735"/>
      <c r="AC178" s="713"/>
    </row>
    <row r="179" spans="1:29" ht="24" customHeight="1" x14ac:dyDescent="0.15">
      <c r="A179" s="743"/>
      <c r="B179" s="748"/>
      <c r="C179" s="749"/>
      <c r="D179" s="750"/>
      <c r="E179" s="748"/>
      <c r="F179" s="749"/>
      <c r="G179" s="750"/>
      <c r="H179" s="720"/>
      <c r="I179" s="721"/>
      <c r="J179" s="721"/>
      <c r="K179" s="725"/>
      <c r="L179" s="729"/>
      <c r="M179" s="730"/>
      <c r="N179" s="730"/>
      <c r="O179" s="716"/>
      <c r="P179" s="736"/>
      <c r="Q179" s="737"/>
      <c r="R179" s="737"/>
      <c r="S179" s="737"/>
      <c r="T179" s="737"/>
      <c r="U179" s="737"/>
      <c r="V179" s="737"/>
      <c r="W179" s="737"/>
      <c r="X179" s="737"/>
      <c r="Y179" s="737"/>
      <c r="Z179" s="737"/>
      <c r="AA179" s="737"/>
      <c r="AB179" s="738"/>
      <c r="AC179" s="714"/>
    </row>
    <row r="180" spans="1:29" ht="24" customHeight="1" x14ac:dyDescent="0.15">
      <c r="A180" s="743"/>
      <c r="B180" s="748"/>
      <c r="C180" s="749"/>
      <c r="D180" s="750"/>
      <c r="E180" s="748"/>
      <c r="F180" s="749"/>
      <c r="G180" s="750"/>
      <c r="H180" s="720"/>
      <c r="I180" s="721"/>
      <c r="J180" s="721"/>
      <c r="K180" s="725"/>
      <c r="L180" s="729"/>
      <c r="M180" s="730"/>
      <c r="N180" s="730"/>
      <c r="O180" s="716"/>
      <c r="P180" s="736"/>
      <c r="Q180" s="737"/>
      <c r="R180" s="737"/>
      <c r="S180" s="737"/>
      <c r="T180" s="737"/>
      <c r="U180" s="737"/>
      <c r="V180" s="737"/>
      <c r="W180" s="737"/>
      <c r="X180" s="737"/>
      <c r="Y180" s="737"/>
      <c r="Z180" s="737"/>
      <c r="AA180" s="737"/>
      <c r="AB180" s="738"/>
      <c r="AC180" s="714"/>
    </row>
    <row r="181" spans="1:29" ht="24" customHeight="1" x14ac:dyDescent="0.15">
      <c r="A181" s="743"/>
      <c r="B181" s="748"/>
      <c r="C181" s="749"/>
      <c r="D181" s="750"/>
      <c r="E181" s="748"/>
      <c r="F181" s="749"/>
      <c r="G181" s="750"/>
      <c r="H181" s="720"/>
      <c r="I181" s="721"/>
      <c r="J181" s="721"/>
      <c r="K181" s="725"/>
      <c r="L181" s="729"/>
      <c r="M181" s="730"/>
      <c r="N181" s="730"/>
      <c r="O181" s="716"/>
      <c r="P181" s="736"/>
      <c r="Q181" s="737"/>
      <c r="R181" s="737"/>
      <c r="S181" s="737"/>
      <c r="T181" s="737"/>
      <c r="U181" s="737"/>
      <c r="V181" s="737"/>
      <c r="W181" s="737"/>
      <c r="X181" s="737"/>
      <c r="Y181" s="737"/>
      <c r="Z181" s="737"/>
      <c r="AA181" s="737"/>
      <c r="AB181" s="738"/>
      <c r="AC181" s="714"/>
    </row>
    <row r="182" spans="1:29" ht="24" customHeight="1" x14ac:dyDescent="0.15">
      <c r="A182" s="743"/>
      <c r="B182" s="748"/>
      <c r="C182" s="749"/>
      <c r="D182" s="750"/>
      <c r="E182" s="748"/>
      <c r="F182" s="749"/>
      <c r="G182" s="750"/>
      <c r="H182" s="720"/>
      <c r="I182" s="721"/>
      <c r="J182" s="721"/>
      <c r="K182" s="725"/>
      <c r="L182" s="729"/>
      <c r="M182" s="730"/>
      <c r="N182" s="730"/>
      <c r="O182" s="716"/>
      <c r="P182" s="736"/>
      <c r="Q182" s="737"/>
      <c r="R182" s="737"/>
      <c r="S182" s="737"/>
      <c r="T182" s="737"/>
      <c r="U182" s="737"/>
      <c r="V182" s="737"/>
      <c r="W182" s="737"/>
      <c r="X182" s="737"/>
      <c r="Y182" s="737"/>
      <c r="Z182" s="737"/>
      <c r="AA182" s="737"/>
      <c r="AB182" s="738"/>
      <c r="AC182" s="714"/>
    </row>
    <row r="183" spans="1:29" ht="24" customHeight="1" x14ac:dyDescent="0.15">
      <c r="A183" s="743"/>
      <c r="B183" s="748"/>
      <c r="C183" s="749"/>
      <c r="D183" s="750"/>
      <c r="E183" s="748"/>
      <c r="F183" s="749"/>
      <c r="G183" s="750"/>
      <c r="H183" s="720"/>
      <c r="I183" s="721"/>
      <c r="J183" s="721"/>
      <c r="K183" s="725"/>
      <c r="L183" s="729"/>
      <c r="M183" s="730"/>
      <c r="N183" s="730"/>
      <c r="O183" s="716"/>
      <c r="P183" s="736"/>
      <c r="Q183" s="737"/>
      <c r="R183" s="737"/>
      <c r="S183" s="737"/>
      <c r="T183" s="737"/>
      <c r="U183" s="737"/>
      <c r="V183" s="737"/>
      <c r="W183" s="737"/>
      <c r="X183" s="737"/>
      <c r="Y183" s="737"/>
      <c r="Z183" s="737"/>
      <c r="AA183" s="737"/>
      <c r="AB183" s="738"/>
      <c r="AC183" s="714"/>
    </row>
    <row r="184" spans="1:29" ht="24" customHeight="1" x14ac:dyDescent="0.15">
      <c r="A184" s="743"/>
      <c r="B184" s="748"/>
      <c r="C184" s="749"/>
      <c r="D184" s="750"/>
      <c r="E184" s="748"/>
      <c r="F184" s="749"/>
      <c r="G184" s="750"/>
      <c r="H184" s="720"/>
      <c r="I184" s="721"/>
      <c r="J184" s="721"/>
      <c r="K184" s="725"/>
      <c r="L184" s="729"/>
      <c r="M184" s="730"/>
      <c r="N184" s="730"/>
      <c r="O184" s="716"/>
      <c r="P184" s="736"/>
      <c r="Q184" s="737"/>
      <c r="R184" s="737"/>
      <c r="S184" s="737"/>
      <c r="T184" s="737"/>
      <c r="U184" s="737"/>
      <c r="V184" s="737"/>
      <c r="W184" s="737"/>
      <c r="X184" s="737"/>
      <c r="Y184" s="737"/>
      <c r="Z184" s="737"/>
      <c r="AA184" s="737"/>
      <c r="AB184" s="738"/>
      <c r="AC184" s="714"/>
    </row>
    <row r="185" spans="1:29" ht="24" customHeight="1" x14ac:dyDescent="0.15">
      <c r="A185" s="743"/>
      <c r="B185" s="748"/>
      <c r="C185" s="749"/>
      <c r="D185" s="750"/>
      <c r="E185" s="748"/>
      <c r="F185" s="749"/>
      <c r="G185" s="750"/>
      <c r="H185" s="720"/>
      <c r="I185" s="721"/>
      <c r="J185" s="721"/>
      <c r="K185" s="725"/>
      <c r="L185" s="729"/>
      <c r="M185" s="730"/>
      <c r="N185" s="730"/>
      <c r="O185" s="716"/>
      <c r="P185" s="736"/>
      <c r="Q185" s="737"/>
      <c r="R185" s="737"/>
      <c r="S185" s="737"/>
      <c r="T185" s="737"/>
      <c r="U185" s="737"/>
      <c r="V185" s="737"/>
      <c r="W185" s="737"/>
      <c r="X185" s="737"/>
      <c r="Y185" s="737"/>
      <c r="Z185" s="737"/>
      <c r="AA185" s="737"/>
      <c r="AB185" s="738"/>
      <c r="AC185" s="714"/>
    </row>
    <row r="186" spans="1:29" ht="24" customHeight="1" x14ac:dyDescent="0.15">
      <c r="A186" s="744"/>
      <c r="B186" s="751"/>
      <c r="C186" s="752"/>
      <c r="D186" s="753"/>
      <c r="E186" s="751"/>
      <c r="F186" s="752"/>
      <c r="G186" s="753"/>
      <c r="H186" s="722"/>
      <c r="I186" s="723"/>
      <c r="J186" s="723"/>
      <c r="K186" s="726"/>
      <c r="L186" s="731"/>
      <c r="M186" s="732"/>
      <c r="N186" s="732"/>
      <c r="O186" s="717"/>
      <c r="P186" s="739"/>
      <c r="Q186" s="740"/>
      <c r="R186" s="740"/>
      <c r="S186" s="740"/>
      <c r="T186" s="740"/>
      <c r="U186" s="740"/>
      <c r="V186" s="740"/>
      <c r="W186" s="740"/>
      <c r="X186" s="740"/>
      <c r="Y186" s="740"/>
      <c r="Z186" s="740"/>
      <c r="AA186" s="740"/>
      <c r="AB186" s="741"/>
      <c r="AC186" s="714"/>
    </row>
  </sheetData>
  <sheetProtection password="EEE6" sheet="1" objects="1" scenarios="1" insertRows="0"/>
  <mergeCells count="127">
    <mergeCell ref="P96:AB104"/>
    <mergeCell ref="H96:J104"/>
    <mergeCell ref="K96:K104"/>
    <mergeCell ref="L96:N104"/>
    <mergeCell ref="O96:O104"/>
    <mergeCell ref="E68:G68"/>
    <mergeCell ref="B68:D68"/>
    <mergeCell ref="P68:AB68"/>
    <mergeCell ref="L68:O68"/>
    <mergeCell ref="O78:O86"/>
    <mergeCell ref="B69:D77"/>
    <mergeCell ref="E69:G77"/>
    <mergeCell ref="P69:AB77"/>
    <mergeCell ref="P78:AB86"/>
    <mergeCell ref="P87:AB95"/>
    <mergeCell ref="H87:J95"/>
    <mergeCell ref="K87:K95"/>
    <mergeCell ref="L87:N95"/>
    <mergeCell ref="O87:O95"/>
    <mergeCell ref="E78:G86"/>
    <mergeCell ref="B78:D86"/>
    <mergeCell ref="U66:Z66"/>
    <mergeCell ref="M65:T65"/>
    <mergeCell ref="M66:T66"/>
    <mergeCell ref="U65:Z65"/>
    <mergeCell ref="H68:K68"/>
    <mergeCell ref="H69:J77"/>
    <mergeCell ref="K69:K77"/>
    <mergeCell ref="L69:N77"/>
    <mergeCell ref="O69:O77"/>
    <mergeCell ref="H78:J86"/>
    <mergeCell ref="K78:K86"/>
    <mergeCell ref="L78:N86"/>
    <mergeCell ref="A119:A127"/>
    <mergeCell ref="B119:D127"/>
    <mergeCell ref="E119:G127"/>
    <mergeCell ref="A110:A118"/>
    <mergeCell ref="A87:A95"/>
    <mergeCell ref="E87:G95"/>
    <mergeCell ref="B87:D95"/>
    <mergeCell ref="A96:A104"/>
    <mergeCell ref="B96:D104"/>
    <mergeCell ref="E96:G104"/>
    <mergeCell ref="A69:A77"/>
    <mergeCell ref="A78:A86"/>
    <mergeCell ref="P119:AB127"/>
    <mergeCell ref="H119:J127"/>
    <mergeCell ref="K119:K127"/>
    <mergeCell ref="L119:N127"/>
    <mergeCell ref="O119:O127"/>
    <mergeCell ref="B109:D109"/>
    <mergeCell ref="E109:G109"/>
    <mergeCell ref="L109:O109"/>
    <mergeCell ref="P109:AB109"/>
    <mergeCell ref="B110:D118"/>
    <mergeCell ref="E110:G118"/>
    <mergeCell ref="P110:AB118"/>
    <mergeCell ref="H109:K109"/>
    <mergeCell ref="H110:J118"/>
    <mergeCell ref="K110:K118"/>
    <mergeCell ref="L110:N118"/>
    <mergeCell ref="O110:O118"/>
    <mergeCell ref="A137:A145"/>
    <mergeCell ref="B137:D145"/>
    <mergeCell ref="E137:G145"/>
    <mergeCell ref="P137:AB145"/>
    <mergeCell ref="H137:J145"/>
    <mergeCell ref="K137:K145"/>
    <mergeCell ref="L137:N145"/>
    <mergeCell ref="O137:O145"/>
    <mergeCell ref="A128:A136"/>
    <mergeCell ref="B128:D136"/>
    <mergeCell ref="E128:G136"/>
    <mergeCell ref="P128:AB136"/>
    <mergeCell ref="H128:J136"/>
    <mergeCell ref="K128:K136"/>
    <mergeCell ref="L128:N136"/>
    <mergeCell ref="O128:O136"/>
    <mergeCell ref="B150:D150"/>
    <mergeCell ref="E150:G150"/>
    <mergeCell ref="L150:O150"/>
    <mergeCell ref="P150:AB150"/>
    <mergeCell ref="H150:K150"/>
    <mergeCell ref="A151:A159"/>
    <mergeCell ref="B151:D159"/>
    <mergeCell ref="E151:G159"/>
    <mergeCell ref="P151:AB159"/>
    <mergeCell ref="H151:J159"/>
    <mergeCell ref="K151:K159"/>
    <mergeCell ref="L151:N159"/>
    <mergeCell ref="O151:O159"/>
    <mergeCell ref="O160:O168"/>
    <mergeCell ref="H169:J177"/>
    <mergeCell ref="K169:K177"/>
    <mergeCell ref="L169:N177"/>
    <mergeCell ref="O169:O177"/>
    <mergeCell ref="P169:AB177"/>
    <mergeCell ref="A178:A186"/>
    <mergeCell ref="B178:D186"/>
    <mergeCell ref="E178:G186"/>
    <mergeCell ref="P178:AB186"/>
    <mergeCell ref="H178:J186"/>
    <mergeCell ref="K178:K186"/>
    <mergeCell ref="L178:N186"/>
    <mergeCell ref="O178:O186"/>
    <mergeCell ref="A160:A168"/>
    <mergeCell ref="B160:D168"/>
    <mergeCell ref="E160:G168"/>
    <mergeCell ref="A169:A177"/>
    <mergeCell ref="B169:D177"/>
    <mergeCell ref="E169:G177"/>
    <mergeCell ref="H160:J168"/>
    <mergeCell ref="K160:K168"/>
    <mergeCell ref="L160:N168"/>
    <mergeCell ref="P160:AB168"/>
    <mergeCell ref="AC169:AC177"/>
    <mergeCell ref="AC178:AC186"/>
    <mergeCell ref="AC119:AC127"/>
    <mergeCell ref="AC128:AC136"/>
    <mergeCell ref="AC137:AC145"/>
    <mergeCell ref="AC151:AC159"/>
    <mergeCell ref="AC160:AC168"/>
    <mergeCell ref="AC69:AC77"/>
    <mergeCell ref="AC78:AC86"/>
    <mergeCell ref="AC87:AC95"/>
    <mergeCell ref="AC96:AC104"/>
    <mergeCell ref="AC110:AC118"/>
  </mergeCells>
  <phoneticPr fontId="7"/>
  <printOptions horizontalCentered="1"/>
  <pageMargins left="0.27559055118110237" right="0.31496062992125984" top="0.74803149606299213" bottom="0.74803149606299213" header="0.31496062992125984" footer="0.31496062992125984"/>
  <pageSetup paperSize="9" scale="82" orientation="portrait" r:id="rId1"/>
  <rowBreaks count="2" manualBreakCount="2">
    <brk id="104" max="27" man="1"/>
    <brk id="145" max="2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BB57"/>
  <sheetViews>
    <sheetView showGridLines="0" view="pageBreakPreview" zoomScaleNormal="100" zoomScaleSheetLayoutView="100" workbookViewId="0">
      <selection activeCell="J7" sqref="J7:M7"/>
    </sheetView>
  </sheetViews>
  <sheetFormatPr defaultRowHeight="12.75" x14ac:dyDescent="0.15"/>
  <cols>
    <col min="1" max="1" width="4" style="1" customWidth="1"/>
    <col min="2" max="2" width="3" style="1" customWidth="1"/>
    <col min="3" max="7" width="3.85546875" style="1" customWidth="1"/>
    <col min="8" max="8" width="7.28515625" style="1" bestFit="1" customWidth="1"/>
    <col min="9" max="51" width="3.85546875" style="1" customWidth="1"/>
    <col min="52" max="52" width="23.140625" style="1" hidden="1" customWidth="1"/>
    <col min="53" max="53" width="27.140625" style="1" hidden="1" customWidth="1"/>
    <col min="54" max="54" width="9.140625" style="1" hidden="1" customWidth="1"/>
    <col min="55" max="16384" width="9.140625" style="1"/>
  </cols>
  <sheetData>
    <row r="1" spans="1:54" ht="23.25" customHeight="1" x14ac:dyDescent="0.15">
      <c r="A1" s="255" t="s">
        <v>490</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Z1" s="256" t="s">
        <v>442</v>
      </c>
      <c r="BA1" s="1" t="s">
        <v>450</v>
      </c>
      <c r="BB1" s="257" t="str">
        <f>IF(J7="","",J7)</f>
        <v/>
      </c>
    </row>
    <row r="2" spans="1:54" ht="14.25" customHeight="1" x14ac:dyDescent="0.15">
      <c r="A2" s="255" t="s">
        <v>526</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Z2" s="256" t="s">
        <v>443</v>
      </c>
      <c r="BA2" s="1" t="s">
        <v>451</v>
      </c>
      <c r="BB2" s="257" t="str">
        <f>IF(J11="","",J11)</f>
        <v/>
      </c>
    </row>
    <row r="3" spans="1:54" x14ac:dyDescent="0.15">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Z3" s="256" t="s">
        <v>444</v>
      </c>
      <c r="BA3" s="1" t="s">
        <v>452</v>
      </c>
      <c r="BB3" s="257" t="str">
        <f>IF(S11="","",S11)</f>
        <v/>
      </c>
    </row>
    <row r="4" spans="1:54" x14ac:dyDescent="0.15">
      <c r="A4" s="258" t="s">
        <v>441</v>
      </c>
      <c r="B4" s="259"/>
      <c r="C4" s="259"/>
      <c r="D4" s="259"/>
      <c r="E4" s="259"/>
      <c r="F4" s="259"/>
      <c r="G4" s="259"/>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Z4" s="256" t="s">
        <v>445</v>
      </c>
      <c r="BA4" s="1" t="s">
        <v>453</v>
      </c>
      <c r="BB4" s="257" t="str">
        <f>IF(J15="","",J15)</f>
        <v/>
      </c>
    </row>
    <row r="5" spans="1:54" ht="15.95" customHeight="1" x14ac:dyDescent="0.15">
      <c r="A5" s="255"/>
      <c r="B5" s="255"/>
      <c r="C5" s="255"/>
      <c r="D5" s="255"/>
      <c r="E5" s="255"/>
      <c r="F5" s="255"/>
      <c r="G5" s="255"/>
      <c r="H5" s="255"/>
      <c r="I5" s="255"/>
      <c r="J5" s="255"/>
      <c r="K5" s="255"/>
      <c r="L5" s="255"/>
      <c r="M5" s="255"/>
      <c r="N5" s="255"/>
      <c r="O5" s="255"/>
      <c r="P5" s="255"/>
      <c r="Q5" s="255"/>
      <c r="R5" s="255"/>
      <c r="S5" s="255"/>
      <c r="T5" s="255"/>
      <c r="U5" s="255"/>
      <c r="V5" s="260"/>
      <c r="W5" s="260"/>
      <c r="X5" s="260"/>
      <c r="Y5" s="260"/>
      <c r="Z5" s="255"/>
      <c r="AA5" s="255"/>
      <c r="AB5" s="255"/>
      <c r="AC5" s="255"/>
      <c r="AD5" s="255"/>
      <c r="AE5" s="255"/>
      <c r="AF5" s="255"/>
      <c r="AG5" s="255"/>
      <c r="AH5" s="255"/>
      <c r="AI5" s="255"/>
      <c r="AJ5" s="255"/>
      <c r="AK5" s="255"/>
      <c r="AL5" s="255"/>
      <c r="AM5" s="255"/>
      <c r="AN5" s="255"/>
      <c r="AO5" s="255"/>
      <c r="AP5" s="255"/>
      <c r="AQ5" s="255"/>
      <c r="AR5" s="255"/>
      <c r="AS5" s="255"/>
      <c r="AT5" s="255"/>
      <c r="AZ5" s="256" t="s">
        <v>446</v>
      </c>
      <c r="BA5" s="1" t="s">
        <v>454</v>
      </c>
      <c r="BB5" s="257" t="str">
        <f>IF(J19="","",J19)</f>
        <v/>
      </c>
    </row>
    <row r="6" spans="1:54" ht="15.95" customHeight="1" x14ac:dyDescent="0.15">
      <c r="A6" s="255"/>
      <c r="B6" s="258" t="s">
        <v>440</v>
      </c>
      <c r="C6" s="258"/>
      <c r="D6" s="258"/>
      <c r="E6" s="258"/>
      <c r="F6" s="258"/>
      <c r="G6" s="258"/>
      <c r="H6" s="255"/>
      <c r="I6" s="255"/>
      <c r="J6" s="255"/>
      <c r="K6" s="255"/>
      <c r="L6" s="255"/>
      <c r="M6" s="255"/>
      <c r="N6" s="255"/>
      <c r="O6" s="255"/>
      <c r="P6" s="255"/>
      <c r="Q6" s="255"/>
      <c r="R6" s="255"/>
      <c r="S6" s="255"/>
      <c r="T6" s="255"/>
      <c r="U6" s="255"/>
      <c r="V6" s="260"/>
      <c r="W6" s="260"/>
      <c r="X6" s="260"/>
      <c r="Y6" s="260"/>
      <c r="Z6" s="255"/>
      <c r="AA6" s="255"/>
      <c r="AB6" s="255"/>
      <c r="AC6" s="255"/>
      <c r="AD6" s="255"/>
      <c r="AE6" s="255"/>
      <c r="AF6" s="255"/>
      <c r="AG6" s="255"/>
      <c r="AH6" s="255"/>
      <c r="AI6" s="255"/>
      <c r="AJ6" s="255"/>
      <c r="AK6" s="255"/>
      <c r="AL6" s="255"/>
      <c r="AM6" s="255"/>
      <c r="AN6" s="255"/>
      <c r="AO6" s="255"/>
      <c r="AP6" s="255"/>
      <c r="AQ6" s="255"/>
      <c r="AR6" s="255"/>
      <c r="AS6" s="255"/>
      <c r="AT6" s="255"/>
      <c r="AZ6" s="256" t="s">
        <v>447</v>
      </c>
      <c r="BA6" s="1" t="s">
        <v>455</v>
      </c>
      <c r="BB6" s="257" t="str">
        <f>IF(S19="","",S19)</f>
        <v/>
      </c>
    </row>
    <row r="7" spans="1:54" ht="21" customHeight="1" x14ac:dyDescent="0.15">
      <c r="A7" s="255"/>
      <c r="B7" s="255"/>
      <c r="C7" s="770" t="str">
        <f>IFERROR(J7/J11,"【Ａ】と【Ｂ】に値を入力してください")</f>
        <v>【Ａ】と【Ｂ】に値を入力してください</v>
      </c>
      <c r="D7" s="771"/>
      <c r="E7" s="771"/>
      <c r="F7" s="771"/>
      <c r="G7" s="772"/>
      <c r="H7" s="779" t="s">
        <v>416</v>
      </c>
      <c r="I7" s="261"/>
      <c r="J7" s="780"/>
      <c r="K7" s="781"/>
      <c r="L7" s="781"/>
      <c r="M7" s="782"/>
      <c r="N7" s="261" t="s">
        <v>436</v>
      </c>
      <c r="O7" s="261" t="s">
        <v>439</v>
      </c>
      <c r="P7" s="262" t="s">
        <v>477</v>
      </c>
      <c r="Q7" s="261"/>
      <c r="R7" s="261"/>
      <c r="S7" s="261"/>
      <c r="T7" s="261"/>
      <c r="U7" s="263"/>
      <c r="V7" s="260"/>
      <c r="W7" s="260"/>
      <c r="X7" s="260"/>
      <c r="Y7" s="260"/>
      <c r="Z7" s="255"/>
      <c r="AA7" s="255"/>
      <c r="AB7" s="255"/>
      <c r="AC7" s="255"/>
      <c r="AD7" s="255"/>
      <c r="AE7" s="255"/>
      <c r="AF7" s="255"/>
      <c r="AG7" s="255"/>
      <c r="AH7" s="255"/>
      <c r="AI7" s="255"/>
      <c r="AJ7" s="255"/>
      <c r="AK7" s="255"/>
      <c r="AL7" s="255"/>
      <c r="AM7" s="255"/>
      <c r="AN7" s="255"/>
      <c r="AO7" s="255"/>
      <c r="AP7" s="255"/>
      <c r="AQ7" s="255"/>
      <c r="AR7" s="255"/>
      <c r="AS7" s="255"/>
      <c r="AT7" s="255"/>
      <c r="AZ7" s="256" t="s">
        <v>448</v>
      </c>
      <c r="BA7" s="1" t="s">
        <v>449</v>
      </c>
      <c r="BB7" s="257" t="str">
        <f>IF(J7="","",AP36)</f>
        <v/>
      </c>
    </row>
    <row r="8" spans="1:54" ht="3" customHeight="1" x14ac:dyDescent="0.15">
      <c r="A8" s="255"/>
      <c r="B8" s="255"/>
      <c r="C8" s="773"/>
      <c r="D8" s="774"/>
      <c r="E8" s="774"/>
      <c r="F8" s="774"/>
      <c r="G8" s="775"/>
      <c r="H8" s="779"/>
      <c r="I8" s="261"/>
      <c r="J8" s="261"/>
      <c r="K8" s="261"/>
      <c r="L8" s="261"/>
      <c r="M8" s="261"/>
      <c r="N8" s="261"/>
      <c r="O8" s="261"/>
      <c r="P8" s="261"/>
      <c r="Q8" s="261"/>
      <c r="R8" s="261"/>
      <c r="S8" s="261"/>
      <c r="T8" s="261"/>
      <c r="U8" s="261"/>
      <c r="V8" s="260"/>
      <c r="W8" s="260"/>
      <c r="X8" s="260"/>
      <c r="Y8" s="260"/>
      <c r="Z8" s="255"/>
      <c r="AA8" s="255"/>
      <c r="AB8" s="255"/>
      <c r="AC8" s="255"/>
      <c r="AD8" s="255"/>
      <c r="AE8" s="255"/>
      <c r="AF8" s="255"/>
      <c r="AG8" s="255"/>
      <c r="AH8" s="255"/>
      <c r="AI8" s="255"/>
      <c r="AJ8" s="255"/>
      <c r="AK8" s="255"/>
      <c r="AL8" s="255"/>
      <c r="AM8" s="255"/>
      <c r="AN8" s="255"/>
      <c r="AO8" s="255"/>
      <c r="AP8" s="255"/>
      <c r="AQ8" s="255"/>
      <c r="AR8" s="255"/>
      <c r="AS8" s="255"/>
      <c r="AT8" s="255"/>
    </row>
    <row r="9" spans="1:54" ht="2.1" customHeight="1" x14ac:dyDescent="0.15">
      <c r="A9" s="255"/>
      <c r="B9" s="255"/>
      <c r="C9" s="773"/>
      <c r="D9" s="774"/>
      <c r="E9" s="774"/>
      <c r="F9" s="774"/>
      <c r="G9" s="775"/>
      <c r="H9" s="779"/>
      <c r="I9" s="264"/>
      <c r="J9" s="264"/>
      <c r="K9" s="264"/>
      <c r="L9" s="264"/>
      <c r="M9" s="264"/>
      <c r="N9" s="264"/>
      <c r="O9" s="264"/>
      <c r="P9" s="264"/>
      <c r="Q9" s="264"/>
      <c r="R9" s="264"/>
      <c r="S9" s="264"/>
      <c r="T9" s="264"/>
      <c r="U9" s="264"/>
      <c r="V9" s="260"/>
      <c r="W9" s="260"/>
      <c r="X9" s="260"/>
      <c r="Y9" s="260"/>
      <c r="Z9" s="255"/>
      <c r="AA9" s="255"/>
      <c r="AB9" s="255"/>
      <c r="AC9" s="255"/>
      <c r="AD9" s="255"/>
      <c r="AE9" s="255"/>
      <c r="AF9" s="255"/>
      <c r="AG9" s="255"/>
      <c r="AH9" s="255"/>
      <c r="AI9" s="255"/>
      <c r="AJ9" s="255"/>
      <c r="AK9" s="255"/>
      <c r="AL9" s="255"/>
      <c r="AM9" s="255"/>
      <c r="AN9" s="255"/>
      <c r="AO9" s="255"/>
      <c r="AP9" s="255"/>
      <c r="AQ9" s="255"/>
      <c r="AR9" s="255"/>
      <c r="AS9" s="255"/>
      <c r="AT9" s="255"/>
    </row>
    <row r="10" spans="1:54" ht="3" customHeight="1" x14ac:dyDescent="0.15">
      <c r="A10" s="255"/>
      <c r="B10" s="255"/>
      <c r="C10" s="773"/>
      <c r="D10" s="774"/>
      <c r="E10" s="774"/>
      <c r="F10" s="774"/>
      <c r="G10" s="775"/>
      <c r="H10" s="779"/>
      <c r="I10" s="261"/>
      <c r="J10" s="261"/>
      <c r="K10" s="261"/>
      <c r="L10" s="261"/>
      <c r="M10" s="261"/>
      <c r="N10" s="261"/>
      <c r="O10" s="261"/>
      <c r="P10" s="261"/>
      <c r="Q10" s="261"/>
      <c r="R10" s="261"/>
      <c r="S10" s="261"/>
      <c r="T10" s="261"/>
      <c r="U10" s="261"/>
      <c r="V10" s="260"/>
      <c r="W10" s="260"/>
      <c r="X10" s="260"/>
      <c r="Y10" s="260"/>
      <c r="Z10" s="255"/>
      <c r="AA10" s="255"/>
      <c r="AB10" s="255"/>
      <c r="AC10" s="255"/>
      <c r="AD10" s="255"/>
      <c r="AE10" s="255"/>
      <c r="AF10" s="255"/>
      <c r="AG10" s="255"/>
      <c r="AH10" s="255"/>
      <c r="AI10" s="255"/>
      <c r="AJ10" s="255"/>
      <c r="AK10" s="255"/>
      <c r="AL10" s="255"/>
      <c r="AM10" s="255"/>
      <c r="AN10" s="255"/>
      <c r="AO10" s="255"/>
      <c r="AP10" s="255"/>
      <c r="AQ10" s="255"/>
      <c r="AR10" s="255"/>
      <c r="AS10" s="255"/>
      <c r="AT10" s="255"/>
    </row>
    <row r="11" spans="1:54" ht="21" customHeight="1" x14ac:dyDescent="0.15">
      <c r="A11" s="255"/>
      <c r="B11" s="255"/>
      <c r="C11" s="776"/>
      <c r="D11" s="777"/>
      <c r="E11" s="777"/>
      <c r="F11" s="777"/>
      <c r="G11" s="778"/>
      <c r="H11" s="779"/>
      <c r="I11" s="261"/>
      <c r="J11" s="780"/>
      <c r="K11" s="781"/>
      <c r="L11" s="781"/>
      <c r="M11" s="782"/>
      <c r="N11" s="261" t="s">
        <v>436</v>
      </c>
      <c r="O11" s="261" t="s">
        <v>418</v>
      </c>
      <c r="P11" s="263" t="s">
        <v>435</v>
      </c>
      <c r="Q11" s="261"/>
      <c r="R11" s="261" t="s">
        <v>415</v>
      </c>
      <c r="S11" s="265"/>
      <c r="T11" s="261" t="s">
        <v>419</v>
      </c>
      <c r="U11" s="263" t="str">
        <f>IF(S11="","←単位をご入力ください","")</f>
        <v>←単位をご入力ください</v>
      </c>
      <c r="V11" s="260"/>
      <c r="W11" s="260"/>
      <c r="X11" s="260"/>
      <c r="Y11" s="260"/>
      <c r="Z11" s="255"/>
      <c r="AA11" s="255"/>
      <c r="AB11" s="255"/>
      <c r="AC11" s="255"/>
      <c r="AD11" s="255"/>
      <c r="AE11" s="255"/>
      <c r="AF11" s="255"/>
      <c r="AG11" s="255"/>
      <c r="AH11" s="255"/>
      <c r="AI11" s="255"/>
      <c r="AJ11" s="255"/>
      <c r="AK11" s="255"/>
      <c r="AL11" s="255"/>
      <c r="AM11" s="255"/>
      <c r="AN11" s="255"/>
      <c r="AO11" s="255"/>
      <c r="AP11" s="255"/>
      <c r="AQ11" s="255"/>
      <c r="AR11" s="255"/>
      <c r="AS11" s="255"/>
      <c r="AT11" s="255"/>
    </row>
    <row r="12" spans="1:54" x14ac:dyDescent="0.15">
      <c r="A12" s="255"/>
      <c r="B12" s="255"/>
      <c r="C12" s="266" t="s">
        <v>415</v>
      </c>
      <c r="D12" s="267" t="s">
        <v>414</v>
      </c>
      <c r="E12" s="266" t="s">
        <v>413</v>
      </c>
      <c r="F12" s="268" t="str">
        <f>IF(S11="","",S11)</f>
        <v/>
      </c>
      <c r="G12" s="266" t="s">
        <v>419</v>
      </c>
      <c r="H12" s="269"/>
      <c r="I12" s="270"/>
      <c r="J12" s="270"/>
      <c r="K12" s="270"/>
      <c r="L12" s="270"/>
      <c r="M12" s="270"/>
      <c r="N12" s="270"/>
      <c r="O12" s="270"/>
      <c r="P12" s="270"/>
      <c r="Q12" s="270"/>
      <c r="R12" s="270"/>
      <c r="S12" s="270"/>
      <c r="T12" s="270"/>
      <c r="U12" s="270"/>
      <c r="V12" s="260"/>
      <c r="W12" s="260"/>
      <c r="X12" s="260"/>
      <c r="Y12" s="260"/>
      <c r="Z12" s="255"/>
      <c r="AA12" s="255"/>
      <c r="AB12" s="255"/>
      <c r="AC12" s="255"/>
      <c r="AD12" s="255"/>
      <c r="AE12" s="255"/>
      <c r="AF12" s="255"/>
      <c r="AG12" s="255"/>
      <c r="AH12" s="255"/>
      <c r="AI12" s="255"/>
      <c r="AJ12" s="255"/>
      <c r="AK12" s="255"/>
      <c r="AL12" s="255"/>
      <c r="AM12" s="255"/>
      <c r="AN12" s="255"/>
      <c r="AO12" s="255"/>
      <c r="AP12" s="255"/>
      <c r="AQ12" s="255"/>
      <c r="AR12" s="255"/>
      <c r="AS12" s="255"/>
      <c r="AT12" s="255"/>
    </row>
    <row r="13" spans="1:54" x14ac:dyDescent="0.15">
      <c r="A13" s="255"/>
      <c r="B13" s="255"/>
      <c r="C13" s="266"/>
      <c r="D13" s="266"/>
      <c r="E13" s="266"/>
      <c r="F13" s="266"/>
      <c r="G13" s="266"/>
      <c r="H13" s="266"/>
      <c r="I13" s="270"/>
      <c r="J13" s="255"/>
      <c r="K13" s="255"/>
      <c r="L13" s="255"/>
      <c r="M13" s="255"/>
      <c r="N13" s="255"/>
      <c r="O13" s="255"/>
      <c r="P13" s="255"/>
      <c r="Q13" s="270"/>
      <c r="R13" s="270"/>
      <c r="S13" s="270"/>
      <c r="T13" s="270"/>
      <c r="U13" s="270"/>
      <c r="V13" s="260"/>
      <c r="W13" s="260"/>
      <c r="X13" s="260"/>
      <c r="Y13" s="260"/>
      <c r="Z13" s="255"/>
      <c r="AA13" s="255"/>
      <c r="AB13" s="255"/>
      <c r="AC13" s="255"/>
      <c r="AD13" s="255"/>
      <c r="AE13" s="255"/>
      <c r="AF13" s="255"/>
      <c r="AG13" s="255"/>
      <c r="AH13" s="255"/>
      <c r="AI13" s="255"/>
      <c r="AJ13" s="255"/>
      <c r="AK13" s="255"/>
      <c r="AL13" s="255"/>
      <c r="AM13" s="255"/>
      <c r="AN13" s="255"/>
      <c r="AO13" s="255"/>
      <c r="AP13" s="255"/>
      <c r="AQ13" s="255"/>
      <c r="AR13" s="255"/>
      <c r="AS13" s="255"/>
      <c r="AT13" s="255"/>
    </row>
    <row r="14" spans="1:54" ht="15.95" customHeight="1" x14ac:dyDescent="0.15">
      <c r="A14" s="255"/>
      <c r="B14" s="258" t="s">
        <v>438</v>
      </c>
      <c r="C14" s="258"/>
      <c r="D14" s="258"/>
      <c r="E14" s="258"/>
      <c r="F14" s="258"/>
      <c r="G14" s="258"/>
      <c r="H14" s="255"/>
      <c r="I14" s="255"/>
      <c r="J14" s="255"/>
      <c r="K14" s="255"/>
      <c r="L14" s="255"/>
      <c r="M14" s="255"/>
      <c r="N14" s="255"/>
      <c r="O14" s="255"/>
      <c r="P14" s="255"/>
      <c r="Q14" s="255"/>
      <c r="R14" s="255"/>
      <c r="S14" s="255"/>
      <c r="T14" s="255"/>
      <c r="U14" s="255"/>
      <c r="V14" s="260"/>
      <c r="W14" s="260"/>
      <c r="X14" s="260"/>
      <c r="Y14" s="260"/>
      <c r="Z14" s="255"/>
      <c r="AA14" s="255"/>
      <c r="AB14" s="255"/>
      <c r="AC14" s="255"/>
      <c r="AD14" s="255"/>
      <c r="AE14" s="255"/>
      <c r="AF14" s="255"/>
      <c r="AG14" s="255"/>
      <c r="AH14" s="255"/>
      <c r="AI14" s="255"/>
      <c r="AJ14" s="255"/>
      <c r="AK14" s="255"/>
      <c r="AL14" s="255"/>
      <c r="AM14" s="255"/>
      <c r="AN14" s="255"/>
      <c r="AO14" s="255"/>
      <c r="AP14" s="255"/>
      <c r="AQ14" s="255"/>
      <c r="AR14" s="255"/>
      <c r="AS14" s="255"/>
      <c r="AT14" s="255"/>
    </row>
    <row r="15" spans="1:54" ht="21" customHeight="1" x14ac:dyDescent="0.15">
      <c r="A15" s="255"/>
      <c r="B15" s="255"/>
      <c r="C15" s="770" t="str">
        <f>IFERROR(J15/J19,"【Ｄ】と【Ｅ】に値を入力してください")</f>
        <v>【Ｄ】と【Ｅ】に値を入力してください</v>
      </c>
      <c r="D15" s="771"/>
      <c r="E15" s="771"/>
      <c r="F15" s="771"/>
      <c r="G15" s="772"/>
      <c r="H15" s="779" t="s">
        <v>416</v>
      </c>
      <c r="I15" s="261"/>
      <c r="J15" s="780"/>
      <c r="K15" s="781"/>
      <c r="L15" s="781"/>
      <c r="M15" s="782"/>
      <c r="N15" s="261" t="s">
        <v>436</v>
      </c>
      <c r="O15" s="261" t="s">
        <v>437</v>
      </c>
      <c r="P15" s="262" t="s">
        <v>477</v>
      </c>
      <c r="Q15" s="261"/>
      <c r="R15" s="261"/>
      <c r="S15" s="261"/>
      <c r="T15" s="261"/>
      <c r="U15" s="262"/>
      <c r="V15" s="260"/>
      <c r="W15" s="260"/>
      <c r="X15" s="260"/>
      <c r="Y15" s="260"/>
      <c r="Z15" s="255"/>
      <c r="AA15" s="255"/>
      <c r="AB15" s="255"/>
      <c r="AC15" s="255"/>
      <c r="AD15" s="255"/>
      <c r="AE15" s="255"/>
      <c r="AF15" s="255"/>
      <c r="AG15" s="255"/>
      <c r="AH15" s="255"/>
      <c r="AI15" s="255"/>
      <c r="AJ15" s="255"/>
      <c r="AK15" s="255"/>
      <c r="AL15" s="255"/>
      <c r="AM15" s="255"/>
      <c r="AN15" s="255"/>
      <c r="AO15" s="255"/>
      <c r="AP15" s="255"/>
      <c r="AQ15" s="255"/>
      <c r="AR15" s="255"/>
      <c r="AS15" s="255"/>
      <c r="AT15" s="255"/>
    </row>
    <row r="16" spans="1:54" ht="3" customHeight="1" x14ac:dyDescent="0.15">
      <c r="A16" s="255"/>
      <c r="B16" s="255"/>
      <c r="C16" s="773"/>
      <c r="D16" s="774"/>
      <c r="E16" s="774"/>
      <c r="F16" s="774"/>
      <c r="G16" s="775"/>
      <c r="H16" s="779"/>
      <c r="I16" s="261"/>
      <c r="J16" s="261"/>
      <c r="K16" s="261"/>
      <c r="L16" s="261"/>
      <c r="M16" s="261"/>
      <c r="N16" s="261"/>
      <c r="O16" s="261"/>
      <c r="P16" s="261"/>
      <c r="Q16" s="261"/>
      <c r="R16" s="261"/>
      <c r="S16" s="261"/>
      <c r="T16" s="261"/>
      <c r="U16" s="261"/>
      <c r="V16" s="260"/>
      <c r="W16" s="260"/>
      <c r="X16" s="260"/>
      <c r="Y16" s="260"/>
      <c r="Z16" s="255"/>
      <c r="AA16" s="255"/>
      <c r="AB16" s="255"/>
      <c r="AC16" s="255"/>
      <c r="AD16" s="255"/>
      <c r="AE16" s="255"/>
      <c r="AF16" s="255"/>
      <c r="AG16" s="255"/>
      <c r="AH16" s="255"/>
      <c r="AI16" s="255"/>
      <c r="AJ16" s="255"/>
      <c r="AK16" s="255"/>
      <c r="AL16" s="255"/>
      <c r="AM16" s="255"/>
      <c r="AN16" s="255"/>
      <c r="AO16" s="255"/>
      <c r="AP16" s="255"/>
      <c r="AQ16" s="255"/>
      <c r="AR16" s="255"/>
      <c r="AS16" s="255"/>
      <c r="AT16" s="255"/>
    </row>
    <row r="17" spans="1:46" ht="2.1" customHeight="1" x14ac:dyDescent="0.15">
      <c r="A17" s="255"/>
      <c r="B17" s="255"/>
      <c r="C17" s="773"/>
      <c r="D17" s="774"/>
      <c r="E17" s="774"/>
      <c r="F17" s="774"/>
      <c r="G17" s="775"/>
      <c r="H17" s="779"/>
      <c r="I17" s="264"/>
      <c r="J17" s="264"/>
      <c r="K17" s="264"/>
      <c r="L17" s="264"/>
      <c r="M17" s="264"/>
      <c r="N17" s="264"/>
      <c r="O17" s="264"/>
      <c r="P17" s="264"/>
      <c r="Q17" s="264"/>
      <c r="R17" s="264"/>
      <c r="S17" s="264"/>
      <c r="T17" s="264"/>
      <c r="U17" s="264"/>
      <c r="V17" s="260"/>
      <c r="W17" s="260"/>
      <c r="X17" s="260"/>
      <c r="Y17" s="260"/>
      <c r="Z17" s="255"/>
      <c r="AA17" s="255"/>
      <c r="AB17" s="255"/>
      <c r="AC17" s="255"/>
      <c r="AD17" s="255"/>
      <c r="AE17" s="255"/>
      <c r="AF17" s="255"/>
      <c r="AG17" s="255"/>
      <c r="AH17" s="255"/>
      <c r="AI17" s="255"/>
      <c r="AJ17" s="255"/>
      <c r="AK17" s="255"/>
      <c r="AL17" s="255"/>
      <c r="AM17" s="255"/>
      <c r="AN17" s="255"/>
      <c r="AO17" s="255"/>
      <c r="AP17" s="255"/>
      <c r="AQ17" s="255"/>
      <c r="AR17" s="255"/>
      <c r="AS17" s="255"/>
      <c r="AT17" s="255"/>
    </row>
    <row r="18" spans="1:46" ht="3" customHeight="1" x14ac:dyDescent="0.15">
      <c r="A18" s="255"/>
      <c r="B18" s="255"/>
      <c r="C18" s="773"/>
      <c r="D18" s="774"/>
      <c r="E18" s="774"/>
      <c r="F18" s="774"/>
      <c r="G18" s="775"/>
      <c r="H18" s="779"/>
      <c r="I18" s="261"/>
      <c r="J18" s="261"/>
      <c r="K18" s="261"/>
      <c r="L18" s="261"/>
      <c r="M18" s="261"/>
      <c r="N18" s="261"/>
      <c r="O18" s="261"/>
      <c r="P18" s="261"/>
      <c r="Q18" s="261"/>
      <c r="R18" s="261"/>
      <c r="S18" s="261"/>
      <c r="T18" s="261"/>
      <c r="U18" s="261"/>
      <c r="V18" s="260"/>
      <c r="W18" s="260"/>
      <c r="X18" s="260"/>
      <c r="Y18" s="260"/>
      <c r="Z18" s="255"/>
      <c r="AA18" s="255"/>
      <c r="AB18" s="255"/>
      <c r="AC18" s="255"/>
      <c r="AD18" s="255"/>
      <c r="AE18" s="255"/>
      <c r="AF18" s="255"/>
      <c r="AG18" s="255"/>
      <c r="AH18" s="255"/>
      <c r="AI18" s="255"/>
      <c r="AJ18" s="255"/>
      <c r="AK18" s="255"/>
      <c r="AL18" s="255"/>
      <c r="AM18" s="255"/>
      <c r="AN18" s="255"/>
      <c r="AO18" s="255"/>
      <c r="AP18" s="255"/>
      <c r="AQ18" s="255"/>
      <c r="AR18" s="255"/>
      <c r="AS18" s="255"/>
      <c r="AT18" s="255"/>
    </row>
    <row r="19" spans="1:46" ht="21" customHeight="1" x14ac:dyDescent="0.15">
      <c r="A19" s="255"/>
      <c r="B19" s="255"/>
      <c r="C19" s="776"/>
      <c r="D19" s="777"/>
      <c r="E19" s="777"/>
      <c r="F19" s="777"/>
      <c r="G19" s="778"/>
      <c r="H19" s="779"/>
      <c r="I19" s="261"/>
      <c r="J19" s="780"/>
      <c r="K19" s="781"/>
      <c r="L19" s="781"/>
      <c r="M19" s="782"/>
      <c r="N19" s="261" t="s">
        <v>436</v>
      </c>
      <c r="O19" s="261" t="s">
        <v>417</v>
      </c>
      <c r="P19" s="263" t="s">
        <v>435</v>
      </c>
      <c r="Q19" s="261"/>
      <c r="R19" s="261" t="s">
        <v>415</v>
      </c>
      <c r="S19" s="265"/>
      <c r="T19" s="261" t="s">
        <v>419</v>
      </c>
      <c r="U19" s="263" t="str">
        <f>IF(S19="","←単位をご入力ください","")</f>
        <v>←単位をご入力ください</v>
      </c>
      <c r="V19" s="260"/>
      <c r="W19" s="260"/>
      <c r="X19" s="260"/>
      <c r="Y19" s="260"/>
      <c r="Z19" s="255"/>
      <c r="AA19" s="255"/>
      <c r="AB19" s="255"/>
      <c r="AC19" s="255"/>
      <c r="AD19" s="255"/>
      <c r="AE19" s="255"/>
      <c r="AF19" s="255"/>
      <c r="AG19" s="255"/>
      <c r="AH19" s="255"/>
      <c r="AI19" s="255"/>
      <c r="AJ19" s="255"/>
      <c r="AK19" s="255"/>
      <c r="AL19" s="271"/>
      <c r="AM19" s="255"/>
      <c r="AN19" s="255"/>
      <c r="AO19" s="255"/>
      <c r="AP19" s="255"/>
      <c r="AQ19" s="255"/>
      <c r="AR19" s="255"/>
      <c r="AS19" s="255"/>
      <c r="AT19" s="255"/>
    </row>
    <row r="20" spans="1:46" ht="15.95" customHeight="1" x14ac:dyDescent="0.15">
      <c r="A20" s="255"/>
      <c r="B20" s="255"/>
      <c r="C20" s="266" t="s">
        <v>415</v>
      </c>
      <c r="D20" s="267" t="s">
        <v>414</v>
      </c>
      <c r="E20" s="266" t="s">
        <v>413</v>
      </c>
      <c r="F20" s="268" t="str">
        <f>IF(S19="","",S19)</f>
        <v/>
      </c>
      <c r="G20" s="266" t="s">
        <v>434</v>
      </c>
      <c r="H20" s="255"/>
      <c r="I20" s="255"/>
      <c r="J20" s="255"/>
      <c r="K20" s="255"/>
      <c r="L20" s="255"/>
      <c r="M20" s="255"/>
      <c r="N20" s="255"/>
      <c r="O20" s="255"/>
      <c r="P20" s="255"/>
      <c r="Q20" s="255"/>
      <c r="R20" s="255"/>
      <c r="S20" s="255"/>
      <c r="T20" s="255"/>
      <c r="U20" s="255"/>
      <c r="V20" s="260"/>
      <c r="W20" s="260"/>
      <c r="X20" s="260"/>
      <c r="Y20" s="260"/>
      <c r="Z20" s="255"/>
      <c r="AA20" s="255"/>
      <c r="AB20" s="255"/>
      <c r="AC20" s="255"/>
      <c r="AD20" s="255"/>
      <c r="AE20" s="255"/>
      <c r="AF20" s="255"/>
      <c r="AG20" s="255"/>
      <c r="AH20" s="255"/>
      <c r="AI20" s="255"/>
      <c r="AJ20" s="255"/>
      <c r="AK20" s="255"/>
      <c r="AL20" s="255"/>
      <c r="AM20" s="255"/>
      <c r="AN20" s="255"/>
      <c r="AO20" s="255"/>
      <c r="AP20" s="255"/>
      <c r="AQ20" s="255"/>
      <c r="AR20" s="255"/>
      <c r="AS20" s="255"/>
      <c r="AT20" s="255"/>
    </row>
    <row r="21" spans="1:46" ht="15.95" customHeight="1" x14ac:dyDescent="0.15">
      <c r="A21" s="255"/>
      <c r="B21" s="255"/>
      <c r="C21" s="255"/>
      <c r="D21" s="255"/>
      <c r="E21" s="255"/>
      <c r="F21" s="255"/>
      <c r="G21" s="255"/>
      <c r="H21" s="255"/>
      <c r="I21" s="255"/>
      <c r="J21" s="255"/>
      <c r="K21" s="255"/>
      <c r="L21" s="255"/>
      <c r="M21" s="255"/>
      <c r="N21" s="255"/>
      <c r="O21" s="255"/>
      <c r="P21" s="255"/>
      <c r="Q21" s="255"/>
      <c r="R21" s="255"/>
      <c r="S21" s="255"/>
      <c r="T21" s="255"/>
      <c r="U21" s="255"/>
      <c r="V21" s="260"/>
      <c r="W21" s="260"/>
      <c r="X21" s="260"/>
      <c r="Y21" s="260"/>
      <c r="Z21" s="255"/>
      <c r="AA21" s="255"/>
      <c r="AB21" s="255"/>
      <c r="AC21" s="255"/>
      <c r="AD21" s="255"/>
      <c r="AE21" s="255"/>
      <c r="AF21" s="255"/>
      <c r="AG21" s="255"/>
      <c r="AH21" s="255"/>
      <c r="AI21" s="255"/>
      <c r="AJ21" s="255"/>
      <c r="AK21" s="255"/>
      <c r="AL21" s="255"/>
      <c r="AM21" s="255"/>
      <c r="AN21" s="255"/>
      <c r="AO21" s="255"/>
      <c r="AP21" s="255"/>
      <c r="AQ21" s="255"/>
      <c r="AR21" s="255"/>
      <c r="AS21" s="255"/>
      <c r="AT21" s="255"/>
    </row>
    <row r="22" spans="1:46" x14ac:dyDescent="0.15">
      <c r="A22" s="258" t="s">
        <v>433</v>
      </c>
      <c r="B22" s="259"/>
      <c r="C22" s="259"/>
      <c r="D22" s="259"/>
      <c r="E22" s="259"/>
      <c r="F22" s="259"/>
      <c r="G22" s="259"/>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row>
    <row r="23" spans="1:46" ht="15.95" customHeight="1" x14ac:dyDescent="0.15">
      <c r="A23" s="255"/>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9"/>
      <c r="AH23" s="259"/>
      <c r="AI23" s="259"/>
      <c r="AJ23" s="255"/>
      <c r="AK23" s="255"/>
      <c r="AL23" s="255"/>
      <c r="AM23" s="255"/>
      <c r="AN23" s="255"/>
      <c r="AO23" s="255"/>
      <c r="AP23" s="255"/>
      <c r="AQ23" s="255"/>
      <c r="AR23" s="255"/>
      <c r="AS23" s="255"/>
      <c r="AT23" s="255"/>
    </row>
    <row r="24" spans="1:46" ht="35.1" customHeight="1" x14ac:dyDescent="0.15">
      <c r="A24" s="255"/>
      <c r="B24" s="272"/>
      <c r="C24" s="787" t="str">
        <f>IFERROR(((1-(N24/N28))*100)*0.01,"【Ｃ】と【Ｆ】に値を入力してください")</f>
        <v>【Ｃ】と【Ｆ】に値を入力してください</v>
      </c>
      <c r="D24" s="788"/>
      <c r="E24" s="788"/>
      <c r="F24" s="788"/>
      <c r="G24" s="789"/>
      <c r="H24" s="779" t="s">
        <v>432</v>
      </c>
      <c r="I24" s="796"/>
      <c r="J24" s="796">
        <v>1</v>
      </c>
      <c r="K24" s="261"/>
      <c r="L24" s="796" t="s">
        <v>431</v>
      </c>
      <c r="M24" s="261"/>
      <c r="N24" s="797" t="str">
        <f>C15</f>
        <v>【Ｄ】と【Ｅ】に値を入力してください</v>
      </c>
      <c r="O24" s="798"/>
      <c r="P24" s="798"/>
      <c r="Q24" s="799"/>
      <c r="R24" s="261" t="s">
        <v>428</v>
      </c>
      <c r="S24" s="266" t="s">
        <v>430</v>
      </c>
      <c r="T24" s="255" t="s">
        <v>404</v>
      </c>
      <c r="U24" s="255"/>
      <c r="V24" s="255"/>
      <c r="W24" s="255"/>
      <c r="X24" s="255"/>
      <c r="Y24" s="255"/>
      <c r="Z24" s="255"/>
      <c r="AA24" s="255"/>
      <c r="AB24" s="255"/>
      <c r="AD24" s="268"/>
      <c r="AE24" s="800" t="s">
        <v>429</v>
      </c>
      <c r="AF24" s="783">
        <v>100</v>
      </c>
      <c r="AG24" s="783"/>
      <c r="AK24" s="255"/>
      <c r="AL24" s="255"/>
      <c r="AM24" s="255"/>
      <c r="AN24" s="255"/>
      <c r="AO24" s="255"/>
      <c r="AP24" s="255"/>
      <c r="AQ24" s="255"/>
      <c r="AR24" s="255"/>
      <c r="AS24" s="255"/>
      <c r="AT24" s="255"/>
    </row>
    <row r="25" spans="1:46" ht="3" customHeight="1" x14ac:dyDescent="0.15">
      <c r="A25" s="255"/>
      <c r="B25" s="255"/>
      <c r="C25" s="790"/>
      <c r="D25" s="791"/>
      <c r="E25" s="791"/>
      <c r="F25" s="791"/>
      <c r="G25" s="792"/>
      <c r="H25" s="779"/>
      <c r="I25" s="796"/>
      <c r="J25" s="796"/>
      <c r="K25" s="261"/>
      <c r="L25" s="796"/>
      <c r="M25" s="261"/>
      <c r="N25" s="261"/>
      <c r="O25" s="261"/>
      <c r="P25" s="261"/>
      <c r="Q25" s="261"/>
      <c r="R25" s="261"/>
      <c r="S25" s="261"/>
      <c r="T25" s="261"/>
      <c r="U25" s="261"/>
      <c r="V25" s="260"/>
      <c r="W25" s="260"/>
      <c r="X25" s="260"/>
      <c r="Y25" s="260"/>
      <c r="Z25" s="255"/>
      <c r="AA25" s="255"/>
      <c r="AB25" s="259"/>
      <c r="AD25" s="268"/>
      <c r="AE25" s="800"/>
      <c r="AF25" s="783"/>
      <c r="AG25" s="783"/>
      <c r="AK25" s="255"/>
      <c r="AL25" s="255"/>
      <c r="AM25" s="255"/>
      <c r="AN25" s="255"/>
      <c r="AO25" s="255"/>
      <c r="AP25" s="255"/>
      <c r="AQ25" s="255"/>
      <c r="AR25" s="255"/>
      <c r="AS25" s="255"/>
      <c r="AT25" s="255"/>
    </row>
    <row r="26" spans="1:46" ht="2.1" customHeight="1" x14ac:dyDescent="0.15">
      <c r="A26" s="255"/>
      <c r="B26" s="255"/>
      <c r="C26" s="790"/>
      <c r="D26" s="791"/>
      <c r="E26" s="791"/>
      <c r="F26" s="791"/>
      <c r="G26" s="792"/>
      <c r="H26" s="779"/>
      <c r="I26" s="796"/>
      <c r="J26" s="796"/>
      <c r="K26" s="261"/>
      <c r="L26" s="796"/>
      <c r="M26" s="261"/>
      <c r="N26" s="264"/>
      <c r="O26" s="264"/>
      <c r="P26" s="264"/>
      <c r="Q26" s="264"/>
      <c r="R26" s="264"/>
      <c r="S26" s="264"/>
      <c r="T26" s="264"/>
      <c r="U26" s="264"/>
      <c r="V26" s="264"/>
      <c r="W26" s="264"/>
      <c r="X26" s="264"/>
      <c r="Y26" s="264"/>
      <c r="Z26" s="264"/>
      <c r="AA26" s="264"/>
      <c r="AB26" s="261"/>
      <c r="AD26" s="268"/>
      <c r="AE26" s="800"/>
      <c r="AF26" s="783"/>
      <c r="AG26" s="783"/>
      <c r="AK26" s="255"/>
      <c r="AL26" s="255"/>
      <c r="AM26" s="255"/>
      <c r="AN26" s="255"/>
      <c r="AO26" s="255"/>
      <c r="AP26" s="255"/>
      <c r="AQ26" s="255"/>
      <c r="AR26" s="255"/>
      <c r="AS26" s="255"/>
      <c r="AT26" s="255"/>
    </row>
    <row r="27" spans="1:46" ht="3" customHeight="1" x14ac:dyDescent="0.15">
      <c r="A27" s="255"/>
      <c r="B27" s="255"/>
      <c r="C27" s="790"/>
      <c r="D27" s="791"/>
      <c r="E27" s="791"/>
      <c r="F27" s="791"/>
      <c r="G27" s="792"/>
      <c r="H27" s="779"/>
      <c r="I27" s="796"/>
      <c r="J27" s="796"/>
      <c r="K27" s="261"/>
      <c r="L27" s="796"/>
      <c r="M27" s="261"/>
      <c r="N27" s="261"/>
      <c r="O27" s="261"/>
      <c r="P27" s="261"/>
      <c r="Q27" s="261"/>
      <c r="R27" s="261"/>
      <c r="S27" s="261"/>
      <c r="T27" s="261"/>
      <c r="U27" s="261"/>
      <c r="V27" s="260"/>
      <c r="W27" s="260"/>
      <c r="X27" s="260"/>
      <c r="Y27" s="260"/>
      <c r="Z27" s="255"/>
      <c r="AA27" s="255"/>
      <c r="AB27" s="259"/>
      <c r="AD27" s="268"/>
      <c r="AE27" s="800"/>
      <c r="AF27" s="783"/>
      <c r="AG27" s="783"/>
      <c r="AK27" s="255"/>
      <c r="AL27" s="255"/>
      <c r="AM27" s="255"/>
      <c r="AN27" s="255"/>
      <c r="AO27" s="255"/>
      <c r="AP27" s="255"/>
      <c r="AQ27" s="255"/>
      <c r="AR27" s="255"/>
      <c r="AS27" s="255"/>
      <c r="AT27" s="255"/>
    </row>
    <row r="28" spans="1:46" ht="35.1" customHeight="1" x14ac:dyDescent="0.15">
      <c r="A28" s="255"/>
      <c r="B28" s="272"/>
      <c r="C28" s="793"/>
      <c r="D28" s="794"/>
      <c r="E28" s="794"/>
      <c r="F28" s="794"/>
      <c r="G28" s="795"/>
      <c r="H28" s="779"/>
      <c r="I28" s="796"/>
      <c r="J28" s="796"/>
      <c r="K28" s="261"/>
      <c r="L28" s="796"/>
      <c r="M28" s="261"/>
      <c r="N28" s="797" t="str">
        <f>C7</f>
        <v>【Ａ】と【Ｂ】に値を入力してください</v>
      </c>
      <c r="O28" s="798"/>
      <c r="P28" s="798"/>
      <c r="Q28" s="799"/>
      <c r="R28" s="261" t="s">
        <v>428</v>
      </c>
      <c r="S28" s="273" t="s">
        <v>427</v>
      </c>
      <c r="T28" s="270" t="s">
        <v>405</v>
      </c>
      <c r="U28" s="270"/>
      <c r="V28" s="255"/>
      <c r="W28" s="255"/>
      <c r="X28" s="255"/>
      <c r="Y28" s="255"/>
      <c r="Z28" s="255"/>
      <c r="AA28" s="255"/>
      <c r="AB28" s="255"/>
      <c r="AD28" s="268"/>
      <c r="AE28" s="800"/>
      <c r="AF28" s="783"/>
      <c r="AG28" s="783"/>
      <c r="AK28" s="255"/>
      <c r="AL28" s="255"/>
      <c r="AM28" s="255"/>
      <c r="AN28" s="255"/>
      <c r="AO28" s="255"/>
      <c r="AP28" s="255"/>
      <c r="AQ28" s="255"/>
      <c r="AR28" s="255"/>
      <c r="AS28" s="255"/>
      <c r="AT28" s="255"/>
    </row>
    <row r="29" spans="1:46" ht="15.95" customHeight="1" x14ac:dyDescent="0.15">
      <c r="A29" s="255"/>
      <c r="B29" s="272"/>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row>
    <row r="30" spans="1:46" ht="15.95" customHeight="1" x14ac:dyDescent="0.15">
      <c r="A30" s="255"/>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row>
    <row r="31" spans="1:46" ht="15.95" customHeight="1" x14ac:dyDescent="0.15">
      <c r="A31" s="258" t="s">
        <v>420</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row>
    <row r="32" spans="1:46" ht="15.95" customHeight="1" x14ac:dyDescent="0.15">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row>
    <row r="33" spans="1:46" ht="28.5" customHeight="1" x14ac:dyDescent="0.15">
      <c r="A33" s="255"/>
      <c r="B33" s="255"/>
      <c r="C33" s="784" t="s">
        <v>406</v>
      </c>
      <c r="D33" s="785"/>
      <c r="E33" s="785"/>
      <c r="F33" s="785"/>
      <c r="G33" s="785"/>
      <c r="H33" s="785"/>
      <c r="I33" s="785"/>
      <c r="J33" s="785"/>
      <c r="K33" s="785"/>
      <c r="L33" s="785"/>
      <c r="M33" s="785"/>
      <c r="N33" s="785"/>
      <c r="O33" s="785"/>
      <c r="P33" s="785"/>
      <c r="Q33" s="786"/>
      <c r="R33" s="784" t="s">
        <v>407</v>
      </c>
      <c r="S33" s="785"/>
      <c r="T33" s="785"/>
      <c r="U33" s="785"/>
      <c r="V33" s="785"/>
      <c r="W33" s="785"/>
      <c r="X33" s="785"/>
      <c r="Y33" s="785"/>
      <c r="Z33" s="785"/>
      <c r="AA33" s="785"/>
      <c r="AB33" s="785"/>
      <c r="AC33" s="785"/>
      <c r="AD33" s="785"/>
      <c r="AE33" s="785"/>
      <c r="AF33" s="785"/>
      <c r="AG33" s="786"/>
      <c r="AH33" s="824" t="s">
        <v>426</v>
      </c>
      <c r="AI33" s="825"/>
      <c r="AJ33" s="825"/>
      <c r="AK33" s="826"/>
      <c r="AL33" s="801" t="s">
        <v>474</v>
      </c>
      <c r="AM33" s="802"/>
      <c r="AN33" s="802"/>
      <c r="AO33" s="803"/>
      <c r="AP33" s="801" t="s">
        <v>473</v>
      </c>
      <c r="AQ33" s="802"/>
      <c r="AR33" s="802"/>
      <c r="AS33" s="803"/>
      <c r="AT33" s="255"/>
    </row>
    <row r="34" spans="1:46" ht="48" customHeight="1" x14ac:dyDescent="0.15">
      <c r="A34" s="255"/>
      <c r="B34" s="255"/>
      <c r="C34" s="807" t="s">
        <v>408</v>
      </c>
      <c r="D34" s="808"/>
      <c r="E34" s="808"/>
      <c r="F34" s="809"/>
      <c r="G34" s="807" t="s">
        <v>409</v>
      </c>
      <c r="H34" s="808"/>
      <c r="I34" s="809"/>
      <c r="J34" s="807" t="s">
        <v>476</v>
      </c>
      <c r="K34" s="808"/>
      <c r="L34" s="808"/>
      <c r="M34" s="809"/>
      <c r="N34" s="813" t="s">
        <v>410</v>
      </c>
      <c r="O34" s="814"/>
      <c r="P34" s="814"/>
      <c r="Q34" s="815"/>
      <c r="R34" s="807" t="s">
        <v>411</v>
      </c>
      <c r="S34" s="808"/>
      <c r="T34" s="808"/>
      <c r="U34" s="809"/>
      <c r="V34" s="807" t="s">
        <v>409</v>
      </c>
      <c r="W34" s="808"/>
      <c r="X34" s="808"/>
      <c r="Y34" s="809"/>
      <c r="Z34" s="807" t="s">
        <v>475</v>
      </c>
      <c r="AA34" s="808"/>
      <c r="AB34" s="808"/>
      <c r="AC34" s="809"/>
      <c r="AD34" s="813" t="s">
        <v>412</v>
      </c>
      <c r="AE34" s="814"/>
      <c r="AF34" s="814"/>
      <c r="AG34" s="815"/>
      <c r="AH34" s="827"/>
      <c r="AI34" s="828"/>
      <c r="AJ34" s="828"/>
      <c r="AK34" s="829"/>
      <c r="AL34" s="804"/>
      <c r="AM34" s="805"/>
      <c r="AN34" s="805"/>
      <c r="AO34" s="806"/>
      <c r="AP34" s="804"/>
      <c r="AQ34" s="805"/>
      <c r="AR34" s="805"/>
      <c r="AS34" s="806"/>
      <c r="AT34" s="255"/>
    </row>
    <row r="35" spans="1:46" ht="13.5" thickBot="1" x14ac:dyDescent="0.2">
      <c r="A35" s="255"/>
      <c r="B35" s="255"/>
      <c r="C35" s="810"/>
      <c r="D35" s="811"/>
      <c r="E35" s="811"/>
      <c r="F35" s="812"/>
      <c r="G35" s="810"/>
      <c r="H35" s="811"/>
      <c r="I35" s="812"/>
      <c r="J35" s="810"/>
      <c r="K35" s="811"/>
      <c r="L35" s="811"/>
      <c r="M35" s="812"/>
      <c r="N35" s="810" t="s">
        <v>425</v>
      </c>
      <c r="O35" s="811"/>
      <c r="P35" s="811"/>
      <c r="Q35" s="812"/>
      <c r="R35" s="810"/>
      <c r="S35" s="811"/>
      <c r="T35" s="811"/>
      <c r="U35" s="812"/>
      <c r="V35" s="810"/>
      <c r="W35" s="811"/>
      <c r="X35" s="811"/>
      <c r="Y35" s="812"/>
      <c r="Z35" s="810"/>
      <c r="AA35" s="811"/>
      <c r="AB35" s="811"/>
      <c r="AC35" s="812"/>
      <c r="AD35" s="810" t="s">
        <v>424</v>
      </c>
      <c r="AE35" s="811"/>
      <c r="AF35" s="811"/>
      <c r="AG35" s="812"/>
      <c r="AH35" s="816" t="s">
        <v>423</v>
      </c>
      <c r="AI35" s="817"/>
      <c r="AJ35" s="817"/>
      <c r="AK35" s="818"/>
      <c r="AL35" s="819" t="s">
        <v>422</v>
      </c>
      <c r="AM35" s="820"/>
      <c r="AN35" s="820"/>
      <c r="AO35" s="820"/>
      <c r="AP35" s="821" t="s">
        <v>421</v>
      </c>
      <c r="AQ35" s="822"/>
      <c r="AR35" s="822"/>
      <c r="AS35" s="823"/>
      <c r="AT35" s="255"/>
    </row>
    <row r="36" spans="1:46" ht="53.25" customHeight="1" thickTop="1" thickBot="1" x14ac:dyDescent="0.2">
      <c r="A36" s="255"/>
      <c r="B36" s="255"/>
      <c r="C36" s="833">
        <f>J11</f>
        <v>0</v>
      </c>
      <c r="D36" s="833"/>
      <c r="E36" s="833"/>
      <c r="F36" s="833"/>
      <c r="G36" s="834">
        <f>S11</f>
        <v>0</v>
      </c>
      <c r="H36" s="834"/>
      <c r="I36" s="834"/>
      <c r="J36" s="833">
        <f>J7</f>
        <v>0</v>
      </c>
      <c r="K36" s="833"/>
      <c r="L36" s="833"/>
      <c r="M36" s="833"/>
      <c r="N36" s="835">
        <f>IF(J7="",0,J36/C36)</f>
        <v>0</v>
      </c>
      <c r="O36" s="835"/>
      <c r="P36" s="835"/>
      <c r="Q36" s="835"/>
      <c r="R36" s="833">
        <f>J19</f>
        <v>0</v>
      </c>
      <c r="S36" s="833"/>
      <c r="T36" s="833"/>
      <c r="U36" s="833"/>
      <c r="V36" s="834">
        <f>S19</f>
        <v>0</v>
      </c>
      <c r="W36" s="834"/>
      <c r="X36" s="834"/>
      <c r="Y36" s="834"/>
      <c r="Z36" s="833">
        <f>J15</f>
        <v>0</v>
      </c>
      <c r="AA36" s="833"/>
      <c r="AB36" s="833"/>
      <c r="AC36" s="833"/>
      <c r="AD36" s="835">
        <f>IF(J15="",0,Z36/R36)</f>
        <v>0</v>
      </c>
      <c r="AE36" s="835"/>
      <c r="AF36" s="835"/>
      <c r="AG36" s="835"/>
      <c r="AH36" s="836">
        <f>IFERROR(1-(AD36/N36),0)</f>
        <v>0</v>
      </c>
      <c r="AI36" s="836"/>
      <c r="AJ36" s="836"/>
      <c r="AK36" s="836"/>
      <c r="AL36" s="833">
        <f>C36*AD36</f>
        <v>0</v>
      </c>
      <c r="AM36" s="833"/>
      <c r="AN36" s="833"/>
      <c r="AO36" s="837"/>
      <c r="AP36" s="830">
        <f>J36-AL36</f>
        <v>0</v>
      </c>
      <c r="AQ36" s="831"/>
      <c r="AR36" s="831"/>
      <c r="AS36" s="832"/>
      <c r="AT36" s="255"/>
    </row>
    <row r="37" spans="1:46" ht="15.95" customHeight="1" thickTop="1" x14ac:dyDescent="0.1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row>
    <row r="38" spans="1:46" ht="15.95" customHeight="1" x14ac:dyDescent="0.15"/>
    <row r="39" spans="1:46" ht="15.95" customHeight="1" x14ac:dyDescent="0.15"/>
    <row r="40" spans="1:46"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sheetData>
  <sheetProtection password="EEE6" sheet="1" objects="1" scenarios="1" selectLockedCells="1"/>
  <mergeCells count="46">
    <mergeCell ref="AP36:AS36"/>
    <mergeCell ref="C36:F36"/>
    <mergeCell ref="G36:I36"/>
    <mergeCell ref="J36:M36"/>
    <mergeCell ref="N36:Q36"/>
    <mergeCell ref="R36:U36"/>
    <mergeCell ref="V36:Y36"/>
    <mergeCell ref="Z36:AC36"/>
    <mergeCell ref="AD36:AG36"/>
    <mergeCell ref="AH36:AK36"/>
    <mergeCell ref="AL36:AO36"/>
    <mergeCell ref="AL33:AO34"/>
    <mergeCell ref="AP33:AS34"/>
    <mergeCell ref="C34:F35"/>
    <mergeCell ref="G34:I35"/>
    <mergeCell ref="J34:M35"/>
    <mergeCell ref="N34:Q34"/>
    <mergeCell ref="R34:U35"/>
    <mergeCell ref="V34:Y35"/>
    <mergeCell ref="Z34:AC35"/>
    <mergeCell ref="AD34:AG34"/>
    <mergeCell ref="N35:Q35"/>
    <mergeCell ref="AD35:AG35"/>
    <mergeCell ref="AH35:AK35"/>
    <mergeCell ref="AL35:AO35"/>
    <mergeCell ref="AP35:AS35"/>
    <mergeCell ref="AH33:AK34"/>
    <mergeCell ref="AF24:AG28"/>
    <mergeCell ref="C33:Q33"/>
    <mergeCell ref="R33:AG33"/>
    <mergeCell ref="C24:G28"/>
    <mergeCell ref="H24:H28"/>
    <mergeCell ref="I24:I28"/>
    <mergeCell ref="J24:J28"/>
    <mergeCell ref="N24:Q24"/>
    <mergeCell ref="N28:Q28"/>
    <mergeCell ref="L24:L28"/>
    <mergeCell ref="AE24:AE28"/>
    <mergeCell ref="C7:G11"/>
    <mergeCell ref="H7:H11"/>
    <mergeCell ref="J7:M7"/>
    <mergeCell ref="J11:M11"/>
    <mergeCell ref="C15:G19"/>
    <mergeCell ref="H15:H19"/>
    <mergeCell ref="J15:M15"/>
    <mergeCell ref="J19:M19"/>
  </mergeCells>
  <phoneticPr fontId="7"/>
  <pageMargins left="0.70866141732283472" right="0.70866141732283472" top="0.74803149606299213" bottom="0.74803149606299213" header="0.31496062992125984" footer="0.31496062992125984"/>
  <pageSetup paperSize="9" scale="8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C1:O58"/>
  <sheetViews>
    <sheetView showGridLines="0" view="pageBreakPreview" zoomScaleNormal="100" zoomScaleSheetLayoutView="100" workbookViewId="0">
      <selection activeCell="I8" sqref="I8:K8"/>
    </sheetView>
  </sheetViews>
  <sheetFormatPr defaultRowHeight="13.5" x14ac:dyDescent="0.15"/>
  <cols>
    <col min="1" max="1" width="2" style="29" customWidth="1"/>
    <col min="2" max="2" width="1.85546875" style="29" customWidth="1"/>
    <col min="3" max="3" width="3.85546875" style="29" customWidth="1"/>
    <col min="4" max="4" width="9" style="29" customWidth="1"/>
    <col min="5" max="5" width="13.28515625" style="29" customWidth="1"/>
    <col min="6" max="6" width="9" style="29" customWidth="1"/>
    <col min="7" max="7" width="6.7109375" style="29" customWidth="1"/>
    <col min="8" max="9" width="13.7109375" style="29" customWidth="1"/>
    <col min="10" max="10" width="4.7109375" style="29" customWidth="1"/>
    <col min="11" max="11" width="12" style="29" customWidth="1"/>
    <col min="12" max="13" width="13.7109375" style="29" customWidth="1"/>
    <col min="14" max="14" width="16.28515625" style="29" customWidth="1"/>
    <col min="15" max="15" width="1.42578125" style="4" customWidth="1"/>
    <col min="16" max="256" width="9.140625" style="29"/>
    <col min="257" max="257" width="2" style="29" customWidth="1"/>
    <col min="258" max="258" width="1.85546875" style="29" customWidth="1"/>
    <col min="259" max="259" width="3.85546875" style="29" customWidth="1"/>
    <col min="260" max="260" width="9" style="29" customWidth="1"/>
    <col min="261" max="261" width="13.28515625" style="29" customWidth="1"/>
    <col min="262" max="262" width="9" style="29" customWidth="1"/>
    <col min="263" max="263" width="6.7109375" style="29" customWidth="1"/>
    <col min="264" max="265" width="13.7109375" style="29" customWidth="1"/>
    <col min="266" max="266" width="4.7109375" style="29" customWidth="1"/>
    <col min="267" max="267" width="12" style="29" customWidth="1"/>
    <col min="268" max="269" width="13.7109375" style="29" customWidth="1"/>
    <col min="270" max="270" width="16.28515625" style="29" customWidth="1"/>
    <col min="271" max="271" width="1.42578125" style="29" customWidth="1"/>
    <col min="272" max="512" width="9.140625" style="29"/>
    <col min="513" max="513" width="2" style="29" customWidth="1"/>
    <col min="514" max="514" width="1.85546875" style="29" customWidth="1"/>
    <col min="515" max="515" width="3.85546875" style="29" customWidth="1"/>
    <col min="516" max="516" width="9" style="29" customWidth="1"/>
    <col min="517" max="517" width="13.28515625" style="29" customWidth="1"/>
    <col min="518" max="518" width="9" style="29" customWidth="1"/>
    <col min="519" max="519" width="6.7109375" style="29" customWidth="1"/>
    <col min="520" max="521" width="13.7109375" style="29" customWidth="1"/>
    <col min="522" max="522" width="4.7109375" style="29" customWidth="1"/>
    <col min="523" max="523" width="12" style="29" customWidth="1"/>
    <col min="524" max="525" width="13.7109375" style="29" customWidth="1"/>
    <col min="526" max="526" width="16.28515625" style="29" customWidth="1"/>
    <col min="527" max="527" width="1.42578125" style="29" customWidth="1"/>
    <col min="528" max="768" width="9.140625" style="29"/>
    <col min="769" max="769" width="2" style="29" customWidth="1"/>
    <col min="770" max="770" width="1.85546875" style="29" customWidth="1"/>
    <col min="771" max="771" width="3.85546875" style="29" customWidth="1"/>
    <col min="772" max="772" width="9" style="29" customWidth="1"/>
    <col min="773" max="773" width="13.28515625" style="29" customWidth="1"/>
    <col min="774" max="774" width="9" style="29" customWidth="1"/>
    <col min="775" max="775" width="6.7109375" style="29" customWidth="1"/>
    <col min="776" max="777" width="13.7109375" style="29" customWidth="1"/>
    <col min="778" max="778" width="4.7109375" style="29" customWidth="1"/>
    <col min="779" max="779" width="12" style="29" customWidth="1"/>
    <col min="780" max="781" width="13.7109375" style="29" customWidth="1"/>
    <col min="782" max="782" width="16.28515625" style="29" customWidth="1"/>
    <col min="783" max="783" width="1.42578125" style="29" customWidth="1"/>
    <col min="784" max="1024" width="9.140625" style="29"/>
    <col min="1025" max="1025" width="2" style="29" customWidth="1"/>
    <col min="1026" max="1026" width="1.85546875" style="29" customWidth="1"/>
    <col min="1027" max="1027" width="3.85546875" style="29" customWidth="1"/>
    <col min="1028" max="1028" width="9" style="29" customWidth="1"/>
    <col min="1029" max="1029" width="13.28515625" style="29" customWidth="1"/>
    <col min="1030" max="1030" width="9" style="29" customWidth="1"/>
    <col min="1031" max="1031" width="6.7109375" style="29" customWidth="1"/>
    <col min="1032" max="1033" width="13.7109375" style="29" customWidth="1"/>
    <col min="1034" max="1034" width="4.7109375" style="29" customWidth="1"/>
    <col min="1035" max="1035" width="12" style="29" customWidth="1"/>
    <col min="1036" max="1037" width="13.7109375" style="29" customWidth="1"/>
    <col min="1038" max="1038" width="16.28515625" style="29" customWidth="1"/>
    <col min="1039" max="1039" width="1.42578125" style="29" customWidth="1"/>
    <col min="1040" max="1280" width="9.140625" style="29"/>
    <col min="1281" max="1281" width="2" style="29" customWidth="1"/>
    <col min="1282" max="1282" width="1.85546875" style="29" customWidth="1"/>
    <col min="1283" max="1283" width="3.85546875" style="29" customWidth="1"/>
    <col min="1284" max="1284" width="9" style="29" customWidth="1"/>
    <col min="1285" max="1285" width="13.28515625" style="29" customWidth="1"/>
    <col min="1286" max="1286" width="9" style="29" customWidth="1"/>
    <col min="1287" max="1287" width="6.7109375" style="29" customWidth="1"/>
    <col min="1288" max="1289" width="13.7109375" style="29" customWidth="1"/>
    <col min="1290" max="1290" width="4.7109375" style="29" customWidth="1"/>
    <col min="1291" max="1291" width="12" style="29" customWidth="1"/>
    <col min="1292" max="1293" width="13.7109375" style="29" customWidth="1"/>
    <col min="1294" max="1294" width="16.28515625" style="29" customWidth="1"/>
    <col min="1295" max="1295" width="1.42578125" style="29" customWidth="1"/>
    <col min="1296" max="1536" width="9.140625" style="29"/>
    <col min="1537" max="1537" width="2" style="29" customWidth="1"/>
    <col min="1538" max="1538" width="1.85546875" style="29" customWidth="1"/>
    <col min="1539" max="1539" width="3.85546875" style="29" customWidth="1"/>
    <col min="1540" max="1540" width="9" style="29" customWidth="1"/>
    <col min="1541" max="1541" width="13.28515625" style="29" customWidth="1"/>
    <col min="1542" max="1542" width="9" style="29" customWidth="1"/>
    <col min="1543" max="1543" width="6.7109375" style="29" customWidth="1"/>
    <col min="1544" max="1545" width="13.7109375" style="29" customWidth="1"/>
    <col min="1546" max="1546" width="4.7109375" style="29" customWidth="1"/>
    <col min="1547" max="1547" width="12" style="29" customWidth="1"/>
    <col min="1548" max="1549" width="13.7109375" style="29" customWidth="1"/>
    <col min="1550" max="1550" width="16.28515625" style="29" customWidth="1"/>
    <col min="1551" max="1551" width="1.42578125" style="29" customWidth="1"/>
    <col min="1552" max="1792" width="9.140625" style="29"/>
    <col min="1793" max="1793" width="2" style="29" customWidth="1"/>
    <col min="1794" max="1794" width="1.85546875" style="29" customWidth="1"/>
    <col min="1795" max="1795" width="3.85546875" style="29" customWidth="1"/>
    <col min="1796" max="1796" width="9" style="29" customWidth="1"/>
    <col min="1797" max="1797" width="13.28515625" style="29" customWidth="1"/>
    <col min="1798" max="1798" width="9" style="29" customWidth="1"/>
    <col min="1799" max="1799" width="6.7109375" style="29" customWidth="1"/>
    <col min="1800" max="1801" width="13.7109375" style="29" customWidth="1"/>
    <col min="1802" max="1802" width="4.7109375" style="29" customWidth="1"/>
    <col min="1803" max="1803" width="12" style="29" customWidth="1"/>
    <col min="1804" max="1805" width="13.7109375" style="29" customWidth="1"/>
    <col min="1806" max="1806" width="16.28515625" style="29" customWidth="1"/>
    <col min="1807" max="1807" width="1.42578125" style="29" customWidth="1"/>
    <col min="1808" max="2048" width="9.140625" style="29"/>
    <col min="2049" max="2049" width="2" style="29" customWidth="1"/>
    <col min="2050" max="2050" width="1.85546875" style="29" customWidth="1"/>
    <col min="2051" max="2051" width="3.85546875" style="29" customWidth="1"/>
    <col min="2052" max="2052" width="9" style="29" customWidth="1"/>
    <col min="2053" max="2053" width="13.28515625" style="29" customWidth="1"/>
    <col min="2054" max="2054" width="9" style="29" customWidth="1"/>
    <col min="2055" max="2055" width="6.7109375" style="29" customWidth="1"/>
    <col min="2056" max="2057" width="13.7109375" style="29" customWidth="1"/>
    <col min="2058" max="2058" width="4.7109375" style="29" customWidth="1"/>
    <col min="2059" max="2059" width="12" style="29" customWidth="1"/>
    <col min="2060" max="2061" width="13.7109375" style="29" customWidth="1"/>
    <col min="2062" max="2062" width="16.28515625" style="29" customWidth="1"/>
    <col min="2063" max="2063" width="1.42578125" style="29" customWidth="1"/>
    <col min="2064" max="2304" width="9.140625" style="29"/>
    <col min="2305" max="2305" width="2" style="29" customWidth="1"/>
    <col min="2306" max="2306" width="1.85546875" style="29" customWidth="1"/>
    <col min="2307" max="2307" width="3.85546875" style="29" customWidth="1"/>
    <col min="2308" max="2308" width="9" style="29" customWidth="1"/>
    <col min="2309" max="2309" width="13.28515625" style="29" customWidth="1"/>
    <col min="2310" max="2310" width="9" style="29" customWidth="1"/>
    <col min="2311" max="2311" width="6.7109375" style="29" customWidth="1"/>
    <col min="2312" max="2313" width="13.7109375" style="29" customWidth="1"/>
    <col min="2314" max="2314" width="4.7109375" style="29" customWidth="1"/>
    <col min="2315" max="2315" width="12" style="29" customWidth="1"/>
    <col min="2316" max="2317" width="13.7109375" style="29" customWidth="1"/>
    <col min="2318" max="2318" width="16.28515625" style="29" customWidth="1"/>
    <col min="2319" max="2319" width="1.42578125" style="29" customWidth="1"/>
    <col min="2320" max="2560" width="9.140625" style="29"/>
    <col min="2561" max="2561" width="2" style="29" customWidth="1"/>
    <col min="2562" max="2562" width="1.85546875" style="29" customWidth="1"/>
    <col min="2563" max="2563" width="3.85546875" style="29" customWidth="1"/>
    <col min="2564" max="2564" width="9" style="29" customWidth="1"/>
    <col min="2565" max="2565" width="13.28515625" style="29" customWidth="1"/>
    <col min="2566" max="2566" width="9" style="29" customWidth="1"/>
    <col min="2567" max="2567" width="6.7109375" style="29" customWidth="1"/>
    <col min="2568" max="2569" width="13.7109375" style="29" customWidth="1"/>
    <col min="2570" max="2570" width="4.7109375" style="29" customWidth="1"/>
    <col min="2571" max="2571" width="12" style="29" customWidth="1"/>
    <col min="2572" max="2573" width="13.7109375" style="29" customWidth="1"/>
    <col min="2574" max="2574" width="16.28515625" style="29" customWidth="1"/>
    <col min="2575" max="2575" width="1.42578125" style="29" customWidth="1"/>
    <col min="2576" max="2816" width="9.140625" style="29"/>
    <col min="2817" max="2817" width="2" style="29" customWidth="1"/>
    <col min="2818" max="2818" width="1.85546875" style="29" customWidth="1"/>
    <col min="2819" max="2819" width="3.85546875" style="29" customWidth="1"/>
    <col min="2820" max="2820" width="9" style="29" customWidth="1"/>
    <col min="2821" max="2821" width="13.28515625" style="29" customWidth="1"/>
    <col min="2822" max="2822" width="9" style="29" customWidth="1"/>
    <col min="2823" max="2823" width="6.7109375" style="29" customWidth="1"/>
    <col min="2824" max="2825" width="13.7109375" style="29" customWidth="1"/>
    <col min="2826" max="2826" width="4.7109375" style="29" customWidth="1"/>
    <col min="2827" max="2827" width="12" style="29" customWidth="1"/>
    <col min="2828" max="2829" width="13.7109375" style="29" customWidth="1"/>
    <col min="2830" max="2830" width="16.28515625" style="29" customWidth="1"/>
    <col min="2831" max="2831" width="1.42578125" style="29" customWidth="1"/>
    <col min="2832" max="3072" width="9.140625" style="29"/>
    <col min="3073" max="3073" width="2" style="29" customWidth="1"/>
    <col min="3074" max="3074" width="1.85546875" style="29" customWidth="1"/>
    <col min="3075" max="3075" width="3.85546875" style="29" customWidth="1"/>
    <col min="3076" max="3076" width="9" style="29" customWidth="1"/>
    <col min="3077" max="3077" width="13.28515625" style="29" customWidth="1"/>
    <col min="3078" max="3078" width="9" style="29" customWidth="1"/>
    <col min="3079" max="3079" width="6.7109375" style="29" customWidth="1"/>
    <col min="3080" max="3081" width="13.7109375" style="29" customWidth="1"/>
    <col min="3082" max="3082" width="4.7109375" style="29" customWidth="1"/>
    <col min="3083" max="3083" width="12" style="29" customWidth="1"/>
    <col min="3084" max="3085" width="13.7109375" style="29" customWidth="1"/>
    <col min="3086" max="3086" width="16.28515625" style="29" customWidth="1"/>
    <col min="3087" max="3087" width="1.42578125" style="29" customWidth="1"/>
    <col min="3088" max="3328" width="9.140625" style="29"/>
    <col min="3329" max="3329" width="2" style="29" customWidth="1"/>
    <col min="3330" max="3330" width="1.85546875" style="29" customWidth="1"/>
    <col min="3331" max="3331" width="3.85546875" style="29" customWidth="1"/>
    <col min="3332" max="3332" width="9" style="29" customWidth="1"/>
    <col min="3333" max="3333" width="13.28515625" style="29" customWidth="1"/>
    <col min="3334" max="3334" width="9" style="29" customWidth="1"/>
    <col min="3335" max="3335" width="6.7109375" style="29" customWidth="1"/>
    <col min="3336" max="3337" width="13.7109375" style="29" customWidth="1"/>
    <col min="3338" max="3338" width="4.7109375" style="29" customWidth="1"/>
    <col min="3339" max="3339" width="12" style="29" customWidth="1"/>
    <col min="3340" max="3341" width="13.7109375" style="29" customWidth="1"/>
    <col min="3342" max="3342" width="16.28515625" style="29" customWidth="1"/>
    <col min="3343" max="3343" width="1.42578125" style="29" customWidth="1"/>
    <col min="3344" max="3584" width="9.140625" style="29"/>
    <col min="3585" max="3585" width="2" style="29" customWidth="1"/>
    <col min="3586" max="3586" width="1.85546875" style="29" customWidth="1"/>
    <col min="3587" max="3587" width="3.85546875" style="29" customWidth="1"/>
    <col min="3588" max="3588" width="9" style="29" customWidth="1"/>
    <col min="3589" max="3589" width="13.28515625" style="29" customWidth="1"/>
    <col min="3590" max="3590" width="9" style="29" customWidth="1"/>
    <col min="3591" max="3591" width="6.7109375" style="29" customWidth="1"/>
    <col min="3592" max="3593" width="13.7109375" style="29" customWidth="1"/>
    <col min="3594" max="3594" width="4.7109375" style="29" customWidth="1"/>
    <col min="3595" max="3595" width="12" style="29" customWidth="1"/>
    <col min="3596" max="3597" width="13.7109375" style="29" customWidth="1"/>
    <col min="3598" max="3598" width="16.28515625" style="29" customWidth="1"/>
    <col min="3599" max="3599" width="1.42578125" style="29" customWidth="1"/>
    <col min="3600" max="3840" width="9.140625" style="29"/>
    <col min="3841" max="3841" width="2" style="29" customWidth="1"/>
    <col min="3842" max="3842" width="1.85546875" style="29" customWidth="1"/>
    <col min="3843" max="3843" width="3.85546875" style="29" customWidth="1"/>
    <col min="3844" max="3844" width="9" style="29" customWidth="1"/>
    <col min="3845" max="3845" width="13.28515625" style="29" customWidth="1"/>
    <col min="3846" max="3846" width="9" style="29" customWidth="1"/>
    <col min="3847" max="3847" width="6.7109375" style="29" customWidth="1"/>
    <col min="3848" max="3849" width="13.7109375" style="29" customWidth="1"/>
    <col min="3850" max="3850" width="4.7109375" style="29" customWidth="1"/>
    <col min="3851" max="3851" width="12" style="29" customWidth="1"/>
    <col min="3852" max="3853" width="13.7109375" style="29" customWidth="1"/>
    <col min="3854" max="3854" width="16.28515625" style="29" customWidth="1"/>
    <col min="3855" max="3855" width="1.42578125" style="29" customWidth="1"/>
    <col min="3856" max="4096" width="9.140625" style="29"/>
    <col min="4097" max="4097" width="2" style="29" customWidth="1"/>
    <col min="4098" max="4098" width="1.85546875" style="29" customWidth="1"/>
    <col min="4099" max="4099" width="3.85546875" style="29" customWidth="1"/>
    <col min="4100" max="4100" width="9" style="29" customWidth="1"/>
    <col min="4101" max="4101" width="13.28515625" style="29" customWidth="1"/>
    <col min="4102" max="4102" width="9" style="29" customWidth="1"/>
    <col min="4103" max="4103" width="6.7109375" style="29" customWidth="1"/>
    <col min="4104" max="4105" width="13.7109375" style="29" customWidth="1"/>
    <col min="4106" max="4106" width="4.7109375" style="29" customWidth="1"/>
    <col min="4107" max="4107" width="12" style="29" customWidth="1"/>
    <col min="4108" max="4109" width="13.7109375" style="29" customWidth="1"/>
    <col min="4110" max="4110" width="16.28515625" style="29" customWidth="1"/>
    <col min="4111" max="4111" width="1.42578125" style="29" customWidth="1"/>
    <col min="4112" max="4352" width="9.140625" style="29"/>
    <col min="4353" max="4353" width="2" style="29" customWidth="1"/>
    <col min="4354" max="4354" width="1.85546875" style="29" customWidth="1"/>
    <col min="4355" max="4355" width="3.85546875" style="29" customWidth="1"/>
    <col min="4356" max="4356" width="9" style="29" customWidth="1"/>
    <col min="4357" max="4357" width="13.28515625" style="29" customWidth="1"/>
    <col min="4358" max="4358" width="9" style="29" customWidth="1"/>
    <col min="4359" max="4359" width="6.7109375" style="29" customWidth="1"/>
    <col min="4360" max="4361" width="13.7109375" style="29" customWidth="1"/>
    <col min="4362" max="4362" width="4.7109375" style="29" customWidth="1"/>
    <col min="4363" max="4363" width="12" style="29" customWidth="1"/>
    <col min="4364" max="4365" width="13.7109375" style="29" customWidth="1"/>
    <col min="4366" max="4366" width="16.28515625" style="29" customWidth="1"/>
    <col min="4367" max="4367" width="1.42578125" style="29" customWidth="1"/>
    <col min="4368" max="4608" width="9.140625" style="29"/>
    <col min="4609" max="4609" width="2" style="29" customWidth="1"/>
    <col min="4610" max="4610" width="1.85546875" style="29" customWidth="1"/>
    <col min="4611" max="4611" width="3.85546875" style="29" customWidth="1"/>
    <col min="4612" max="4612" width="9" style="29" customWidth="1"/>
    <col min="4613" max="4613" width="13.28515625" style="29" customWidth="1"/>
    <col min="4614" max="4614" width="9" style="29" customWidth="1"/>
    <col min="4615" max="4615" width="6.7109375" style="29" customWidth="1"/>
    <col min="4616" max="4617" width="13.7109375" style="29" customWidth="1"/>
    <col min="4618" max="4618" width="4.7109375" style="29" customWidth="1"/>
    <col min="4619" max="4619" width="12" style="29" customWidth="1"/>
    <col min="4620" max="4621" width="13.7109375" style="29" customWidth="1"/>
    <col min="4622" max="4622" width="16.28515625" style="29" customWidth="1"/>
    <col min="4623" max="4623" width="1.42578125" style="29" customWidth="1"/>
    <col min="4624" max="4864" width="9.140625" style="29"/>
    <col min="4865" max="4865" width="2" style="29" customWidth="1"/>
    <col min="4866" max="4866" width="1.85546875" style="29" customWidth="1"/>
    <col min="4867" max="4867" width="3.85546875" style="29" customWidth="1"/>
    <col min="4868" max="4868" width="9" style="29" customWidth="1"/>
    <col min="4869" max="4869" width="13.28515625" style="29" customWidth="1"/>
    <col min="4870" max="4870" width="9" style="29" customWidth="1"/>
    <col min="4871" max="4871" width="6.7109375" style="29" customWidth="1"/>
    <col min="4872" max="4873" width="13.7109375" style="29" customWidth="1"/>
    <col min="4874" max="4874" width="4.7109375" style="29" customWidth="1"/>
    <col min="4875" max="4875" width="12" style="29" customWidth="1"/>
    <col min="4876" max="4877" width="13.7109375" style="29" customWidth="1"/>
    <col min="4878" max="4878" width="16.28515625" style="29" customWidth="1"/>
    <col min="4879" max="4879" width="1.42578125" style="29" customWidth="1"/>
    <col min="4880" max="5120" width="9.140625" style="29"/>
    <col min="5121" max="5121" width="2" style="29" customWidth="1"/>
    <col min="5122" max="5122" width="1.85546875" style="29" customWidth="1"/>
    <col min="5123" max="5123" width="3.85546875" style="29" customWidth="1"/>
    <col min="5124" max="5124" width="9" style="29" customWidth="1"/>
    <col min="5125" max="5125" width="13.28515625" style="29" customWidth="1"/>
    <col min="5126" max="5126" width="9" style="29" customWidth="1"/>
    <col min="5127" max="5127" width="6.7109375" style="29" customWidth="1"/>
    <col min="5128" max="5129" width="13.7109375" style="29" customWidth="1"/>
    <col min="5130" max="5130" width="4.7109375" style="29" customWidth="1"/>
    <col min="5131" max="5131" width="12" style="29" customWidth="1"/>
    <col min="5132" max="5133" width="13.7109375" style="29" customWidth="1"/>
    <col min="5134" max="5134" width="16.28515625" style="29" customWidth="1"/>
    <col min="5135" max="5135" width="1.42578125" style="29" customWidth="1"/>
    <col min="5136" max="5376" width="9.140625" style="29"/>
    <col min="5377" max="5377" width="2" style="29" customWidth="1"/>
    <col min="5378" max="5378" width="1.85546875" style="29" customWidth="1"/>
    <col min="5379" max="5379" width="3.85546875" style="29" customWidth="1"/>
    <col min="5380" max="5380" width="9" style="29" customWidth="1"/>
    <col min="5381" max="5381" width="13.28515625" style="29" customWidth="1"/>
    <col min="5382" max="5382" width="9" style="29" customWidth="1"/>
    <col min="5383" max="5383" width="6.7109375" style="29" customWidth="1"/>
    <col min="5384" max="5385" width="13.7109375" style="29" customWidth="1"/>
    <col min="5386" max="5386" width="4.7109375" style="29" customWidth="1"/>
    <col min="5387" max="5387" width="12" style="29" customWidth="1"/>
    <col min="5388" max="5389" width="13.7109375" style="29" customWidth="1"/>
    <col min="5390" max="5390" width="16.28515625" style="29" customWidth="1"/>
    <col min="5391" max="5391" width="1.42578125" style="29" customWidth="1"/>
    <col min="5392" max="5632" width="9.140625" style="29"/>
    <col min="5633" max="5633" width="2" style="29" customWidth="1"/>
    <col min="5634" max="5634" width="1.85546875" style="29" customWidth="1"/>
    <col min="5635" max="5635" width="3.85546875" style="29" customWidth="1"/>
    <col min="5636" max="5636" width="9" style="29" customWidth="1"/>
    <col min="5637" max="5637" width="13.28515625" style="29" customWidth="1"/>
    <col min="5638" max="5638" width="9" style="29" customWidth="1"/>
    <col min="5639" max="5639" width="6.7109375" style="29" customWidth="1"/>
    <col min="5640" max="5641" width="13.7109375" style="29" customWidth="1"/>
    <col min="5642" max="5642" width="4.7109375" style="29" customWidth="1"/>
    <col min="5643" max="5643" width="12" style="29" customWidth="1"/>
    <col min="5644" max="5645" width="13.7109375" style="29" customWidth="1"/>
    <col min="5646" max="5646" width="16.28515625" style="29" customWidth="1"/>
    <col min="5647" max="5647" width="1.42578125" style="29" customWidth="1"/>
    <col min="5648" max="5888" width="9.140625" style="29"/>
    <col min="5889" max="5889" width="2" style="29" customWidth="1"/>
    <col min="5890" max="5890" width="1.85546875" style="29" customWidth="1"/>
    <col min="5891" max="5891" width="3.85546875" style="29" customWidth="1"/>
    <col min="5892" max="5892" width="9" style="29" customWidth="1"/>
    <col min="5893" max="5893" width="13.28515625" style="29" customWidth="1"/>
    <col min="5894" max="5894" width="9" style="29" customWidth="1"/>
    <col min="5895" max="5895" width="6.7109375" style="29" customWidth="1"/>
    <col min="5896" max="5897" width="13.7109375" style="29" customWidth="1"/>
    <col min="5898" max="5898" width="4.7109375" style="29" customWidth="1"/>
    <col min="5899" max="5899" width="12" style="29" customWidth="1"/>
    <col min="5900" max="5901" width="13.7109375" style="29" customWidth="1"/>
    <col min="5902" max="5902" width="16.28515625" style="29" customWidth="1"/>
    <col min="5903" max="5903" width="1.42578125" style="29" customWidth="1"/>
    <col min="5904" max="6144" width="9.140625" style="29"/>
    <col min="6145" max="6145" width="2" style="29" customWidth="1"/>
    <col min="6146" max="6146" width="1.85546875" style="29" customWidth="1"/>
    <col min="6147" max="6147" width="3.85546875" style="29" customWidth="1"/>
    <col min="6148" max="6148" width="9" style="29" customWidth="1"/>
    <col min="6149" max="6149" width="13.28515625" style="29" customWidth="1"/>
    <col min="6150" max="6150" width="9" style="29" customWidth="1"/>
    <col min="6151" max="6151" width="6.7109375" style="29" customWidth="1"/>
    <col min="6152" max="6153" width="13.7109375" style="29" customWidth="1"/>
    <col min="6154" max="6154" width="4.7109375" style="29" customWidth="1"/>
    <col min="6155" max="6155" width="12" style="29" customWidth="1"/>
    <col min="6156" max="6157" width="13.7109375" style="29" customWidth="1"/>
    <col min="6158" max="6158" width="16.28515625" style="29" customWidth="1"/>
    <col min="6159" max="6159" width="1.42578125" style="29" customWidth="1"/>
    <col min="6160" max="6400" width="9.140625" style="29"/>
    <col min="6401" max="6401" width="2" style="29" customWidth="1"/>
    <col min="6402" max="6402" width="1.85546875" style="29" customWidth="1"/>
    <col min="6403" max="6403" width="3.85546875" style="29" customWidth="1"/>
    <col min="6404" max="6404" width="9" style="29" customWidth="1"/>
    <col min="6405" max="6405" width="13.28515625" style="29" customWidth="1"/>
    <col min="6406" max="6406" width="9" style="29" customWidth="1"/>
    <col min="6407" max="6407" width="6.7109375" style="29" customWidth="1"/>
    <col min="6408" max="6409" width="13.7109375" style="29" customWidth="1"/>
    <col min="6410" max="6410" width="4.7109375" style="29" customWidth="1"/>
    <col min="6411" max="6411" width="12" style="29" customWidth="1"/>
    <col min="6412" max="6413" width="13.7109375" style="29" customWidth="1"/>
    <col min="6414" max="6414" width="16.28515625" style="29" customWidth="1"/>
    <col min="6415" max="6415" width="1.42578125" style="29" customWidth="1"/>
    <col min="6416" max="6656" width="9.140625" style="29"/>
    <col min="6657" max="6657" width="2" style="29" customWidth="1"/>
    <col min="6658" max="6658" width="1.85546875" style="29" customWidth="1"/>
    <col min="6659" max="6659" width="3.85546875" style="29" customWidth="1"/>
    <col min="6660" max="6660" width="9" style="29" customWidth="1"/>
    <col min="6661" max="6661" width="13.28515625" style="29" customWidth="1"/>
    <col min="6662" max="6662" width="9" style="29" customWidth="1"/>
    <col min="6663" max="6663" width="6.7109375" style="29" customWidth="1"/>
    <col min="6664" max="6665" width="13.7109375" style="29" customWidth="1"/>
    <col min="6666" max="6666" width="4.7109375" style="29" customWidth="1"/>
    <col min="6667" max="6667" width="12" style="29" customWidth="1"/>
    <col min="6668" max="6669" width="13.7109375" style="29" customWidth="1"/>
    <col min="6670" max="6670" width="16.28515625" style="29" customWidth="1"/>
    <col min="6671" max="6671" width="1.42578125" style="29" customWidth="1"/>
    <col min="6672" max="6912" width="9.140625" style="29"/>
    <col min="6913" max="6913" width="2" style="29" customWidth="1"/>
    <col min="6914" max="6914" width="1.85546875" style="29" customWidth="1"/>
    <col min="6915" max="6915" width="3.85546875" style="29" customWidth="1"/>
    <col min="6916" max="6916" width="9" style="29" customWidth="1"/>
    <col min="6917" max="6917" width="13.28515625" style="29" customWidth="1"/>
    <col min="6918" max="6918" width="9" style="29" customWidth="1"/>
    <col min="6919" max="6919" width="6.7109375" style="29" customWidth="1"/>
    <col min="6920" max="6921" width="13.7109375" style="29" customWidth="1"/>
    <col min="6922" max="6922" width="4.7109375" style="29" customWidth="1"/>
    <col min="6923" max="6923" width="12" style="29" customWidth="1"/>
    <col min="6924" max="6925" width="13.7109375" style="29" customWidth="1"/>
    <col min="6926" max="6926" width="16.28515625" style="29" customWidth="1"/>
    <col min="6927" max="6927" width="1.42578125" style="29" customWidth="1"/>
    <col min="6928" max="7168" width="9.140625" style="29"/>
    <col min="7169" max="7169" width="2" style="29" customWidth="1"/>
    <col min="7170" max="7170" width="1.85546875" style="29" customWidth="1"/>
    <col min="7171" max="7171" width="3.85546875" style="29" customWidth="1"/>
    <col min="7172" max="7172" width="9" style="29" customWidth="1"/>
    <col min="7173" max="7173" width="13.28515625" style="29" customWidth="1"/>
    <col min="7174" max="7174" width="9" style="29" customWidth="1"/>
    <col min="7175" max="7175" width="6.7109375" style="29" customWidth="1"/>
    <col min="7176" max="7177" width="13.7109375" style="29" customWidth="1"/>
    <col min="7178" max="7178" width="4.7109375" style="29" customWidth="1"/>
    <col min="7179" max="7179" width="12" style="29" customWidth="1"/>
    <col min="7180" max="7181" width="13.7109375" style="29" customWidth="1"/>
    <col min="7182" max="7182" width="16.28515625" style="29" customWidth="1"/>
    <col min="7183" max="7183" width="1.42578125" style="29" customWidth="1"/>
    <col min="7184" max="7424" width="9.140625" style="29"/>
    <col min="7425" max="7425" width="2" style="29" customWidth="1"/>
    <col min="7426" max="7426" width="1.85546875" style="29" customWidth="1"/>
    <col min="7427" max="7427" width="3.85546875" style="29" customWidth="1"/>
    <col min="7428" max="7428" width="9" style="29" customWidth="1"/>
    <col min="7429" max="7429" width="13.28515625" style="29" customWidth="1"/>
    <col min="7430" max="7430" width="9" style="29" customWidth="1"/>
    <col min="7431" max="7431" width="6.7109375" style="29" customWidth="1"/>
    <col min="7432" max="7433" width="13.7109375" style="29" customWidth="1"/>
    <col min="7434" max="7434" width="4.7109375" style="29" customWidth="1"/>
    <col min="7435" max="7435" width="12" style="29" customWidth="1"/>
    <col min="7436" max="7437" width="13.7109375" style="29" customWidth="1"/>
    <col min="7438" max="7438" width="16.28515625" style="29" customWidth="1"/>
    <col min="7439" max="7439" width="1.42578125" style="29" customWidth="1"/>
    <col min="7440" max="7680" width="9.140625" style="29"/>
    <col min="7681" max="7681" width="2" style="29" customWidth="1"/>
    <col min="7682" max="7682" width="1.85546875" style="29" customWidth="1"/>
    <col min="7683" max="7683" width="3.85546875" style="29" customWidth="1"/>
    <col min="7684" max="7684" width="9" style="29" customWidth="1"/>
    <col min="7685" max="7685" width="13.28515625" style="29" customWidth="1"/>
    <col min="7686" max="7686" width="9" style="29" customWidth="1"/>
    <col min="7687" max="7687" width="6.7109375" style="29" customWidth="1"/>
    <col min="7688" max="7689" width="13.7109375" style="29" customWidth="1"/>
    <col min="7690" max="7690" width="4.7109375" style="29" customWidth="1"/>
    <col min="7691" max="7691" width="12" style="29" customWidth="1"/>
    <col min="7692" max="7693" width="13.7109375" style="29" customWidth="1"/>
    <col min="7694" max="7694" width="16.28515625" style="29" customWidth="1"/>
    <col min="7695" max="7695" width="1.42578125" style="29" customWidth="1"/>
    <col min="7696" max="7936" width="9.140625" style="29"/>
    <col min="7937" max="7937" width="2" style="29" customWidth="1"/>
    <col min="7938" max="7938" width="1.85546875" style="29" customWidth="1"/>
    <col min="7939" max="7939" width="3.85546875" style="29" customWidth="1"/>
    <col min="7940" max="7940" width="9" style="29" customWidth="1"/>
    <col min="7941" max="7941" width="13.28515625" style="29" customWidth="1"/>
    <col min="7942" max="7942" width="9" style="29" customWidth="1"/>
    <col min="7943" max="7943" width="6.7109375" style="29" customWidth="1"/>
    <col min="7944" max="7945" width="13.7109375" style="29" customWidth="1"/>
    <col min="7946" max="7946" width="4.7109375" style="29" customWidth="1"/>
    <col min="7947" max="7947" width="12" style="29" customWidth="1"/>
    <col min="7948" max="7949" width="13.7109375" style="29" customWidth="1"/>
    <col min="7950" max="7950" width="16.28515625" style="29" customWidth="1"/>
    <col min="7951" max="7951" width="1.42578125" style="29" customWidth="1"/>
    <col min="7952" max="8192" width="9.140625" style="29"/>
    <col min="8193" max="8193" width="2" style="29" customWidth="1"/>
    <col min="8194" max="8194" width="1.85546875" style="29" customWidth="1"/>
    <col min="8195" max="8195" width="3.85546875" style="29" customWidth="1"/>
    <col min="8196" max="8196" width="9" style="29" customWidth="1"/>
    <col min="8197" max="8197" width="13.28515625" style="29" customWidth="1"/>
    <col min="8198" max="8198" width="9" style="29" customWidth="1"/>
    <col min="8199" max="8199" width="6.7109375" style="29" customWidth="1"/>
    <col min="8200" max="8201" width="13.7109375" style="29" customWidth="1"/>
    <col min="8202" max="8202" width="4.7109375" style="29" customWidth="1"/>
    <col min="8203" max="8203" width="12" style="29" customWidth="1"/>
    <col min="8204" max="8205" width="13.7109375" style="29" customWidth="1"/>
    <col min="8206" max="8206" width="16.28515625" style="29" customWidth="1"/>
    <col min="8207" max="8207" width="1.42578125" style="29" customWidth="1"/>
    <col min="8208" max="8448" width="9.140625" style="29"/>
    <col min="8449" max="8449" width="2" style="29" customWidth="1"/>
    <col min="8450" max="8450" width="1.85546875" style="29" customWidth="1"/>
    <col min="8451" max="8451" width="3.85546875" style="29" customWidth="1"/>
    <col min="8452" max="8452" width="9" style="29" customWidth="1"/>
    <col min="8453" max="8453" width="13.28515625" style="29" customWidth="1"/>
    <col min="8454" max="8454" width="9" style="29" customWidth="1"/>
    <col min="8455" max="8455" width="6.7109375" style="29" customWidth="1"/>
    <col min="8456" max="8457" width="13.7109375" style="29" customWidth="1"/>
    <col min="8458" max="8458" width="4.7109375" style="29" customWidth="1"/>
    <col min="8459" max="8459" width="12" style="29" customWidth="1"/>
    <col min="8460" max="8461" width="13.7109375" style="29" customWidth="1"/>
    <col min="8462" max="8462" width="16.28515625" style="29" customWidth="1"/>
    <col min="8463" max="8463" width="1.42578125" style="29" customWidth="1"/>
    <col min="8464" max="8704" width="9.140625" style="29"/>
    <col min="8705" max="8705" width="2" style="29" customWidth="1"/>
    <col min="8706" max="8706" width="1.85546875" style="29" customWidth="1"/>
    <col min="8707" max="8707" width="3.85546875" style="29" customWidth="1"/>
    <col min="8708" max="8708" width="9" style="29" customWidth="1"/>
    <col min="8709" max="8709" width="13.28515625" style="29" customWidth="1"/>
    <col min="8710" max="8710" width="9" style="29" customWidth="1"/>
    <col min="8711" max="8711" width="6.7109375" style="29" customWidth="1"/>
    <col min="8712" max="8713" width="13.7109375" style="29" customWidth="1"/>
    <col min="8714" max="8714" width="4.7109375" style="29" customWidth="1"/>
    <col min="8715" max="8715" width="12" style="29" customWidth="1"/>
    <col min="8716" max="8717" width="13.7109375" style="29" customWidth="1"/>
    <col min="8718" max="8718" width="16.28515625" style="29" customWidth="1"/>
    <col min="8719" max="8719" width="1.42578125" style="29" customWidth="1"/>
    <col min="8720" max="8960" width="9.140625" style="29"/>
    <col min="8961" max="8961" width="2" style="29" customWidth="1"/>
    <col min="8962" max="8962" width="1.85546875" style="29" customWidth="1"/>
    <col min="8963" max="8963" width="3.85546875" style="29" customWidth="1"/>
    <col min="8964" max="8964" width="9" style="29" customWidth="1"/>
    <col min="8965" max="8965" width="13.28515625" style="29" customWidth="1"/>
    <col min="8966" max="8966" width="9" style="29" customWidth="1"/>
    <col min="8967" max="8967" width="6.7109375" style="29" customWidth="1"/>
    <col min="8968" max="8969" width="13.7109375" style="29" customWidth="1"/>
    <col min="8970" max="8970" width="4.7109375" style="29" customWidth="1"/>
    <col min="8971" max="8971" width="12" style="29" customWidth="1"/>
    <col min="8972" max="8973" width="13.7109375" style="29" customWidth="1"/>
    <col min="8974" max="8974" width="16.28515625" style="29" customWidth="1"/>
    <col min="8975" max="8975" width="1.42578125" style="29" customWidth="1"/>
    <col min="8976" max="9216" width="9.140625" style="29"/>
    <col min="9217" max="9217" width="2" style="29" customWidth="1"/>
    <col min="9218" max="9218" width="1.85546875" style="29" customWidth="1"/>
    <col min="9219" max="9219" width="3.85546875" style="29" customWidth="1"/>
    <col min="9220" max="9220" width="9" style="29" customWidth="1"/>
    <col min="9221" max="9221" width="13.28515625" style="29" customWidth="1"/>
    <col min="9222" max="9222" width="9" style="29" customWidth="1"/>
    <col min="9223" max="9223" width="6.7109375" style="29" customWidth="1"/>
    <col min="9224" max="9225" width="13.7109375" style="29" customWidth="1"/>
    <col min="9226" max="9226" width="4.7109375" style="29" customWidth="1"/>
    <col min="9227" max="9227" width="12" style="29" customWidth="1"/>
    <col min="9228" max="9229" width="13.7109375" style="29" customWidth="1"/>
    <col min="9230" max="9230" width="16.28515625" style="29" customWidth="1"/>
    <col min="9231" max="9231" width="1.42578125" style="29" customWidth="1"/>
    <col min="9232" max="9472" width="9.140625" style="29"/>
    <col min="9473" max="9473" width="2" style="29" customWidth="1"/>
    <col min="9474" max="9474" width="1.85546875" style="29" customWidth="1"/>
    <col min="9475" max="9475" width="3.85546875" style="29" customWidth="1"/>
    <col min="9476" max="9476" width="9" style="29" customWidth="1"/>
    <col min="9477" max="9477" width="13.28515625" style="29" customWidth="1"/>
    <col min="9478" max="9478" width="9" style="29" customWidth="1"/>
    <col min="9479" max="9479" width="6.7109375" style="29" customWidth="1"/>
    <col min="9480" max="9481" width="13.7109375" style="29" customWidth="1"/>
    <col min="9482" max="9482" width="4.7109375" style="29" customWidth="1"/>
    <col min="9483" max="9483" width="12" style="29" customWidth="1"/>
    <col min="9484" max="9485" width="13.7109375" style="29" customWidth="1"/>
    <col min="9486" max="9486" width="16.28515625" style="29" customWidth="1"/>
    <col min="9487" max="9487" width="1.42578125" style="29" customWidth="1"/>
    <col min="9488" max="9728" width="9.140625" style="29"/>
    <col min="9729" max="9729" width="2" style="29" customWidth="1"/>
    <col min="9730" max="9730" width="1.85546875" style="29" customWidth="1"/>
    <col min="9731" max="9731" width="3.85546875" style="29" customWidth="1"/>
    <col min="9732" max="9732" width="9" style="29" customWidth="1"/>
    <col min="9733" max="9733" width="13.28515625" style="29" customWidth="1"/>
    <col min="9734" max="9734" width="9" style="29" customWidth="1"/>
    <col min="9735" max="9735" width="6.7109375" style="29" customWidth="1"/>
    <col min="9736" max="9737" width="13.7109375" style="29" customWidth="1"/>
    <col min="9738" max="9738" width="4.7109375" style="29" customWidth="1"/>
    <col min="9739" max="9739" width="12" style="29" customWidth="1"/>
    <col min="9740" max="9741" width="13.7109375" style="29" customWidth="1"/>
    <col min="9742" max="9742" width="16.28515625" style="29" customWidth="1"/>
    <col min="9743" max="9743" width="1.42578125" style="29" customWidth="1"/>
    <col min="9744" max="9984" width="9.140625" style="29"/>
    <col min="9985" max="9985" width="2" style="29" customWidth="1"/>
    <col min="9986" max="9986" width="1.85546875" style="29" customWidth="1"/>
    <col min="9987" max="9987" width="3.85546875" style="29" customWidth="1"/>
    <col min="9988" max="9988" width="9" style="29" customWidth="1"/>
    <col min="9989" max="9989" width="13.28515625" style="29" customWidth="1"/>
    <col min="9990" max="9990" width="9" style="29" customWidth="1"/>
    <col min="9991" max="9991" width="6.7109375" style="29" customWidth="1"/>
    <col min="9992" max="9993" width="13.7109375" style="29" customWidth="1"/>
    <col min="9994" max="9994" width="4.7109375" style="29" customWidth="1"/>
    <col min="9995" max="9995" width="12" style="29" customWidth="1"/>
    <col min="9996" max="9997" width="13.7109375" style="29" customWidth="1"/>
    <col min="9998" max="9998" width="16.28515625" style="29" customWidth="1"/>
    <col min="9999" max="9999" width="1.42578125" style="29" customWidth="1"/>
    <col min="10000" max="10240" width="9.140625" style="29"/>
    <col min="10241" max="10241" width="2" style="29" customWidth="1"/>
    <col min="10242" max="10242" width="1.85546875" style="29" customWidth="1"/>
    <col min="10243" max="10243" width="3.85546875" style="29" customWidth="1"/>
    <col min="10244" max="10244" width="9" style="29" customWidth="1"/>
    <col min="10245" max="10245" width="13.28515625" style="29" customWidth="1"/>
    <col min="10246" max="10246" width="9" style="29" customWidth="1"/>
    <col min="10247" max="10247" width="6.7109375" style="29" customWidth="1"/>
    <col min="10248" max="10249" width="13.7109375" style="29" customWidth="1"/>
    <col min="10250" max="10250" width="4.7109375" style="29" customWidth="1"/>
    <col min="10251" max="10251" width="12" style="29" customWidth="1"/>
    <col min="10252" max="10253" width="13.7109375" style="29" customWidth="1"/>
    <col min="10254" max="10254" width="16.28515625" style="29" customWidth="1"/>
    <col min="10255" max="10255" width="1.42578125" style="29" customWidth="1"/>
    <col min="10256" max="10496" width="9.140625" style="29"/>
    <col min="10497" max="10497" width="2" style="29" customWidth="1"/>
    <col min="10498" max="10498" width="1.85546875" style="29" customWidth="1"/>
    <col min="10499" max="10499" width="3.85546875" style="29" customWidth="1"/>
    <col min="10500" max="10500" width="9" style="29" customWidth="1"/>
    <col min="10501" max="10501" width="13.28515625" style="29" customWidth="1"/>
    <col min="10502" max="10502" width="9" style="29" customWidth="1"/>
    <col min="10503" max="10503" width="6.7109375" style="29" customWidth="1"/>
    <col min="10504" max="10505" width="13.7109375" style="29" customWidth="1"/>
    <col min="10506" max="10506" width="4.7109375" style="29" customWidth="1"/>
    <col min="10507" max="10507" width="12" style="29" customWidth="1"/>
    <col min="10508" max="10509" width="13.7109375" style="29" customWidth="1"/>
    <col min="10510" max="10510" width="16.28515625" style="29" customWidth="1"/>
    <col min="10511" max="10511" width="1.42578125" style="29" customWidth="1"/>
    <col min="10512" max="10752" width="9.140625" style="29"/>
    <col min="10753" max="10753" width="2" style="29" customWidth="1"/>
    <col min="10754" max="10754" width="1.85546875" style="29" customWidth="1"/>
    <col min="10755" max="10755" width="3.85546875" style="29" customWidth="1"/>
    <col min="10756" max="10756" width="9" style="29" customWidth="1"/>
    <col min="10757" max="10757" width="13.28515625" style="29" customWidth="1"/>
    <col min="10758" max="10758" width="9" style="29" customWidth="1"/>
    <col min="10759" max="10759" width="6.7109375" style="29" customWidth="1"/>
    <col min="10760" max="10761" width="13.7109375" style="29" customWidth="1"/>
    <col min="10762" max="10762" width="4.7109375" style="29" customWidth="1"/>
    <col min="10763" max="10763" width="12" style="29" customWidth="1"/>
    <col min="10764" max="10765" width="13.7109375" style="29" customWidth="1"/>
    <col min="10766" max="10766" width="16.28515625" style="29" customWidth="1"/>
    <col min="10767" max="10767" width="1.42578125" style="29" customWidth="1"/>
    <col min="10768" max="11008" width="9.140625" style="29"/>
    <col min="11009" max="11009" width="2" style="29" customWidth="1"/>
    <col min="11010" max="11010" width="1.85546875" style="29" customWidth="1"/>
    <col min="11011" max="11011" width="3.85546875" style="29" customWidth="1"/>
    <col min="11012" max="11012" width="9" style="29" customWidth="1"/>
    <col min="11013" max="11013" width="13.28515625" style="29" customWidth="1"/>
    <col min="11014" max="11014" width="9" style="29" customWidth="1"/>
    <col min="11015" max="11015" width="6.7109375" style="29" customWidth="1"/>
    <col min="11016" max="11017" width="13.7109375" style="29" customWidth="1"/>
    <col min="11018" max="11018" width="4.7109375" style="29" customWidth="1"/>
    <col min="11019" max="11019" width="12" style="29" customWidth="1"/>
    <col min="11020" max="11021" width="13.7109375" style="29" customWidth="1"/>
    <col min="11022" max="11022" width="16.28515625" style="29" customWidth="1"/>
    <col min="11023" max="11023" width="1.42578125" style="29" customWidth="1"/>
    <col min="11024" max="11264" width="9.140625" style="29"/>
    <col min="11265" max="11265" width="2" style="29" customWidth="1"/>
    <col min="11266" max="11266" width="1.85546875" style="29" customWidth="1"/>
    <col min="11267" max="11267" width="3.85546875" style="29" customWidth="1"/>
    <col min="11268" max="11268" width="9" style="29" customWidth="1"/>
    <col min="11269" max="11269" width="13.28515625" style="29" customWidth="1"/>
    <col min="11270" max="11270" width="9" style="29" customWidth="1"/>
    <col min="11271" max="11271" width="6.7109375" style="29" customWidth="1"/>
    <col min="11272" max="11273" width="13.7109375" style="29" customWidth="1"/>
    <col min="11274" max="11274" width="4.7109375" style="29" customWidth="1"/>
    <col min="11275" max="11275" width="12" style="29" customWidth="1"/>
    <col min="11276" max="11277" width="13.7109375" style="29" customWidth="1"/>
    <col min="11278" max="11278" width="16.28515625" style="29" customWidth="1"/>
    <col min="11279" max="11279" width="1.42578125" style="29" customWidth="1"/>
    <col min="11280" max="11520" width="9.140625" style="29"/>
    <col min="11521" max="11521" width="2" style="29" customWidth="1"/>
    <col min="11522" max="11522" width="1.85546875" style="29" customWidth="1"/>
    <col min="11523" max="11523" width="3.85546875" style="29" customWidth="1"/>
    <col min="11524" max="11524" width="9" style="29" customWidth="1"/>
    <col min="11525" max="11525" width="13.28515625" style="29" customWidth="1"/>
    <col min="11526" max="11526" width="9" style="29" customWidth="1"/>
    <col min="11527" max="11527" width="6.7109375" style="29" customWidth="1"/>
    <col min="11528" max="11529" width="13.7109375" style="29" customWidth="1"/>
    <col min="11530" max="11530" width="4.7109375" style="29" customWidth="1"/>
    <col min="11531" max="11531" width="12" style="29" customWidth="1"/>
    <col min="11532" max="11533" width="13.7109375" style="29" customWidth="1"/>
    <col min="11534" max="11534" width="16.28515625" style="29" customWidth="1"/>
    <col min="11535" max="11535" width="1.42578125" style="29" customWidth="1"/>
    <col min="11536" max="11776" width="9.140625" style="29"/>
    <col min="11777" max="11777" width="2" style="29" customWidth="1"/>
    <col min="11778" max="11778" width="1.85546875" style="29" customWidth="1"/>
    <col min="11779" max="11779" width="3.85546875" style="29" customWidth="1"/>
    <col min="11780" max="11780" width="9" style="29" customWidth="1"/>
    <col min="11781" max="11781" width="13.28515625" style="29" customWidth="1"/>
    <col min="11782" max="11782" width="9" style="29" customWidth="1"/>
    <col min="11783" max="11783" width="6.7109375" style="29" customWidth="1"/>
    <col min="11784" max="11785" width="13.7109375" style="29" customWidth="1"/>
    <col min="11786" max="11786" width="4.7109375" style="29" customWidth="1"/>
    <col min="11787" max="11787" width="12" style="29" customWidth="1"/>
    <col min="11788" max="11789" width="13.7109375" style="29" customWidth="1"/>
    <col min="11790" max="11790" width="16.28515625" style="29" customWidth="1"/>
    <col min="11791" max="11791" width="1.42578125" style="29" customWidth="1"/>
    <col min="11792" max="12032" width="9.140625" style="29"/>
    <col min="12033" max="12033" width="2" style="29" customWidth="1"/>
    <col min="12034" max="12034" width="1.85546875" style="29" customWidth="1"/>
    <col min="12035" max="12035" width="3.85546875" style="29" customWidth="1"/>
    <col min="12036" max="12036" width="9" style="29" customWidth="1"/>
    <col min="12037" max="12037" width="13.28515625" style="29" customWidth="1"/>
    <col min="12038" max="12038" width="9" style="29" customWidth="1"/>
    <col min="12039" max="12039" width="6.7109375" style="29" customWidth="1"/>
    <col min="12040" max="12041" width="13.7109375" style="29" customWidth="1"/>
    <col min="12042" max="12042" width="4.7109375" style="29" customWidth="1"/>
    <col min="12043" max="12043" width="12" style="29" customWidth="1"/>
    <col min="12044" max="12045" width="13.7109375" style="29" customWidth="1"/>
    <col min="12046" max="12046" width="16.28515625" style="29" customWidth="1"/>
    <col min="12047" max="12047" width="1.42578125" style="29" customWidth="1"/>
    <col min="12048" max="12288" width="9.140625" style="29"/>
    <col min="12289" max="12289" width="2" style="29" customWidth="1"/>
    <col min="12290" max="12290" width="1.85546875" style="29" customWidth="1"/>
    <col min="12291" max="12291" width="3.85546875" style="29" customWidth="1"/>
    <col min="12292" max="12292" width="9" style="29" customWidth="1"/>
    <col min="12293" max="12293" width="13.28515625" style="29" customWidth="1"/>
    <col min="12294" max="12294" width="9" style="29" customWidth="1"/>
    <col min="12295" max="12295" width="6.7109375" style="29" customWidth="1"/>
    <col min="12296" max="12297" width="13.7109375" style="29" customWidth="1"/>
    <col min="12298" max="12298" width="4.7109375" style="29" customWidth="1"/>
    <col min="12299" max="12299" width="12" style="29" customWidth="1"/>
    <col min="12300" max="12301" width="13.7109375" style="29" customWidth="1"/>
    <col min="12302" max="12302" width="16.28515625" style="29" customWidth="1"/>
    <col min="12303" max="12303" width="1.42578125" style="29" customWidth="1"/>
    <col min="12304" max="12544" width="9.140625" style="29"/>
    <col min="12545" max="12545" width="2" style="29" customWidth="1"/>
    <col min="12546" max="12546" width="1.85546875" style="29" customWidth="1"/>
    <col min="12547" max="12547" width="3.85546875" style="29" customWidth="1"/>
    <col min="12548" max="12548" width="9" style="29" customWidth="1"/>
    <col min="12549" max="12549" width="13.28515625" style="29" customWidth="1"/>
    <col min="12550" max="12550" width="9" style="29" customWidth="1"/>
    <col min="12551" max="12551" width="6.7109375" style="29" customWidth="1"/>
    <col min="12552" max="12553" width="13.7109375" style="29" customWidth="1"/>
    <col min="12554" max="12554" width="4.7109375" style="29" customWidth="1"/>
    <col min="12555" max="12555" width="12" style="29" customWidth="1"/>
    <col min="12556" max="12557" width="13.7109375" style="29" customWidth="1"/>
    <col min="12558" max="12558" width="16.28515625" style="29" customWidth="1"/>
    <col min="12559" max="12559" width="1.42578125" style="29" customWidth="1"/>
    <col min="12560" max="12800" width="9.140625" style="29"/>
    <col min="12801" max="12801" width="2" style="29" customWidth="1"/>
    <col min="12802" max="12802" width="1.85546875" style="29" customWidth="1"/>
    <col min="12803" max="12803" width="3.85546875" style="29" customWidth="1"/>
    <col min="12804" max="12804" width="9" style="29" customWidth="1"/>
    <col min="12805" max="12805" width="13.28515625" style="29" customWidth="1"/>
    <col min="12806" max="12806" width="9" style="29" customWidth="1"/>
    <col min="12807" max="12807" width="6.7109375" style="29" customWidth="1"/>
    <col min="12808" max="12809" width="13.7109375" style="29" customWidth="1"/>
    <col min="12810" max="12810" width="4.7109375" style="29" customWidth="1"/>
    <col min="12811" max="12811" width="12" style="29" customWidth="1"/>
    <col min="12812" max="12813" width="13.7109375" style="29" customWidth="1"/>
    <col min="12814" max="12814" width="16.28515625" style="29" customWidth="1"/>
    <col min="12815" max="12815" width="1.42578125" style="29" customWidth="1"/>
    <col min="12816" max="13056" width="9.140625" style="29"/>
    <col min="13057" max="13057" width="2" style="29" customWidth="1"/>
    <col min="13058" max="13058" width="1.85546875" style="29" customWidth="1"/>
    <col min="13059" max="13059" width="3.85546875" style="29" customWidth="1"/>
    <col min="13060" max="13060" width="9" style="29" customWidth="1"/>
    <col min="13061" max="13061" width="13.28515625" style="29" customWidth="1"/>
    <col min="13062" max="13062" width="9" style="29" customWidth="1"/>
    <col min="13063" max="13063" width="6.7109375" style="29" customWidth="1"/>
    <col min="13064" max="13065" width="13.7109375" style="29" customWidth="1"/>
    <col min="13066" max="13066" width="4.7109375" style="29" customWidth="1"/>
    <col min="13067" max="13067" width="12" style="29" customWidth="1"/>
    <col min="13068" max="13069" width="13.7109375" style="29" customWidth="1"/>
    <col min="13070" max="13070" width="16.28515625" style="29" customWidth="1"/>
    <col min="13071" max="13071" width="1.42578125" style="29" customWidth="1"/>
    <col min="13072" max="13312" width="9.140625" style="29"/>
    <col min="13313" max="13313" width="2" style="29" customWidth="1"/>
    <col min="13314" max="13314" width="1.85546875" style="29" customWidth="1"/>
    <col min="13315" max="13315" width="3.85546875" style="29" customWidth="1"/>
    <col min="13316" max="13316" width="9" style="29" customWidth="1"/>
    <col min="13317" max="13317" width="13.28515625" style="29" customWidth="1"/>
    <col min="13318" max="13318" width="9" style="29" customWidth="1"/>
    <col min="13319" max="13319" width="6.7109375" style="29" customWidth="1"/>
    <col min="13320" max="13321" width="13.7109375" style="29" customWidth="1"/>
    <col min="13322" max="13322" width="4.7109375" style="29" customWidth="1"/>
    <col min="13323" max="13323" width="12" style="29" customWidth="1"/>
    <col min="13324" max="13325" width="13.7109375" style="29" customWidth="1"/>
    <col min="13326" max="13326" width="16.28515625" style="29" customWidth="1"/>
    <col min="13327" max="13327" width="1.42578125" style="29" customWidth="1"/>
    <col min="13328" max="13568" width="9.140625" style="29"/>
    <col min="13569" max="13569" width="2" style="29" customWidth="1"/>
    <col min="13570" max="13570" width="1.85546875" style="29" customWidth="1"/>
    <col min="13571" max="13571" width="3.85546875" style="29" customWidth="1"/>
    <col min="13572" max="13572" width="9" style="29" customWidth="1"/>
    <col min="13573" max="13573" width="13.28515625" style="29" customWidth="1"/>
    <col min="13574" max="13574" width="9" style="29" customWidth="1"/>
    <col min="13575" max="13575" width="6.7109375" style="29" customWidth="1"/>
    <col min="13576" max="13577" width="13.7109375" style="29" customWidth="1"/>
    <col min="13578" max="13578" width="4.7109375" style="29" customWidth="1"/>
    <col min="13579" max="13579" width="12" style="29" customWidth="1"/>
    <col min="13580" max="13581" width="13.7109375" style="29" customWidth="1"/>
    <col min="13582" max="13582" width="16.28515625" style="29" customWidth="1"/>
    <col min="13583" max="13583" width="1.42578125" style="29" customWidth="1"/>
    <col min="13584" max="13824" width="9.140625" style="29"/>
    <col min="13825" max="13825" width="2" style="29" customWidth="1"/>
    <col min="13826" max="13826" width="1.85546875" style="29" customWidth="1"/>
    <col min="13827" max="13827" width="3.85546875" style="29" customWidth="1"/>
    <col min="13828" max="13828" width="9" style="29" customWidth="1"/>
    <col min="13829" max="13829" width="13.28515625" style="29" customWidth="1"/>
    <col min="13830" max="13830" width="9" style="29" customWidth="1"/>
    <col min="13831" max="13831" width="6.7109375" style="29" customWidth="1"/>
    <col min="13832" max="13833" width="13.7109375" style="29" customWidth="1"/>
    <col min="13834" max="13834" width="4.7109375" style="29" customWidth="1"/>
    <col min="13835" max="13835" width="12" style="29" customWidth="1"/>
    <col min="13836" max="13837" width="13.7109375" style="29" customWidth="1"/>
    <col min="13838" max="13838" width="16.28515625" style="29" customWidth="1"/>
    <col min="13839" max="13839" width="1.42578125" style="29" customWidth="1"/>
    <col min="13840" max="14080" width="9.140625" style="29"/>
    <col min="14081" max="14081" width="2" style="29" customWidth="1"/>
    <col min="14082" max="14082" width="1.85546875" style="29" customWidth="1"/>
    <col min="14083" max="14083" width="3.85546875" style="29" customWidth="1"/>
    <col min="14084" max="14084" width="9" style="29" customWidth="1"/>
    <col min="14085" max="14085" width="13.28515625" style="29" customWidth="1"/>
    <col min="14086" max="14086" width="9" style="29" customWidth="1"/>
    <col min="14087" max="14087" width="6.7109375" style="29" customWidth="1"/>
    <col min="14088" max="14089" width="13.7109375" style="29" customWidth="1"/>
    <col min="14090" max="14090" width="4.7109375" style="29" customWidth="1"/>
    <col min="14091" max="14091" width="12" style="29" customWidth="1"/>
    <col min="14092" max="14093" width="13.7109375" style="29" customWidth="1"/>
    <col min="14094" max="14094" width="16.28515625" style="29" customWidth="1"/>
    <col min="14095" max="14095" width="1.42578125" style="29" customWidth="1"/>
    <col min="14096" max="14336" width="9.140625" style="29"/>
    <col min="14337" max="14337" width="2" style="29" customWidth="1"/>
    <col min="14338" max="14338" width="1.85546875" style="29" customWidth="1"/>
    <col min="14339" max="14339" width="3.85546875" style="29" customWidth="1"/>
    <col min="14340" max="14340" width="9" style="29" customWidth="1"/>
    <col min="14341" max="14341" width="13.28515625" style="29" customWidth="1"/>
    <col min="14342" max="14342" width="9" style="29" customWidth="1"/>
    <col min="14343" max="14343" width="6.7109375" style="29" customWidth="1"/>
    <col min="14344" max="14345" width="13.7109375" style="29" customWidth="1"/>
    <col min="14346" max="14346" width="4.7109375" style="29" customWidth="1"/>
    <col min="14347" max="14347" width="12" style="29" customWidth="1"/>
    <col min="14348" max="14349" width="13.7109375" style="29" customWidth="1"/>
    <col min="14350" max="14350" width="16.28515625" style="29" customWidth="1"/>
    <col min="14351" max="14351" width="1.42578125" style="29" customWidth="1"/>
    <col min="14352" max="14592" width="9.140625" style="29"/>
    <col min="14593" max="14593" width="2" style="29" customWidth="1"/>
    <col min="14594" max="14594" width="1.85546875" style="29" customWidth="1"/>
    <col min="14595" max="14595" width="3.85546875" style="29" customWidth="1"/>
    <col min="14596" max="14596" width="9" style="29" customWidth="1"/>
    <col min="14597" max="14597" width="13.28515625" style="29" customWidth="1"/>
    <col min="14598" max="14598" width="9" style="29" customWidth="1"/>
    <col min="14599" max="14599" width="6.7109375" style="29" customWidth="1"/>
    <col min="14600" max="14601" width="13.7109375" style="29" customWidth="1"/>
    <col min="14602" max="14602" width="4.7109375" style="29" customWidth="1"/>
    <col min="14603" max="14603" width="12" style="29" customWidth="1"/>
    <col min="14604" max="14605" width="13.7109375" style="29" customWidth="1"/>
    <col min="14606" max="14606" width="16.28515625" style="29" customWidth="1"/>
    <col min="14607" max="14607" width="1.42578125" style="29" customWidth="1"/>
    <col min="14608" max="14848" width="9.140625" style="29"/>
    <col min="14849" max="14849" width="2" style="29" customWidth="1"/>
    <col min="14850" max="14850" width="1.85546875" style="29" customWidth="1"/>
    <col min="14851" max="14851" width="3.85546875" style="29" customWidth="1"/>
    <col min="14852" max="14852" width="9" style="29" customWidth="1"/>
    <col min="14853" max="14853" width="13.28515625" style="29" customWidth="1"/>
    <col min="14854" max="14854" width="9" style="29" customWidth="1"/>
    <col min="14855" max="14855" width="6.7109375" style="29" customWidth="1"/>
    <col min="14856" max="14857" width="13.7109375" style="29" customWidth="1"/>
    <col min="14858" max="14858" width="4.7109375" style="29" customWidth="1"/>
    <col min="14859" max="14859" width="12" style="29" customWidth="1"/>
    <col min="14860" max="14861" width="13.7109375" style="29" customWidth="1"/>
    <col min="14862" max="14862" width="16.28515625" style="29" customWidth="1"/>
    <col min="14863" max="14863" width="1.42578125" style="29" customWidth="1"/>
    <col min="14864" max="15104" width="9.140625" style="29"/>
    <col min="15105" max="15105" width="2" style="29" customWidth="1"/>
    <col min="15106" max="15106" width="1.85546875" style="29" customWidth="1"/>
    <col min="15107" max="15107" width="3.85546875" style="29" customWidth="1"/>
    <col min="15108" max="15108" width="9" style="29" customWidth="1"/>
    <col min="15109" max="15109" width="13.28515625" style="29" customWidth="1"/>
    <col min="15110" max="15110" width="9" style="29" customWidth="1"/>
    <col min="15111" max="15111" width="6.7109375" style="29" customWidth="1"/>
    <col min="15112" max="15113" width="13.7109375" style="29" customWidth="1"/>
    <col min="15114" max="15114" width="4.7109375" style="29" customWidth="1"/>
    <col min="15115" max="15115" width="12" style="29" customWidth="1"/>
    <col min="15116" max="15117" width="13.7109375" style="29" customWidth="1"/>
    <col min="15118" max="15118" width="16.28515625" style="29" customWidth="1"/>
    <col min="15119" max="15119" width="1.42578125" style="29" customWidth="1"/>
    <col min="15120" max="15360" width="9.140625" style="29"/>
    <col min="15361" max="15361" width="2" style="29" customWidth="1"/>
    <col min="15362" max="15362" width="1.85546875" style="29" customWidth="1"/>
    <col min="15363" max="15363" width="3.85546875" style="29" customWidth="1"/>
    <col min="15364" max="15364" width="9" style="29" customWidth="1"/>
    <col min="15365" max="15365" width="13.28515625" style="29" customWidth="1"/>
    <col min="15366" max="15366" width="9" style="29" customWidth="1"/>
    <col min="15367" max="15367" width="6.7109375" style="29" customWidth="1"/>
    <col min="15368" max="15369" width="13.7109375" style="29" customWidth="1"/>
    <col min="15370" max="15370" width="4.7109375" style="29" customWidth="1"/>
    <col min="15371" max="15371" width="12" style="29" customWidth="1"/>
    <col min="15372" max="15373" width="13.7109375" style="29" customWidth="1"/>
    <col min="15374" max="15374" width="16.28515625" style="29" customWidth="1"/>
    <col min="15375" max="15375" width="1.42578125" style="29" customWidth="1"/>
    <col min="15376" max="15616" width="9.140625" style="29"/>
    <col min="15617" max="15617" width="2" style="29" customWidth="1"/>
    <col min="15618" max="15618" width="1.85546875" style="29" customWidth="1"/>
    <col min="15619" max="15619" width="3.85546875" style="29" customWidth="1"/>
    <col min="15620" max="15620" width="9" style="29" customWidth="1"/>
    <col min="15621" max="15621" width="13.28515625" style="29" customWidth="1"/>
    <col min="15622" max="15622" width="9" style="29" customWidth="1"/>
    <col min="15623" max="15623" width="6.7109375" style="29" customWidth="1"/>
    <col min="15624" max="15625" width="13.7109375" style="29" customWidth="1"/>
    <col min="15626" max="15626" width="4.7109375" style="29" customWidth="1"/>
    <col min="15627" max="15627" width="12" style="29" customWidth="1"/>
    <col min="15628" max="15629" width="13.7109375" style="29" customWidth="1"/>
    <col min="15630" max="15630" width="16.28515625" style="29" customWidth="1"/>
    <col min="15631" max="15631" width="1.42578125" style="29" customWidth="1"/>
    <col min="15632" max="15872" width="9.140625" style="29"/>
    <col min="15873" max="15873" width="2" style="29" customWidth="1"/>
    <col min="15874" max="15874" width="1.85546875" style="29" customWidth="1"/>
    <col min="15875" max="15875" width="3.85546875" style="29" customWidth="1"/>
    <col min="15876" max="15876" width="9" style="29" customWidth="1"/>
    <col min="15877" max="15877" width="13.28515625" style="29" customWidth="1"/>
    <col min="15878" max="15878" width="9" style="29" customWidth="1"/>
    <col min="15879" max="15879" width="6.7109375" style="29" customWidth="1"/>
    <col min="15880" max="15881" width="13.7109375" style="29" customWidth="1"/>
    <col min="15882" max="15882" width="4.7109375" style="29" customWidth="1"/>
    <col min="15883" max="15883" width="12" style="29" customWidth="1"/>
    <col min="15884" max="15885" width="13.7109375" style="29" customWidth="1"/>
    <col min="15886" max="15886" width="16.28515625" style="29" customWidth="1"/>
    <col min="15887" max="15887" width="1.42578125" style="29" customWidth="1"/>
    <col min="15888" max="16128" width="9.140625" style="29"/>
    <col min="16129" max="16129" width="2" style="29" customWidth="1"/>
    <col min="16130" max="16130" width="1.85546875" style="29" customWidth="1"/>
    <col min="16131" max="16131" width="3.85546875" style="29" customWidth="1"/>
    <col min="16132" max="16132" width="9" style="29" customWidth="1"/>
    <col min="16133" max="16133" width="13.28515625" style="29" customWidth="1"/>
    <col min="16134" max="16134" width="9" style="29" customWidth="1"/>
    <col min="16135" max="16135" width="6.7109375" style="29" customWidth="1"/>
    <col min="16136" max="16137" width="13.7109375" style="29" customWidth="1"/>
    <col min="16138" max="16138" width="4.7109375" style="29" customWidth="1"/>
    <col min="16139" max="16139" width="12" style="29" customWidth="1"/>
    <col min="16140" max="16141" width="13.7109375" style="29" customWidth="1"/>
    <col min="16142" max="16142" width="16.28515625" style="29" customWidth="1"/>
    <col min="16143" max="16143" width="1.42578125" style="29" customWidth="1"/>
    <col min="16144" max="16384" width="9.140625" style="29"/>
  </cols>
  <sheetData>
    <row r="1" spans="3:14" x14ac:dyDescent="0.15">
      <c r="C1" s="78" t="s">
        <v>186</v>
      </c>
    </row>
    <row r="2" spans="3:14" ht="6.75" customHeight="1" x14ac:dyDescent="0.15">
      <c r="C2" s="77"/>
      <c r="D2" s="4"/>
      <c r="E2" s="4"/>
      <c r="F2" s="4"/>
      <c r="G2" s="4"/>
      <c r="H2" s="4"/>
      <c r="I2" s="4"/>
      <c r="J2" s="4"/>
      <c r="K2" s="4"/>
      <c r="L2" s="4"/>
      <c r="M2" s="4"/>
      <c r="N2" s="4"/>
    </row>
    <row r="3" spans="3:14" ht="17.25" x14ac:dyDescent="0.2">
      <c r="C3" s="5" t="s">
        <v>38</v>
      </c>
      <c r="D3" s="4"/>
      <c r="E3" s="4"/>
      <c r="F3" s="4"/>
      <c r="G3" s="4"/>
      <c r="H3" s="4"/>
      <c r="I3" s="4"/>
      <c r="J3" s="4"/>
      <c r="K3" s="4"/>
      <c r="L3" s="4"/>
      <c r="M3" s="4"/>
      <c r="N3" s="4"/>
    </row>
    <row r="4" spans="3:14" ht="14.25" thickBot="1" x14ac:dyDescent="0.2">
      <c r="C4" s="4"/>
      <c r="D4" s="4"/>
      <c r="E4" s="4"/>
      <c r="F4" s="4"/>
      <c r="G4" s="4"/>
      <c r="H4" s="4"/>
      <c r="I4" s="4"/>
      <c r="J4" s="4"/>
      <c r="K4" s="4"/>
      <c r="L4" s="4"/>
      <c r="M4" s="4"/>
      <c r="N4" s="4"/>
    </row>
    <row r="5" spans="3:14" ht="32.25" customHeight="1" x14ac:dyDescent="0.15">
      <c r="C5" s="6"/>
      <c r="D5" s="7"/>
      <c r="E5" s="7"/>
      <c r="F5" s="838" t="s">
        <v>39</v>
      </c>
      <c r="G5" s="841" t="s">
        <v>40</v>
      </c>
      <c r="H5" s="844" t="s">
        <v>491</v>
      </c>
      <c r="I5" s="845"/>
      <c r="J5" s="845"/>
      <c r="K5" s="846"/>
      <c r="L5" s="847" t="s">
        <v>492</v>
      </c>
      <c r="M5" s="848"/>
      <c r="N5" s="849"/>
    </row>
    <row r="6" spans="3:14" ht="51" customHeight="1" x14ac:dyDescent="0.15">
      <c r="C6" s="8"/>
      <c r="D6" s="9"/>
      <c r="E6" s="9"/>
      <c r="F6" s="839"/>
      <c r="G6" s="842"/>
      <c r="H6" s="10" t="s">
        <v>41</v>
      </c>
      <c r="I6" s="11" t="s">
        <v>42</v>
      </c>
      <c r="J6" s="850" t="s">
        <v>43</v>
      </c>
      <c r="K6" s="851"/>
      <c r="L6" s="10" t="s">
        <v>44</v>
      </c>
      <c r="M6" s="11" t="s">
        <v>45</v>
      </c>
      <c r="N6" s="12" t="s">
        <v>46</v>
      </c>
    </row>
    <row r="7" spans="3:14" ht="32.25" customHeight="1" thickBot="1" x14ac:dyDescent="0.2">
      <c r="C7" s="8"/>
      <c r="D7" s="9"/>
      <c r="E7" s="9"/>
      <c r="F7" s="840"/>
      <c r="G7" s="843"/>
      <c r="H7" s="13" t="s">
        <v>47</v>
      </c>
      <c r="I7" s="14" t="s">
        <v>47</v>
      </c>
      <c r="J7" s="852" t="s">
        <v>48</v>
      </c>
      <c r="K7" s="853"/>
      <c r="L7" s="13" t="s">
        <v>47</v>
      </c>
      <c r="M7" s="14" t="s">
        <v>47</v>
      </c>
      <c r="N7" s="15" t="s">
        <v>48</v>
      </c>
    </row>
    <row r="8" spans="3:14" ht="24.75" customHeight="1" thickTop="1" x14ac:dyDescent="0.15">
      <c r="C8" s="854" t="s">
        <v>49</v>
      </c>
      <c r="D8" s="855"/>
      <c r="E8" s="856"/>
      <c r="F8" s="16"/>
      <c r="G8" s="17"/>
      <c r="H8" s="18" t="s">
        <v>50</v>
      </c>
      <c r="I8" s="857">
        <v>0</v>
      </c>
      <c r="J8" s="857"/>
      <c r="K8" s="858"/>
      <c r="L8" s="19"/>
      <c r="M8" s="857">
        <v>0</v>
      </c>
      <c r="N8" s="859"/>
    </row>
    <row r="9" spans="3:14" ht="19.5" customHeight="1" x14ac:dyDescent="0.15">
      <c r="C9" s="860" t="s">
        <v>51</v>
      </c>
      <c r="D9" s="863" t="s">
        <v>52</v>
      </c>
      <c r="E9" s="863"/>
      <c r="F9" s="20" t="s">
        <v>53</v>
      </c>
      <c r="G9" s="21">
        <v>38.200000000000003</v>
      </c>
      <c r="H9" s="22">
        <v>0</v>
      </c>
      <c r="I9" s="23">
        <v>0</v>
      </c>
      <c r="J9" s="864">
        <f>(H9-I9)*$G9</f>
        <v>0</v>
      </c>
      <c r="K9" s="865"/>
      <c r="L9" s="22">
        <v>0</v>
      </c>
      <c r="M9" s="23">
        <v>0</v>
      </c>
      <c r="N9" s="24">
        <f>(L9-M9)*$G9</f>
        <v>0</v>
      </c>
    </row>
    <row r="10" spans="3:14" ht="19.5" customHeight="1" x14ac:dyDescent="0.15">
      <c r="C10" s="861"/>
      <c r="D10" s="866" t="s">
        <v>54</v>
      </c>
      <c r="E10" s="866"/>
      <c r="F10" s="20" t="s">
        <v>53</v>
      </c>
      <c r="G10" s="21">
        <v>35.299999999999997</v>
      </c>
      <c r="H10" s="22">
        <v>0</v>
      </c>
      <c r="I10" s="23">
        <v>0</v>
      </c>
      <c r="J10" s="864">
        <f t="shared" ref="J10:J40" si="0">(H10-I10)*$G10</f>
        <v>0</v>
      </c>
      <c r="K10" s="865"/>
      <c r="L10" s="22">
        <v>0</v>
      </c>
      <c r="M10" s="23">
        <v>0</v>
      </c>
      <c r="N10" s="24">
        <f>(L10-M10)*$G10</f>
        <v>0</v>
      </c>
    </row>
    <row r="11" spans="3:14" ht="19.5" customHeight="1" x14ac:dyDescent="0.15">
      <c r="C11" s="861"/>
      <c r="D11" s="863" t="s">
        <v>55</v>
      </c>
      <c r="E11" s="863"/>
      <c r="F11" s="20" t="s">
        <v>53</v>
      </c>
      <c r="G11" s="21">
        <v>34.6</v>
      </c>
      <c r="H11" s="22">
        <v>0</v>
      </c>
      <c r="I11" s="23">
        <v>0</v>
      </c>
      <c r="J11" s="864">
        <f t="shared" si="0"/>
        <v>0</v>
      </c>
      <c r="K11" s="865"/>
      <c r="L11" s="22">
        <v>0</v>
      </c>
      <c r="M11" s="23">
        <v>0</v>
      </c>
      <c r="N11" s="24">
        <f t="shared" ref="N11:N40" si="1">(L11-M11)*$G11</f>
        <v>0</v>
      </c>
    </row>
    <row r="12" spans="3:14" ht="19.5" customHeight="1" x14ac:dyDescent="0.15">
      <c r="C12" s="861"/>
      <c r="D12" s="863" t="s">
        <v>56</v>
      </c>
      <c r="E12" s="863"/>
      <c r="F12" s="20" t="s">
        <v>53</v>
      </c>
      <c r="G12" s="21">
        <v>33.6</v>
      </c>
      <c r="H12" s="22">
        <v>0</v>
      </c>
      <c r="I12" s="23">
        <v>0</v>
      </c>
      <c r="J12" s="864">
        <f t="shared" si="0"/>
        <v>0</v>
      </c>
      <c r="K12" s="865"/>
      <c r="L12" s="22">
        <v>0</v>
      </c>
      <c r="M12" s="23">
        <v>0</v>
      </c>
      <c r="N12" s="24">
        <f t="shared" si="1"/>
        <v>0</v>
      </c>
    </row>
    <row r="13" spans="3:14" ht="19.5" customHeight="1" x14ac:dyDescent="0.15">
      <c r="C13" s="861"/>
      <c r="D13" s="863" t="s">
        <v>57</v>
      </c>
      <c r="E13" s="863"/>
      <c r="F13" s="20" t="s">
        <v>53</v>
      </c>
      <c r="G13" s="21">
        <v>36.700000000000003</v>
      </c>
      <c r="H13" s="22">
        <v>0</v>
      </c>
      <c r="I13" s="23">
        <v>0</v>
      </c>
      <c r="J13" s="864">
        <f t="shared" si="0"/>
        <v>0</v>
      </c>
      <c r="K13" s="865"/>
      <c r="L13" s="22">
        <v>0</v>
      </c>
      <c r="M13" s="23">
        <v>0</v>
      </c>
      <c r="N13" s="24">
        <f t="shared" si="1"/>
        <v>0</v>
      </c>
    </row>
    <row r="14" spans="3:14" ht="19.5" customHeight="1" x14ac:dyDescent="0.15">
      <c r="C14" s="861"/>
      <c r="D14" s="863" t="s">
        <v>58</v>
      </c>
      <c r="E14" s="863"/>
      <c r="F14" s="20" t="s">
        <v>53</v>
      </c>
      <c r="G14" s="21">
        <v>37.700000000000003</v>
      </c>
      <c r="H14" s="22">
        <v>0</v>
      </c>
      <c r="I14" s="23">
        <v>0</v>
      </c>
      <c r="J14" s="864">
        <f t="shared" si="0"/>
        <v>0</v>
      </c>
      <c r="K14" s="865"/>
      <c r="L14" s="22">
        <v>0</v>
      </c>
      <c r="M14" s="23">
        <v>0</v>
      </c>
      <c r="N14" s="24">
        <f t="shared" si="1"/>
        <v>0</v>
      </c>
    </row>
    <row r="15" spans="3:14" ht="19.5" customHeight="1" x14ac:dyDescent="0.15">
      <c r="C15" s="861"/>
      <c r="D15" s="863" t="s">
        <v>59</v>
      </c>
      <c r="E15" s="863"/>
      <c r="F15" s="20" t="s">
        <v>53</v>
      </c>
      <c r="G15" s="21">
        <v>39.1</v>
      </c>
      <c r="H15" s="22">
        <v>0</v>
      </c>
      <c r="I15" s="23">
        <v>0</v>
      </c>
      <c r="J15" s="864">
        <f t="shared" si="0"/>
        <v>0</v>
      </c>
      <c r="K15" s="865"/>
      <c r="L15" s="22">
        <v>0</v>
      </c>
      <c r="M15" s="23">
        <v>0</v>
      </c>
      <c r="N15" s="24">
        <f t="shared" si="1"/>
        <v>0</v>
      </c>
    </row>
    <row r="16" spans="3:14" ht="19.5" customHeight="1" x14ac:dyDescent="0.15">
      <c r="C16" s="861"/>
      <c r="D16" s="863" t="s">
        <v>60</v>
      </c>
      <c r="E16" s="863"/>
      <c r="F16" s="20" t="s">
        <v>53</v>
      </c>
      <c r="G16" s="21">
        <v>41.9</v>
      </c>
      <c r="H16" s="22">
        <v>0</v>
      </c>
      <c r="I16" s="23">
        <v>0</v>
      </c>
      <c r="J16" s="864">
        <f>(H16-I16)*$G16</f>
        <v>0</v>
      </c>
      <c r="K16" s="865"/>
      <c r="L16" s="22">
        <v>0</v>
      </c>
      <c r="M16" s="23">
        <v>0</v>
      </c>
      <c r="N16" s="24">
        <f>(L16-M16)*$G16</f>
        <v>0</v>
      </c>
    </row>
    <row r="17" spans="3:14" ht="19.5" customHeight="1" x14ac:dyDescent="0.15">
      <c r="C17" s="861"/>
      <c r="D17" s="863" t="s">
        <v>61</v>
      </c>
      <c r="E17" s="863"/>
      <c r="F17" s="20" t="s">
        <v>62</v>
      </c>
      <c r="G17" s="21">
        <v>40.9</v>
      </c>
      <c r="H17" s="22">
        <v>0</v>
      </c>
      <c r="I17" s="23">
        <v>0</v>
      </c>
      <c r="J17" s="864">
        <f t="shared" si="0"/>
        <v>0</v>
      </c>
      <c r="K17" s="865"/>
      <c r="L17" s="22">
        <v>0</v>
      </c>
      <c r="M17" s="23">
        <v>0</v>
      </c>
      <c r="N17" s="24">
        <f t="shared" si="1"/>
        <v>0</v>
      </c>
    </row>
    <row r="18" spans="3:14" ht="19.5" customHeight="1" x14ac:dyDescent="0.15">
      <c r="C18" s="861"/>
      <c r="D18" s="863" t="s">
        <v>63</v>
      </c>
      <c r="E18" s="863"/>
      <c r="F18" s="20" t="s">
        <v>62</v>
      </c>
      <c r="G18" s="21">
        <v>29.9</v>
      </c>
      <c r="H18" s="22">
        <v>0</v>
      </c>
      <c r="I18" s="23">
        <v>0</v>
      </c>
      <c r="J18" s="864">
        <f t="shared" si="0"/>
        <v>0</v>
      </c>
      <c r="K18" s="865"/>
      <c r="L18" s="22">
        <v>0</v>
      </c>
      <c r="M18" s="23">
        <v>0</v>
      </c>
      <c r="N18" s="24">
        <f t="shared" si="1"/>
        <v>0</v>
      </c>
    </row>
    <row r="19" spans="3:14" ht="19.5" customHeight="1" x14ac:dyDescent="0.15">
      <c r="C19" s="861"/>
      <c r="D19" s="863" t="s">
        <v>64</v>
      </c>
      <c r="E19" s="25" t="s">
        <v>65</v>
      </c>
      <c r="F19" s="26" t="s">
        <v>62</v>
      </c>
      <c r="G19" s="21">
        <v>50.8</v>
      </c>
      <c r="H19" s="22">
        <v>0</v>
      </c>
      <c r="I19" s="23">
        <v>0</v>
      </c>
      <c r="J19" s="864">
        <f t="shared" si="0"/>
        <v>0</v>
      </c>
      <c r="K19" s="865"/>
      <c r="L19" s="22">
        <v>0</v>
      </c>
      <c r="M19" s="23">
        <v>0</v>
      </c>
      <c r="N19" s="24">
        <f t="shared" si="1"/>
        <v>0</v>
      </c>
    </row>
    <row r="20" spans="3:14" ht="19.5" customHeight="1" x14ac:dyDescent="0.15">
      <c r="C20" s="861"/>
      <c r="D20" s="863"/>
      <c r="E20" s="25" t="s">
        <v>66</v>
      </c>
      <c r="F20" s="26" t="s">
        <v>67</v>
      </c>
      <c r="G20" s="21">
        <v>44.9</v>
      </c>
      <c r="H20" s="22">
        <v>0</v>
      </c>
      <c r="I20" s="23">
        <v>0</v>
      </c>
      <c r="J20" s="864">
        <f t="shared" si="0"/>
        <v>0</v>
      </c>
      <c r="K20" s="865"/>
      <c r="L20" s="22">
        <v>0</v>
      </c>
      <c r="M20" s="23">
        <v>0</v>
      </c>
      <c r="N20" s="24">
        <f t="shared" si="1"/>
        <v>0</v>
      </c>
    </row>
    <row r="21" spans="3:14" ht="19.5" customHeight="1" x14ac:dyDescent="0.15">
      <c r="C21" s="861"/>
      <c r="D21" s="863" t="s">
        <v>68</v>
      </c>
      <c r="E21" s="25" t="s">
        <v>69</v>
      </c>
      <c r="F21" s="26" t="s">
        <v>62</v>
      </c>
      <c r="G21" s="21">
        <v>54.6</v>
      </c>
      <c r="H21" s="22">
        <v>0</v>
      </c>
      <c r="I21" s="23">
        <v>0</v>
      </c>
      <c r="J21" s="864">
        <f t="shared" si="0"/>
        <v>0</v>
      </c>
      <c r="K21" s="865"/>
      <c r="L21" s="22">
        <v>0</v>
      </c>
      <c r="M21" s="23">
        <v>0</v>
      </c>
      <c r="N21" s="24">
        <f t="shared" si="1"/>
        <v>0</v>
      </c>
    </row>
    <row r="22" spans="3:14" ht="19.5" customHeight="1" x14ac:dyDescent="0.15">
      <c r="C22" s="861"/>
      <c r="D22" s="863"/>
      <c r="E22" s="25" t="s">
        <v>70</v>
      </c>
      <c r="F22" s="26" t="s">
        <v>67</v>
      </c>
      <c r="G22" s="21">
        <v>43.5</v>
      </c>
      <c r="H22" s="22">
        <v>0</v>
      </c>
      <c r="I22" s="23">
        <v>0</v>
      </c>
      <c r="J22" s="864">
        <f t="shared" si="0"/>
        <v>0</v>
      </c>
      <c r="K22" s="865"/>
      <c r="L22" s="22">
        <v>0</v>
      </c>
      <c r="M22" s="23">
        <v>0</v>
      </c>
      <c r="N22" s="24">
        <f t="shared" si="1"/>
        <v>0</v>
      </c>
    </row>
    <row r="23" spans="3:14" ht="19.5" customHeight="1" x14ac:dyDescent="0.15">
      <c r="C23" s="861"/>
      <c r="D23" s="863" t="s">
        <v>71</v>
      </c>
      <c r="E23" s="25" t="s">
        <v>72</v>
      </c>
      <c r="F23" s="26" t="s">
        <v>62</v>
      </c>
      <c r="G23" s="21">
        <v>29</v>
      </c>
      <c r="H23" s="22">
        <v>0</v>
      </c>
      <c r="I23" s="23">
        <v>0</v>
      </c>
      <c r="J23" s="864">
        <f t="shared" si="0"/>
        <v>0</v>
      </c>
      <c r="K23" s="865"/>
      <c r="L23" s="22">
        <v>0</v>
      </c>
      <c r="M23" s="23">
        <v>0</v>
      </c>
      <c r="N23" s="24">
        <f t="shared" si="1"/>
        <v>0</v>
      </c>
    </row>
    <row r="24" spans="3:14" ht="19.5" customHeight="1" x14ac:dyDescent="0.15">
      <c r="C24" s="861"/>
      <c r="D24" s="863"/>
      <c r="E24" s="25" t="s">
        <v>73</v>
      </c>
      <c r="F24" s="26" t="s">
        <v>62</v>
      </c>
      <c r="G24" s="21">
        <v>25.7</v>
      </c>
      <c r="H24" s="22">
        <v>0</v>
      </c>
      <c r="I24" s="23">
        <v>0</v>
      </c>
      <c r="J24" s="864">
        <f t="shared" si="0"/>
        <v>0</v>
      </c>
      <c r="K24" s="865"/>
      <c r="L24" s="22">
        <v>0</v>
      </c>
      <c r="M24" s="23">
        <v>0</v>
      </c>
      <c r="N24" s="24">
        <f t="shared" si="1"/>
        <v>0</v>
      </c>
    </row>
    <row r="25" spans="3:14" ht="19.5" customHeight="1" x14ac:dyDescent="0.15">
      <c r="C25" s="861"/>
      <c r="D25" s="863"/>
      <c r="E25" s="25" t="s">
        <v>74</v>
      </c>
      <c r="F25" s="26" t="s">
        <v>62</v>
      </c>
      <c r="G25" s="21">
        <v>26.9</v>
      </c>
      <c r="H25" s="22">
        <v>0</v>
      </c>
      <c r="I25" s="23">
        <v>0</v>
      </c>
      <c r="J25" s="864">
        <f t="shared" si="0"/>
        <v>0</v>
      </c>
      <c r="K25" s="865"/>
      <c r="L25" s="22">
        <v>0</v>
      </c>
      <c r="M25" s="23">
        <v>0</v>
      </c>
      <c r="N25" s="24">
        <f t="shared" si="1"/>
        <v>0</v>
      </c>
    </row>
    <row r="26" spans="3:14" ht="19.5" customHeight="1" x14ac:dyDescent="0.15">
      <c r="C26" s="861"/>
      <c r="D26" s="863" t="s">
        <v>75</v>
      </c>
      <c r="E26" s="863"/>
      <c r="F26" s="27" t="s">
        <v>62</v>
      </c>
      <c r="G26" s="21">
        <v>29.4</v>
      </c>
      <c r="H26" s="22">
        <v>0</v>
      </c>
      <c r="I26" s="23">
        <v>0</v>
      </c>
      <c r="J26" s="864">
        <f t="shared" si="0"/>
        <v>0</v>
      </c>
      <c r="K26" s="865"/>
      <c r="L26" s="22">
        <v>0</v>
      </c>
      <c r="M26" s="23">
        <v>0</v>
      </c>
      <c r="N26" s="24">
        <f t="shared" si="1"/>
        <v>0</v>
      </c>
    </row>
    <row r="27" spans="3:14" ht="19.5" customHeight="1" x14ac:dyDescent="0.15">
      <c r="C27" s="861"/>
      <c r="D27" s="863" t="s">
        <v>76</v>
      </c>
      <c r="E27" s="863"/>
      <c r="F27" s="20" t="s">
        <v>62</v>
      </c>
      <c r="G27" s="21">
        <v>37.299999999999997</v>
      </c>
      <c r="H27" s="22">
        <v>0</v>
      </c>
      <c r="I27" s="23">
        <v>0</v>
      </c>
      <c r="J27" s="864">
        <f t="shared" si="0"/>
        <v>0</v>
      </c>
      <c r="K27" s="865"/>
      <c r="L27" s="22">
        <v>0</v>
      </c>
      <c r="M27" s="23">
        <v>0</v>
      </c>
      <c r="N27" s="24">
        <f t="shared" si="1"/>
        <v>0</v>
      </c>
    </row>
    <row r="28" spans="3:14" ht="19.5" customHeight="1" x14ac:dyDescent="0.15">
      <c r="C28" s="861"/>
      <c r="D28" s="863" t="s">
        <v>77</v>
      </c>
      <c r="E28" s="863"/>
      <c r="F28" s="20" t="s">
        <v>67</v>
      </c>
      <c r="G28" s="21">
        <v>21.1</v>
      </c>
      <c r="H28" s="22">
        <v>0</v>
      </c>
      <c r="I28" s="23">
        <v>0</v>
      </c>
      <c r="J28" s="864">
        <f t="shared" si="0"/>
        <v>0</v>
      </c>
      <c r="K28" s="865"/>
      <c r="L28" s="22">
        <v>0</v>
      </c>
      <c r="M28" s="23">
        <v>0</v>
      </c>
      <c r="N28" s="24">
        <f t="shared" si="1"/>
        <v>0</v>
      </c>
    </row>
    <row r="29" spans="3:14" ht="19.5" customHeight="1" x14ac:dyDescent="0.15">
      <c r="C29" s="861"/>
      <c r="D29" s="863" t="s">
        <v>78</v>
      </c>
      <c r="E29" s="863"/>
      <c r="F29" s="20" t="s">
        <v>67</v>
      </c>
      <c r="G29" s="21">
        <v>3.41</v>
      </c>
      <c r="H29" s="22">
        <v>0</v>
      </c>
      <c r="I29" s="23">
        <v>0</v>
      </c>
      <c r="J29" s="864">
        <f t="shared" si="0"/>
        <v>0</v>
      </c>
      <c r="K29" s="865"/>
      <c r="L29" s="22">
        <v>0</v>
      </c>
      <c r="M29" s="23">
        <v>0</v>
      </c>
      <c r="N29" s="24">
        <f t="shared" si="1"/>
        <v>0</v>
      </c>
    </row>
    <row r="30" spans="3:14" ht="19.5" customHeight="1" x14ac:dyDescent="0.15">
      <c r="C30" s="861"/>
      <c r="D30" s="863" t="s">
        <v>79</v>
      </c>
      <c r="E30" s="863"/>
      <c r="F30" s="20" t="s">
        <v>67</v>
      </c>
      <c r="G30" s="21">
        <v>8.41</v>
      </c>
      <c r="H30" s="22">
        <v>0</v>
      </c>
      <c r="I30" s="23">
        <v>0</v>
      </c>
      <c r="J30" s="864">
        <f t="shared" si="0"/>
        <v>0</v>
      </c>
      <c r="K30" s="865"/>
      <c r="L30" s="22">
        <v>0</v>
      </c>
      <c r="M30" s="23">
        <v>0</v>
      </c>
      <c r="N30" s="24">
        <f t="shared" si="1"/>
        <v>0</v>
      </c>
    </row>
    <row r="31" spans="3:14" ht="19.5" customHeight="1" x14ac:dyDescent="0.15">
      <c r="C31" s="861"/>
      <c r="D31" s="867" t="s">
        <v>80</v>
      </c>
      <c r="E31" s="25" t="s">
        <v>81</v>
      </c>
      <c r="F31" s="20" t="s">
        <v>67</v>
      </c>
      <c r="G31" s="28"/>
      <c r="H31" s="22">
        <v>0</v>
      </c>
      <c r="I31" s="23">
        <v>0</v>
      </c>
      <c r="J31" s="864">
        <f t="shared" si="0"/>
        <v>0</v>
      </c>
      <c r="K31" s="865"/>
      <c r="L31" s="22">
        <v>0</v>
      </c>
      <c r="M31" s="23">
        <v>0</v>
      </c>
      <c r="N31" s="24">
        <f t="shared" si="1"/>
        <v>0</v>
      </c>
    </row>
    <row r="32" spans="3:14" ht="19.5" customHeight="1" x14ac:dyDescent="0.15">
      <c r="C32" s="861"/>
      <c r="D32" s="868"/>
      <c r="E32" s="25"/>
      <c r="F32" s="20"/>
      <c r="G32" s="28"/>
      <c r="H32" s="22">
        <v>0</v>
      </c>
      <c r="I32" s="23">
        <v>0</v>
      </c>
      <c r="J32" s="864">
        <f t="shared" si="0"/>
        <v>0</v>
      </c>
      <c r="K32" s="865"/>
      <c r="L32" s="22">
        <v>0</v>
      </c>
      <c r="M32" s="23">
        <v>0</v>
      </c>
      <c r="N32" s="24">
        <f t="shared" si="1"/>
        <v>0</v>
      </c>
    </row>
    <row r="33" spans="3:15" ht="19.5" customHeight="1" x14ac:dyDescent="0.15">
      <c r="C33" s="861"/>
      <c r="D33" s="869"/>
      <c r="E33" s="25"/>
      <c r="F33" s="20"/>
      <c r="G33" s="28"/>
      <c r="H33" s="22">
        <v>0</v>
      </c>
      <c r="I33" s="23">
        <v>0</v>
      </c>
      <c r="J33" s="864">
        <f t="shared" si="0"/>
        <v>0</v>
      </c>
      <c r="K33" s="865"/>
      <c r="L33" s="22">
        <v>0</v>
      </c>
      <c r="M33" s="23">
        <v>0</v>
      </c>
      <c r="N33" s="24">
        <f t="shared" si="1"/>
        <v>0</v>
      </c>
    </row>
    <row r="34" spans="3:15" ht="19.5" customHeight="1" x14ac:dyDescent="0.15">
      <c r="C34" s="861"/>
      <c r="D34" s="863" t="s">
        <v>82</v>
      </c>
      <c r="E34" s="863"/>
      <c r="F34" s="20" t="s">
        <v>83</v>
      </c>
      <c r="G34" s="21">
        <v>1.02</v>
      </c>
      <c r="H34" s="22">
        <v>0</v>
      </c>
      <c r="I34" s="23">
        <v>0</v>
      </c>
      <c r="J34" s="864">
        <f t="shared" si="0"/>
        <v>0</v>
      </c>
      <c r="K34" s="865"/>
      <c r="L34" s="22">
        <v>0</v>
      </c>
      <c r="M34" s="23">
        <v>0</v>
      </c>
      <c r="N34" s="24">
        <f t="shared" si="1"/>
        <v>0</v>
      </c>
    </row>
    <row r="35" spans="3:15" ht="19.5" customHeight="1" x14ac:dyDescent="0.15">
      <c r="C35" s="861"/>
      <c r="D35" s="863" t="s">
        <v>84</v>
      </c>
      <c r="E35" s="863"/>
      <c r="F35" s="20" t="s">
        <v>83</v>
      </c>
      <c r="G35" s="21">
        <v>1.36</v>
      </c>
      <c r="H35" s="22">
        <v>0</v>
      </c>
      <c r="I35" s="23">
        <v>0</v>
      </c>
      <c r="J35" s="864">
        <f t="shared" si="0"/>
        <v>0</v>
      </c>
      <c r="K35" s="865"/>
      <c r="L35" s="22">
        <v>0</v>
      </c>
      <c r="M35" s="23">
        <v>0</v>
      </c>
      <c r="N35" s="24">
        <f t="shared" si="1"/>
        <v>0</v>
      </c>
    </row>
    <row r="36" spans="3:15" ht="19.5" customHeight="1" x14ac:dyDescent="0.15">
      <c r="C36" s="861"/>
      <c r="D36" s="863" t="s">
        <v>85</v>
      </c>
      <c r="E36" s="863"/>
      <c r="F36" s="20" t="s">
        <v>83</v>
      </c>
      <c r="G36" s="21">
        <v>1.36</v>
      </c>
      <c r="H36" s="22">
        <v>0</v>
      </c>
      <c r="I36" s="23">
        <v>0</v>
      </c>
      <c r="J36" s="864">
        <f t="shared" si="0"/>
        <v>0</v>
      </c>
      <c r="K36" s="865"/>
      <c r="L36" s="22">
        <v>0</v>
      </c>
      <c r="M36" s="23">
        <v>0</v>
      </c>
      <c r="N36" s="24">
        <f t="shared" si="1"/>
        <v>0</v>
      </c>
    </row>
    <row r="37" spans="3:15" ht="19.5" customHeight="1" x14ac:dyDescent="0.15">
      <c r="C37" s="862"/>
      <c r="D37" s="863" t="s">
        <v>86</v>
      </c>
      <c r="E37" s="863"/>
      <c r="F37" s="20" t="s">
        <v>83</v>
      </c>
      <c r="G37" s="21">
        <v>1.36</v>
      </c>
      <c r="H37" s="22">
        <v>0</v>
      </c>
      <c r="I37" s="23">
        <v>0</v>
      </c>
      <c r="J37" s="864">
        <f t="shared" si="0"/>
        <v>0</v>
      </c>
      <c r="K37" s="865"/>
      <c r="L37" s="22">
        <v>0</v>
      </c>
      <c r="M37" s="23">
        <v>0</v>
      </c>
      <c r="N37" s="24">
        <f t="shared" si="1"/>
        <v>0</v>
      </c>
    </row>
    <row r="38" spans="3:15" ht="19.5" customHeight="1" x14ac:dyDescent="0.15">
      <c r="C38" s="870" t="s">
        <v>87</v>
      </c>
      <c r="D38" s="867" t="s">
        <v>88</v>
      </c>
      <c r="E38" s="25" t="s">
        <v>89</v>
      </c>
      <c r="F38" s="20" t="s">
        <v>90</v>
      </c>
      <c r="G38" s="21">
        <v>9.9700000000000006</v>
      </c>
      <c r="H38" s="22">
        <v>0</v>
      </c>
      <c r="I38" s="23">
        <v>0</v>
      </c>
      <c r="J38" s="864">
        <f>(H38-I38)*$G38</f>
        <v>0</v>
      </c>
      <c r="K38" s="865"/>
      <c r="L38" s="22">
        <v>0</v>
      </c>
      <c r="M38" s="23">
        <v>0</v>
      </c>
      <c r="N38" s="24">
        <f t="shared" si="1"/>
        <v>0</v>
      </c>
    </row>
    <row r="39" spans="3:15" ht="19.5" customHeight="1" x14ac:dyDescent="0.15">
      <c r="C39" s="871"/>
      <c r="D39" s="869"/>
      <c r="E39" s="25" t="s">
        <v>91</v>
      </c>
      <c r="F39" s="20" t="s">
        <v>90</v>
      </c>
      <c r="G39" s="21">
        <v>9.2799999999999994</v>
      </c>
      <c r="H39" s="22">
        <v>0</v>
      </c>
      <c r="I39" s="23">
        <v>0</v>
      </c>
      <c r="J39" s="864">
        <f t="shared" si="0"/>
        <v>0</v>
      </c>
      <c r="K39" s="865"/>
      <c r="L39" s="22">
        <v>0</v>
      </c>
      <c r="M39" s="23">
        <v>0</v>
      </c>
      <c r="N39" s="24">
        <f t="shared" si="1"/>
        <v>0</v>
      </c>
    </row>
    <row r="40" spans="3:15" ht="19.5" customHeight="1" x14ac:dyDescent="0.15">
      <c r="C40" s="871"/>
      <c r="D40" s="867" t="s">
        <v>92</v>
      </c>
      <c r="E40" s="25" t="s">
        <v>93</v>
      </c>
      <c r="F40" s="20" t="s">
        <v>90</v>
      </c>
      <c r="G40" s="21">
        <v>9.76</v>
      </c>
      <c r="H40" s="22">
        <v>0</v>
      </c>
      <c r="I40" s="23">
        <v>0</v>
      </c>
      <c r="J40" s="864">
        <f t="shared" si="0"/>
        <v>0</v>
      </c>
      <c r="K40" s="865"/>
      <c r="L40" s="22">
        <v>0</v>
      </c>
      <c r="M40" s="23">
        <v>0</v>
      </c>
      <c r="N40" s="24">
        <f t="shared" si="1"/>
        <v>0</v>
      </c>
    </row>
    <row r="41" spans="3:15" ht="20.100000000000001" customHeight="1" x14ac:dyDescent="0.15">
      <c r="C41" s="871"/>
      <c r="D41" s="869"/>
      <c r="E41" s="25" t="s">
        <v>94</v>
      </c>
      <c r="F41" s="20" t="s">
        <v>90</v>
      </c>
      <c r="G41" s="30">
        <v>9.76</v>
      </c>
      <c r="H41" s="22">
        <v>0</v>
      </c>
      <c r="I41" s="23">
        <v>0</v>
      </c>
      <c r="J41" s="864">
        <f>(-I41)*$G41</f>
        <v>0</v>
      </c>
      <c r="K41" s="865"/>
      <c r="L41" s="22">
        <v>0</v>
      </c>
      <c r="M41" s="23">
        <v>0</v>
      </c>
      <c r="N41" s="24">
        <f>(-M41)*$G41</f>
        <v>0</v>
      </c>
    </row>
    <row r="42" spans="3:15" ht="24" customHeight="1" thickBot="1" x14ac:dyDescent="0.2">
      <c r="C42" s="872"/>
      <c r="D42" s="873" t="s">
        <v>95</v>
      </c>
      <c r="E42" s="874"/>
      <c r="F42" s="20" t="s">
        <v>90</v>
      </c>
      <c r="G42" s="20" t="s">
        <v>96</v>
      </c>
      <c r="H42" s="31">
        <f>SUM(H38:H40)</f>
        <v>0</v>
      </c>
      <c r="I42" s="32">
        <f>SUM(I38:I40)</f>
        <v>0</v>
      </c>
      <c r="J42" s="880" t="s">
        <v>96</v>
      </c>
      <c r="K42" s="881"/>
      <c r="L42" s="31">
        <f>SUM(L38:L40)</f>
        <v>0</v>
      </c>
      <c r="M42" s="32">
        <f>SUM(M38:M40)</f>
        <v>0</v>
      </c>
      <c r="N42" s="33" t="s">
        <v>96</v>
      </c>
    </row>
    <row r="43" spans="3:15" ht="22.5" customHeight="1" thickTop="1" x14ac:dyDescent="0.15">
      <c r="C43" s="882" t="s">
        <v>97</v>
      </c>
      <c r="D43" s="883"/>
      <c r="E43" s="884"/>
      <c r="F43" s="34" t="s">
        <v>98</v>
      </c>
      <c r="G43" s="35"/>
      <c r="H43" s="36"/>
      <c r="I43" s="37"/>
      <c r="J43" s="885">
        <f>SUM(J9:K41)</f>
        <v>0</v>
      </c>
      <c r="K43" s="886"/>
      <c r="L43" s="36"/>
      <c r="M43" s="37"/>
      <c r="N43" s="38">
        <f>SUM(N9:N41)</f>
        <v>0</v>
      </c>
    </row>
    <row r="44" spans="3:15" ht="24" customHeight="1" x14ac:dyDescent="0.15">
      <c r="C44" s="887" t="s">
        <v>99</v>
      </c>
      <c r="D44" s="888"/>
      <c r="E44" s="889"/>
      <c r="F44" s="39" t="s">
        <v>100</v>
      </c>
      <c r="G44" s="40"/>
      <c r="H44" s="41" t="s">
        <v>101</v>
      </c>
      <c r="I44" s="42"/>
      <c r="J44" s="890">
        <f>ROUND(J43*0.0258,1)</f>
        <v>0</v>
      </c>
      <c r="K44" s="891"/>
      <c r="L44" s="41" t="s">
        <v>102</v>
      </c>
      <c r="M44" s="42"/>
      <c r="N44" s="43">
        <f>ROUND(N43*0.0258,1)</f>
        <v>0</v>
      </c>
    </row>
    <row r="45" spans="3:15" ht="18" hidden="1" customHeight="1" x14ac:dyDescent="0.15">
      <c r="C45" s="892" t="s">
        <v>103</v>
      </c>
      <c r="D45" s="893"/>
      <c r="E45" s="894"/>
      <c r="F45" s="44" t="str">
        <f>"kl/"&amp;F8</f>
        <v>kl/</v>
      </c>
      <c r="G45" s="45"/>
      <c r="H45" s="46"/>
      <c r="I45" s="47"/>
      <c r="J45" s="895" t="e">
        <f>J44/I8</f>
        <v>#DIV/0!</v>
      </c>
      <c r="K45" s="896"/>
      <c r="L45" s="46"/>
      <c r="M45" s="47"/>
      <c r="N45" s="48" t="e">
        <f>N44/M8</f>
        <v>#DIV/0!</v>
      </c>
    </row>
    <row r="46" spans="3:15" ht="24" customHeight="1" thickBot="1" x14ac:dyDescent="0.2">
      <c r="C46" s="875" t="s">
        <v>103</v>
      </c>
      <c r="D46" s="876"/>
      <c r="E46" s="877"/>
      <c r="F46" s="49" t="str">
        <f>"kl/"&amp;F8</f>
        <v>kl/</v>
      </c>
      <c r="G46" s="50"/>
      <c r="H46" s="51" t="s">
        <v>104</v>
      </c>
      <c r="I46" s="52"/>
      <c r="J46" s="878" t="e">
        <f>IF(J45&gt;1,ROUND(J45,3),--TEXT(J45,"0.0e+000"))</f>
        <v>#DIV/0!</v>
      </c>
      <c r="K46" s="879"/>
      <c r="L46" s="53" t="s">
        <v>105</v>
      </c>
      <c r="M46" s="54"/>
      <c r="N46" s="55" t="e">
        <f>IF(N45&gt;1,ROUND(N45,3),--TEXT(N45,"0.0e+000"))</f>
        <v>#DIV/0!</v>
      </c>
      <c r="O46" s="56"/>
    </row>
    <row r="47" spans="3:15" s="61" customFormat="1" ht="23.25" customHeight="1" x14ac:dyDescent="0.15">
      <c r="C47" s="9"/>
      <c r="D47" s="57" t="s">
        <v>106</v>
      </c>
      <c r="E47" s="58" t="s">
        <v>107</v>
      </c>
      <c r="F47" s="59"/>
      <c r="G47" s="59"/>
      <c r="H47" s="59"/>
      <c r="I47" s="59"/>
      <c r="J47" s="59"/>
      <c r="K47" s="59"/>
      <c r="L47" s="60"/>
      <c r="M47" s="60"/>
      <c r="N47" s="60"/>
      <c r="O47" s="60"/>
    </row>
    <row r="48" spans="3:15" s="61" customFormat="1" ht="14.25" customHeight="1" x14ac:dyDescent="0.15">
      <c r="C48" s="62"/>
      <c r="D48" s="63" t="s">
        <v>108</v>
      </c>
      <c r="E48" s="63" t="s">
        <v>109</v>
      </c>
      <c r="F48" s="62"/>
      <c r="G48" s="62"/>
      <c r="H48" s="62"/>
      <c r="I48" s="62"/>
      <c r="J48" s="62"/>
      <c r="K48" s="62"/>
      <c r="L48" s="62"/>
      <c r="M48" s="62"/>
      <c r="N48" s="62"/>
      <c r="O48" s="60"/>
    </row>
    <row r="49" spans="3:15" ht="14.25" customHeight="1" x14ac:dyDescent="0.15">
      <c r="C49" s="64"/>
      <c r="D49" s="64" t="s">
        <v>108</v>
      </c>
      <c r="E49" s="64" t="s">
        <v>110</v>
      </c>
      <c r="F49" s="64"/>
      <c r="G49" s="64"/>
      <c r="H49" s="64"/>
      <c r="I49" s="64"/>
      <c r="J49" s="64"/>
      <c r="K49" s="64"/>
      <c r="L49" s="64"/>
      <c r="M49" s="64"/>
      <c r="N49" s="64"/>
    </row>
    <row r="50" spans="3:15" ht="12" customHeight="1" x14ac:dyDescent="0.15">
      <c r="C50" s="64"/>
      <c r="D50" s="64" t="s">
        <v>111</v>
      </c>
      <c r="E50" s="64" t="s">
        <v>112</v>
      </c>
      <c r="F50" s="64"/>
      <c r="G50" s="64"/>
      <c r="H50" s="64"/>
      <c r="I50" s="64"/>
      <c r="J50" s="64"/>
      <c r="K50" s="64"/>
      <c r="L50" s="64"/>
      <c r="M50" s="64"/>
      <c r="N50" s="64"/>
    </row>
    <row r="51" spans="3:15" ht="14.25" customHeight="1" x14ac:dyDescent="0.15">
      <c r="C51" s="64"/>
      <c r="D51" s="65" t="s">
        <v>108</v>
      </c>
      <c r="E51" s="64" t="s">
        <v>113</v>
      </c>
      <c r="F51" s="64"/>
      <c r="G51" s="64"/>
      <c r="H51" s="64"/>
      <c r="I51" s="64"/>
      <c r="J51" s="64"/>
      <c r="K51" s="64"/>
      <c r="L51" s="64"/>
      <c r="M51" s="64"/>
      <c r="N51" s="64"/>
    </row>
    <row r="52" spans="3:15" ht="12" customHeight="1" x14ac:dyDescent="0.15">
      <c r="C52" s="64"/>
      <c r="D52" s="65" t="s">
        <v>108</v>
      </c>
      <c r="E52" s="64" t="s">
        <v>114</v>
      </c>
      <c r="F52" s="64"/>
      <c r="G52" s="64"/>
      <c r="H52" s="64"/>
      <c r="I52" s="64"/>
      <c r="J52" s="64"/>
      <c r="K52" s="64"/>
      <c r="L52" s="64"/>
      <c r="M52" s="64"/>
      <c r="N52" s="64"/>
    </row>
    <row r="53" spans="3:15" ht="10.5" customHeight="1" x14ac:dyDescent="0.15">
      <c r="C53" s="64"/>
      <c r="D53" s="64"/>
      <c r="E53" s="64"/>
      <c r="F53" s="64"/>
      <c r="G53" s="64"/>
      <c r="H53" s="64"/>
      <c r="I53" s="64"/>
      <c r="J53" s="64"/>
      <c r="K53" s="64"/>
      <c r="L53" s="64"/>
      <c r="M53" s="64"/>
      <c r="N53" s="64"/>
    </row>
    <row r="54" spans="3:15" s="72" customFormat="1" ht="21" customHeight="1" thickBot="1" x14ac:dyDescent="0.2">
      <c r="C54" s="66"/>
      <c r="D54" s="66"/>
      <c r="E54" s="66"/>
      <c r="F54" s="66"/>
      <c r="G54" s="67"/>
      <c r="H54" s="68"/>
      <c r="I54" s="69"/>
      <c r="J54" s="4"/>
      <c r="K54" s="4"/>
      <c r="L54" s="70"/>
      <c r="M54" s="71"/>
      <c r="N54" s="71"/>
      <c r="O54" s="71"/>
    </row>
    <row r="55" spans="3:15" s="72" customFormat="1" ht="18.75" customHeight="1" thickBot="1" x14ac:dyDescent="0.2">
      <c r="C55" s="73" t="s">
        <v>115</v>
      </c>
      <c r="D55" s="73"/>
      <c r="E55" s="71"/>
      <c r="F55" s="71"/>
      <c r="G55" s="74"/>
      <c r="H55" s="75" t="e">
        <f>ROUND((1-(N46/J46))*100,2)</f>
        <v>#DIV/0!</v>
      </c>
      <c r="I55" s="76" t="s">
        <v>116</v>
      </c>
      <c r="J55" s="73" t="s">
        <v>117</v>
      </c>
      <c r="K55" s="71"/>
      <c r="L55" s="71"/>
      <c r="M55" s="71"/>
      <c r="N55" s="71"/>
      <c r="O55" s="71"/>
    </row>
    <row r="56" spans="3:15" s="72" customFormat="1" ht="9.75" customHeight="1" x14ac:dyDescent="0.15">
      <c r="C56" s="71"/>
      <c r="D56" s="71"/>
      <c r="E56" s="71"/>
      <c r="F56" s="71"/>
      <c r="G56" s="4"/>
      <c r="H56" s="4"/>
      <c r="I56" s="4"/>
      <c r="J56" s="4"/>
      <c r="K56" s="4"/>
      <c r="L56" s="71"/>
      <c r="M56" s="71"/>
      <c r="N56" s="71"/>
      <c r="O56" s="71"/>
    </row>
    <row r="57" spans="3:15" ht="6.75" customHeight="1" x14ac:dyDescent="0.15">
      <c r="C57" s="4"/>
      <c r="D57" s="4"/>
      <c r="E57" s="4"/>
      <c r="F57" s="4"/>
      <c r="L57" s="4"/>
      <c r="M57" s="4"/>
      <c r="N57" s="4"/>
    </row>
    <row r="58" spans="3:15" ht="21" customHeight="1" x14ac:dyDescent="0.15"/>
  </sheetData>
  <sheetProtection algorithmName="SHA-512" hashValue="G0XiU9IeEvAqz6iaW2nynqTz4cSAyPWLgqgNY3VnYQLxNcX1QtI1ZH1XQHzDp8MYhjc04/LGhUhc9C8xFgfYJw==" saltValue="JTfgavTfcbGuGc3Ok4wmEg==" spinCount="100000" sheet="1" objects="1" scenarios="1" selectLockedCells="1"/>
  <mergeCells count="79">
    <mergeCell ref="C46:E46"/>
    <mergeCell ref="J46:K46"/>
    <mergeCell ref="J42:K42"/>
    <mergeCell ref="C43:E43"/>
    <mergeCell ref="J43:K43"/>
    <mergeCell ref="C44:E44"/>
    <mergeCell ref="J44:K44"/>
    <mergeCell ref="C45:E45"/>
    <mergeCell ref="J45:K45"/>
    <mergeCell ref="D37:E37"/>
    <mergeCell ref="J37:K37"/>
    <mergeCell ref="C38:C42"/>
    <mergeCell ref="D38:D39"/>
    <mergeCell ref="J38:K38"/>
    <mergeCell ref="J39:K39"/>
    <mergeCell ref="D40:D41"/>
    <mergeCell ref="J40:K40"/>
    <mergeCell ref="J41:K41"/>
    <mergeCell ref="D42:E42"/>
    <mergeCell ref="D34:E34"/>
    <mergeCell ref="J34:K34"/>
    <mergeCell ref="D35:E35"/>
    <mergeCell ref="J35:K35"/>
    <mergeCell ref="D36:E36"/>
    <mergeCell ref="J36:K36"/>
    <mergeCell ref="D30:E30"/>
    <mergeCell ref="J30:K30"/>
    <mergeCell ref="D31:D33"/>
    <mergeCell ref="J31:K31"/>
    <mergeCell ref="J32:K32"/>
    <mergeCell ref="J33:K33"/>
    <mergeCell ref="D27:E27"/>
    <mergeCell ref="J27:K27"/>
    <mergeCell ref="D28:E28"/>
    <mergeCell ref="J28:K28"/>
    <mergeCell ref="D29:E29"/>
    <mergeCell ref="J29:K29"/>
    <mergeCell ref="D23:D25"/>
    <mergeCell ref="J23:K23"/>
    <mergeCell ref="J24:K24"/>
    <mergeCell ref="J25:K25"/>
    <mergeCell ref="D26:E26"/>
    <mergeCell ref="J26:K26"/>
    <mergeCell ref="D21:D22"/>
    <mergeCell ref="J21:K21"/>
    <mergeCell ref="J22:K22"/>
    <mergeCell ref="D15:E15"/>
    <mergeCell ref="J15:K15"/>
    <mergeCell ref="D16:E16"/>
    <mergeCell ref="J16:K16"/>
    <mergeCell ref="D17:E17"/>
    <mergeCell ref="J17:K17"/>
    <mergeCell ref="D18:E18"/>
    <mergeCell ref="J18:K18"/>
    <mergeCell ref="D19:D20"/>
    <mergeCell ref="J19:K19"/>
    <mergeCell ref="J20:K20"/>
    <mergeCell ref="C8:E8"/>
    <mergeCell ref="I8:K8"/>
    <mergeCell ref="M8:N8"/>
    <mergeCell ref="C9:C37"/>
    <mergeCell ref="D9:E9"/>
    <mergeCell ref="J9:K9"/>
    <mergeCell ref="D10:E10"/>
    <mergeCell ref="J10:K10"/>
    <mergeCell ref="D11:E11"/>
    <mergeCell ref="J11:K11"/>
    <mergeCell ref="D12:E12"/>
    <mergeCell ref="J12:K12"/>
    <mergeCell ref="D13:E13"/>
    <mergeCell ref="J13:K13"/>
    <mergeCell ref="D14:E14"/>
    <mergeCell ref="J14:K14"/>
    <mergeCell ref="F5:F7"/>
    <mergeCell ref="G5:G7"/>
    <mergeCell ref="H5:K5"/>
    <mergeCell ref="L5:N5"/>
    <mergeCell ref="J6:K6"/>
    <mergeCell ref="J7:K7"/>
  </mergeCells>
  <phoneticPr fontId="7"/>
  <printOptions horizontalCentered="1" verticalCentered="1"/>
  <pageMargins left="1.0236220472440944" right="0.39370078740157483" top="0.19685039370078741" bottom="0.19685039370078741" header="0.51181102362204722" footer="0.51181102362204722"/>
  <pageSetup paperSize="9" scale="6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dimension ref="B2:F20"/>
  <sheetViews>
    <sheetView workbookViewId="0">
      <selection activeCell="E7" sqref="E7"/>
    </sheetView>
  </sheetViews>
  <sheetFormatPr defaultRowHeight="14.25" x14ac:dyDescent="0.15"/>
  <cols>
    <col min="1" max="1" width="3.42578125" style="355" customWidth="1"/>
    <col min="2" max="2" width="9.28515625" style="355" bestFit="1" customWidth="1"/>
    <col min="3" max="3" width="12.85546875" style="355" bestFit="1" customWidth="1"/>
    <col min="4" max="4" width="9.140625" style="355"/>
    <col min="5" max="6" width="47.42578125" style="355" customWidth="1"/>
    <col min="7" max="16384" width="9.140625" style="355"/>
  </cols>
  <sheetData>
    <row r="2" spans="2:6" ht="31.5" customHeight="1" x14ac:dyDescent="0.15">
      <c r="B2" s="354" t="s">
        <v>645</v>
      </c>
      <c r="C2" s="354" t="s">
        <v>646</v>
      </c>
      <c r="D2" s="354" t="s">
        <v>647</v>
      </c>
      <c r="E2" s="354" t="s">
        <v>648</v>
      </c>
      <c r="F2" s="354" t="s">
        <v>649</v>
      </c>
    </row>
    <row r="3" spans="2:6" ht="42.75" x14ac:dyDescent="0.15">
      <c r="B3" s="356">
        <v>1</v>
      </c>
      <c r="C3" s="357">
        <v>43665</v>
      </c>
      <c r="D3" s="358" t="s">
        <v>650</v>
      </c>
      <c r="E3" s="359" t="s">
        <v>652</v>
      </c>
      <c r="F3" s="359" t="s">
        <v>651</v>
      </c>
    </row>
    <row r="4" spans="2:6" ht="28.5" x14ac:dyDescent="0.15">
      <c r="B4" s="356">
        <v>2</v>
      </c>
      <c r="C4" s="357">
        <v>43672</v>
      </c>
      <c r="D4" s="358" t="s">
        <v>653</v>
      </c>
      <c r="E4" s="359" t="s">
        <v>654</v>
      </c>
      <c r="F4" s="359" t="s">
        <v>655</v>
      </c>
    </row>
    <row r="5" spans="2:6" ht="58.5" customHeight="1" x14ac:dyDescent="0.15">
      <c r="B5" s="356">
        <v>3</v>
      </c>
      <c r="C5" s="357">
        <v>43698</v>
      </c>
      <c r="D5" s="358" t="s">
        <v>720</v>
      </c>
      <c r="E5" s="359" t="s">
        <v>724</v>
      </c>
      <c r="F5" s="359" t="s">
        <v>721</v>
      </c>
    </row>
    <row r="6" spans="2:6" ht="28.5" x14ac:dyDescent="0.15">
      <c r="B6" s="356">
        <v>4</v>
      </c>
      <c r="C6" s="357">
        <v>43748</v>
      </c>
      <c r="D6" s="358" t="s">
        <v>650</v>
      </c>
      <c r="E6" s="359" t="s">
        <v>731</v>
      </c>
      <c r="F6" s="359" t="s">
        <v>730</v>
      </c>
    </row>
    <row r="7" spans="2:6" x14ac:dyDescent="0.15">
      <c r="B7" s="356"/>
      <c r="C7" s="356"/>
      <c r="D7" s="356"/>
      <c r="E7" s="359"/>
      <c r="F7" s="359"/>
    </row>
    <row r="8" spans="2:6" x14ac:dyDescent="0.15">
      <c r="B8" s="356"/>
      <c r="C8" s="356"/>
      <c r="D8" s="356"/>
      <c r="E8" s="359"/>
      <c r="F8" s="359"/>
    </row>
    <row r="9" spans="2:6" x14ac:dyDescent="0.15">
      <c r="B9" s="356"/>
      <c r="C9" s="356"/>
      <c r="D9" s="356"/>
      <c r="E9" s="359"/>
      <c r="F9" s="359"/>
    </row>
    <row r="10" spans="2:6" x14ac:dyDescent="0.15">
      <c r="B10" s="356"/>
      <c r="C10" s="356"/>
      <c r="D10" s="356"/>
      <c r="E10" s="359"/>
      <c r="F10" s="359"/>
    </row>
    <row r="11" spans="2:6" x14ac:dyDescent="0.15">
      <c r="B11" s="356"/>
      <c r="C11" s="356"/>
      <c r="D11" s="356"/>
      <c r="E11" s="359"/>
      <c r="F11" s="359"/>
    </row>
    <row r="12" spans="2:6" x14ac:dyDescent="0.15">
      <c r="B12" s="356"/>
      <c r="C12" s="356"/>
      <c r="D12" s="356"/>
      <c r="E12" s="359"/>
      <c r="F12" s="359"/>
    </row>
    <row r="13" spans="2:6" x14ac:dyDescent="0.15">
      <c r="B13" s="356"/>
      <c r="C13" s="356"/>
      <c r="D13" s="356"/>
      <c r="E13" s="359"/>
      <c r="F13" s="359"/>
    </row>
    <row r="14" spans="2:6" x14ac:dyDescent="0.15">
      <c r="B14" s="356"/>
      <c r="C14" s="356"/>
      <c r="D14" s="356"/>
      <c r="E14" s="359"/>
      <c r="F14" s="359"/>
    </row>
    <row r="15" spans="2:6" x14ac:dyDescent="0.15">
      <c r="B15" s="356"/>
      <c r="C15" s="356"/>
      <c r="D15" s="356"/>
      <c r="E15" s="359"/>
      <c r="F15" s="359"/>
    </row>
    <row r="16" spans="2:6" x14ac:dyDescent="0.15">
      <c r="B16" s="356"/>
      <c r="C16" s="356"/>
      <c r="D16" s="356"/>
      <c r="E16" s="359"/>
      <c r="F16" s="359"/>
    </row>
    <row r="17" spans="2:6" x14ac:dyDescent="0.15">
      <c r="B17" s="356"/>
      <c r="C17" s="356"/>
      <c r="D17" s="356"/>
      <c r="E17" s="359"/>
      <c r="F17" s="359"/>
    </row>
    <row r="18" spans="2:6" x14ac:dyDescent="0.15">
      <c r="E18" s="360"/>
      <c r="F18" s="360"/>
    </row>
    <row r="19" spans="2:6" x14ac:dyDescent="0.15">
      <c r="E19" s="360"/>
      <c r="F19" s="360"/>
    </row>
    <row r="20" spans="2:6" x14ac:dyDescent="0.15">
      <c r="E20" s="360"/>
      <c r="F20" s="360"/>
    </row>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2:H31"/>
  <sheetViews>
    <sheetView showGridLines="0" tabSelected="1" view="pageBreakPreview" zoomScale="90" zoomScaleNormal="85" zoomScaleSheetLayoutView="90" workbookViewId="0">
      <selection activeCell="M27" sqref="M27"/>
    </sheetView>
  </sheetViews>
  <sheetFormatPr defaultRowHeight="12.75" x14ac:dyDescent="0.15"/>
  <cols>
    <col min="1" max="1" width="3.28515625" style="297" customWidth="1"/>
    <col min="2" max="2" width="6.42578125" style="297" customWidth="1"/>
    <col min="3" max="3" width="54" style="297" customWidth="1"/>
    <col min="4" max="4" width="12.28515625" style="297" bestFit="1" customWidth="1"/>
    <col min="5" max="7" width="8" style="297" bestFit="1" customWidth="1"/>
    <col min="8" max="8" width="45.5703125" style="297" customWidth="1"/>
    <col min="9" max="9" width="3.28515625" style="297" customWidth="1"/>
    <col min="10" max="16384" width="9.140625" style="297"/>
  </cols>
  <sheetData>
    <row r="2" spans="1:8" ht="39.950000000000003" customHeight="1" x14ac:dyDescent="0.15">
      <c r="A2" s="296"/>
      <c r="B2" s="365" t="s">
        <v>530</v>
      </c>
      <c r="C2" s="366"/>
      <c r="D2" s="366"/>
      <c r="E2" s="366"/>
      <c r="F2" s="366"/>
      <c r="G2" s="366"/>
      <c r="H2" s="367"/>
    </row>
    <row r="3" spans="1:8" x14ac:dyDescent="0.15">
      <c r="A3" s="296"/>
      <c r="B3" s="298"/>
      <c r="C3" s="299"/>
      <c r="D3" s="299"/>
      <c r="E3" s="299"/>
      <c r="F3" s="299"/>
      <c r="G3" s="299"/>
      <c r="H3" s="300"/>
    </row>
    <row r="4" spans="1:8" x14ac:dyDescent="0.15">
      <c r="B4" s="301"/>
      <c r="C4" s="302"/>
      <c r="D4" s="302"/>
      <c r="E4" s="302"/>
      <c r="F4" s="302"/>
      <c r="G4" s="302"/>
      <c r="H4" s="303"/>
    </row>
    <row r="5" spans="1:8" s="304" customFormat="1" x14ac:dyDescent="0.15">
      <c r="B5" s="368" t="s">
        <v>34</v>
      </c>
      <c r="C5" s="368" t="s">
        <v>35</v>
      </c>
      <c r="D5" s="368" t="s">
        <v>531</v>
      </c>
      <c r="E5" s="370" t="s">
        <v>36</v>
      </c>
      <c r="F5" s="371"/>
      <c r="G5" s="372"/>
      <c r="H5" s="368" t="s">
        <v>37</v>
      </c>
    </row>
    <row r="6" spans="1:8" s="304" customFormat="1" x14ac:dyDescent="0.15">
      <c r="B6" s="369"/>
      <c r="C6" s="369"/>
      <c r="D6" s="369"/>
      <c r="E6" s="305" t="s">
        <v>532</v>
      </c>
      <c r="F6" s="305" t="s">
        <v>533</v>
      </c>
      <c r="G6" s="305" t="s">
        <v>534</v>
      </c>
      <c r="H6" s="369"/>
    </row>
    <row r="7" spans="1:8" s="306" customFormat="1" ht="51.75" customHeight="1" x14ac:dyDescent="0.15">
      <c r="B7" s="307">
        <v>1</v>
      </c>
      <c r="C7" s="308" t="s">
        <v>535</v>
      </c>
      <c r="D7" s="361" t="s">
        <v>536</v>
      </c>
      <c r="E7" s="307" t="s">
        <v>537</v>
      </c>
      <c r="F7" s="307" t="s">
        <v>537</v>
      </c>
      <c r="G7" s="307" t="s">
        <v>537</v>
      </c>
      <c r="H7" s="309" t="s">
        <v>538</v>
      </c>
    </row>
    <row r="8" spans="1:8" s="306" customFormat="1" ht="51.75" customHeight="1" x14ac:dyDescent="0.15">
      <c r="B8" s="307">
        <v>2</v>
      </c>
      <c r="C8" s="308" t="s">
        <v>539</v>
      </c>
      <c r="D8" s="362"/>
      <c r="E8" s="307" t="s">
        <v>537</v>
      </c>
      <c r="F8" s="307" t="s">
        <v>537</v>
      </c>
      <c r="G8" s="307" t="s">
        <v>537</v>
      </c>
      <c r="H8" s="309" t="s">
        <v>540</v>
      </c>
    </row>
    <row r="9" spans="1:8" s="306" customFormat="1" ht="51.75" customHeight="1" x14ac:dyDescent="0.15">
      <c r="B9" s="307">
        <v>3</v>
      </c>
      <c r="C9" s="308" t="s">
        <v>541</v>
      </c>
      <c r="D9" s="362"/>
      <c r="E9" s="307" t="s">
        <v>537</v>
      </c>
      <c r="F9" s="307" t="s">
        <v>537</v>
      </c>
      <c r="G9" s="307" t="s">
        <v>537</v>
      </c>
      <c r="H9" s="310" t="s">
        <v>542</v>
      </c>
    </row>
    <row r="10" spans="1:8" s="306" customFormat="1" ht="51.75" customHeight="1" x14ac:dyDescent="0.15">
      <c r="B10" s="307">
        <v>4</v>
      </c>
      <c r="C10" s="308" t="s">
        <v>543</v>
      </c>
      <c r="D10" s="362"/>
      <c r="E10" s="307" t="s">
        <v>537</v>
      </c>
      <c r="F10" s="307" t="s">
        <v>537</v>
      </c>
      <c r="G10" s="307" t="s">
        <v>537</v>
      </c>
      <c r="H10" s="311"/>
    </row>
    <row r="11" spans="1:8" s="306" customFormat="1" ht="51.75" customHeight="1" x14ac:dyDescent="0.15">
      <c r="B11" s="307">
        <v>5</v>
      </c>
      <c r="C11" s="308" t="s">
        <v>544</v>
      </c>
      <c r="D11" s="362"/>
      <c r="E11" s="307" t="s">
        <v>537</v>
      </c>
      <c r="F11" s="307" t="s">
        <v>545</v>
      </c>
      <c r="G11" s="307" t="s">
        <v>545</v>
      </c>
      <c r="H11" s="363" t="s">
        <v>546</v>
      </c>
    </row>
    <row r="12" spans="1:8" s="306" customFormat="1" ht="51.75" customHeight="1" x14ac:dyDescent="0.15">
      <c r="B12" s="307">
        <v>6</v>
      </c>
      <c r="C12" s="308" t="s">
        <v>547</v>
      </c>
      <c r="D12" s="362"/>
      <c r="E12" s="307" t="s">
        <v>545</v>
      </c>
      <c r="F12" s="307" t="s">
        <v>537</v>
      </c>
      <c r="G12" s="307" t="s">
        <v>545</v>
      </c>
      <c r="H12" s="364"/>
    </row>
    <row r="13" spans="1:8" s="306" customFormat="1" ht="51.75" customHeight="1" x14ac:dyDescent="0.15">
      <c r="B13" s="307">
        <v>7</v>
      </c>
      <c r="C13" s="308" t="s">
        <v>548</v>
      </c>
      <c r="D13" s="362"/>
      <c r="E13" s="307" t="s">
        <v>545</v>
      </c>
      <c r="F13" s="307" t="s">
        <v>545</v>
      </c>
      <c r="G13" s="307" t="s">
        <v>537</v>
      </c>
      <c r="H13" s="364"/>
    </row>
    <row r="14" spans="1:8" s="306" customFormat="1" ht="51.75" customHeight="1" x14ac:dyDescent="0.15">
      <c r="B14" s="307">
        <v>8</v>
      </c>
      <c r="C14" s="308" t="s">
        <v>549</v>
      </c>
      <c r="D14" s="362"/>
      <c r="E14" s="307" t="s">
        <v>537</v>
      </c>
      <c r="F14" s="307" t="s">
        <v>537</v>
      </c>
      <c r="G14" s="307" t="s">
        <v>537</v>
      </c>
      <c r="H14" s="364"/>
    </row>
    <row r="15" spans="1:8" s="306" customFormat="1" ht="132" customHeight="1" x14ac:dyDescent="0.15">
      <c r="B15" s="307">
        <v>9</v>
      </c>
      <c r="C15" s="309" t="s">
        <v>118</v>
      </c>
      <c r="D15" s="307" t="s">
        <v>550</v>
      </c>
      <c r="E15" s="307" t="s">
        <v>537</v>
      </c>
      <c r="F15" s="307" t="s">
        <v>537</v>
      </c>
      <c r="G15" s="307" t="s">
        <v>537</v>
      </c>
      <c r="H15" s="309" t="s">
        <v>551</v>
      </c>
    </row>
    <row r="16" spans="1:8" ht="27" customHeight="1" x14ac:dyDescent="0.15">
      <c r="A16" s="296"/>
      <c r="B16" s="312"/>
      <c r="C16" s="313"/>
      <c r="D16" s="313"/>
      <c r="E16" s="313"/>
      <c r="F16" s="313"/>
      <c r="G16" s="313"/>
      <c r="H16" s="314"/>
    </row>
    <row r="17" spans="1:8" ht="27" customHeight="1" x14ac:dyDescent="0.15">
      <c r="A17" s="296"/>
      <c r="B17" s="315"/>
      <c r="C17" s="316"/>
      <c r="D17" s="316"/>
      <c r="E17" s="316"/>
      <c r="F17" s="316"/>
      <c r="G17" s="316"/>
      <c r="H17" s="317"/>
    </row>
    <row r="18" spans="1:8" ht="27" customHeight="1" x14ac:dyDescent="0.15">
      <c r="A18" s="296"/>
      <c r="B18" s="315"/>
      <c r="C18" s="316"/>
      <c r="D18" s="316"/>
      <c r="E18" s="316"/>
      <c r="F18" s="316"/>
      <c r="G18" s="316"/>
      <c r="H18" s="317"/>
    </row>
    <row r="19" spans="1:8" ht="27" customHeight="1" x14ac:dyDescent="0.15">
      <c r="A19" s="296"/>
      <c r="B19" s="315"/>
      <c r="C19" s="316"/>
      <c r="D19" s="316"/>
      <c r="E19" s="316"/>
      <c r="F19" s="316"/>
      <c r="G19" s="316"/>
      <c r="H19" s="317"/>
    </row>
    <row r="20" spans="1:8" ht="27" customHeight="1" x14ac:dyDescent="0.15">
      <c r="A20" s="296"/>
      <c r="B20" s="315"/>
      <c r="C20" s="316"/>
      <c r="D20" s="316"/>
      <c r="E20" s="316"/>
      <c r="F20" s="316"/>
      <c r="G20" s="316"/>
      <c r="H20" s="317"/>
    </row>
    <row r="21" spans="1:8" ht="27" customHeight="1" x14ac:dyDescent="0.15">
      <c r="A21" s="296"/>
      <c r="B21" s="315"/>
      <c r="C21" s="316"/>
      <c r="D21" s="316"/>
      <c r="E21" s="316"/>
      <c r="F21" s="316"/>
      <c r="G21" s="316"/>
      <c r="H21" s="317"/>
    </row>
    <row r="22" spans="1:8" ht="27" customHeight="1" x14ac:dyDescent="0.15">
      <c r="A22" s="296"/>
      <c r="B22" s="315"/>
      <c r="C22" s="316"/>
      <c r="D22" s="316"/>
      <c r="E22" s="316"/>
      <c r="F22" s="316"/>
      <c r="G22" s="316"/>
      <c r="H22" s="317"/>
    </row>
    <row r="23" spans="1:8" ht="27" customHeight="1" x14ac:dyDescent="0.15">
      <c r="A23" s="296"/>
      <c r="B23" s="315"/>
      <c r="C23" s="316"/>
      <c r="D23" s="316"/>
      <c r="E23" s="316"/>
      <c r="F23" s="316"/>
      <c r="G23" s="316"/>
      <c r="H23" s="317"/>
    </row>
    <row r="24" spans="1:8" ht="27" customHeight="1" x14ac:dyDescent="0.15">
      <c r="A24" s="296"/>
      <c r="B24" s="315"/>
      <c r="C24" s="316"/>
      <c r="D24" s="316"/>
      <c r="E24" s="316"/>
      <c r="F24" s="316"/>
      <c r="G24" s="316"/>
      <c r="H24" s="317"/>
    </row>
    <row r="25" spans="1:8" ht="27" customHeight="1" x14ac:dyDescent="0.15">
      <c r="A25" s="296"/>
      <c r="B25" s="315"/>
      <c r="C25" s="316"/>
      <c r="D25" s="316"/>
      <c r="E25" s="316"/>
      <c r="F25" s="316"/>
      <c r="G25" s="316"/>
      <c r="H25" s="317"/>
    </row>
    <row r="26" spans="1:8" ht="27" customHeight="1" x14ac:dyDescent="0.15">
      <c r="A26" s="296"/>
      <c r="B26" s="315"/>
      <c r="C26" s="316"/>
      <c r="D26" s="316"/>
      <c r="E26" s="316"/>
      <c r="F26" s="316"/>
      <c r="G26" s="316"/>
      <c r="H26" s="317"/>
    </row>
    <row r="27" spans="1:8" ht="27" customHeight="1" x14ac:dyDescent="0.15">
      <c r="A27" s="296"/>
      <c r="B27" s="315"/>
      <c r="C27" s="316"/>
      <c r="D27" s="316"/>
      <c r="E27" s="316"/>
      <c r="F27" s="316"/>
      <c r="G27" s="316"/>
      <c r="H27" s="317"/>
    </row>
    <row r="28" spans="1:8" ht="27" customHeight="1" x14ac:dyDescent="0.15">
      <c r="A28" s="296"/>
      <c r="B28" s="315"/>
      <c r="C28" s="316"/>
      <c r="D28" s="316"/>
      <c r="E28" s="316"/>
      <c r="F28" s="316"/>
      <c r="G28" s="316"/>
      <c r="H28" s="317"/>
    </row>
    <row r="29" spans="1:8" ht="24.75" customHeight="1" x14ac:dyDescent="0.15">
      <c r="A29" s="296"/>
      <c r="B29" s="315"/>
      <c r="C29" s="316"/>
      <c r="D29" s="316"/>
      <c r="E29" s="316"/>
      <c r="F29" s="316"/>
      <c r="G29" s="316"/>
      <c r="H29" s="317"/>
    </row>
    <row r="30" spans="1:8" ht="24.75" customHeight="1" x14ac:dyDescent="0.15">
      <c r="A30" s="296"/>
      <c r="B30" s="318"/>
      <c r="C30" s="319"/>
      <c r="D30" s="319"/>
      <c r="E30" s="319"/>
      <c r="F30" s="319"/>
      <c r="G30" s="319"/>
      <c r="H30" s="320"/>
    </row>
    <row r="31" spans="1:8" ht="23.1" customHeight="1" x14ac:dyDescent="0.15">
      <c r="A31" s="296"/>
      <c r="B31" s="321"/>
      <c r="C31" s="321"/>
      <c r="D31" s="321"/>
      <c r="E31" s="321"/>
      <c r="F31" s="321"/>
      <c r="G31" s="321"/>
      <c r="H31" s="322"/>
    </row>
  </sheetData>
  <sheetProtection password="EEE6" sheet="1" objects="1" scenarios="1" selectLockedCells="1"/>
  <mergeCells count="8">
    <mergeCell ref="D7:D14"/>
    <mergeCell ref="H11:H14"/>
    <mergeCell ref="B2:H2"/>
    <mergeCell ref="B5:B6"/>
    <mergeCell ref="C5:C6"/>
    <mergeCell ref="D5:D6"/>
    <mergeCell ref="E5:G5"/>
    <mergeCell ref="H5:H6"/>
  </mergeCells>
  <phoneticPr fontId="7"/>
  <printOptions horizontalCentered="1"/>
  <pageMargins left="0.23622047244094491" right="0.23622047244094491" top="0.31496062992125984" bottom="0.35433070866141736"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R30"/>
  <sheetViews>
    <sheetView showGridLines="0" view="pageBreakPreview" zoomScale="110" zoomScaleNormal="115" zoomScaleSheetLayoutView="110" workbookViewId="0">
      <selection activeCell="Y34" sqref="Y34"/>
    </sheetView>
  </sheetViews>
  <sheetFormatPr defaultRowHeight="12" x14ac:dyDescent="0.15"/>
  <cols>
    <col min="1" max="1" width="3.7109375" customWidth="1"/>
    <col min="2" max="17" width="5.7109375" customWidth="1"/>
  </cols>
  <sheetData>
    <row r="1" spans="1:18" x14ac:dyDescent="0.15">
      <c r="A1" s="220"/>
      <c r="B1" s="220"/>
      <c r="C1" s="220"/>
      <c r="D1" s="220"/>
      <c r="E1" s="220"/>
      <c r="F1" s="220"/>
      <c r="G1" s="220"/>
      <c r="H1" s="220"/>
      <c r="I1" s="220"/>
      <c r="J1" s="220"/>
      <c r="K1" s="220"/>
      <c r="L1" s="220"/>
      <c r="M1" s="220"/>
      <c r="N1" s="220"/>
      <c r="O1" s="220"/>
      <c r="P1" s="220"/>
      <c r="Q1" s="220"/>
      <c r="R1" s="220"/>
    </row>
    <row r="2" spans="1:18" ht="14.25" x14ac:dyDescent="0.15">
      <c r="A2" s="220"/>
      <c r="B2" s="276" t="s">
        <v>642</v>
      </c>
      <c r="C2" s="220"/>
      <c r="D2" s="220"/>
      <c r="E2" s="220"/>
      <c r="F2" s="220"/>
      <c r="G2" s="220"/>
      <c r="H2" s="220"/>
      <c r="I2" s="220"/>
      <c r="J2" s="220"/>
      <c r="K2" s="220"/>
      <c r="L2" s="220"/>
      <c r="M2" s="220"/>
      <c r="N2" s="220"/>
      <c r="O2" s="220"/>
      <c r="P2" s="220"/>
      <c r="Q2" s="220"/>
      <c r="R2" s="220"/>
    </row>
    <row r="3" spans="1:18" x14ac:dyDescent="0.15">
      <c r="A3" s="220"/>
      <c r="B3" s="220"/>
      <c r="C3" s="220"/>
      <c r="D3" s="220"/>
      <c r="E3" s="220"/>
      <c r="F3" s="220"/>
      <c r="G3" s="220"/>
      <c r="H3" s="220"/>
      <c r="I3" s="220"/>
      <c r="J3" s="220"/>
      <c r="K3" s="220"/>
      <c r="L3" s="220"/>
      <c r="M3" s="220"/>
      <c r="N3" s="220"/>
      <c r="O3" s="220"/>
      <c r="P3" s="220"/>
      <c r="Q3" s="220"/>
      <c r="R3" s="220"/>
    </row>
    <row r="4" spans="1:18" x14ac:dyDescent="0.15">
      <c r="A4" s="220"/>
      <c r="B4" s="373" t="s">
        <v>493</v>
      </c>
      <c r="C4" s="373"/>
      <c r="D4" s="373"/>
      <c r="E4" s="373"/>
      <c r="F4" s="373"/>
      <c r="G4" s="373"/>
      <c r="H4" s="373"/>
      <c r="I4" s="373"/>
      <c r="J4" s="373"/>
      <c r="K4" s="373"/>
      <c r="L4" s="373"/>
      <c r="M4" s="373"/>
      <c r="N4" s="373"/>
      <c r="O4" s="373"/>
      <c r="P4" s="373"/>
      <c r="Q4" s="220"/>
      <c r="R4" s="220"/>
    </row>
    <row r="5" spans="1:18" x14ac:dyDescent="0.15">
      <c r="A5" s="220"/>
      <c r="B5" s="373"/>
      <c r="C5" s="373"/>
      <c r="D5" s="373"/>
      <c r="E5" s="373"/>
      <c r="F5" s="373"/>
      <c r="G5" s="373"/>
      <c r="H5" s="373"/>
      <c r="I5" s="373"/>
      <c r="J5" s="373"/>
      <c r="K5" s="373"/>
      <c r="L5" s="373"/>
      <c r="M5" s="373"/>
      <c r="N5" s="373"/>
      <c r="O5" s="373"/>
      <c r="P5" s="373"/>
      <c r="Q5" s="220"/>
      <c r="R5" s="220"/>
    </row>
    <row r="6" spans="1:18" x14ac:dyDescent="0.15">
      <c r="A6" s="220"/>
      <c r="B6" s="373"/>
      <c r="C6" s="373"/>
      <c r="D6" s="373"/>
      <c r="E6" s="373"/>
      <c r="F6" s="373"/>
      <c r="G6" s="373"/>
      <c r="H6" s="373"/>
      <c r="I6" s="373"/>
      <c r="J6" s="373"/>
      <c r="K6" s="373"/>
      <c r="L6" s="373"/>
      <c r="M6" s="373"/>
      <c r="N6" s="373"/>
      <c r="O6" s="373"/>
      <c r="P6" s="373"/>
      <c r="Q6" s="220"/>
      <c r="R6" s="220"/>
    </row>
    <row r="7" spans="1:18" x14ac:dyDescent="0.15">
      <c r="A7" s="220"/>
      <c r="B7" s="373"/>
      <c r="C7" s="373"/>
      <c r="D7" s="373"/>
      <c r="E7" s="373"/>
      <c r="F7" s="373"/>
      <c r="G7" s="373"/>
      <c r="H7" s="373"/>
      <c r="I7" s="373"/>
      <c r="J7" s="373"/>
      <c r="K7" s="373"/>
      <c r="L7" s="373"/>
      <c r="M7" s="373"/>
      <c r="N7" s="373"/>
      <c r="O7" s="373"/>
      <c r="P7" s="373"/>
      <c r="Q7" s="220"/>
      <c r="R7" s="220"/>
    </row>
    <row r="8" spans="1:18" x14ac:dyDescent="0.15">
      <c r="A8" s="220"/>
      <c r="B8" s="220"/>
      <c r="C8" s="220"/>
      <c r="D8" s="220"/>
      <c r="E8" s="220"/>
      <c r="F8" s="220"/>
      <c r="G8" s="220"/>
      <c r="H8" s="220"/>
      <c r="I8" s="220"/>
      <c r="J8" s="220"/>
      <c r="K8" s="220"/>
      <c r="L8" s="220"/>
      <c r="M8" s="220"/>
      <c r="N8" s="220"/>
      <c r="O8" s="220"/>
      <c r="P8" s="220"/>
      <c r="Q8" s="220"/>
      <c r="R8" s="220"/>
    </row>
    <row r="9" spans="1:18" x14ac:dyDescent="0.15">
      <c r="A9" s="220"/>
      <c r="B9" s="220"/>
      <c r="C9" s="220"/>
      <c r="D9" s="220"/>
      <c r="E9" s="220"/>
      <c r="F9" s="220"/>
      <c r="G9" s="220"/>
      <c r="H9" s="220"/>
      <c r="I9" s="220"/>
      <c r="J9" s="220"/>
      <c r="K9" s="220"/>
      <c r="L9" s="220"/>
      <c r="M9" s="220"/>
      <c r="N9" s="220"/>
      <c r="O9" s="220"/>
      <c r="P9" s="220"/>
      <c r="Q9" s="220"/>
      <c r="R9" s="220"/>
    </row>
    <row r="10" spans="1:18" x14ac:dyDescent="0.15">
      <c r="A10" s="220"/>
      <c r="B10" s="220"/>
      <c r="C10" s="220"/>
      <c r="D10" s="220"/>
      <c r="E10" s="220"/>
      <c r="F10" s="220"/>
      <c r="G10" s="220"/>
      <c r="H10" s="220"/>
      <c r="I10" s="220"/>
      <c r="J10" s="220"/>
      <c r="K10" s="220"/>
      <c r="L10" s="220"/>
      <c r="M10" s="220"/>
      <c r="N10" s="220"/>
      <c r="O10" s="220"/>
      <c r="P10" s="220"/>
      <c r="Q10" s="220"/>
      <c r="R10" s="220"/>
    </row>
    <row r="11" spans="1:18" x14ac:dyDescent="0.15">
      <c r="A11" s="220"/>
      <c r="B11" s="220"/>
      <c r="C11" s="220"/>
      <c r="D11" s="220"/>
      <c r="E11" s="220"/>
      <c r="F11" s="220"/>
      <c r="G11" s="220"/>
      <c r="H11" s="220"/>
      <c r="I11" s="220"/>
      <c r="J11" s="220"/>
      <c r="K11" s="220"/>
      <c r="L11" s="220"/>
      <c r="M11" s="220"/>
      <c r="N11" s="220"/>
      <c r="O11" s="220"/>
      <c r="P11" s="220"/>
      <c r="Q11" s="220"/>
      <c r="R11" s="220"/>
    </row>
    <row r="12" spans="1:18" x14ac:dyDescent="0.15">
      <c r="A12" s="220"/>
      <c r="B12" s="220"/>
      <c r="C12" s="220"/>
      <c r="D12" s="220"/>
      <c r="E12" s="220"/>
      <c r="F12" s="220"/>
      <c r="G12" s="220"/>
      <c r="H12" s="220"/>
      <c r="I12" s="220"/>
      <c r="J12" s="220"/>
      <c r="K12" s="220"/>
      <c r="L12" s="220"/>
      <c r="M12" s="220"/>
      <c r="N12" s="220"/>
      <c r="O12" s="220"/>
      <c r="P12" s="220"/>
      <c r="Q12" s="220"/>
      <c r="R12" s="220"/>
    </row>
    <row r="13" spans="1:18" x14ac:dyDescent="0.15">
      <c r="A13" s="220"/>
      <c r="B13" s="220"/>
      <c r="C13" s="220"/>
      <c r="D13" s="220"/>
      <c r="E13" s="220"/>
      <c r="F13" s="220"/>
      <c r="G13" s="220"/>
      <c r="H13" s="220"/>
      <c r="I13" s="220"/>
      <c r="J13" s="220"/>
      <c r="K13" s="220"/>
      <c r="L13" s="220"/>
      <c r="M13" s="220"/>
      <c r="N13" s="220"/>
      <c r="O13" s="220"/>
      <c r="P13" s="220"/>
      <c r="Q13" s="220"/>
      <c r="R13" s="220"/>
    </row>
    <row r="14" spans="1:18" x14ac:dyDescent="0.15">
      <c r="A14" s="220"/>
      <c r="B14" s="220"/>
      <c r="C14" s="220"/>
      <c r="D14" s="220"/>
      <c r="E14" s="220"/>
      <c r="F14" s="220"/>
      <c r="G14" s="220"/>
      <c r="H14" s="220"/>
      <c r="I14" s="220"/>
      <c r="J14" s="220"/>
      <c r="K14" s="220"/>
      <c r="L14" s="220"/>
      <c r="M14" s="220"/>
      <c r="N14" s="220"/>
      <c r="O14" s="220"/>
      <c r="P14" s="220"/>
      <c r="Q14" s="220"/>
      <c r="R14" s="220"/>
    </row>
    <row r="15" spans="1:18" x14ac:dyDescent="0.15">
      <c r="A15" s="220"/>
      <c r="B15" s="220"/>
      <c r="C15" s="220"/>
      <c r="D15" s="220"/>
      <c r="E15" s="220"/>
      <c r="F15" s="220"/>
      <c r="G15" s="220"/>
      <c r="H15" s="220"/>
      <c r="I15" s="220"/>
      <c r="J15" s="220"/>
      <c r="K15" s="220"/>
      <c r="L15" s="220"/>
      <c r="M15" s="220"/>
      <c r="N15" s="220"/>
      <c r="O15" s="220"/>
      <c r="P15" s="220"/>
      <c r="Q15" s="220"/>
      <c r="R15" s="220"/>
    </row>
    <row r="16" spans="1:18" x14ac:dyDescent="0.15">
      <c r="A16" s="220"/>
      <c r="B16" s="220"/>
      <c r="C16" s="220"/>
      <c r="D16" s="220"/>
      <c r="E16" s="220"/>
      <c r="F16" s="220"/>
      <c r="G16" s="220"/>
      <c r="H16" s="220"/>
      <c r="I16" s="220"/>
      <c r="J16" s="220"/>
      <c r="K16" s="220"/>
      <c r="L16" s="220"/>
      <c r="M16" s="220"/>
      <c r="N16" s="220"/>
      <c r="O16" s="220"/>
      <c r="P16" s="220"/>
      <c r="Q16" s="220"/>
      <c r="R16" s="220"/>
    </row>
    <row r="17" spans="1:18" x14ac:dyDescent="0.15">
      <c r="A17" s="220"/>
      <c r="B17" s="220"/>
      <c r="C17" s="220"/>
      <c r="D17" s="220"/>
      <c r="E17" s="220"/>
      <c r="F17" s="220"/>
      <c r="G17" s="220"/>
      <c r="H17" s="220"/>
      <c r="I17" s="220"/>
      <c r="J17" s="220"/>
      <c r="K17" s="220"/>
      <c r="L17" s="220"/>
      <c r="M17" s="220"/>
      <c r="N17" s="220"/>
      <c r="O17" s="220"/>
      <c r="P17" s="220"/>
      <c r="Q17" s="220"/>
      <c r="R17" s="220"/>
    </row>
    <row r="18" spans="1:18" x14ac:dyDescent="0.15">
      <c r="A18" s="220"/>
      <c r="B18" s="220"/>
      <c r="C18" s="220"/>
      <c r="D18" s="220"/>
      <c r="E18" s="220"/>
      <c r="F18" s="220"/>
      <c r="G18" s="220"/>
      <c r="H18" s="220"/>
      <c r="I18" s="220"/>
      <c r="J18" s="220"/>
      <c r="K18" s="220"/>
      <c r="L18" s="220"/>
      <c r="M18" s="220"/>
      <c r="N18" s="220"/>
      <c r="O18" s="220"/>
      <c r="P18" s="220"/>
      <c r="Q18" s="220"/>
      <c r="R18" s="220"/>
    </row>
    <row r="19" spans="1:18" x14ac:dyDescent="0.15">
      <c r="A19" s="220"/>
      <c r="B19" s="220"/>
      <c r="C19" s="220"/>
      <c r="D19" s="220"/>
      <c r="E19" s="220"/>
      <c r="F19" s="220"/>
      <c r="G19" s="220"/>
      <c r="H19" s="220"/>
      <c r="I19" s="220"/>
      <c r="J19" s="220"/>
      <c r="K19" s="220"/>
      <c r="L19" s="220"/>
      <c r="M19" s="220"/>
      <c r="N19" s="220"/>
      <c r="O19" s="220"/>
      <c r="P19" s="220"/>
      <c r="Q19" s="220"/>
      <c r="R19" s="220"/>
    </row>
    <row r="20" spans="1:18" x14ac:dyDescent="0.15">
      <c r="A20" s="220"/>
      <c r="B20" s="220"/>
      <c r="C20" s="220"/>
      <c r="D20" s="220"/>
      <c r="E20" s="220"/>
      <c r="F20" s="220"/>
      <c r="G20" s="220"/>
      <c r="H20" s="220"/>
      <c r="I20" s="220"/>
      <c r="J20" s="220"/>
      <c r="K20" s="220"/>
      <c r="L20" s="220"/>
      <c r="M20" s="220"/>
      <c r="N20" s="220"/>
      <c r="O20" s="220"/>
      <c r="P20" s="220"/>
      <c r="Q20" s="220"/>
      <c r="R20" s="220"/>
    </row>
    <row r="21" spans="1:18" x14ac:dyDescent="0.15">
      <c r="A21" s="220"/>
      <c r="B21" s="220"/>
      <c r="C21" s="220"/>
      <c r="D21" s="220"/>
      <c r="E21" s="220"/>
      <c r="F21" s="220"/>
      <c r="G21" s="220"/>
      <c r="H21" s="220"/>
      <c r="I21" s="220"/>
      <c r="J21" s="220"/>
      <c r="K21" s="220"/>
      <c r="L21" s="220"/>
      <c r="M21" s="220"/>
      <c r="N21" s="220"/>
      <c r="O21" s="220"/>
      <c r="P21" s="220"/>
      <c r="Q21" s="220"/>
      <c r="R21" s="220"/>
    </row>
    <row r="22" spans="1:18" x14ac:dyDescent="0.15">
      <c r="A22" s="220"/>
      <c r="B22" s="220"/>
      <c r="C22" s="220"/>
      <c r="D22" s="220"/>
      <c r="E22" s="220"/>
      <c r="F22" s="220"/>
      <c r="G22" s="220"/>
      <c r="H22" s="220"/>
      <c r="I22" s="220"/>
      <c r="J22" s="220"/>
      <c r="K22" s="220"/>
      <c r="L22" s="220"/>
      <c r="M22" s="220"/>
      <c r="N22" s="220"/>
      <c r="O22" s="220"/>
      <c r="P22" s="220"/>
      <c r="Q22" s="220"/>
      <c r="R22" s="220"/>
    </row>
    <row r="23" spans="1:18" x14ac:dyDescent="0.15">
      <c r="A23" s="220"/>
      <c r="B23" s="220"/>
      <c r="C23" s="220"/>
      <c r="D23" s="220"/>
      <c r="E23" s="220"/>
      <c r="F23" s="220"/>
      <c r="G23" s="220"/>
      <c r="H23" s="220"/>
      <c r="I23" s="220"/>
      <c r="J23" s="220"/>
      <c r="K23" s="220"/>
      <c r="L23" s="220"/>
      <c r="M23" s="220"/>
      <c r="N23" s="220"/>
      <c r="O23" s="220"/>
      <c r="P23" s="220"/>
      <c r="Q23" s="220"/>
      <c r="R23" s="220"/>
    </row>
    <row r="24" spans="1:18" x14ac:dyDescent="0.15">
      <c r="A24" s="220"/>
      <c r="B24" s="220"/>
      <c r="C24" s="220"/>
      <c r="D24" s="220"/>
      <c r="E24" s="220"/>
      <c r="F24" s="220"/>
      <c r="G24" s="220"/>
      <c r="H24" s="220"/>
      <c r="I24" s="220"/>
      <c r="J24" s="220"/>
      <c r="K24" s="220"/>
      <c r="L24" s="220"/>
      <c r="M24" s="220"/>
      <c r="N24" s="220"/>
      <c r="O24" s="220"/>
      <c r="P24" s="220"/>
      <c r="Q24" s="220"/>
      <c r="R24" s="220"/>
    </row>
    <row r="25" spans="1:18" x14ac:dyDescent="0.15">
      <c r="A25" s="277"/>
      <c r="B25" s="277"/>
      <c r="C25" s="277"/>
      <c r="D25" s="277"/>
      <c r="E25" s="277"/>
      <c r="F25" s="277"/>
      <c r="G25" s="277"/>
      <c r="H25" s="277"/>
      <c r="I25" s="277"/>
      <c r="J25" s="277"/>
      <c r="K25" s="277"/>
      <c r="L25" s="277"/>
      <c r="M25" s="277"/>
      <c r="N25" s="277"/>
      <c r="O25" s="277"/>
      <c r="P25" s="277"/>
      <c r="Q25" s="277"/>
      <c r="R25" s="220"/>
    </row>
    <row r="26" spans="1:18" x14ac:dyDescent="0.15">
      <c r="A26" s="277"/>
      <c r="B26" s="277"/>
      <c r="C26" s="277"/>
      <c r="D26" s="277"/>
      <c r="E26" s="277"/>
      <c r="F26" s="277"/>
      <c r="G26" s="277"/>
      <c r="H26" s="277"/>
      <c r="I26" s="277"/>
      <c r="J26" s="277"/>
      <c r="K26" s="277"/>
      <c r="L26" s="277"/>
      <c r="M26" s="277"/>
      <c r="N26" s="277"/>
      <c r="O26" s="277"/>
      <c r="P26" s="277"/>
      <c r="Q26" s="277"/>
      <c r="R26" s="220"/>
    </row>
    <row r="27" spans="1:18" x14ac:dyDescent="0.15">
      <c r="A27" s="277" t="s">
        <v>637</v>
      </c>
      <c r="B27" s="277"/>
      <c r="C27" s="277"/>
      <c r="D27" s="220"/>
      <c r="E27" s="220"/>
      <c r="F27" s="220"/>
      <c r="G27" s="220"/>
      <c r="H27" s="220"/>
      <c r="I27" s="220"/>
      <c r="J27" s="220"/>
      <c r="K27" s="220"/>
      <c r="L27" s="220"/>
      <c r="M27" s="220"/>
      <c r="N27" s="220"/>
      <c r="O27" s="220"/>
      <c r="P27" s="220"/>
      <c r="Q27" s="220"/>
      <c r="R27" s="220"/>
    </row>
    <row r="28" spans="1:18" x14ac:dyDescent="0.15">
      <c r="A28" s="277"/>
      <c r="B28" s="277" t="s">
        <v>495</v>
      </c>
      <c r="C28" s="277"/>
      <c r="D28" s="220"/>
      <c r="E28" s="220"/>
      <c r="F28" s="220"/>
      <c r="G28" s="220"/>
      <c r="H28" s="220"/>
      <c r="I28" s="220"/>
      <c r="J28" s="220"/>
      <c r="K28" s="220"/>
      <c r="L28" s="220"/>
      <c r="M28" s="220"/>
      <c r="N28" s="220"/>
      <c r="O28" s="220"/>
      <c r="P28" s="220"/>
      <c r="Q28" s="220"/>
      <c r="R28" s="220"/>
    </row>
    <row r="29" spans="1:18" x14ac:dyDescent="0.15">
      <c r="A29" s="220" t="s">
        <v>494</v>
      </c>
      <c r="B29" s="220"/>
      <c r="C29" s="220"/>
    </row>
    <row r="30" spans="1:18" x14ac:dyDescent="0.15">
      <c r="A30" s="220"/>
      <c r="B30" s="220" t="s">
        <v>638</v>
      </c>
      <c r="C30" s="220"/>
    </row>
  </sheetData>
  <sheetProtection password="EEE6" sheet="1" objects="1" scenarios="1" selectLockedCells="1"/>
  <mergeCells count="1">
    <mergeCell ref="B4:P7"/>
  </mergeCells>
  <phoneticPr fontId="7"/>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Z105"/>
  <sheetViews>
    <sheetView showGridLines="0" view="pageBreakPreview" zoomScaleNormal="100" zoomScaleSheetLayoutView="100" workbookViewId="0">
      <selection activeCell="L4" sqref="L4"/>
    </sheetView>
  </sheetViews>
  <sheetFormatPr defaultRowHeight="12.75" x14ac:dyDescent="0.15"/>
  <cols>
    <col min="1" max="23" width="5.7109375" style="80" customWidth="1"/>
    <col min="24" max="24" width="13" style="80" hidden="1" customWidth="1"/>
    <col min="25" max="25" width="31" style="80" hidden="1" customWidth="1"/>
    <col min="26" max="26" width="19.140625" style="80" hidden="1" customWidth="1"/>
    <col min="27" max="73" width="5.7109375" style="80" customWidth="1"/>
    <col min="74" max="16384" width="9.140625" style="80"/>
  </cols>
  <sheetData>
    <row r="1" spans="1:26" x14ac:dyDescent="0.15">
      <c r="A1" s="80" t="s">
        <v>131</v>
      </c>
    </row>
    <row r="2" spans="1:26" x14ac:dyDescent="0.15">
      <c r="X2" s="80" t="s">
        <v>243</v>
      </c>
      <c r="Y2" s="80" t="s">
        <v>302</v>
      </c>
      <c r="Z2" s="164" t="str">
        <f>IF(L4="","",L4)</f>
        <v/>
      </c>
    </row>
    <row r="3" spans="1:26" x14ac:dyDescent="0.15">
      <c r="K3" s="148"/>
      <c r="L3" s="148"/>
      <c r="M3" s="148"/>
      <c r="N3" s="148"/>
      <c r="O3" s="148"/>
      <c r="P3" s="148"/>
      <c r="Q3" s="148"/>
      <c r="X3" s="80" t="s">
        <v>244</v>
      </c>
      <c r="Y3" s="80" t="s">
        <v>303</v>
      </c>
      <c r="Z3" s="164" t="str">
        <f>IF(N4="","",N4)</f>
        <v/>
      </c>
    </row>
    <row r="4" spans="1:26" x14ac:dyDescent="0.15">
      <c r="K4" s="148"/>
      <c r="L4" s="227"/>
      <c r="M4" s="158" t="s">
        <v>0</v>
      </c>
      <c r="N4" s="228"/>
      <c r="O4" s="158" t="s">
        <v>1</v>
      </c>
      <c r="P4" s="228"/>
      <c r="Q4" s="158" t="s">
        <v>230</v>
      </c>
      <c r="X4" s="80" t="s">
        <v>245</v>
      </c>
      <c r="Y4" s="80" t="s">
        <v>304</v>
      </c>
      <c r="Z4" s="164" t="str">
        <f>IF(P4="","",P4)</f>
        <v/>
      </c>
    </row>
    <row r="5" spans="1:26" x14ac:dyDescent="0.15">
      <c r="K5" s="148"/>
      <c r="M5" s="158"/>
      <c r="N5" s="158"/>
      <c r="O5" s="158"/>
      <c r="P5" s="158"/>
      <c r="Q5" s="158"/>
      <c r="X5" s="80" t="s">
        <v>246</v>
      </c>
      <c r="Y5" s="80" t="s">
        <v>305</v>
      </c>
      <c r="Z5" s="164" t="str">
        <f>IF(K14="","",K14)</f>
        <v/>
      </c>
    </row>
    <row r="6" spans="1:26" x14ac:dyDescent="0.15">
      <c r="X6" s="80" t="s">
        <v>247</v>
      </c>
      <c r="Y6" s="80" t="s">
        <v>306</v>
      </c>
      <c r="Z6" s="164" t="str">
        <f>IF(K17="","",K17)</f>
        <v/>
      </c>
    </row>
    <row r="7" spans="1:26" x14ac:dyDescent="0.15">
      <c r="A7" s="80" t="s">
        <v>231</v>
      </c>
      <c r="X7" s="80" t="s">
        <v>248</v>
      </c>
      <c r="Y7" s="80" t="s">
        <v>307</v>
      </c>
      <c r="Z7" s="164" t="str">
        <f>IF(K20="","",K20)</f>
        <v/>
      </c>
    </row>
    <row r="8" spans="1:26" x14ac:dyDescent="0.15">
      <c r="X8" s="80" t="s">
        <v>249</v>
      </c>
      <c r="Y8" s="80" t="s">
        <v>308</v>
      </c>
      <c r="Z8" s="164" t="str">
        <f>IF(K22="","",K22)</f>
        <v/>
      </c>
    </row>
    <row r="9" spans="1:26" x14ac:dyDescent="0.15">
      <c r="A9" s="80" t="s">
        <v>232</v>
      </c>
      <c r="X9" s="80" t="s">
        <v>250</v>
      </c>
      <c r="Y9" s="80" t="s">
        <v>309</v>
      </c>
      <c r="Z9" s="164" t="str">
        <f>IF(K25="","",K25)</f>
        <v/>
      </c>
    </row>
    <row r="10" spans="1:26" x14ac:dyDescent="0.15">
      <c r="X10" s="80" t="s">
        <v>251</v>
      </c>
      <c r="Y10" s="80" t="s">
        <v>310</v>
      </c>
      <c r="Z10" s="164" t="str">
        <f>IF(K28="","",K28)</f>
        <v/>
      </c>
    </row>
    <row r="11" spans="1:26" x14ac:dyDescent="0.15">
      <c r="X11" s="80" t="s">
        <v>252</v>
      </c>
      <c r="Y11" s="80" t="s">
        <v>311</v>
      </c>
      <c r="Z11" s="164" t="str">
        <f>IF(K31="","",K31)</f>
        <v/>
      </c>
    </row>
    <row r="12" spans="1:26" x14ac:dyDescent="0.15">
      <c r="X12" s="80" t="s">
        <v>253</v>
      </c>
      <c r="Y12" s="80" t="s">
        <v>312</v>
      </c>
      <c r="Z12" s="164" t="str">
        <f>IF(K33="","",K33)</f>
        <v/>
      </c>
    </row>
    <row r="13" spans="1:26" x14ac:dyDescent="0.15">
      <c r="X13" s="80" t="s">
        <v>254</v>
      </c>
      <c r="Y13" s="80" t="s">
        <v>313</v>
      </c>
      <c r="Z13" s="164" t="str">
        <f>IF(B70="","",B70)</f>
        <v/>
      </c>
    </row>
    <row r="14" spans="1:26" x14ac:dyDescent="0.15">
      <c r="I14" s="374" t="s">
        <v>2</v>
      </c>
      <c r="J14" s="374"/>
      <c r="K14" s="375"/>
      <c r="L14" s="375"/>
      <c r="M14" s="375"/>
      <c r="N14" s="375"/>
      <c r="O14" s="375"/>
      <c r="P14" s="375"/>
      <c r="Q14" s="375"/>
      <c r="X14" s="80" t="s">
        <v>255</v>
      </c>
      <c r="Y14" s="80" t="s">
        <v>314</v>
      </c>
      <c r="Z14" s="164" t="str">
        <f>IF(B74="","",B74)</f>
        <v/>
      </c>
    </row>
    <row r="15" spans="1:26" x14ac:dyDescent="0.15">
      <c r="I15" s="374"/>
      <c r="J15" s="374"/>
      <c r="K15" s="375"/>
      <c r="L15" s="375"/>
      <c r="M15" s="375"/>
      <c r="N15" s="375"/>
      <c r="O15" s="375"/>
      <c r="P15" s="375"/>
      <c r="Q15" s="375"/>
    </row>
    <row r="16" spans="1:26" ht="12.75" customHeight="1" x14ac:dyDescent="0.15">
      <c r="I16" s="374"/>
      <c r="J16" s="374"/>
      <c r="K16" s="375"/>
      <c r="L16" s="375"/>
      <c r="M16" s="375"/>
      <c r="N16" s="375"/>
      <c r="O16" s="375"/>
      <c r="P16" s="375"/>
      <c r="Q16" s="375"/>
    </row>
    <row r="17" spans="4:17" ht="12.75" customHeight="1" x14ac:dyDescent="0.15">
      <c r="D17" s="376" t="s">
        <v>127</v>
      </c>
      <c r="E17" s="376"/>
      <c r="F17" s="376"/>
      <c r="G17" s="376"/>
      <c r="H17" s="85"/>
      <c r="I17" s="374" t="s">
        <v>3</v>
      </c>
      <c r="J17" s="374"/>
      <c r="K17" s="375"/>
      <c r="L17" s="375"/>
      <c r="M17" s="375"/>
      <c r="N17" s="375"/>
      <c r="O17" s="375"/>
      <c r="P17" s="375"/>
      <c r="Q17" s="375"/>
    </row>
    <row r="18" spans="4:17" x14ac:dyDescent="0.15">
      <c r="D18" s="376"/>
      <c r="E18" s="376"/>
      <c r="F18" s="376"/>
      <c r="G18" s="376"/>
      <c r="H18" s="85"/>
      <c r="I18" s="374"/>
      <c r="J18" s="374"/>
      <c r="K18" s="375"/>
      <c r="L18" s="375"/>
      <c r="M18" s="375"/>
      <c r="N18" s="375"/>
      <c r="O18" s="375"/>
      <c r="P18" s="375"/>
      <c r="Q18" s="375"/>
    </row>
    <row r="19" spans="4:17" x14ac:dyDescent="0.15">
      <c r="D19" s="376"/>
      <c r="E19" s="376"/>
      <c r="F19" s="376"/>
      <c r="G19" s="376"/>
      <c r="H19" s="85"/>
      <c r="I19" s="374"/>
      <c r="J19" s="374"/>
      <c r="K19" s="375"/>
      <c r="L19" s="375"/>
      <c r="M19" s="375"/>
      <c r="N19" s="375"/>
      <c r="O19" s="375"/>
      <c r="P19" s="375"/>
      <c r="Q19" s="375"/>
    </row>
    <row r="20" spans="4:17" x14ac:dyDescent="0.15">
      <c r="I20" s="374" t="s">
        <v>128</v>
      </c>
      <c r="J20" s="374"/>
      <c r="K20" s="375"/>
      <c r="L20" s="375"/>
      <c r="M20" s="375"/>
      <c r="N20" s="375"/>
      <c r="O20" s="375"/>
      <c r="P20" s="375"/>
      <c r="Q20" s="377" t="s">
        <v>4</v>
      </c>
    </row>
    <row r="21" spans="4:17" x14ac:dyDescent="0.15">
      <c r="I21" s="374"/>
      <c r="J21" s="374"/>
      <c r="K21" s="375"/>
      <c r="L21" s="375"/>
      <c r="M21" s="375"/>
      <c r="N21" s="375"/>
      <c r="O21" s="375"/>
      <c r="P21" s="375"/>
      <c r="Q21" s="377"/>
    </row>
    <row r="22" spans="4:17" x14ac:dyDescent="0.15">
      <c r="I22" s="374"/>
      <c r="J22" s="374"/>
      <c r="K22" s="375"/>
      <c r="L22" s="375"/>
      <c r="M22" s="375"/>
      <c r="N22" s="375"/>
      <c r="O22" s="375"/>
      <c r="P22" s="375"/>
      <c r="Q22" s="377"/>
    </row>
    <row r="23" spans="4:17" x14ac:dyDescent="0.15">
      <c r="I23" s="374"/>
      <c r="J23" s="374"/>
      <c r="K23" s="375"/>
      <c r="L23" s="375"/>
      <c r="M23" s="375"/>
      <c r="N23" s="375"/>
      <c r="O23" s="375"/>
      <c r="P23" s="375"/>
      <c r="Q23" s="377"/>
    </row>
    <row r="24" spans="4:17" x14ac:dyDescent="0.15">
      <c r="I24" s="148"/>
      <c r="J24" s="148"/>
      <c r="K24" s="229"/>
      <c r="L24" s="229"/>
      <c r="M24" s="229"/>
      <c r="N24" s="229"/>
      <c r="O24" s="229"/>
      <c r="P24" s="229"/>
      <c r="Q24" s="377"/>
    </row>
    <row r="25" spans="4:17" x14ac:dyDescent="0.15">
      <c r="I25" s="374" t="s">
        <v>2</v>
      </c>
      <c r="J25" s="374"/>
      <c r="K25" s="375"/>
      <c r="L25" s="375"/>
      <c r="M25" s="375"/>
      <c r="N25" s="375"/>
      <c r="O25" s="375"/>
      <c r="P25" s="375"/>
      <c r="Q25" s="375"/>
    </row>
    <row r="26" spans="4:17" ht="12.75" customHeight="1" x14ac:dyDescent="0.15">
      <c r="I26" s="374"/>
      <c r="J26" s="374"/>
      <c r="K26" s="375"/>
      <c r="L26" s="375"/>
      <c r="M26" s="375"/>
      <c r="N26" s="375"/>
      <c r="O26" s="375"/>
      <c r="P26" s="375"/>
      <c r="Q26" s="375"/>
    </row>
    <row r="27" spans="4:17" x14ac:dyDescent="0.15">
      <c r="I27" s="374"/>
      <c r="J27" s="374"/>
      <c r="K27" s="375"/>
      <c r="L27" s="375"/>
      <c r="M27" s="375"/>
      <c r="N27" s="375"/>
      <c r="O27" s="375"/>
      <c r="P27" s="375"/>
      <c r="Q27" s="375"/>
    </row>
    <row r="28" spans="4:17" x14ac:dyDescent="0.15">
      <c r="D28" s="376" t="s">
        <v>233</v>
      </c>
      <c r="E28" s="376"/>
      <c r="F28" s="376"/>
      <c r="G28" s="376"/>
      <c r="H28" s="148"/>
      <c r="I28" s="374" t="s">
        <v>3</v>
      </c>
      <c r="J28" s="374"/>
      <c r="K28" s="378"/>
      <c r="L28" s="378"/>
      <c r="M28" s="378"/>
      <c r="N28" s="378"/>
      <c r="O28" s="378"/>
      <c r="P28" s="378"/>
      <c r="Q28" s="378"/>
    </row>
    <row r="29" spans="4:17" x14ac:dyDescent="0.15">
      <c r="D29" s="376"/>
      <c r="E29" s="376"/>
      <c r="F29" s="376"/>
      <c r="G29" s="376"/>
      <c r="H29" s="148"/>
      <c r="I29" s="374"/>
      <c r="J29" s="374"/>
      <c r="K29" s="378"/>
      <c r="L29" s="378"/>
      <c r="M29" s="378"/>
      <c r="N29" s="378"/>
      <c r="O29" s="378"/>
      <c r="P29" s="378"/>
      <c r="Q29" s="378"/>
    </row>
    <row r="30" spans="4:17" x14ac:dyDescent="0.15">
      <c r="D30" s="376"/>
      <c r="E30" s="376"/>
      <c r="F30" s="376"/>
      <c r="G30" s="376"/>
      <c r="H30" s="148"/>
      <c r="I30" s="374"/>
      <c r="J30" s="374"/>
      <c r="K30" s="378"/>
      <c r="L30" s="378"/>
      <c r="M30" s="378"/>
      <c r="N30" s="378"/>
      <c r="O30" s="378"/>
      <c r="P30" s="378"/>
      <c r="Q30" s="378"/>
    </row>
    <row r="31" spans="4:17" x14ac:dyDescent="0.15">
      <c r="I31" s="374" t="s">
        <v>128</v>
      </c>
      <c r="J31" s="374"/>
      <c r="K31" s="375"/>
      <c r="L31" s="375"/>
      <c r="M31" s="375"/>
      <c r="N31" s="375"/>
      <c r="O31" s="375"/>
      <c r="P31" s="375"/>
      <c r="Q31" s="377" t="s">
        <v>4</v>
      </c>
    </row>
    <row r="32" spans="4:17" x14ac:dyDescent="0.15">
      <c r="I32" s="374"/>
      <c r="J32" s="374"/>
      <c r="K32" s="375"/>
      <c r="L32" s="375"/>
      <c r="M32" s="375"/>
      <c r="N32" s="375"/>
      <c r="O32" s="375"/>
      <c r="P32" s="375"/>
      <c r="Q32" s="377"/>
    </row>
    <row r="33" spans="1:17" x14ac:dyDescent="0.15">
      <c r="A33" s="86"/>
      <c r="I33" s="374"/>
      <c r="J33" s="374"/>
      <c r="K33" s="375"/>
      <c r="L33" s="375"/>
      <c r="M33" s="375"/>
      <c r="N33" s="375"/>
      <c r="O33" s="375"/>
      <c r="P33" s="375"/>
      <c r="Q33" s="377"/>
    </row>
    <row r="34" spans="1:17" x14ac:dyDescent="0.15">
      <c r="A34" s="86"/>
      <c r="I34" s="374"/>
      <c r="J34" s="374"/>
      <c r="K34" s="375"/>
      <c r="L34" s="375"/>
      <c r="M34" s="375"/>
      <c r="N34" s="375"/>
      <c r="O34" s="375"/>
      <c r="P34" s="375"/>
      <c r="Q34" s="159"/>
    </row>
    <row r="35" spans="1:17" x14ac:dyDescent="0.15">
      <c r="A35" s="86"/>
      <c r="I35" s="159"/>
      <c r="J35" s="158"/>
      <c r="K35" s="148"/>
      <c r="L35" s="148"/>
      <c r="M35" s="148"/>
      <c r="N35" s="148"/>
      <c r="O35" s="148"/>
      <c r="P35" s="148"/>
      <c r="Q35" s="158"/>
    </row>
    <row r="36" spans="1:17" x14ac:dyDescent="0.15">
      <c r="A36" s="86"/>
      <c r="I36" s="159"/>
      <c r="J36" s="158"/>
      <c r="K36" s="148"/>
      <c r="L36" s="148"/>
      <c r="M36" s="148"/>
      <c r="N36" s="148"/>
      <c r="O36" s="148"/>
      <c r="P36" s="148"/>
      <c r="Q36" s="158"/>
    </row>
    <row r="37" spans="1:17" x14ac:dyDescent="0.15">
      <c r="A37" s="86"/>
      <c r="I37" s="159"/>
      <c r="J37" s="147"/>
      <c r="K37" s="148"/>
      <c r="L37" s="148"/>
      <c r="M37" s="148"/>
      <c r="N37" s="148"/>
      <c r="O37" s="148"/>
      <c r="P37" s="148"/>
      <c r="Q37" s="147"/>
    </row>
    <row r="38" spans="1:17" x14ac:dyDescent="0.15">
      <c r="I38" s="147" t="s">
        <v>234</v>
      </c>
    </row>
    <row r="40" spans="1:17" x14ac:dyDescent="0.15">
      <c r="I40" s="147" t="s">
        <v>132</v>
      </c>
    </row>
    <row r="44" spans="1:17" x14ac:dyDescent="0.15">
      <c r="A44" s="86"/>
    </row>
    <row r="45" spans="1:17" ht="12.75" customHeight="1" x14ac:dyDescent="0.15">
      <c r="A45" s="380" t="s">
        <v>458</v>
      </c>
      <c r="B45" s="380"/>
      <c r="C45" s="380"/>
      <c r="D45" s="380"/>
      <c r="E45" s="380"/>
      <c r="F45" s="380"/>
      <c r="G45" s="380"/>
      <c r="H45" s="380"/>
      <c r="I45" s="380"/>
      <c r="J45" s="380"/>
      <c r="K45" s="380"/>
      <c r="L45" s="380"/>
      <c r="M45" s="380"/>
      <c r="N45" s="380"/>
      <c r="O45" s="380"/>
      <c r="P45" s="380"/>
      <c r="Q45" s="380"/>
    </row>
    <row r="46" spans="1:17" x14ac:dyDescent="0.15">
      <c r="A46" s="380"/>
      <c r="B46" s="380"/>
      <c r="C46" s="380"/>
      <c r="D46" s="380"/>
      <c r="E46" s="380"/>
      <c r="F46" s="380"/>
      <c r="G46" s="380"/>
      <c r="H46" s="380"/>
      <c r="I46" s="380"/>
      <c r="J46" s="380"/>
      <c r="K46" s="380"/>
      <c r="L46" s="380"/>
      <c r="M46" s="380"/>
      <c r="N46" s="380"/>
      <c r="O46" s="380"/>
      <c r="P46" s="380"/>
      <c r="Q46" s="380"/>
    </row>
    <row r="47" spans="1:17" x14ac:dyDescent="0.15">
      <c r="A47" s="380"/>
      <c r="B47" s="380"/>
      <c r="C47" s="380"/>
      <c r="D47" s="380"/>
      <c r="E47" s="380"/>
      <c r="F47" s="380"/>
      <c r="G47" s="380"/>
      <c r="H47" s="380"/>
      <c r="I47" s="380"/>
      <c r="J47" s="380"/>
      <c r="K47" s="380"/>
      <c r="L47" s="380"/>
      <c r="M47" s="380"/>
      <c r="N47" s="380"/>
      <c r="O47" s="380"/>
      <c r="P47" s="380"/>
      <c r="Q47" s="380"/>
    </row>
    <row r="48" spans="1:17" x14ac:dyDescent="0.15">
      <c r="A48" s="380"/>
      <c r="B48" s="380"/>
      <c r="C48" s="380"/>
      <c r="D48" s="380"/>
      <c r="E48" s="380"/>
      <c r="F48" s="380"/>
      <c r="G48" s="380"/>
      <c r="H48" s="380"/>
      <c r="I48" s="380"/>
      <c r="J48" s="380"/>
      <c r="K48" s="380"/>
      <c r="L48" s="380"/>
      <c r="M48" s="380"/>
      <c r="N48" s="380"/>
      <c r="O48" s="380"/>
      <c r="P48" s="380"/>
      <c r="Q48" s="380"/>
    </row>
    <row r="49" spans="1:17" x14ac:dyDescent="0.15">
      <c r="A49" s="380"/>
      <c r="B49" s="380"/>
      <c r="C49" s="380"/>
      <c r="D49" s="380"/>
      <c r="E49" s="380"/>
      <c r="F49" s="380"/>
      <c r="G49" s="380"/>
      <c r="H49" s="380"/>
      <c r="I49" s="380"/>
      <c r="J49" s="380"/>
      <c r="K49" s="380"/>
      <c r="L49" s="380"/>
      <c r="M49" s="380"/>
      <c r="N49" s="380"/>
      <c r="O49" s="380"/>
      <c r="P49" s="380"/>
      <c r="Q49" s="380"/>
    </row>
    <row r="50" spans="1:17" x14ac:dyDescent="0.15">
      <c r="A50" s="380"/>
      <c r="B50" s="380"/>
      <c r="C50" s="380"/>
      <c r="D50" s="380"/>
      <c r="E50" s="380"/>
      <c r="F50" s="380"/>
      <c r="G50" s="380"/>
      <c r="H50" s="380"/>
      <c r="I50" s="380"/>
      <c r="J50" s="380"/>
      <c r="K50" s="380"/>
      <c r="L50" s="380"/>
      <c r="M50" s="380"/>
      <c r="N50" s="380"/>
      <c r="O50" s="380"/>
      <c r="P50" s="380"/>
      <c r="Q50" s="380"/>
    </row>
    <row r="51" spans="1:17" x14ac:dyDescent="0.15">
      <c r="A51" s="380"/>
      <c r="B51" s="380"/>
      <c r="C51" s="380"/>
      <c r="D51" s="380"/>
      <c r="E51" s="380"/>
      <c r="F51" s="380"/>
      <c r="G51" s="380"/>
      <c r="H51" s="380"/>
      <c r="I51" s="380"/>
      <c r="J51" s="380"/>
      <c r="K51" s="380"/>
      <c r="L51" s="380"/>
      <c r="M51" s="380"/>
      <c r="N51" s="380"/>
      <c r="O51" s="380"/>
      <c r="P51" s="380"/>
      <c r="Q51" s="380"/>
    </row>
    <row r="52" spans="1:17" x14ac:dyDescent="0.15">
      <c r="A52" s="380"/>
      <c r="B52" s="380"/>
      <c r="C52" s="380"/>
      <c r="D52" s="380"/>
      <c r="E52" s="380"/>
      <c r="F52" s="380"/>
      <c r="G52" s="380"/>
      <c r="H52" s="380"/>
      <c r="I52" s="380"/>
      <c r="J52" s="380"/>
      <c r="K52" s="380"/>
      <c r="L52" s="380"/>
      <c r="M52" s="380"/>
      <c r="N52" s="380"/>
      <c r="O52" s="380"/>
      <c r="P52" s="380"/>
      <c r="Q52" s="380"/>
    </row>
    <row r="53" spans="1:17" x14ac:dyDescent="0.15">
      <c r="A53" s="380"/>
      <c r="B53" s="380"/>
      <c r="C53" s="380"/>
      <c r="D53" s="380"/>
      <c r="E53" s="380"/>
      <c r="F53" s="380"/>
      <c r="G53" s="380"/>
      <c r="H53" s="380"/>
      <c r="I53" s="380"/>
      <c r="J53" s="380"/>
      <c r="K53" s="380"/>
      <c r="L53" s="380"/>
      <c r="M53" s="380"/>
      <c r="N53" s="380"/>
      <c r="O53" s="380"/>
      <c r="P53" s="380"/>
      <c r="Q53" s="380"/>
    </row>
    <row r="54" spans="1:17" x14ac:dyDescent="0.15">
      <c r="A54" s="380"/>
      <c r="B54" s="380"/>
      <c r="C54" s="380"/>
      <c r="D54" s="380"/>
      <c r="E54" s="380"/>
      <c r="F54" s="380"/>
      <c r="G54" s="380"/>
      <c r="H54" s="380"/>
      <c r="I54" s="380"/>
      <c r="J54" s="380"/>
      <c r="K54" s="380"/>
      <c r="L54" s="380"/>
      <c r="M54" s="380"/>
      <c r="N54" s="380"/>
      <c r="O54" s="380"/>
      <c r="P54" s="380"/>
      <c r="Q54" s="380"/>
    </row>
    <row r="55" spans="1:17" x14ac:dyDescent="0.15">
      <c r="A55" s="87"/>
      <c r="B55" s="87"/>
      <c r="C55" s="87"/>
      <c r="D55" s="87"/>
      <c r="E55" s="87"/>
      <c r="F55" s="87"/>
      <c r="G55" s="87"/>
      <c r="H55" s="87"/>
      <c r="I55" s="87"/>
      <c r="J55" s="87"/>
      <c r="K55" s="87"/>
      <c r="L55" s="87"/>
      <c r="M55" s="87"/>
      <c r="N55" s="87"/>
      <c r="O55" s="87"/>
      <c r="P55" s="87"/>
      <c r="Q55" s="87"/>
    </row>
    <row r="56" spans="1:17" x14ac:dyDescent="0.15">
      <c r="A56" s="87"/>
      <c r="B56" s="87"/>
      <c r="C56" s="87"/>
      <c r="D56" s="87"/>
      <c r="E56" s="87"/>
      <c r="F56" s="87"/>
      <c r="G56" s="87"/>
      <c r="H56" s="87"/>
      <c r="I56" s="87"/>
      <c r="J56" s="87"/>
      <c r="K56" s="87"/>
      <c r="L56" s="87"/>
      <c r="M56" s="87"/>
      <c r="N56" s="87"/>
      <c r="O56" s="87"/>
      <c r="P56" s="87"/>
      <c r="Q56" s="87"/>
    </row>
    <row r="57" spans="1:17" x14ac:dyDescent="0.15">
      <c r="A57" s="87"/>
      <c r="B57" s="87"/>
      <c r="C57" s="87"/>
      <c r="D57" s="87"/>
      <c r="E57" s="87"/>
      <c r="F57" s="87"/>
      <c r="G57" s="87"/>
      <c r="H57" s="87"/>
      <c r="I57" s="87"/>
      <c r="J57" s="87"/>
      <c r="K57" s="87"/>
      <c r="L57" s="87"/>
      <c r="M57" s="87"/>
      <c r="N57" s="87"/>
      <c r="O57" s="87"/>
      <c r="P57" s="87"/>
      <c r="Q57" s="87"/>
    </row>
    <row r="58" spans="1:17" x14ac:dyDescent="0.15">
      <c r="A58" s="87"/>
      <c r="B58" s="87"/>
      <c r="C58" s="87"/>
      <c r="D58" s="87"/>
      <c r="E58" s="87"/>
      <c r="F58" s="87"/>
      <c r="G58" s="87"/>
      <c r="H58" s="87"/>
      <c r="I58" s="87"/>
      <c r="J58" s="87"/>
      <c r="K58" s="87"/>
      <c r="L58" s="87"/>
      <c r="M58" s="87"/>
      <c r="N58" s="87"/>
      <c r="O58" s="87"/>
      <c r="P58" s="87"/>
      <c r="Q58" s="87"/>
    </row>
    <row r="59" spans="1:17" x14ac:dyDescent="0.15">
      <c r="A59" s="87"/>
      <c r="B59" s="87"/>
      <c r="C59" s="87"/>
      <c r="D59" s="87"/>
      <c r="E59" s="87"/>
      <c r="F59" s="87"/>
      <c r="G59" s="87"/>
      <c r="H59" s="87"/>
      <c r="I59" s="87"/>
      <c r="J59" s="87"/>
      <c r="K59" s="87"/>
      <c r="L59" s="87"/>
      <c r="M59" s="87"/>
      <c r="N59" s="87"/>
      <c r="O59" s="87"/>
      <c r="P59" s="87"/>
      <c r="Q59" s="87"/>
    </row>
    <row r="63" spans="1:17" x14ac:dyDescent="0.15">
      <c r="G63" s="148"/>
    </row>
    <row r="66" spans="1:17" ht="12.75" customHeight="1" x14ac:dyDescent="0.15">
      <c r="I66" s="274" t="s">
        <v>121</v>
      </c>
      <c r="K66" s="148"/>
      <c r="L66" s="148"/>
      <c r="M66" s="148"/>
      <c r="N66" s="148"/>
      <c r="O66" s="148"/>
      <c r="P66" s="148"/>
      <c r="Q66" s="148"/>
    </row>
    <row r="67" spans="1:17" ht="12.75" customHeight="1" x14ac:dyDescent="0.15">
      <c r="I67" s="274"/>
      <c r="K67" s="148"/>
      <c r="L67" s="148"/>
      <c r="M67" s="148"/>
      <c r="N67" s="148"/>
      <c r="O67" s="148"/>
      <c r="P67" s="148"/>
      <c r="Q67" s="148"/>
    </row>
    <row r="68" spans="1:17" ht="12.75" customHeight="1" x14ac:dyDescent="0.15">
      <c r="I68" s="274"/>
      <c r="K68" s="148"/>
      <c r="L68" s="148"/>
      <c r="M68" s="148"/>
      <c r="N68" s="148"/>
      <c r="O68" s="148"/>
      <c r="P68" s="148"/>
      <c r="Q68" s="148"/>
    </row>
    <row r="69" spans="1:17" ht="12.75" customHeight="1" x14ac:dyDescent="0.15">
      <c r="A69" s="80" t="s">
        <v>129</v>
      </c>
      <c r="K69" s="148"/>
      <c r="L69" s="148"/>
      <c r="M69" s="148"/>
      <c r="N69" s="148"/>
      <c r="O69" s="148"/>
      <c r="P69" s="148"/>
      <c r="Q69" s="148"/>
    </row>
    <row r="70" spans="1:17" ht="12.75" customHeight="1" x14ac:dyDescent="0.15">
      <c r="A70" s="148"/>
      <c r="B70" s="375"/>
      <c r="C70" s="375"/>
      <c r="D70" s="375"/>
      <c r="E70" s="375"/>
      <c r="F70" s="375"/>
      <c r="G70" s="375"/>
      <c r="H70" s="375"/>
      <c r="I70" s="375"/>
      <c r="J70" s="375"/>
      <c r="K70" s="375"/>
      <c r="L70" s="375"/>
      <c r="M70" s="375"/>
      <c r="N70" s="375"/>
      <c r="O70" s="375"/>
      <c r="P70" s="375"/>
      <c r="Q70" s="148"/>
    </row>
    <row r="71" spans="1:17" ht="12.75" customHeight="1" x14ac:dyDescent="0.15">
      <c r="A71" s="148"/>
      <c r="B71" s="375"/>
      <c r="C71" s="375"/>
      <c r="D71" s="375"/>
      <c r="E71" s="375"/>
      <c r="F71" s="375"/>
      <c r="G71" s="375"/>
      <c r="H71" s="375"/>
      <c r="I71" s="375"/>
      <c r="J71" s="375"/>
      <c r="K71" s="375"/>
      <c r="L71" s="375"/>
      <c r="M71" s="375"/>
      <c r="N71" s="375"/>
      <c r="O71" s="375"/>
      <c r="P71" s="375"/>
      <c r="Q71" s="148"/>
    </row>
    <row r="72" spans="1:17" ht="12.75" customHeight="1" x14ac:dyDescent="0.15">
      <c r="K72" s="148"/>
      <c r="L72" s="148"/>
      <c r="M72" s="148"/>
      <c r="N72" s="148"/>
      <c r="O72" s="148"/>
      <c r="P72" s="148"/>
      <c r="Q72" s="148"/>
    </row>
    <row r="73" spans="1:17" ht="12.75" customHeight="1" x14ac:dyDescent="0.15">
      <c r="A73" s="80" t="s">
        <v>133</v>
      </c>
      <c r="K73" s="148"/>
      <c r="L73" s="148"/>
      <c r="M73" s="148"/>
      <c r="N73" s="148"/>
      <c r="O73" s="148"/>
      <c r="P73" s="148"/>
      <c r="Q73" s="148"/>
    </row>
    <row r="74" spans="1:17" ht="30" customHeight="1" x14ac:dyDescent="0.15">
      <c r="A74" s="148"/>
      <c r="B74" s="379"/>
      <c r="C74" s="379"/>
      <c r="D74" s="379"/>
      <c r="E74" s="379"/>
      <c r="F74" s="379"/>
      <c r="G74" s="379"/>
      <c r="H74" s="148"/>
      <c r="I74" s="148"/>
      <c r="J74" s="148"/>
      <c r="K74" s="148"/>
      <c r="L74" s="148"/>
      <c r="M74" s="148"/>
      <c r="N74" s="148"/>
      <c r="O74" s="148"/>
      <c r="P74" s="148"/>
      <c r="Q74" s="148"/>
    </row>
    <row r="75" spans="1:17" ht="12.75" customHeight="1" x14ac:dyDescent="0.15">
      <c r="A75" s="148"/>
      <c r="B75" s="148"/>
      <c r="C75" s="148"/>
      <c r="D75" s="148"/>
      <c r="E75" s="148"/>
      <c r="F75" s="148"/>
      <c r="G75" s="148"/>
      <c r="H75" s="148"/>
      <c r="I75" s="148"/>
      <c r="J75" s="148"/>
      <c r="K75" s="148"/>
      <c r="L75" s="148"/>
      <c r="M75" s="148"/>
      <c r="N75" s="148"/>
      <c r="O75" s="148"/>
      <c r="P75" s="148"/>
      <c r="Q75" s="148"/>
    </row>
    <row r="76" spans="1:17" ht="12.75" customHeight="1" x14ac:dyDescent="0.15">
      <c r="F76" s="86"/>
      <c r="G76" s="86"/>
      <c r="H76" s="86"/>
    </row>
    <row r="77" spans="1:17" ht="12.75" customHeight="1" x14ac:dyDescent="0.15">
      <c r="A77" s="80" t="s">
        <v>130</v>
      </c>
      <c r="C77" s="88"/>
      <c r="F77" s="86"/>
      <c r="G77" s="86"/>
      <c r="H77" s="86"/>
    </row>
    <row r="78" spans="1:17" ht="12.75" customHeight="1" x14ac:dyDescent="0.15">
      <c r="F78" s="86"/>
      <c r="G78" s="86"/>
      <c r="H78" s="86"/>
    </row>
    <row r="79" spans="1:17" ht="12.75" customHeight="1" x14ac:dyDescent="0.15">
      <c r="F79" s="86"/>
      <c r="G79" s="86"/>
      <c r="H79" s="86"/>
    </row>
    <row r="80" spans="1:17" ht="12.75" customHeight="1" x14ac:dyDescent="0.15">
      <c r="F80" s="86"/>
      <c r="G80" s="86"/>
      <c r="H80" s="86"/>
    </row>
    <row r="81" spans="6:8" ht="12.75" customHeight="1" x14ac:dyDescent="0.15">
      <c r="F81" s="86"/>
      <c r="G81" s="86"/>
      <c r="H81" s="86"/>
    </row>
    <row r="82" spans="6:8" ht="12.75" customHeight="1" x14ac:dyDescent="0.15">
      <c r="F82" s="86"/>
      <c r="G82" s="86"/>
      <c r="H82" s="86"/>
    </row>
    <row r="83" spans="6:8" ht="12.75" customHeight="1" x14ac:dyDescent="0.15">
      <c r="F83" s="86"/>
      <c r="G83" s="86"/>
      <c r="H83" s="86"/>
    </row>
    <row r="84" spans="6:8" ht="12.75" customHeight="1" x14ac:dyDescent="0.15">
      <c r="F84" s="86"/>
      <c r="G84" s="86"/>
      <c r="H84" s="86"/>
    </row>
    <row r="85" spans="6:8" ht="12.75" customHeight="1" x14ac:dyDescent="0.15">
      <c r="F85" s="86"/>
      <c r="G85" s="86"/>
      <c r="H85" s="86"/>
    </row>
    <row r="86" spans="6:8" ht="12.75" customHeight="1" x14ac:dyDescent="0.15">
      <c r="F86" s="86"/>
      <c r="G86" s="86"/>
      <c r="H86" s="86"/>
    </row>
    <row r="87" spans="6:8" ht="12.75" customHeight="1" x14ac:dyDescent="0.15">
      <c r="F87" s="86"/>
      <c r="G87" s="86"/>
      <c r="H87" s="86"/>
    </row>
    <row r="88" spans="6:8" ht="12.75" customHeight="1" x14ac:dyDescent="0.15">
      <c r="F88" s="86"/>
      <c r="G88" s="86"/>
      <c r="H88" s="86"/>
    </row>
    <row r="89" spans="6:8" ht="12.75" customHeight="1" x14ac:dyDescent="0.15">
      <c r="F89" s="86"/>
      <c r="G89" s="86"/>
      <c r="H89" s="86"/>
    </row>
    <row r="90" spans="6:8" ht="12.75" customHeight="1" x14ac:dyDescent="0.15">
      <c r="F90" s="86"/>
      <c r="G90" s="86"/>
      <c r="H90" s="86"/>
    </row>
    <row r="91" spans="6:8" ht="12.75" customHeight="1" x14ac:dyDescent="0.15">
      <c r="F91" s="86"/>
      <c r="G91" s="86"/>
      <c r="H91" s="86"/>
    </row>
    <row r="92" spans="6:8" ht="12.75" customHeight="1" x14ac:dyDescent="0.15">
      <c r="F92" s="86"/>
      <c r="G92" s="86"/>
      <c r="H92" s="86"/>
    </row>
    <row r="93" spans="6:8" ht="12.75" customHeight="1" x14ac:dyDescent="0.15">
      <c r="F93" s="86"/>
      <c r="G93" s="86"/>
      <c r="H93" s="86"/>
    </row>
    <row r="94" spans="6:8" ht="12.75" customHeight="1" x14ac:dyDescent="0.15"/>
    <row r="95" spans="6:8" ht="12.75" customHeight="1" x14ac:dyDescent="0.15"/>
    <row r="96" spans="6:8"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sheetData>
  <sheetProtection password="EEE6" sheet="1" objects="1" scenarios="1" selectLockedCells="1"/>
  <mergeCells count="21">
    <mergeCell ref="B74:G74"/>
    <mergeCell ref="I31:J34"/>
    <mergeCell ref="K31:P32"/>
    <mergeCell ref="Q31:Q33"/>
    <mergeCell ref="K33:P34"/>
    <mergeCell ref="B70:P71"/>
    <mergeCell ref="A45:Q54"/>
    <mergeCell ref="Q20:Q24"/>
    <mergeCell ref="K22:P23"/>
    <mergeCell ref="I25:J27"/>
    <mergeCell ref="K25:Q27"/>
    <mergeCell ref="D28:G30"/>
    <mergeCell ref="I28:J30"/>
    <mergeCell ref="K28:Q30"/>
    <mergeCell ref="I20:J23"/>
    <mergeCell ref="K20:P21"/>
    <mergeCell ref="I14:J16"/>
    <mergeCell ref="K14:Q16"/>
    <mergeCell ref="D17:G19"/>
    <mergeCell ref="I17:J19"/>
    <mergeCell ref="K17:Q19"/>
  </mergeCells>
  <phoneticPr fontId="7"/>
  <dataValidations count="1">
    <dataValidation type="list" allowBlank="1" showInputMessage="1" showErrorMessage="1" sqref="B74:G74" xr:uid="{00000000-0002-0000-0400-000000000000}">
      <formula1>"※（別添１）融資計画詳細　参照"</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Z89"/>
  <sheetViews>
    <sheetView showGridLines="0" view="pageBreakPreview" zoomScaleNormal="100" zoomScaleSheetLayoutView="100" workbookViewId="0">
      <selection activeCell="C6" sqref="C6:E7"/>
    </sheetView>
  </sheetViews>
  <sheetFormatPr defaultRowHeight="12" x14ac:dyDescent="0.15"/>
  <cols>
    <col min="1" max="2" width="15.7109375" style="86" customWidth="1"/>
    <col min="3" max="3" width="8.7109375" style="86" customWidth="1"/>
    <col min="4" max="5" width="15.7109375" style="86" customWidth="1"/>
    <col min="6" max="7" width="8.7109375" style="86" customWidth="1"/>
    <col min="8" max="9" width="15.7109375" style="86" customWidth="1"/>
    <col min="10" max="10" width="9.140625" style="86"/>
    <col min="11" max="12" width="15.7109375" style="86" customWidth="1"/>
    <col min="13" max="13" width="15.7109375" style="86" hidden="1" customWidth="1"/>
    <col min="14" max="14" width="15.7109375" style="86" customWidth="1"/>
    <col min="15" max="15" width="15.7109375" style="86" hidden="1" customWidth="1"/>
    <col min="16" max="16" width="15.7109375" style="86" customWidth="1"/>
    <col min="17" max="18" width="4.5703125" style="86" customWidth="1"/>
    <col min="19" max="22" width="4.28515625" style="86" customWidth="1"/>
    <col min="23" max="23" width="4.28515625" style="86" hidden="1" customWidth="1"/>
    <col min="24" max="24" width="10.7109375" style="86" hidden="1" customWidth="1"/>
    <col min="25" max="25" width="46.7109375" style="86" hidden="1" customWidth="1"/>
    <col min="26" max="26" width="13" style="86" hidden="1" customWidth="1"/>
    <col min="27" max="16384" width="9.140625" style="86"/>
  </cols>
  <sheetData>
    <row r="1" spans="1:26" ht="13.5" thickBot="1" x14ac:dyDescent="0.2">
      <c r="A1" s="80" t="s">
        <v>136</v>
      </c>
      <c r="B1" s="80"/>
      <c r="C1" s="80"/>
      <c r="D1" s="80"/>
      <c r="E1" s="81" t="s">
        <v>156</v>
      </c>
    </row>
    <row r="2" spans="1:26" ht="12.75" x14ac:dyDescent="0.15">
      <c r="A2" s="80" t="s">
        <v>145</v>
      </c>
      <c r="B2" s="400" t="s">
        <v>156</v>
      </c>
      <c r="C2" s="401"/>
      <c r="E2" s="81" t="s">
        <v>155</v>
      </c>
      <c r="X2" s="165" t="s">
        <v>256</v>
      </c>
      <c r="Y2" s="175" t="s">
        <v>315</v>
      </c>
      <c r="Z2" s="177" t="str">
        <f>IF(C6="","",C6)</f>
        <v/>
      </c>
    </row>
    <row r="3" spans="1:26" ht="13.5" thickBot="1" x14ac:dyDescent="0.2">
      <c r="A3" s="80"/>
      <c r="B3" s="402"/>
      <c r="C3" s="403"/>
      <c r="E3" s="81" t="s">
        <v>191</v>
      </c>
      <c r="X3" s="165" t="s">
        <v>257</v>
      </c>
      <c r="Y3" s="175" t="s">
        <v>316</v>
      </c>
      <c r="Z3" s="177" t="str">
        <f>IF(C8="","",C8)</f>
        <v/>
      </c>
    </row>
    <row r="4" spans="1:26" ht="12.75" x14ac:dyDescent="0.15">
      <c r="A4" s="80" t="s">
        <v>137</v>
      </c>
      <c r="B4" s="80"/>
      <c r="C4" s="80"/>
      <c r="D4" s="80"/>
      <c r="E4" s="81"/>
      <c r="X4" s="165" t="s">
        <v>258</v>
      </c>
      <c r="Y4" s="175" t="s">
        <v>318</v>
      </c>
      <c r="Z4" s="177" t="str">
        <f>IF(C10="","",C10)</f>
        <v/>
      </c>
    </row>
    <row r="5" spans="1:26" ht="12.75" x14ac:dyDescent="0.15">
      <c r="A5" s="80"/>
      <c r="B5" s="80"/>
      <c r="C5" s="80"/>
      <c r="D5" s="80"/>
      <c r="E5" s="80"/>
      <c r="X5" s="165" t="s">
        <v>259</v>
      </c>
      <c r="Y5" s="175" t="s">
        <v>320</v>
      </c>
      <c r="Z5" s="176" t="str">
        <f>IF(D12="","",D12)</f>
        <v/>
      </c>
    </row>
    <row r="6" spans="1:26" ht="12" customHeight="1" x14ac:dyDescent="0.15">
      <c r="A6" s="390" t="s">
        <v>30</v>
      </c>
      <c r="B6" s="391"/>
      <c r="C6" s="381"/>
      <c r="D6" s="382"/>
      <c r="E6" s="382"/>
      <c r="F6" s="385" t="s">
        <v>122</v>
      </c>
      <c r="G6" s="89"/>
      <c r="H6" s="458" t="s">
        <v>382</v>
      </c>
      <c r="I6" s="459"/>
      <c r="J6" s="458"/>
      <c r="K6" s="468"/>
      <c r="L6" s="468"/>
      <c r="M6" s="468"/>
      <c r="N6" s="468"/>
      <c r="O6" s="468"/>
      <c r="P6" s="459"/>
      <c r="X6" s="165" t="s">
        <v>260</v>
      </c>
      <c r="Y6" s="175" t="s">
        <v>321</v>
      </c>
      <c r="Z6" s="176" t="str">
        <f>IF(D13="","",D13)</f>
        <v/>
      </c>
    </row>
    <row r="7" spans="1:26" ht="12" customHeight="1" x14ac:dyDescent="0.15">
      <c r="A7" s="390"/>
      <c r="B7" s="391"/>
      <c r="C7" s="383"/>
      <c r="D7" s="384"/>
      <c r="E7" s="384"/>
      <c r="F7" s="386"/>
      <c r="G7" s="89"/>
      <c r="H7" s="460"/>
      <c r="I7" s="461"/>
      <c r="J7" s="469"/>
      <c r="K7" s="470"/>
      <c r="L7" s="470"/>
      <c r="M7" s="470"/>
      <c r="N7" s="470"/>
      <c r="O7" s="470"/>
      <c r="P7" s="471"/>
      <c r="X7" s="165" t="s">
        <v>261</v>
      </c>
      <c r="Y7" s="175" t="s">
        <v>322</v>
      </c>
      <c r="Z7" s="166" t="str">
        <f>IF(C14="","",C14)</f>
        <v/>
      </c>
    </row>
    <row r="8" spans="1:26" ht="12" customHeight="1" x14ac:dyDescent="0.15">
      <c r="A8" s="390" t="s">
        <v>123</v>
      </c>
      <c r="B8" s="391"/>
      <c r="C8" s="381"/>
      <c r="D8" s="382"/>
      <c r="E8" s="382"/>
      <c r="F8" s="385" t="s">
        <v>122</v>
      </c>
      <c r="G8" s="89"/>
      <c r="H8" s="462"/>
      <c r="I8" s="463"/>
      <c r="J8" s="463"/>
      <c r="K8" s="463"/>
      <c r="L8" s="463"/>
      <c r="M8" s="463"/>
      <c r="N8" s="463"/>
      <c r="O8" s="463"/>
      <c r="P8" s="464"/>
      <c r="X8" s="165" t="s">
        <v>262</v>
      </c>
      <c r="Y8" s="175" t="s">
        <v>323</v>
      </c>
      <c r="Z8" s="177" t="str">
        <f>IF(C17="","",C17)</f>
        <v/>
      </c>
    </row>
    <row r="9" spans="1:26" ht="12" customHeight="1" x14ac:dyDescent="0.15">
      <c r="A9" s="390"/>
      <c r="B9" s="391"/>
      <c r="C9" s="383"/>
      <c r="D9" s="384"/>
      <c r="E9" s="384"/>
      <c r="F9" s="386"/>
      <c r="G9" s="89"/>
      <c r="H9" s="462"/>
      <c r="I9" s="463"/>
      <c r="J9" s="463"/>
      <c r="K9" s="463"/>
      <c r="L9" s="463"/>
      <c r="M9" s="463"/>
      <c r="N9" s="463"/>
      <c r="O9" s="463"/>
      <c r="P9" s="464"/>
      <c r="X9" s="165" t="s">
        <v>263</v>
      </c>
      <c r="Y9" s="175" t="s">
        <v>316</v>
      </c>
      <c r="Z9" s="177" t="str">
        <f>IF(C19="","",C19)</f>
        <v/>
      </c>
    </row>
    <row r="10" spans="1:26" ht="12.75" x14ac:dyDescent="0.15">
      <c r="A10" s="390" t="s">
        <v>317</v>
      </c>
      <c r="B10" s="391"/>
      <c r="C10" s="381"/>
      <c r="D10" s="382"/>
      <c r="E10" s="382"/>
      <c r="F10" s="385" t="s">
        <v>122</v>
      </c>
      <c r="G10" s="89"/>
      <c r="H10" s="462"/>
      <c r="I10" s="463"/>
      <c r="J10" s="463"/>
      <c r="K10" s="463"/>
      <c r="L10" s="463"/>
      <c r="M10" s="463"/>
      <c r="N10" s="463"/>
      <c r="O10" s="463"/>
      <c r="P10" s="464"/>
      <c r="X10" s="165" t="s">
        <v>264</v>
      </c>
      <c r="Y10" s="175" t="s">
        <v>318</v>
      </c>
      <c r="Z10" s="177" t="str">
        <f>IF(C21="","",C21)</f>
        <v/>
      </c>
    </row>
    <row r="11" spans="1:26" ht="12.75" x14ac:dyDescent="0.15">
      <c r="A11" s="390"/>
      <c r="B11" s="391"/>
      <c r="C11" s="383"/>
      <c r="D11" s="384"/>
      <c r="E11" s="384"/>
      <c r="F11" s="386"/>
      <c r="G11" s="89"/>
      <c r="H11" s="462"/>
      <c r="I11" s="463"/>
      <c r="J11" s="463"/>
      <c r="K11" s="463"/>
      <c r="L11" s="463"/>
      <c r="M11" s="463"/>
      <c r="N11" s="463"/>
      <c r="O11" s="463"/>
      <c r="P11" s="464"/>
      <c r="X11" s="165" t="s">
        <v>265</v>
      </c>
      <c r="Y11" s="175" t="s">
        <v>324</v>
      </c>
      <c r="Z11" s="176" t="str">
        <f>IF(D23="","",D23)</f>
        <v/>
      </c>
    </row>
    <row r="12" spans="1:26" ht="30" customHeight="1" x14ac:dyDescent="0.15">
      <c r="A12" s="392" t="s">
        <v>319</v>
      </c>
      <c r="B12" s="392"/>
      <c r="C12" s="162" t="s">
        <v>235</v>
      </c>
      <c r="D12" s="398"/>
      <c r="E12" s="398"/>
      <c r="F12" s="160"/>
      <c r="G12" s="91"/>
      <c r="H12" s="462"/>
      <c r="I12" s="463"/>
      <c r="J12" s="463"/>
      <c r="K12" s="463"/>
      <c r="L12" s="463"/>
      <c r="M12" s="463"/>
      <c r="N12" s="463"/>
      <c r="O12" s="463"/>
      <c r="P12" s="464"/>
      <c r="X12" s="165" t="s">
        <v>266</v>
      </c>
      <c r="Y12" s="175" t="s">
        <v>325</v>
      </c>
      <c r="Z12" s="176" t="str">
        <f>IF(D24="","",D24)</f>
        <v/>
      </c>
    </row>
    <row r="13" spans="1:26" ht="30" customHeight="1" x14ac:dyDescent="0.15">
      <c r="A13" s="392"/>
      <c r="B13" s="392"/>
      <c r="C13" s="163" t="s">
        <v>236</v>
      </c>
      <c r="D13" s="399"/>
      <c r="E13" s="399"/>
      <c r="F13" s="161"/>
      <c r="G13" s="91"/>
      <c r="H13" s="462"/>
      <c r="I13" s="463"/>
      <c r="J13" s="463"/>
      <c r="K13" s="463"/>
      <c r="L13" s="463"/>
      <c r="M13" s="463"/>
      <c r="N13" s="463"/>
      <c r="O13" s="463"/>
      <c r="P13" s="464"/>
      <c r="X13" s="165" t="s">
        <v>267</v>
      </c>
      <c r="Y13" s="175" t="s">
        <v>326</v>
      </c>
      <c r="Z13" s="166" t="str">
        <f>IF(C25="","",C25)</f>
        <v/>
      </c>
    </row>
    <row r="14" spans="1:26" ht="12.75" customHeight="1" x14ac:dyDescent="0.15">
      <c r="A14" s="392" t="s">
        <v>124</v>
      </c>
      <c r="B14" s="393"/>
      <c r="C14" s="394"/>
      <c r="D14" s="395"/>
      <c r="E14" s="395"/>
      <c r="F14" s="385" t="s">
        <v>139</v>
      </c>
      <c r="G14" s="89"/>
      <c r="H14" s="462"/>
      <c r="I14" s="463"/>
      <c r="J14" s="463"/>
      <c r="K14" s="463"/>
      <c r="L14" s="463"/>
      <c r="M14" s="463"/>
      <c r="N14" s="463"/>
      <c r="O14" s="463"/>
      <c r="P14" s="464"/>
      <c r="X14" s="165" t="s">
        <v>268</v>
      </c>
      <c r="Y14" s="175" t="s">
        <v>328</v>
      </c>
      <c r="Z14" s="177" t="str">
        <f>IF(L36="","",L36)</f>
        <v/>
      </c>
    </row>
    <row r="15" spans="1:26" ht="12.75" x14ac:dyDescent="0.15">
      <c r="A15" s="392"/>
      <c r="B15" s="393"/>
      <c r="C15" s="396"/>
      <c r="D15" s="397"/>
      <c r="E15" s="397"/>
      <c r="F15" s="386"/>
      <c r="G15" s="89"/>
      <c r="H15" s="462"/>
      <c r="I15" s="463"/>
      <c r="J15" s="463"/>
      <c r="K15" s="463"/>
      <c r="L15" s="463"/>
      <c r="M15" s="463"/>
      <c r="N15" s="463"/>
      <c r="O15" s="463"/>
      <c r="P15" s="464"/>
      <c r="X15" s="165" t="s">
        <v>269</v>
      </c>
      <c r="Y15" s="175" t="s">
        <v>329</v>
      </c>
      <c r="Z15" s="177" t="str">
        <f>IF(L44="","",L44)</f>
        <v/>
      </c>
    </row>
    <row r="16" spans="1:26" ht="22.5" customHeight="1" x14ac:dyDescent="0.15">
      <c r="A16" s="92"/>
      <c r="B16" s="92"/>
      <c r="C16" s="190" t="str">
        <f>IF(C17&gt;C6,"↓融資額を超過していますのでご確認ください","")</f>
        <v/>
      </c>
      <c r="D16" s="90"/>
      <c r="E16" s="92"/>
      <c r="F16" s="92"/>
      <c r="G16" s="92"/>
      <c r="H16" s="462"/>
      <c r="I16" s="463"/>
      <c r="J16" s="463"/>
      <c r="K16" s="463"/>
      <c r="L16" s="463"/>
      <c r="M16" s="463"/>
      <c r="N16" s="463"/>
      <c r="O16" s="463"/>
      <c r="P16" s="464"/>
      <c r="X16" s="165" t="s">
        <v>383</v>
      </c>
      <c r="Y16" s="175" t="s">
        <v>382</v>
      </c>
      <c r="Z16" s="196" t="str">
        <f>IF(H8="","",H8)</f>
        <v/>
      </c>
    </row>
    <row r="17" spans="1:25" ht="12.75" x14ac:dyDescent="0.15">
      <c r="A17" s="390" t="s">
        <v>140</v>
      </c>
      <c r="B17" s="391"/>
      <c r="C17" s="381"/>
      <c r="D17" s="382"/>
      <c r="E17" s="382"/>
      <c r="F17" s="385" t="s">
        <v>122</v>
      </c>
      <c r="G17" s="188"/>
      <c r="H17" s="462"/>
      <c r="I17" s="463"/>
      <c r="J17" s="463"/>
      <c r="K17" s="463"/>
      <c r="L17" s="463"/>
      <c r="M17" s="463"/>
      <c r="N17" s="463"/>
      <c r="O17" s="463"/>
      <c r="P17" s="464"/>
      <c r="Y17" s="175"/>
    </row>
    <row r="18" spans="1:25" ht="12.75" x14ac:dyDescent="0.15">
      <c r="A18" s="390"/>
      <c r="B18" s="391"/>
      <c r="C18" s="383"/>
      <c r="D18" s="384"/>
      <c r="E18" s="384"/>
      <c r="F18" s="386"/>
      <c r="G18" s="188"/>
      <c r="H18" s="462"/>
      <c r="I18" s="463"/>
      <c r="J18" s="463"/>
      <c r="K18" s="463"/>
      <c r="L18" s="463"/>
      <c r="M18" s="463"/>
      <c r="N18" s="463"/>
      <c r="O18" s="463"/>
      <c r="P18" s="464"/>
      <c r="Y18" s="175"/>
    </row>
    <row r="19" spans="1:25" ht="12.75" x14ac:dyDescent="0.15">
      <c r="A19" s="390" t="s">
        <v>123</v>
      </c>
      <c r="B19" s="391"/>
      <c r="C19" s="381"/>
      <c r="D19" s="382"/>
      <c r="E19" s="382"/>
      <c r="F19" s="385" t="s">
        <v>122</v>
      </c>
      <c r="G19" s="89"/>
      <c r="H19" s="462"/>
      <c r="I19" s="463"/>
      <c r="J19" s="463"/>
      <c r="K19" s="463"/>
      <c r="L19" s="463"/>
      <c r="M19" s="463"/>
      <c r="N19" s="463"/>
      <c r="O19" s="463"/>
      <c r="P19" s="464"/>
      <c r="Y19" s="175"/>
    </row>
    <row r="20" spans="1:25" ht="12.75" x14ac:dyDescent="0.15">
      <c r="A20" s="390"/>
      <c r="B20" s="391"/>
      <c r="C20" s="383"/>
      <c r="D20" s="384"/>
      <c r="E20" s="384"/>
      <c r="F20" s="386"/>
      <c r="G20" s="89"/>
      <c r="H20" s="462"/>
      <c r="I20" s="463"/>
      <c r="J20" s="463"/>
      <c r="K20" s="463"/>
      <c r="L20" s="463"/>
      <c r="M20" s="463"/>
      <c r="N20" s="463"/>
      <c r="O20" s="463"/>
      <c r="P20" s="464"/>
      <c r="Y20" s="175"/>
    </row>
    <row r="21" spans="1:25" ht="12.75" x14ac:dyDescent="0.15">
      <c r="A21" s="390" t="s">
        <v>138</v>
      </c>
      <c r="B21" s="391"/>
      <c r="C21" s="381"/>
      <c r="D21" s="382"/>
      <c r="E21" s="382"/>
      <c r="F21" s="385" t="s">
        <v>122</v>
      </c>
      <c r="G21" s="89"/>
      <c r="H21" s="462"/>
      <c r="I21" s="463"/>
      <c r="J21" s="463"/>
      <c r="K21" s="463"/>
      <c r="L21" s="463"/>
      <c r="M21" s="463"/>
      <c r="N21" s="463"/>
      <c r="O21" s="463"/>
      <c r="P21" s="464"/>
      <c r="Y21" s="175"/>
    </row>
    <row r="22" spans="1:25" ht="12.75" x14ac:dyDescent="0.15">
      <c r="A22" s="390"/>
      <c r="B22" s="391"/>
      <c r="C22" s="383"/>
      <c r="D22" s="384"/>
      <c r="E22" s="384"/>
      <c r="F22" s="386"/>
      <c r="G22" s="89"/>
      <c r="H22" s="462"/>
      <c r="I22" s="463"/>
      <c r="J22" s="463"/>
      <c r="K22" s="463"/>
      <c r="L22" s="463"/>
      <c r="M22" s="463"/>
      <c r="N22" s="463"/>
      <c r="O22" s="463"/>
      <c r="P22" s="464"/>
    </row>
    <row r="23" spans="1:25" ht="30" customHeight="1" x14ac:dyDescent="0.15">
      <c r="A23" s="392" t="s">
        <v>141</v>
      </c>
      <c r="B23" s="392"/>
      <c r="C23" s="162" t="s">
        <v>235</v>
      </c>
      <c r="D23" s="398"/>
      <c r="E23" s="398"/>
      <c r="F23" s="160"/>
      <c r="G23" s="91"/>
      <c r="H23" s="462"/>
      <c r="I23" s="463"/>
      <c r="J23" s="463"/>
      <c r="K23" s="463"/>
      <c r="L23" s="463"/>
      <c r="M23" s="463"/>
      <c r="N23" s="463"/>
      <c r="O23" s="463"/>
      <c r="P23" s="464"/>
    </row>
    <row r="24" spans="1:25" ht="30" customHeight="1" x14ac:dyDescent="0.15">
      <c r="A24" s="392"/>
      <c r="B24" s="392"/>
      <c r="C24" s="163" t="s">
        <v>236</v>
      </c>
      <c r="D24" s="399"/>
      <c r="E24" s="399"/>
      <c r="F24" s="161"/>
      <c r="G24" s="91"/>
      <c r="H24" s="462"/>
      <c r="I24" s="463"/>
      <c r="J24" s="463"/>
      <c r="K24" s="463"/>
      <c r="L24" s="463"/>
      <c r="M24" s="463"/>
      <c r="N24" s="463"/>
      <c r="O24" s="463"/>
      <c r="P24" s="464"/>
    </row>
    <row r="25" spans="1:25" ht="12.75" x14ac:dyDescent="0.15">
      <c r="A25" s="392" t="s">
        <v>125</v>
      </c>
      <c r="B25" s="393"/>
      <c r="C25" s="394"/>
      <c r="D25" s="395"/>
      <c r="E25" s="395"/>
      <c r="F25" s="385" t="s">
        <v>139</v>
      </c>
      <c r="G25" s="188"/>
      <c r="H25" s="462"/>
      <c r="I25" s="463"/>
      <c r="J25" s="463"/>
      <c r="K25" s="463"/>
      <c r="L25" s="463"/>
      <c r="M25" s="463"/>
      <c r="N25" s="463"/>
      <c r="O25" s="463"/>
      <c r="P25" s="464"/>
    </row>
    <row r="26" spans="1:25" ht="12.75" x14ac:dyDescent="0.15">
      <c r="A26" s="392"/>
      <c r="B26" s="393"/>
      <c r="C26" s="396"/>
      <c r="D26" s="397"/>
      <c r="E26" s="397"/>
      <c r="F26" s="386"/>
      <c r="G26" s="188"/>
      <c r="H26" s="465"/>
      <c r="I26" s="466"/>
      <c r="J26" s="466"/>
      <c r="K26" s="466"/>
      <c r="L26" s="466"/>
      <c r="M26" s="466"/>
      <c r="N26" s="466"/>
      <c r="O26" s="466"/>
      <c r="P26" s="467"/>
    </row>
    <row r="27" spans="1:25" ht="12.75" x14ac:dyDescent="0.15">
      <c r="A27" s="92"/>
      <c r="B27" s="181">
        <v>1</v>
      </c>
      <c r="C27" s="191" t="str">
        <f>IF(C25&gt;B27,"↑利子補給率は1.0%以下となりますのでご確認ください","")</f>
        <v/>
      </c>
      <c r="D27" s="189"/>
      <c r="E27" s="189"/>
      <c r="F27" s="189"/>
      <c r="G27" s="189"/>
      <c r="H27" s="189"/>
      <c r="I27" s="90"/>
      <c r="J27" s="80"/>
      <c r="K27" s="80"/>
      <c r="L27" s="80"/>
      <c r="M27" s="80"/>
      <c r="N27" s="80"/>
      <c r="O27" s="80"/>
      <c r="P27" s="80"/>
    </row>
    <row r="28" spans="1:25" ht="12.75" x14ac:dyDescent="0.15">
      <c r="A28" s="92"/>
      <c r="B28" s="92"/>
      <c r="C28" s="189"/>
      <c r="D28" s="189"/>
      <c r="E28" s="189"/>
      <c r="F28" s="189"/>
      <c r="G28" s="189"/>
      <c r="H28" s="189"/>
      <c r="I28" s="90"/>
      <c r="J28" s="80"/>
      <c r="K28" s="80"/>
      <c r="L28" s="80"/>
      <c r="M28" s="80"/>
      <c r="N28" s="80"/>
      <c r="O28" s="80"/>
      <c r="P28" s="80"/>
    </row>
    <row r="29" spans="1:25" ht="12.75" x14ac:dyDescent="0.15">
      <c r="A29" s="92"/>
      <c r="B29" s="92"/>
      <c r="C29" s="90"/>
      <c r="D29" s="90"/>
      <c r="E29" s="92"/>
      <c r="F29" s="92"/>
      <c r="G29" s="92"/>
      <c r="H29" s="90"/>
      <c r="I29" s="90"/>
      <c r="J29" s="80"/>
      <c r="K29" s="80"/>
      <c r="L29" s="80"/>
      <c r="M29" s="80"/>
      <c r="N29" s="80"/>
      <c r="O29" s="80"/>
      <c r="P29" s="80"/>
    </row>
    <row r="30" spans="1:25" ht="12.75" x14ac:dyDescent="0.15">
      <c r="A30" s="80" t="s">
        <v>142</v>
      </c>
      <c r="B30" s="80"/>
      <c r="C30" s="80"/>
      <c r="D30" s="80"/>
      <c r="E30" s="80"/>
      <c r="F30" s="80"/>
      <c r="G30" s="80"/>
      <c r="H30" s="80"/>
      <c r="I30" s="80"/>
      <c r="J30" s="80"/>
      <c r="K30" s="80"/>
      <c r="L30" s="80"/>
      <c r="M30" s="80"/>
      <c r="N30" s="80"/>
      <c r="O30" s="80"/>
      <c r="P30" s="80"/>
    </row>
    <row r="31" spans="1:25" ht="13.5" thickBot="1" x14ac:dyDescent="0.2">
      <c r="A31" s="80"/>
      <c r="B31" s="80"/>
      <c r="C31" s="80"/>
      <c r="D31" s="80"/>
      <c r="E31" s="80"/>
      <c r="F31" s="80"/>
      <c r="G31" s="80"/>
      <c r="H31" s="80"/>
      <c r="I31" s="80"/>
      <c r="J31" s="80"/>
      <c r="K31" s="80"/>
      <c r="L31" s="80"/>
      <c r="M31" s="80"/>
      <c r="N31" s="80"/>
      <c r="O31" s="80"/>
      <c r="P31" s="80"/>
    </row>
    <row r="32" spans="1:25" ht="12" customHeight="1" x14ac:dyDescent="0.15">
      <c r="A32" s="404" t="s">
        <v>29</v>
      </c>
      <c r="B32" s="405"/>
      <c r="C32" s="406"/>
      <c r="D32" s="387" t="s">
        <v>158</v>
      </c>
      <c r="E32" s="388"/>
      <c r="F32" s="388"/>
      <c r="G32" s="388"/>
      <c r="H32" s="388"/>
      <c r="I32" s="388"/>
      <c r="J32" s="388"/>
      <c r="K32" s="388"/>
      <c r="L32" s="389"/>
      <c r="M32" s="431" t="s">
        <v>152</v>
      </c>
      <c r="N32" s="431"/>
      <c r="O32" s="431"/>
      <c r="P32" s="432"/>
    </row>
    <row r="33" spans="1:16" ht="24.95" customHeight="1" thickBot="1" x14ac:dyDescent="0.2">
      <c r="A33" s="407"/>
      <c r="B33" s="408"/>
      <c r="C33" s="409"/>
      <c r="D33" s="443" t="s">
        <v>29</v>
      </c>
      <c r="E33" s="444"/>
      <c r="F33" s="444"/>
      <c r="G33" s="445"/>
      <c r="H33" s="449" t="s">
        <v>143</v>
      </c>
      <c r="I33" s="451" t="s">
        <v>144</v>
      </c>
      <c r="J33" s="451" t="s">
        <v>149</v>
      </c>
      <c r="K33" s="447" t="s">
        <v>327</v>
      </c>
      <c r="L33" s="448"/>
      <c r="M33" s="433"/>
      <c r="N33" s="434"/>
      <c r="O33" s="434"/>
      <c r="P33" s="435"/>
    </row>
    <row r="34" spans="1:16" ht="24.95" customHeight="1" thickBot="1" x14ac:dyDescent="0.2">
      <c r="A34" s="410"/>
      <c r="B34" s="411"/>
      <c r="C34" s="412"/>
      <c r="D34" s="149" t="s">
        <v>31</v>
      </c>
      <c r="E34" s="149" t="s">
        <v>32</v>
      </c>
      <c r="F34" s="149" t="s">
        <v>33</v>
      </c>
      <c r="G34" s="93" t="s">
        <v>159</v>
      </c>
      <c r="H34" s="450"/>
      <c r="I34" s="452"/>
      <c r="J34" s="452"/>
      <c r="K34" s="94"/>
      <c r="L34" s="149" t="s">
        <v>160</v>
      </c>
      <c r="M34" s="95" t="s">
        <v>195</v>
      </c>
      <c r="N34" s="149" t="s">
        <v>150</v>
      </c>
      <c r="O34" s="96" t="s">
        <v>195</v>
      </c>
      <c r="P34" s="97" t="s">
        <v>151</v>
      </c>
    </row>
    <row r="35" spans="1:16" ht="12" hidden="1" customHeight="1" thickBot="1" x14ac:dyDescent="0.2">
      <c r="A35" s="98"/>
      <c r="B35" s="99"/>
      <c r="C35" s="99"/>
      <c r="D35" s="99"/>
      <c r="E35" s="99"/>
      <c r="F35" s="99"/>
      <c r="G35" s="100"/>
      <c r="H35" s="99"/>
      <c r="I35" s="99"/>
      <c r="J35" s="99"/>
      <c r="K35" s="101"/>
      <c r="L35" s="99"/>
      <c r="M35" s="100"/>
      <c r="N35" s="99"/>
      <c r="O35" s="102"/>
      <c r="P35" s="103"/>
    </row>
    <row r="36" spans="1:16" ht="12" customHeight="1" x14ac:dyDescent="0.15">
      <c r="A36" s="413" t="s">
        <v>366</v>
      </c>
      <c r="B36" s="414"/>
      <c r="C36" s="415"/>
      <c r="D36" s="234"/>
      <c r="E36" s="234"/>
      <c r="F36" s="104" t="str">
        <f>IF(D36="","",E36-D36+1)</f>
        <v/>
      </c>
      <c r="G36" s="436" t="str">
        <f>IF(F36="","",SUM(F36:F43))</f>
        <v/>
      </c>
      <c r="H36" s="235"/>
      <c r="I36" s="235"/>
      <c r="J36" s="79"/>
      <c r="K36" s="105" t="str">
        <f>IF(D36="","",ROUNDDOWN(I36*J36*F36/365,0))</f>
        <v/>
      </c>
      <c r="L36" s="439" t="str">
        <f>IF(K36="","",SUM(K36:K43))</f>
        <v/>
      </c>
      <c r="M36" s="107">
        <f>IF(H36="",M35,H36)</f>
        <v>0</v>
      </c>
      <c r="N36" s="155" t="s">
        <v>228</v>
      </c>
      <c r="O36" s="156">
        <f>IF(I36="",O35,I36)</f>
        <v>0</v>
      </c>
      <c r="P36" s="152" t="s">
        <v>229</v>
      </c>
    </row>
    <row r="37" spans="1:16" x14ac:dyDescent="0.15">
      <c r="A37" s="416"/>
      <c r="B37" s="417"/>
      <c r="C37" s="418"/>
      <c r="D37" s="230"/>
      <c r="E37" s="230"/>
      <c r="F37" s="110" t="str">
        <f t="shared" ref="F37:F42" si="0">IF(D37="","",E37-D37+1)</f>
        <v/>
      </c>
      <c r="G37" s="437"/>
      <c r="H37" s="231"/>
      <c r="I37" s="231"/>
      <c r="J37" s="112" t="str">
        <f t="shared" ref="J37:J42" si="1">IF(J36="","",$J$36)</f>
        <v/>
      </c>
      <c r="K37" s="111" t="str">
        <f>IF(D37="","",ROUNDDOWN(I37*J37*F37/365,0))</f>
        <v/>
      </c>
      <c r="L37" s="440"/>
      <c r="M37" s="113">
        <f t="shared" ref="M37:M51" si="2">IF(H37="",M36,H37)</f>
        <v>0</v>
      </c>
      <c r="N37" s="111">
        <f>M36-M37</f>
        <v>0</v>
      </c>
      <c r="O37" s="114">
        <f t="shared" ref="O37:O51" si="3">IF(I37="",O36,I37)</f>
        <v>0</v>
      </c>
      <c r="P37" s="111">
        <f>O36-O37</f>
        <v>0</v>
      </c>
    </row>
    <row r="38" spans="1:16" x14ac:dyDescent="0.15">
      <c r="A38" s="416"/>
      <c r="B38" s="417"/>
      <c r="C38" s="418"/>
      <c r="D38" s="230"/>
      <c r="E38" s="230"/>
      <c r="F38" s="110" t="str">
        <f t="shared" si="0"/>
        <v/>
      </c>
      <c r="G38" s="437"/>
      <c r="H38" s="231"/>
      <c r="I38" s="231"/>
      <c r="J38" s="112" t="str">
        <f t="shared" si="1"/>
        <v/>
      </c>
      <c r="K38" s="111" t="str">
        <f t="shared" ref="K38:K43" si="4">IF(D38="","",ROUNDDOWN(I38*J38*F38/365,0))</f>
        <v/>
      </c>
      <c r="L38" s="440"/>
      <c r="M38" s="113">
        <f t="shared" si="2"/>
        <v>0</v>
      </c>
      <c r="N38" s="111">
        <f t="shared" ref="N38:N51" si="5">M37-M38</f>
        <v>0</v>
      </c>
      <c r="O38" s="114">
        <f t="shared" si="3"/>
        <v>0</v>
      </c>
      <c r="P38" s="115">
        <f t="shared" ref="P38:P51" si="6">O37-O38</f>
        <v>0</v>
      </c>
    </row>
    <row r="39" spans="1:16" ht="12" customHeight="1" x14ac:dyDescent="0.15">
      <c r="A39" s="416"/>
      <c r="B39" s="417"/>
      <c r="C39" s="418"/>
      <c r="D39" s="230"/>
      <c r="E39" s="230"/>
      <c r="F39" s="110" t="str">
        <f t="shared" si="0"/>
        <v/>
      </c>
      <c r="G39" s="437"/>
      <c r="H39" s="231"/>
      <c r="I39" s="231"/>
      <c r="J39" s="112" t="str">
        <f t="shared" si="1"/>
        <v/>
      </c>
      <c r="K39" s="111" t="str">
        <f t="shared" si="4"/>
        <v/>
      </c>
      <c r="L39" s="440"/>
      <c r="M39" s="113">
        <f t="shared" si="2"/>
        <v>0</v>
      </c>
      <c r="N39" s="111">
        <f t="shared" si="5"/>
        <v>0</v>
      </c>
      <c r="O39" s="114">
        <f t="shared" si="3"/>
        <v>0</v>
      </c>
      <c r="P39" s="115">
        <f t="shared" si="6"/>
        <v>0</v>
      </c>
    </row>
    <row r="40" spans="1:16" ht="12" customHeight="1" x14ac:dyDescent="0.15">
      <c r="A40" s="416"/>
      <c r="B40" s="417"/>
      <c r="C40" s="418"/>
      <c r="D40" s="230"/>
      <c r="E40" s="230"/>
      <c r="F40" s="110" t="str">
        <f t="shared" si="0"/>
        <v/>
      </c>
      <c r="G40" s="437"/>
      <c r="H40" s="231"/>
      <c r="I40" s="231"/>
      <c r="J40" s="112" t="str">
        <f t="shared" si="1"/>
        <v/>
      </c>
      <c r="K40" s="111" t="str">
        <f t="shared" si="4"/>
        <v/>
      </c>
      <c r="L40" s="440"/>
      <c r="M40" s="113">
        <f t="shared" si="2"/>
        <v>0</v>
      </c>
      <c r="N40" s="111">
        <f t="shared" si="5"/>
        <v>0</v>
      </c>
      <c r="O40" s="114">
        <f t="shared" si="3"/>
        <v>0</v>
      </c>
      <c r="P40" s="115">
        <f t="shared" si="6"/>
        <v>0</v>
      </c>
    </row>
    <row r="41" spans="1:16" ht="12" customHeight="1" x14ac:dyDescent="0.15">
      <c r="A41" s="416"/>
      <c r="B41" s="417"/>
      <c r="C41" s="418"/>
      <c r="D41" s="230"/>
      <c r="E41" s="230"/>
      <c r="F41" s="110" t="str">
        <f t="shared" si="0"/>
        <v/>
      </c>
      <c r="G41" s="437"/>
      <c r="H41" s="231"/>
      <c r="I41" s="231"/>
      <c r="J41" s="112" t="str">
        <f t="shared" si="1"/>
        <v/>
      </c>
      <c r="K41" s="111" t="str">
        <f t="shared" si="4"/>
        <v/>
      </c>
      <c r="L41" s="440"/>
      <c r="M41" s="113">
        <f t="shared" si="2"/>
        <v>0</v>
      </c>
      <c r="N41" s="111">
        <f t="shared" si="5"/>
        <v>0</v>
      </c>
      <c r="O41" s="114">
        <f t="shared" si="3"/>
        <v>0</v>
      </c>
      <c r="P41" s="115">
        <f t="shared" si="6"/>
        <v>0</v>
      </c>
    </row>
    <row r="42" spans="1:16" ht="12" customHeight="1" x14ac:dyDescent="0.15">
      <c r="A42" s="416"/>
      <c r="B42" s="417"/>
      <c r="C42" s="418"/>
      <c r="D42" s="230"/>
      <c r="E42" s="230"/>
      <c r="F42" s="110" t="str">
        <f t="shared" si="0"/>
        <v/>
      </c>
      <c r="G42" s="437"/>
      <c r="H42" s="231"/>
      <c r="I42" s="231"/>
      <c r="J42" s="112" t="str">
        <f t="shared" si="1"/>
        <v/>
      </c>
      <c r="K42" s="111" t="str">
        <f t="shared" si="4"/>
        <v/>
      </c>
      <c r="L42" s="440"/>
      <c r="M42" s="113">
        <f t="shared" si="2"/>
        <v>0</v>
      </c>
      <c r="N42" s="111">
        <f t="shared" si="5"/>
        <v>0</v>
      </c>
      <c r="O42" s="114">
        <f t="shared" si="3"/>
        <v>0</v>
      </c>
      <c r="P42" s="115">
        <f t="shared" si="6"/>
        <v>0</v>
      </c>
    </row>
    <row r="43" spans="1:16" ht="12.75" customHeight="1" thickBot="1" x14ac:dyDescent="0.2">
      <c r="A43" s="419"/>
      <c r="B43" s="420"/>
      <c r="C43" s="421"/>
      <c r="D43" s="192" t="str">
        <f t="shared" ref="D43" si="7">IF($D$53&gt;0,$G$57,IF($E$53&gt;0,$G$57,""))</f>
        <v/>
      </c>
      <c r="E43" s="193"/>
      <c r="F43" s="136"/>
      <c r="G43" s="446"/>
      <c r="H43" s="137"/>
      <c r="I43" s="137"/>
      <c r="J43" s="138" t="str">
        <f t="shared" ref="J43:J51" si="8">IF(J42="","",$J$36)</f>
        <v/>
      </c>
      <c r="K43" s="137" t="str">
        <f t="shared" si="4"/>
        <v/>
      </c>
      <c r="L43" s="442"/>
      <c r="M43" s="153">
        <f t="shared" si="2"/>
        <v>0</v>
      </c>
      <c r="N43" s="137">
        <f t="shared" si="5"/>
        <v>0</v>
      </c>
      <c r="O43" s="139">
        <f t="shared" si="3"/>
        <v>0</v>
      </c>
      <c r="P43" s="141">
        <f t="shared" si="6"/>
        <v>0</v>
      </c>
    </row>
    <row r="44" spans="1:16" x14ac:dyDescent="0.15">
      <c r="A44" s="422" t="s">
        <v>237</v>
      </c>
      <c r="B44" s="423"/>
      <c r="C44" s="424"/>
      <c r="D44" s="234"/>
      <c r="E44" s="234"/>
      <c r="F44" s="104" t="str">
        <f>IF(D44="","",E44-D44+1)</f>
        <v/>
      </c>
      <c r="G44" s="436" t="str">
        <f>IF(F44="","",SUM(F44:F51))</f>
        <v/>
      </c>
      <c r="H44" s="235"/>
      <c r="I44" s="235"/>
      <c r="J44" s="106" t="str">
        <f t="shared" si="8"/>
        <v/>
      </c>
      <c r="K44" s="105" t="str">
        <f>IF(D44="","",ROUNDDOWN(I44*J44*F44/365,0))</f>
        <v/>
      </c>
      <c r="L44" s="439" t="str">
        <f>IF(K44="","",SUM(K44:K51))</f>
        <v/>
      </c>
      <c r="M44" s="107">
        <f t="shared" si="2"/>
        <v>0</v>
      </c>
      <c r="N44" s="105">
        <f t="shared" si="5"/>
        <v>0</v>
      </c>
      <c r="O44" s="108">
        <f t="shared" si="3"/>
        <v>0</v>
      </c>
      <c r="P44" s="109">
        <f t="shared" si="6"/>
        <v>0</v>
      </c>
    </row>
    <row r="45" spans="1:16" x14ac:dyDescent="0.15">
      <c r="A45" s="425"/>
      <c r="B45" s="426"/>
      <c r="C45" s="427"/>
      <c r="D45" s="230"/>
      <c r="E45" s="230"/>
      <c r="F45" s="110" t="str">
        <f t="shared" ref="F45:F50" si="9">IF(D45="","",E45-D45+1)</f>
        <v/>
      </c>
      <c r="G45" s="437"/>
      <c r="H45" s="231"/>
      <c r="I45" s="231"/>
      <c r="J45" s="112" t="str">
        <f t="shared" si="8"/>
        <v/>
      </c>
      <c r="K45" s="111" t="str">
        <f>IF(D45="","",ROUNDDOWN(I45*J45*F45/365,0))</f>
        <v/>
      </c>
      <c r="L45" s="440"/>
      <c r="M45" s="113">
        <f t="shared" si="2"/>
        <v>0</v>
      </c>
      <c r="N45" s="111">
        <f t="shared" si="5"/>
        <v>0</v>
      </c>
      <c r="O45" s="114">
        <f t="shared" si="3"/>
        <v>0</v>
      </c>
      <c r="P45" s="115">
        <f t="shared" si="6"/>
        <v>0</v>
      </c>
    </row>
    <row r="46" spans="1:16" x14ac:dyDescent="0.15">
      <c r="A46" s="425"/>
      <c r="B46" s="426"/>
      <c r="C46" s="427"/>
      <c r="D46" s="230"/>
      <c r="E46" s="230"/>
      <c r="F46" s="110" t="str">
        <f t="shared" si="9"/>
        <v/>
      </c>
      <c r="G46" s="437"/>
      <c r="H46" s="231"/>
      <c r="I46" s="231"/>
      <c r="J46" s="112" t="str">
        <f t="shared" si="8"/>
        <v/>
      </c>
      <c r="K46" s="111" t="str">
        <f t="shared" ref="K46:K51" si="10">IF(D46="","",ROUNDDOWN(I46*J46*F46/365,0))</f>
        <v/>
      </c>
      <c r="L46" s="440"/>
      <c r="M46" s="113">
        <f t="shared" si="2"/>
        <v>0</v>
      </c>
      <c r="N46" s="111">
        <f t="shared" si="5"/>
        <v>0</v>
      </c>
      <c r="O46" s="114">
        <f t="shared" si="3"/>
        <v>0</v>
      </c>
      <c r="P46" s="115">
        <f t="shared" si="6"/>
        <v>0</v>
      </c>
    </row>
    <row r="47" spans="1:16" ht="12" customHeight="1" x14ac:dyDescent="0.15">
      <c r="A47" s="425"/>
      <c r="B47" s="426"/>
      <c r="C47" s="427"/>
      <c r="D47" s="230"/>
      <c r="E47" s="230"/>
      <c r="F47" s="110" t="str">
        <f t="shared" si="9"/>
        <v/>
      </c>
      <c r="G47" s="437"/>
      <c r="H47" s="231"/>
      <c r="I47" s="231"/>
      <c r="J47" s="112" t="str">
        <f t="shared" si="8"/>
        <v/>
      </c>
      <c r="K47" s="111" t="str">
        <f t="shared" si="10"/>
        <v/>
      </c>
      <c r="L47" s="440"/>
      <c r="M47" s="113">
        <f t="shared" si="2"/>
        <v>0</v>
      </c>
      <c r="N47" s="111">
        <f t="shared" si="5"/>
        <v>0</v>
      </c>
      <c r="O47" s="114">
        <f t="shared" si="3"/>
        <v>0</v>
      </c>
      <c r="P47" s="115">
        <f t="shared" si="6"/>
        <v>0</v>
      </c>
    </row>
    <row r="48" spans="1:16" ht="12" customHeight="1" x14ac:dyDescent="0.15">
      <c r="A48" s="425"/>
      <c r="B48" s="426"/>
      <c r="C48" s="427"/>
      <c r="D48" s="230"/>
      <c r="E48" s="230"/>
      <c r="F48" s="110" t="str">
        <f t="shared" si="9"/>
        <v/>
      </c>
      <c r="G48" s="437"/>
      <c r="H48" s="231"/>
      <c r="I48" s="231"/>
      <c r="J48" s="112" t="str">
        <f t="shared" si="8"/>
        <v/>
      </c>
      <c r="K48" s="111" t="str">
        <f t="shared" si="10"/>
        <v/>
      </c>
      <c r="L48" s="440"/>
      <c r="M48" s="113">
        <f t="shared" si="2"/>
        <v>0</v>
      </c>
      <c r="N48" s="111">
        <f t="shared" si="5"/>
        <v>0</v>
      </c>
      <c r="O48" s="114">
        <f t="shared" si="3"/>
        <v>0</v>
      </c>
      <c r="P48" s="115">
        <f t="shared" si="6"/>
        <v>0</v>
      </c>
    </row>
    <row r="49" spans="1:16" ht="12" customHeight="1" x14ac:dyDescent="0.15">
      <c r="A49" s="425"/>
      <c r="B49" s="426"/>
      <c r="C49" s="427"/>
      <c r="D49" s="230"/>
      <c r="E49" s="230"/>
      <c r="F49" s="110" t="str">
        <f t="shared" si="9"/>
        <v/>
      </c>
      <c r="G49" s="437"/>
      <c r="H49" s="231"/>
      <c r="I49" s="231"/>
      <c r="J49" s="112" t="str">
        <f t="shared" si="8"/>
        <v/>
      </c>
      <c r="K49" s="111" t="str">
        <f t="shared" si="10"/>
        <v/>
      </c>
      <c r="L49" s="440"/>
      <c r="M49" s="113">
        <f t="shared" si="2"/>
        <v>0</v>
      </c>
      <c r="N49" s="111">
        <f t="shared" si="5"/>
        <v>0</v>
      </c>
      <c r="O49" s="114">
        <f t="shared" si="3"/>
        <v>0</v>
      </c>
      <c r="P49" s="115">
        <f t="shared" si="6"/>
        <v>0</v>
      </c>
    </row>
    <row r="50" spans="1:16" ht="12" customHeight="1" x14ac:dyDescent="0.15">
      <c r="A50" s="425"/>
      <c r="B50" s="426"/>
      <c r="C50" s="427"/>
      <c r="D50" s="230"/>
      <c r="E50" s="230"/>
      <c r="F50" s="110" t="str">
        <f t="shared" si="9"/>
        <v/>
      </c>
      <c r="G50" s="437"/>
      <c r="H50" s="231"/>
      <c r="I50" s="231"/>
      <c r="J50" s="112" t="str">
        <f t="shared" si="8"/>
        <v/>
      </c>
      <c r="K50" s="111" t="str">
        <f t="shared" si="10"/>
        <v/>
      </c>
      <c r="L50" s="440"/>
      <c r="M50" s="113">
        <f t="shared" si="2"/>
        <v>0</v>
      </c>
      <c r="N50" s="111">
        <f t="shared" si="5"/>
        <v>0</v>
      </c>
      <c r="O50" s="114">
        <f t="shared" si="3"/>
        <v>0</v>
      </c>
      <c r="P50" s="115">
        <f t="shared" si="6"/>
        <v>0</v>
      </c>
    </row>
    <row r="51" spans="1:16" ht="12.75" customHeight="1" thickBot="1" x14ac:dyDescent="0.2">
      <c r="A51" s="428"/>
      <c r="B51" s="429"/>
      <c r="C51" s="430"/>
      <c r="D51" s="194" t="str">
        <f>IF($D$72&gt;0,$G$76,IF($E$72&gt;0,$G$76,""))</f>
        <v/>
      </c>
      <c r="E51" s="195"/>
      <c r="F51" s="116"/>
      <c r="G51" s="438"/>
      <c r="H51" s="117"/>
      <c r="I51" s="117"/>
      <c r="J51" s="118" t="str">
        <f t="shared" si="8"/>
        <v/>
      </c>
      <c r="K51" s="117" t="str">
        <f t="shared" si="10"/>
        <v/>
      </c>
      <c r="L51" s="441"/>
      <c r="M51" s="119">
        <f t="shared" si="2"/>
        <v>0</v>
      </c>
      <c r="N51" s="117">
        <f t="shared" si="5"/>
        <v>0</v>
      </c>
      <c r="O51" s="120">
        <f t="shared" si="3"/>
        <v>0</v>
      </c>
      <c r="P51" s="121">
        <f t="shared" si="6"/>
        <v>0</v>
      </c>
    </row>
    <row r="52" spans="1:16" x14ac:dyDescent="0.15">
      <c r="D52" s="185"/>
      <c r="E52" s="182"/>
    </row>
    <row r="53" spans="1:16" ht="12" hidden="1" customHeight="1" thickBot="1" x14ac:dyDescent="0.2">
      <c r="B53" s="327"/>
      <c r="C53" s="328" t="s">
        <v>640</v>
      </c>
      <c r="D53" s="329">
        <f>COUNTIF(D55:D70,"NG")</f>
        <v>0</v>
      </c>
      <c r="E53" s="329">
        <f>COUNTIF(E55:E70,"NG")</f>
        <v>0</v>
      </c>
      <c r="F53" s="328"/>
      <c r="G53" s="328"/>
      <c r="H53" s="328"/>
      <c r="I53" s="330"/>
      <c r="J53" s="330"/>
      <c r="K53" s="331"/>
    </row>
    <row r="54" spans="1:16" ht="13.5" hidden="1" thickTop="1" thickBot="1" x14ac:dyDescent="0.2">
      <c r="B54" s="332"/>
      <c r="C54" s="333" t="s">
        <v>364</v>
      </c>
      <c r="D54" s="334">
        <v>43535</v>
      </c>
      <c r="E54" s="334">
        <v>43718</v>
      </c>
      <c r="F54" s="335"/>
      <c r="G54" s="335"/>
      <c r="H54" s="335"/>
      <c r="I54" s="335"/>
      <c r="J54" s="335"/>
      <c r="K54" s="336"/>
      <c r="L54" s="326">
        <f>SUM(L36:L51)</f>
        <v>0</v>
      </c>
    </row>
    <row r="55" spans="1:16" ht="13.5" hidden="1" thickTop="1" x14ac:dyDescent="0.15">
      <c r="B55" s="337" t="s">
        <v>360</v>
      </c>
      <c r="C55" s="338">
        <v>1</v>
      </c>
      <c r="D55" s="183" t="str">
        <f>IF(D36="","",IF(D36&lt;$D$54,"NG",IF(D36&gt;$E$54,"NG","")))</f>
        <v/>
      </c>
      <c r="E55" s="183" t="str">
        <f>IF(E36="","",IF(E36&lt;$D$54,"NG",IF(E36&gt;$E$54,"NG","")))</f>
        <v/>
      </c>
      <c r="F55" s="457" t="s">
        <v>361</v>
      </c>
      <c r="G55" s="455"/>
      <c r="H55" s="455"/>
      <c r="I55" s="335"/>
      <c r="J55" s="335"/>
      <c r="K55" s="336"/>
      <c r="L55" s="187" t="s">
        <v>368</v>
      </c>
    </row>
    <row r="56" spans="1:16" ht="12.75" hidden="1" x14ac:dyDescent="0.15">
      <c r="B56" s="337" t="s">
        <v>360</v>
      </c>
      <c r="C56" s="338">
        <v>1</v>
      </c>
      <c r="D56" s="183" t="str">
        <f t="shared" ref="D56:D61" si="11">IF(D37="","",IF(D37&lt;$D$54,"NG",IF(D37&gt;$E$54,"NG","")))</f>
        <v/>
      </c>
      <c r="E56" s="183" t="str">
        <f t="shared" ref="E56:E61" si="12">IF(E37="","",IF(E37&lt;$D$54,"NG",IF(E37&gt;$E$54,"NG","")))</f>
        <v/>
      </c>
      <c r="F56" s="339" t="s">
        <v>369</v>
      </c>
      <c r="G56" s="339"/>
      <c r="H56" s="339"/>
      <c r="I56" s="339"/>
      <c r="J56" s="339"/>
      <c r="K56" s="340"/>
    </row>
    <row r="57" spans="1:16" ht="12.75" hidden="1" x14ac:dyDescent="0.15">
      <c r="B57" s="337" t="s">
        <v>360</v>
      </c>
      <c r="C57" s="338">
        <v>1</v>
      </c>
      <c r="D57" s="183" t="str">
        <f t="shared" si="11"/>
        <v/>
      </c>
      <c r="E57" s="183" t="str">
        <f t="shared" si="12"/>
        <v/>
      </c>
      <c r="F57" s="339" t="s">
        <v>370</v>
      </c>
      <c r="G57" s="341" t="s">
        <v>381</v>
      </c>
      <c r="H57" s="339"/>
      <c r="I57" s="339"/>
      <c r="J57" s="339"/>
      <c r="K57" s="340"/>
    </row>
    <row r="58" spans="1:16" ht="12.75" hidden="1" x14ac:dyDescent="0.15">
      <c r="B58" s="337" t="s">
        <v>360</v>
      </c>
      <c r="C58" s="338">
        <v>1</v>
      </c>
      <c r="D58" s="183" t="str">
        <f t="shared" si="11"/>
        <v/>
      </c>
      <c r="E58" s="183" t="str">
        <f t="shared" si="12"/>
        <v/>
      </c>
      <c r="F58" s="335"/>
      <c r="G58" s="335"/>
      <c r="H58" s="335"/>
      <c r="I58" s="335"/>
      <c r="J58" s="335"/>
      <c r="K58" s="336"/>
    </row>
    <row r="59" spans="1:16" ht="12.75" hidden="1" x14ac:dyDescent="0.15">
      <c r="B59" s="337" t="s">
        <v>360</v>
      </c>
      <c r="C59" s="338">
        <v>1</v>
      </c>
      <c r="D59" s="183" t="str">
        <f t="shared" si="11"/>
        <v/>
      </c>
      <c r="E59" s="183" t="str">
        <f t="shared" si="12"/>
        <v/>
      </c>
      <c r="F59" s="335"/>
      <c r="G59" s="335"/>
      <c r="H59" s="335"/>
      <c r="I59" s="335"/>
      <c r="J59" s="335"/>
      <c r="K59" s="336"/>
    </row>
    <row r="60" spans="1:16" ht="12.75" hidden="1" x14ac:dyDescent="0.15">
      <c r="B60" s="337" t="s">
        <v>360</v>
      </c>
      <c r="C60" s="338">
        <v>1</v>
      </c>
      <c r="D60" s="183" t="str">
        <f t="shared" si="11"/>
        <v/>
      </c>
      <c r="E60" s="183" t="str">
        <f t="shared" si="12"/>
        <v/>
      </c>
      <c r="F60" s="335"/>
      <c r="G60" s="335"/>
      <c r="H60" s="335"/>
      <c r="I60" s="335"/>
      <c r="J60" s="335"/>
      <c r="K60" s="336"/>
    </row>
    <row r="61" spans="1:16" ht="12.75" hidden="1" x14ac:dyDescent="0.15">
      <c r="B61" s="337" t="s">
        <v>360</v>
      </c>
      <c r="C61" s="338">
        <v>1</v>
      </c>
      <c r="D61" s="183" t="str">
        <f t="shared" si="11"/>
        <v/>
      </c>
      <c r="E61" s="183" t="str">
        <f t="shared" si="12"/>
        <v/>
      </c>
      <c r="F61" s="335"/>
      <c r="G61" s="335"/>
      <c r="H61" s="335"/>
      <c r="I61" s="335"/>
      <c r="J61" s="335"/>
      <c r="K61" s="336"/>
    </row>
    <row r="62" spans="1:16" hidden="1" x14ac:dyDescent="0.15">
      <c r="B62" s="332"/>
      <c r="C62" s="335"/>
      <c r="D62" s="335"/>
      <c r="E62" s="335"/>
      <c r="F62" s="335"/>
      <c r="G62" s="335"/>
      <c r="H62" s="335"/>
      <c r="I62" s="335"/>
      <c r="J62" s="335"/>
      <c r="K62" s="336"/>
    </row>
    <row r="63" spans="1:16" ht="12.75" hidden="1" x14ac:dyDescent="0.15">
      <c r="B63" s="337" t="s">
        <v>360</v>
      </c>
      <c r="C63" s="338">
        <v>2</v>
      </c>
      <c r="D63" s="186" t="s">
        <v>365</v>
      </c>
      <c r="E63" s="184" t="str">
        <f>IF(E36="","",IF(D37="","",IF(E36=D36,"NG",IF(E36&gt;D37,"NG",""))))</f>
        <v/>
      </c>
      <c r="F63" s="456" t="s">
        <v>362</v>
      </c>
      <c r="G63" s="455"/>
      <c r="H63" s="455"/>
      <c r="I63" s="335"/>
      <c r="J63" s="335"/>
      <c r="K63" s="336"/>
    </row>
    <row r="64" spans="1:16" ht="12.75" hidden="1" x14ac:dyDescent="0.15">
      <c r="B64" s="337" t="s">
        <v>360</v>
      </c>
      <c r="C64" s="338">
        <v>2</v>
      </c>
      <c r="D64" s="184" t="str">
        <f>IF(D37="","",IF(D37=E36,"NG",IF(D37&lt;E36,"NG",IF((D37-E36)&gt;1,"NG",""))))</f>
        <v/>
      </c>
      <c r="E64" s="184" t="str">
        <f>IF(E37="","",IF(D38="","",IF(E37=D37,"NG",IF(E37&gt;D38,"NG",""))))</f>
        <v/>
      </c>
      <c r="F64" s="335" t="s">
        <v>363</v>
      </c>
      <c r="G64" s="335"/>
      <c r="H64" s="335"/>
      <c r="I64" s="335"/>
      <c r="J64" s="335"/>
      <c r="K64" s="336"/>
    </row>
    <row r="65" spans="2:16" ht="12.75" hidden="1" x14ac:dyDescent="0.15">
      <c r="B65" s="337" t="s">
        <v>360</v>
      </c>
      <c r="C65" s="338">
        <v>2</v>
      </c>
      <c r="D65" s="184" t="str">
        <f t="shared" ref="D65:D69" si="13">IF(D38="","",IF(D38=E37,"NG",IF(D38&lt;E37,"NG",IF((D38-E37)&gt;1,"NG",""))))</f>
        <v/>
      </c>
      <c r="E65" s="184" t="str">
        <f t="shared" ref="E65:E68" si="14">IF(E38="","",IF(D39="","",IF(E38=D38,"NG",IF(E38&gt;D39,"NG",""))))</f>
        <v/>
      </c>
      <c r="F65" s="335"/>
      <c r="G65" s="335"/>
      <c r="H65" s="335"/>
      <c r="I65" s="335"/>
      <c r="J65" s="335"/>
      <c r="K65" s="336"/>
    </row>
    <row r="66" spans="2:16" ht="12.75" hidden="1" x14ac:dyDescent="0.15">
      <c r="B66" s="337" t="s">
        <v>360</v>
      </c>
      <c r="C66" s="338">
        <v>2</v>
      </c>
      <c r="D66" s="184" t="str">
        <f t="shared" si="13"/>
        <v/>
      </c>
      <c r="E66" s="184" t="str">
        <f t="shared" si="14"/>
        <v/>
      </c>
      <c r="F66" s="335"/>
      <c r="G66" s="335"/>
      <c r="H66" s="335"/>
      <c r="I66" s="335"/>
      <c r="J66" s="335"/>
      <c r="K66" s="336"/>
    </row>
    <row r="67" spans="2:16" ht="12.75" hidden="1" x14ac:dyDescent="0.15">
      <c r="B67" s="337" t="s">
        <v>360</v>
      </c>
      <c r="C67" s="338">
        <v>2</v>
      </c>
      <c r="D67" s="184" t="str">
        <f t="shared" si="13"/>
        <v/>
      </c>
      <c r="E67" s="184" t="str">
        <f t="shared" si="14"/>
        <v/>
      </c>
      <c r="F67" s="335"/>
      <c r="G67" s="335"/>
      <c r="H67" s="335"/>
      <c r="I67" s="335"/>
      <c r="J67" s="335"/>
      <c r="K67" s="336"/>
    </row>
    <row r="68" spans="2:16" ht="12.75" hidden="1" x14ac:dyDescent="0.15">
      <c r="B68" s="337" t="s">
        <v>360</v>
      </c>
      <c r="C68" s="338">
        <v>2</v>
      </c>
      <c r="D68" s="184" t="str">
        <f t="shared" si="13"/>
        <v/>
      </c>
      <c r="E68" s="184" t="str">
        <f t="shared" si="14"/>
        <v/>
      </c>
      <c r="F68" s="335"/>
      <c r="G68" s="335"/>
      <c r="H68" s="335"/>
      <c r="I68" s="335"/>
      <c r="J68" s="335"/>
      <c r="K68" s="336"/>
    </row>
    <row r="69" spans="2:16" ht="12.75" hidden="1" x14ac:dyDescent="0.15">
      <c r="B69" s="337" t="s">
        <v>360</v>
      </c>
      <c r="C69" s="338">
        <v>2</v>
      </c>
      <c r="D69" s="184" t="str">
        <f t="shared" si="13"/>
        <v/>
      </c>
      <c r="E69" s="184" t="str">
        <f>IF(E42="","",IF(E43="","",IF(E42=D42,"NG","")))</f>
        <v/>
      </c>
      <c r="F69" s="335"/>
      <c r="G69" s="335"/>
      <c r="H69" s="335"/>
      <c r="I69" s="335"/>
      <c r="J69" s="335"/>
      <c r="K69" s="336"/>
    </row>
    <row r="70" spans="2:16" hidden="1" x14ac:dyDescent="0.15">
      <c r="B70" s="349"/>
      <c r="C70" s="350"/>
      <c r="D70" s="350"/>
      <c r="E70" s="350"/>
      <c r="F70" s="350"/>
      <c r="G70" s="350"/>
      <c r="H70" s="350"/>
      <c r="I70" s="350"/>
      <c r="J70" s="350"/>
      <c r="K70" s="351"/>
      <c r="L70" s="208"/>
      <c r="M70" s="208"/>
      <c r="N70" s="208"/>
      <c r="O70" s="208"/>
      <c r="P70" s="208"/>
    </row>
    <row r="71" spans="2:16" hidden="1" x14ac:dyDescent="0.15">
      <c r="B71" s="208"/>
      <c r="C71" s="208"/>
      <c r="D71" s="208"/>
      <c r="E71" s="208"/>
      <c r="F71" s="208"/>
      <c r="G71" s="208"/>
      <c r="H71" s="208"/>
      <c r="I71" s="208"/>
      <c r="J71" s="208"/>
      <c r="K71" s="208"/>
      <c r="L71" s="208"/>
      <c r="M71" s="208"/>
      <c r="N71" s="208"/>
      <c r="O71" s="208"/>
      <c r="P71" s="208"/>
    </row>
    <row r="72" spans="2:16" ht="12" hidden="1" customHeight="1" x14ac:dyDescent="0.15">
      <c r="B72" s="327"/>
      <c r="C72" s="328"/>
      <c r="D72" s="329">
        <f>COUNTIF(D74:D89,"NG")</f>
        <v>0</v>
      </c>
      <c r="E72" s="329">
        <f>COUNTIF(E74:E88,"NG")</f>
        <v>0</v>
      </c>
      <c r="F72" s="328"/>
      <c r="G72" s="328"/>
      <c r="H72" s="328"/>
      <c r="I72" s="344"/>
      <c r="J72" s="344"/>
      <c r="K72" s="345"/>
    </row>
    <row r="73" spans="2:16" hidden="1" x14ac:dyDescent="0.15">
      <c r="B73" s="332"/>
      <c r="C73" s="333" t="s">
        <v>367</v>
      </c>
      <c r="D73" s="334">
        <v>43719</v>
      </c>
      <c r="E73" s="334">
        <v>43900</v>
      </c>
      <c r="F73" s="335"/>
      <c r="G73" s="335"/>
      <c r="H73" s="335"/>
      <c r="I73" s="335"/>
      <c r="J73" s="335"/>
      <c r="K73" s="336"/>
    </row>
    <row r="74" spans="2:16" ht="12.75" hidden="1" x14ac:dyDescent="0.15">
      <c r="B74" s="346"/>
      <c r="C74" s="347">
        <v>1</v>
      </c>
      <c r="D74" s="233" t="str">
        <f>IF(D44="","",IF(D44&lt;$D$73,"NG",IF(D44&gt;$E$73,"NG","")))</f>
        <v/>
      </c>
      <c r="E74" s="233" t="str">
        <f>IF(E44="","",IF(E44&lt;$D$73,"NG",IF(E44&gt;$E$73,"NG","")))</f>
        <v/>
      </c>
      <c r="F74" s="453" t="s">
        <v>361</v>
      </c>
      <c r="G74" s="454"/>
      <c r="H74" s="455"/>
      <c r="I74" s="335"/>
      <c r="J74" s="335"/>
      <c r="K74" s="336"/>
    </row>
    <row r="75" spans="2:16" ht="12.75" hidden="1" x14ac:dyDescent="0.15">
      <c r="B75" s="337" t="s">
        <v>360</v>
      </c>
      <c r="C75" s="338">
        <v>1</v>
      </c>
      <c r="D75" s="183" t="str">
        <f t="shared" ref="D75:E80" si="15">IF(D45="","",IF(D45&lt;$D$73,"NG",IF(D45&gt;$E$73,"NG","")))</f>
        <v/>
      </c>
      <c r="E75" s="183" t="str">
        <f t="shared" si="15"/>
        <v/>
      </c>
      <c r="F75" s="339" t="s">
        <v>369</v>
      </c>
      <c r="G75" s="339"/>
      <c r="H75" s="339"/>
      <c r="I75" s="339"/>
      <c r="J75" s="339"/>
      <c r="K75" s="340"/>
    </row>
    <row r="76" spans="2:16" ht="12.75" hidden="1" x14ac:dyDescent="0.15">
      <c r="B76" s="337" t="s">
        <v>360</v>
      </c>
      <c r="C76" s="338">
        <v>1</v>
      </c>
      <c r="D76" s="183" t="str">
        <f t="shared" si="15"/>
        <v/>
      </c>
      <c r="E76" s="183" t="str">
        <f t="shared" si="15"/>
        <v/>
      </c>
      <c r="F76" s="339" t="s">
        <v>370</v>
      </c>
      <c r="G76" s="341" t="s">
        <v>381</v>
      </c>
      <c r="H76" s="339"/>
      <c r="I76" s="339"/>
      <c r="J76" s="339"/>
      <c r="K76" s="340"/>
    </row>
    <row r="77" spans="2:16" ht="12.75" hidden="1" x14ac:dyDescent="0.15">
      <c r="B77" s="337" t="s">
        <v>360</v>
      </c>
      <c r="C77" s="338">
        <v>1</v>
      </c>
      <c r="D77" s="183" t="str">
        <f t="shared" si="15"/>
        <v/>
      </c>
      <c r="E77" s="183" t="str">
        <f t="shared" si="15"/>
        <v/>
      </c>
      <c r="F77" s="335"/>
      <c r="G77" s="335"/>
      <c r="H77" s="335"/>
      <c r="I77" s="335"/>
      <c r="J77" s="335"/>
      <c r="K77" s="336"/>
    </row>
    <row r="78" spans="2:16" ht="12.75" hidden="1" x14ac:dyDescent="0.15">
      <c r="B78" s="337" t="s">
        <v>360</v>
      </c>
      <c r="C78" s="338">
        <v>1</v>
      </c>
      <c r="D78" s="183" t="str">
        <f t="shared" si="15"/>
        <v/>
      </c>
      <c r="E78" s="183" t="str">
        <f t="shared" si="15"/>
        <v/>
      </c>
      <c r="F78" s="335"/>
      <c r="G78" s="335"/>
      <c r="H78" s="335"/>
      <c r="I78" s="335"/>
      <c r="J78" s="335"/>
      <c r="K78" s="336"/>
    </row>
    <row r="79" spans="2:16" ht="12.75" hidden="1" x14ac:dyDescent="0.15">
      <c r="B79" s="337" t="s">
        <v>360</v>
      </c>
      <c r="C79" s="338">
        <v>1</v>
      </c>
      <c r="D79" s="183" t="str">
        <f t="shared" si="15"/>
        <v/>
      </c>
      <c r="E79" s="183" t="str">
        <f t="shared" si="15"/>
        <v/>
      </c>
      <c r="F79" s="335"/>
      <c r="G79" s="335"/>
      <c r="H79" s="335"/>
      <c r="I79" s="335"/>
      <c r="J79" s="335"/>
      <c r="K79" s="336"/>
    </row>
    <row r="80" spans="2:16" ht="12.75" hidden="1" x14ac:dyDescent="0.15">
      <c r="B80" s="337" t="s">
        <v>360</v>
      </c>
      <c r="C80" s="338">
        <v>1</v>
      </c>
      <c r="D80" s="183" t="str">
        <f t="shared" si="15"/>
        <v/>
      </c>
      <c r="E80" s="183" t="str">
        <f t="shared" si="15"/>
        <v/>
      </c>
      <c r="F80" s="335"/>
      <c r="G80" s="335"/>
      <c r="H80" s="335"/>
      <c r="I80" s="335"/>
      <c r="J80" s="335"/>
      <c r="K80" s="336"/>
    </row>
    <row r="81" spans="2:11" hidden="1" x14ac:dyDescent="0.15">
      <c r="B81" s="332"/>
      <c r="C81" s="335"/>
      <c r="D81" s="335"/>
      <c r="E81" s="335"/>
      <c r="F81" s="335"/>
      <c r="G81" s="335"/>
      <c r="H81" s="335"/>
      <c r="I81" s="335"/>
      <c r="J81" s="335"/>
      <c r="K81" s="336"/>
    </row>
    <row r="82" spans="2:11" ht="12.75" hidden="1" x14ac:dyDescent="0.15">
      <c r="B82" s="337" t="s">
        <v>360</v>
      </c>
      <c r="C82" s="338">
        <v>2</v>
      </c>
      <c r="D82" s="186" t="s">
        <v>365</v>
      </c>
      <c r="E82" s="184" t="str">
        <f>IF(E44="","",IF(D45="","",IF(E44=D44,"NG",IF(E44&gt;D45,"NG",""))))</f>
        <v/>
      </c>
      <c r="F82" s="456" t="s">
        <v>362</v>
      </c>
      <c r="G82" s="455"/>
      <c r="H82" s="455"/>
      <c r="I82" s="335"/>
      <c r="J82" s="335"/>
      <c r="K82" s="336"/>
    </row>
    <row r="83" spans="2:11" ht="12.75" hidden="1" x14ac:dyDescent="0.15">
      <c r="B83" s="337" t="s">
        <v>360</v>
      </c>
      <c r="C83" s="338">
        <v>2</v>
      </c>
      <c r="D83" s="184" t="str">
        <f>IF(D45="","",IF(D45=E44,"NG",IF(D45&lt;E44,"NG",IF((D45-E44)&gt;1,"NG",""))))</f>
        <v/>
      </c>
      <c r="E83" s="184" t="str">
        <f>IF(E45="","",IF(D46="","",IF(E45=D45,"NG",IF(E45&gt;D46,"NG",""))))</f>
        <v/>
      </c>
      <c r="F83" s="335" t="s">
        <v>363</v>
      </c>
      <c r="G83" s="335"/>
      <c r="H83" s="335"/>
      <c r="I83" s="335"/>
      <c r="J83" s="335"/>
      <c r="K83" s="336"/>
    </row>
    <row r="84" spans="2:11" ht="12.75" hidden="1" x14ac:dyDescent="0.15">
      <c r="B84" s="337" t="s">
        <v>360</v>
      </c>
      <c r="C84" s="338">
        <v>2</v>
      </c>
      <c r="D84" s="184" t="str">
        <f t="shared" ref="D84:D88" si="16">IF(D46="","",IF(D46=E45,"NG",IF(D46&lt;E45,"NG",IF((D46-E45)&gt;1,"NG",""))))</f>
        <v/>
      </c>
      <c r="E84" s="184" t="str">
        <f>IF(E46="","",IF(D47="","",IF(E46=D46,"NG",IF(E46&gt;D47,"NG",""))))</f>
        <v/>
      </c>
      <c r="F84" s="335"/>
      <c r="G84" s="335"/>
      <c r="H84" s="335"/>
      <c r="I84" s="335"/>
      <c r="J84" s="335"/>
      <c r="K84" s="336"/>
    </row>
    <row r="85" spans="2:11" ht="12.75" hidden="1" x14ac:dyDescent="0.15">
      <c r="B85" s="337" t="s">
        <v>360</v>
      </c>
      <c r="C85" s="338">
        <v>2</v>
      </c>
      <c r="D85" s="184" t="str">
        <f t="shared" si="16"/>
        <v/>
      </c>
      <c r="E85" s="184" t="str">
        <f t="shared" ref="E85:E87" si="17">IF(E47="","",IF(D48="","",IF(E47=D47,"NG",IF(E47&gt;D48,"NG",""))))</f>
        <v/>
      </c>
      <c r="F85" s="335"/>
      <c r="G85" s="335"/>
      <c r="H85" s="335"/>
      <c r="I85" s="335"/>
      <c r="J85" s="335"/>
      <c r="K85" s="336"/>
    </row>
    <row r="86" spans="2:11" ht="12.75" hidden="1" x14ac:dyDescent="0.15">
      <c r="B86" s="337" t="s">
        <v>360</v>
      </c>
      <c r="C86" s="338">
        <v>2</v>
      </c>
      <c r="D86" s="184" t="str">
        <f t="shared" si="16"/>
        <v/>
      </c>
      <c r="E86" s="184" t="str">
        <f t="shared" si="17"/>
        <v/>
      </c>
      <c r="F86" s="335"/>
      <c r="G86" s="335"/>
      <c r="H86" s="335"/>
      <c r="I86" s="335"/>
      <c r="J86" s="335"/>
      <c r="K86" s="336"/>
    </row>
    <row r="87" spans="2:11" ht="12.75" hidden="1" x14ac:dyDescent="0.15">
      <c r="B87" s="337" t="s">
        <v>360</v>
      </c>
      <c r="C87" s="338">
        <v>2</v>
      </c>
      <c r="D87" s="184" t="str">
        <f t="shared" si="16"/>
        <v/>
      </c>
      <c r="E87" s="184" t="str">
        <f t="shared" si="17"/>
        <v/>
      </c>
      <c r="F87" s="335"/>
      <c r="G87" s="335"/>
      <c r="H87" s="335"/>
      <c r="I87" s="335"/>
      <c r="J87" s="335"/>
      <c r="K87" s="336"/>
    </row>
    <row r="88" spans="2:11" ht="12.75" hidden="1" x14ac:dyDescent="0.15">
      <c r="B88" s="337" t="s">
        <v>360</v>
      </c>
      <c r="C88" s="338">
        <v>2</v>
      </c>
      <c r="D88" s="184" t="str">
        <f t="shared" si="16"/>
        <v/>
      </c>
      <c r="E88" s="184" t="str">
        <f>IF(E50="","",IF(E51="","",IF(E50=D50,"NG","")))</f>
        <v/>
      </c>
      <c r="F88" s="335"/>
      <c r="G88" s="335"/>
      <c r="H88" s="335"/>
      <c r="I88" s="335"/>
      <c r="J88" s="335"/>
      <c r="K88" s="336"/>
    </row>
    <row r="89" spans="2:11" hidden="1" x14ac:dyDescent="0.15">
      <c r="B89" s="348"/>
      <c r="C89" s="342"/>
      <c r="D89" s="342"/>
      <c r="E89" s="342"/>
      <c r="F89" s="342"/>
      <c r="G89" s="342"/>
      <c r="H89" s="342"/>
      <c r="I89" s="342"/>
      <c r="J89" s="342"/>
      <c r="K89" s="343"/>
    </row>
  </sheetData>
  <sheetProtection password="EEE6" sheet="1" objects="1" scenarios="1" selectLockedCells="1"/>
  <mergeCells count="52">
    <mergeCell ref="F74:H74"/>
    <mergeCell ref="F82:H82"/>
    <mergeCell ref="F55:H55"/>
    <mergeCell ref="F63:H63"/>
    <mergeCell ref="H6:I7"/>
    <mergeCell ref="H8:P26"/>
    <mergeCell ref="J6:P7"/>
    <mergeCell ref="A32:C34"/>
    <mergeCell ref="A36:C43"/>
    <mergeCell ref="A44:C51"/>
    <mergeCell ref="M32:P33"/>
    <mergeCell ref="G44:G51"/>
    <mergeCell ref="L44:L51"/>
    <mergeCell ref="L36:L43"/>
    <mergeCell ref="D33:G33"/>
    <mergeCell ref="G36:G43"/>
    <mergeCell ref="K33:L33"/>
    <mergeCell ref="H33:H34"/>
    <mergeCell ref="I33:I34"/>
    <mergeCell ref="J33:J34"/>
    <mergeCell ref="B2:C3"/>
    <mergeCell ref="A25:B26"/>
    <mergeCell ref="C25:E26"/>
    <mergeCell ref="F25:F26"/>
    <mergeCell ref="A17:B18"/>
    <mergeCell ref="C17:E18"/>
    <mergeCell ref="F17:F18"/>
    <mergeCell ref="A19:B20"/>
    <mergeCell ref="C19:E20"/>
    <mergeCell ref="F19:F20"/>
    <mergeCell ref="A21:B22"/>
    <mergeCell ref="C21:E22"/>
    <mergeCell ref="A6:B7"/>
    <mergeCell ref="C6:E7"/>
    <mergeCell ref="F6:F7"/>
    <mergeCell ref="A8:B9"/>
    <mergeCell ref="C8:E9"/>
    <mergeCell ref="F8:F9"/>
    <mergeCell ref="D32:L32"/>
    <mergeCell ref="A10:B11"/>
    <mergeCell ref="C10:E11"/>
    <mergeCell ref="F10:F11"/>
    <mergeCell ref="A12:B13"/>
    <mergeCell ref="F21:F22"/>
    <mergeCell ref="A23:B24"/>
    <mergeCell ref="A14:B15"/>
    <mergeCell ref="C14:E15"/>
    <mergeCell ref="F14:F15"/>
    <mergeCell ref="D12:E12"/>
    <mergeCell ref="D13:E13"/>
    <mergeCell ref="D23:E23"/>
    <mergeCell ref="D24:E24"/>
  </mergeCells>
  <phoneticPr fontId="7"/>
  <pageMargins left="0.70866141732283472" right="0.70866141732283472" top="0.74803149606299213" bottom="0.74803149606299213" header="0.31496062992125984" footer="0.31496062992125984"/>
  <pageSetup paperSize="9" scale="70" orientation="landscape" r:id="rId1"/>
  <ignoredErrors>
    <ignoredError sqref="O36 O37:O5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H170"/>
  <sheetViews>
    <sheetView showGridLines="0" view="pageBreakPreview" zoomScaleNormal="100" zoomScaleSheetLayoutView="100" workbookViewId="0">
      <selection activeCell="D11" sqref="D11"/>
    </sheetView>
  </sheetViews>
  <sheetFormatPr defaultRowHeight="12" x14ac:dyDescent="0.15"/>
  <cols>
    <col min="1" max="2" width="15.7109375" style="86" customWidth="1"/>
    <col min="3" max="3" width="8.7109375" style="86" customWidth="1"/>
    <col min="4" max="5" width="15.7109375" style="86" customWidth="1"/>
    <col min="6" max="7" width="8.7109375" style="86" customWidth="1"/>
    <col min="8" max="9" width="15.7109375" style="86" customWidth="1"/>
    <col min="10" max="10" width="9.140625" style="86"/>
    <col min="11" max="12" width="15.7109375" style="86" customWidth="1"/>
    <col min="13" max="13" width="15.7109375" style="86" hidden="1" customWidth="1"/>
    <col min="14" max="14" width="15.7109375" style="86" customWidth="1"/>
    <col min="15" max="15" width="15.7109375" style="86" hidden="1" customWidth="1"/>
    <col min="16" max="16" width="15.7109375" style="86" customWidth="1"/>
    <col min="17" max="17" width="4" style="86" customWidth="1"/>
    <col min="18" max="22" width="4.85546875" style="86" customWidth="1"/>
    <col min="23" max="23" width="3.5703125" style="86" customWidth="1"/>
    <col min="24" max="24" width="11.85546875" style="86" hidden="1" customWidth="1"/>
    <col min="25" max="25" width="6.42578125" style="86" hidden="1" customWidth="1"/>
    <col min="26" max="26" width="10.7109375" style="86" hidden="1" customWidth="1"/>
    <col min="27" max="27" width="9.140625" style="86" hidden="1" customWidth="1"/>
    <col min="28" max="29" width="13" style="86" hidden="1" customWidth="1"/>
    <col min="30" max="30" width="11" style="86" hidden="1" customWidth="1"/>
    <col min="31" max="31" width="13.140625" style="86" hidden="1" customWidth="1"/>
    <col min="32" max="34" width="9.140625" style="86" hidden="1" customWidth="1"/>
    <col min="35" max="36" width="9.140625" style="86" customWidth="1"/>
    <col min="37" max="16384" width="9.140625" style="86"/>
  </cols>
  <sheetData>
    <row r="1" spans="1:33" ht="13.5" thickBot="1" x14ac:dyDescent="0.2">
      <c r="A1" s="80" t="s">
        <v>136</v>
      </c>
      <c r="B1" s="80"/>
      <c r="C1" s="80"/>
      <c r="D1" s="80"/>
      <c r="E1" s="81" t="s">
        <v>156</v>
      </c>
      <c r="L1" s="239" t="str">
        <f>IF(L11="","",SUM(L11:L170))</f>
        <v/>
      </c>
    </row>
    <row r="2" spans="1:33" ht="12.75" x14ac:dyDescent="0.15">
      <c r="A2" s="80" t="s">
        <v>145</v>
      </c>
      <c r="B2" s="400" t="s">
        <v>156</v>
      </c>
      <c r="C2" s="401"/>
      <c r="E2" s="81" t="s">
        <v>155</v>
      </c>
      <c r="I2" s="472" t="s">
        <v>242</v>
      </c>
      <c r="J2" s="473"/>
      <c r="K2" s="473"/>
      <c r="L2" s="476">
        <f>SUM(L1,'（別添１）融資計画詳細1'!L54)</f>
        <v>0</v>
      </c>
      <c r="X2" s="165" t="s">
        <v>289</v>
      </c>
      <c r="Y2" s="165" t="s">
        <v>330</v>
      </c>
      <c r="Z2" s="178">
        <f>IF(L2="","",L2)</f>
        <v>0</v>
      </c>
    </row>
    <row r="3" spans="1:33" ht="13.5" thickBot="1" x14ac:dyDescent="0.2">
      <c r="A3" s="80"/>
      <c r="B3" s="402"/>
      <c r="C3" s="403"/>
      <c r="E3" s="81" t="s">
        <v>191</v>
      </c>
      <c r="I3" s="474"/>
      <c r="J3" s="475"/>
      <c r="K3" s="475"/>
      <c r="L3" s="477"/>
    </row>
    <row r="4" spans="1:33" ht="12.75" x14ac:dyDescent="0.15">
      <c r="A4" s="80"/>
      <c r="B4" s="80"/>
      <c r="C4" s="80"/>
      <c r="D4" s="80"/>
      <c r="E4" s="81"/>
    </row>
    <row r="5" spans="1:33" x14ac:dyDescent="0.15">
      <c r="A5" s="86" t="s">
        <v>238</v>
      </c>
      <c r="AB5" s="86" t="s">
        <v>397</v>
      </c>
      <c r="AE5" s="86" t="s">
        <v>397</v>
      </c>
    </row>
    <row r="6" spans="1:33" ht="12.75" thickBot="1" x14ac:dyDescent="0.2">
      <c r="AB6" s="86" t="s">
        <v>644</v>
      </c>
      <c r="AE6" s="208" t="s">
        <v>398</v>
      </c>
    </row>
    <row r="7" spans="1:33" x14ac:dyDescent="0.15">
      <c r="A7" s="404" t="s">
        <v>29</v>
      </c>
      <c r="B7" s="405"/>
      <c r="C7" s="406"/>
      <c r="D7" s="387" t="s">
        <v>157</v>
      </c>
      <c r="E7" s="388"/>
      <c r="F7" s="388"/>
      <c r="G7" s="388"/>
      <c r="H7" s="388"/>
      <c r="I7" s="388"/>
      <c r="J7" s="388"/>
      <c r="K7" s="388"/>
      <c r="L7" s="389"/>
      <c r="M7" s="484" t="s">
        <v>152</v>
      </c>
      <c r="N7" s="484"/>
      <c r="O7" s="484"/>
      <c r="P7" s="485"/>
      <c r="AB7" s="491" t="s">
        <v>391</v>
      </c>
      <c r="AC7" s="492"/>
      <c r="AD7" s="493"/>
      <c r="AE7" s="490" t="s">
        <v>399</v>
      </c>
      <c r="AF7" s="496"/>
      <c r="AG7" s="497"/>
    </row>
    <row r="8" spans="1:33" ht="24.95" customHeight="1" x14ac:dyDescent="0.15">
      <c r="A8" s="407"/>
      <c r="B8" s="408"/>
      <c r="C8" s="409"/>
      <c r="D8" s="443" t="s">
        <v>29</v>
      </c>
      <c r="E8" s="444"/>
      <c r="F8" s="444"/>
      <c r="G8" s="445"/>
      <c r="H8" s="487" t="s">
        <v>143</v>
      </c>
      <c r="I8" s="488" t="s">
        <v>643</v>
      </c>
      <c r="J8" s="488" t="s">
        <v>149</v>
      </c>
      <c r="K8" s="447" t="s">
        <v>241</v>
      </c>
      <c r="L8" s="448"/>
      <c r="M8" s="451"/>
      <c r="N8" s="451"/>
      <c r="O8" s="451"/>
      <c r="P8" s="486"/>
      <c r="AB8" s="198" t="s">
        <v>392</v>
      </c>
      <c r="AC8" s="198" t="s">
        <v>393</v>
      </c>
      <c r="AD8" s="489" t="s">
        <v>396</v>
      </c>
      <c r="AE8" s="498" t="s">
        <v>400</v>
      </c>
      <c r="AF8" s="499"/>
      <c r="AG8" s="494" t="s">
        <v>396</v>
      </c>
    </row>
    <row r="9" spans="1:33" ht="24.95" customHeight="1" thickBot="1" x14ac:dyDescent="0.2">
      <c r="A9" s="410"/>
      <c r="B9" s="411"/>
      <c r="C9" s="412"/>
      <c r="D9" s="154" t="s">
        <v>31</v>
      </c>
      <c r="E9" s="154" t="s">
        <v>32</v>
      </c>
      <c r="F9" s="154" t="s">
        <v>33</v>
      </c>
      <c r="G9" s="93" t="s">
        <v>159</v>
      </c>
      <c r="H9" s="450"/>
      <c r="I9" s="452"/>
      <c r="J9" s="452"/>
      <c r="K9" s="94"/>
      <c r="L9" s="154" t="s">
        <v>160</v>
      </c>
      <c r="M9" s="122" t="s">
        <v>154</v>
      </c>
      <c r="N9" s="123" t="s">
        <v>150</v>
      </c>
      <c r="O9" s="124" t="s">
        <v>154</v>
      </c>
      <c r="P9" s="125" t="s">
        <v>151</v>
      </c>
      <c r="AB9" s="199">
        <f>'（別添１）融資計画詳細1'!C8</f>
        <v>0</v>
      </c>
      <c r="AC9" s="199">
        <f>'（別添１）融資計画詳細1'!C19</f>
        <v>0</v>
      </c>
      <c r="AD9" s="490"/>
      <c r="AE9" s="500"/>
      <c r="AF9" s="501"/>
      <c r="AG9" s="495"/>
    </row>
    <row r="10" spans="1:33" ht="15.75" hidden="1" customHeight="1" thickBot="1" x14ac:dyDescent="0.2">
      <c r="A10" s="98"/>
      <c r="B10" s="99"/>
      <c r="C10" s="99"/>
      <c r="D10" s="99"/>
      <c r="E10" s="99"/>
      <c r="F10" s="99"/>
      <c r="G10" s="99"/>
      <c r="H10" s="99"/>
      <c r="I10" s="99"/>
      <c r="J10" s="99"/>
      <c r="K10" s="99"/>
      <c r="L10" s="126"/>
      <c r="M10" s="102"/>
      <c r="N10" s="126"/>
      <c r="O10" s="102"/>
      <c r="P10" s="103"/>
      <c r="AB10" s="199"/>
      <c r="AC10" s="199"/>
      <c r="AD10" s="203"/>
      <c r="AE10" s="204" t="str">
        <f>IF(Q10="","",IF(Q10=R10,"NG",""))</f>
        <v/>
      </c>
      <c r="AF10" s="204" t="str">
        <f t="shared" ref="AF10" si="0">IF(R10="","",IF(R10=Q10,"NG",""))</f>
        <v/>
      </c>
      <c r="AG10" s="205"/>
    </row>
    <row r="11" spans="1:33" x14ac:dyDescent="0.15">
      <c r="A11" s="422" t="s">
        <v>205</v>
      </c>
      <c r="B11" s="423"/>
      <c r="C11" s="424"/>
      <c r="D11" s="234"/>
      <c r="E11" s="234"/>
      <c r="F11" s="104" t="str">
        <f>IF(D11="","",E11-D11+1)</f>
        <v/>
      </c>
      <c r="G11" s="481" t="str">
        <f>IF(F11="","",SUM(F11:F18))</f>
        <v/>
      </c>
      <c r="H11" s="235"/>
      <c r="I11" s="235"/>
      <c r="J11" s="79"/>
      <c r="K11" s="105" t="str">
        <f>IF(D11="","",ROUNDDOWN(I11*J11*F11/365,0))</f>
        <v/>
      </c>
      <c r="L11" s="478" t="str">
        <f t="shared" ref="L11" si="1">IF(K11="","",SUM(K11:K18))</f>
        <v/>
      </c>
      <c r="M11" s="108">
        <f>IF(H11="",M10,H11)</f>
        <v>0</v>
      </c>
      <c r="N11" s="151" t="s">
        <v>288</v>
      </c>
      <c r="O11" s="156">
        <f>IF(I11="",O10,I11)</f>
        <v>0</v>
      </c>
      <c r="P11" s="152" t="s">
        <v>288</v>
      </c>
      <c r="AB11" s="201" t="s">
        <v>394</v>
      </c>
      <c r="AC11" s="201" t="s">
        <v>395</v>
      </c>
      <c r="AD11" s="202" t="s">
        <v>395</v>
      </c>
      <c r="AE11" s="204" t="str">
        <f>IF(D11="","",IF(D11&gt;E11,"NG",""))</f>
        <v/>
      </c>
      <c r="AF11" s="204" t="str">
        <f t="shared" ref="AF11:AF16" si="2">IF(E11="","",IF(D12="","",IF(E11&gt;D12,"NG","")))</f>
        <v/>
      </c>
      <c r="AG11" s="205">
        <f>COUNTIF(AE11:AF11,"NG")</f>
        <v>0</v>
      </c>
    </row>
    <row r="12" spans="1:33" x14ac:dyDescent="0.15">
      <c r="A12" s="425"/>
      <c r="B12" s="426"/>
      <c r="C12" s="427"/>
      <c r="D12" s="230"/>
      <c r="E12" s="230"/>
      <c r="F12" s="110" t="str">
        <f t="shared" ref="F12:F75" si="3">IF(D12="","",E12-D12+1)</f>
        <v/>
      </c>
      <c r="G12" s="482"/>
      <c r="H12" s="231"/>
      <c r="I12" s="231"/>
      <c r="J12" s="112" t="str">
        <f>IF(J11="","",$J$11)</f>
        <v/>
      </c>
      <c r="K12" s="111" t="str">
        <f t="shared" ref="K12:K75" si="4">IF(D12="","",ROUNDDOWN(I12*J12*F12/365,0))</f>
        <v/>
      </c>
      <c r="L12" s="479"/>
      <c r="M12" s="114">
        <f t="shared" ref="M12:M75" si="5">IF(H12="",M11,H12)</f>
        <v>0</v>
      </c>
      <c r="N12" s="128">
        <f>M11-M12</f>
        <v>0</v>
      </c>
      <c r="O12" s="114">
        <f t="shared" ref="O12:O75" si="6">IF(I12="",O11,I12)</f>
        <v>0</v>
      </c>
      <c r="P12" s="115">
        <f>O11-O12</f>
        <v>0</v>
      </c>
      <c r="Q12" s="187" t="str">
        <f>IF(AD12&gt;0,$AB$6,"")</f>
        <v/>
      </c>
      <c r="AB12" s="199" t="str">
        <f>IF(N12=0,"",IF(N12=$AB$9,"","NG"))</f>
        <v/>
      </c>
      <c r="AC12" s="199" t="str">
        <f>IF(P12=0,"",IF(P12=$AC$9,"","NG"))</f>
        <v/>
      </c>
      <c r="AD12" s="203">
        <f t="shared" ref="AD12:AD76" si="7">COUNTIF(AB12:AC12,"NG")</f>
        <v>0</v>
      </c>
      <c r="AE12" s="204" t="str">
        <f>IF(D12="","",IF(D12=E11,"NG",IF(D12&lt;E11,"NG",IF((D12-E11)&gt;1,"NG",""))))</f>
        <v/>
      </c>
      <c r="AF12" s="204" t="str">
        <f t="shared" si="2"/>
        <v/>
      </c>
      <c r="AG12" s="205">
        <f t="shared" ref="AG12:AG17" si="8">COUNTIF(AE12:AF12,"NG")</f>
        <v>0</v>
      </c>
    </row>
    <row r="13" spans="1:33" x14ac:dyDescent="0.15">
      <c r="A13" s="425"/>
      <c r="B13" s="426"/>
      <c r="C13" s="427"/>
      <c r="D13" s="230"/>
      <c r="E13" s="230"/>
      <c r="F13" s="110" t="str">
        <f t="shared" si="3"/>
        <v/>
      </c>
      <c r="G13" s="482"/>
      <c r="H13" s="231"/>
      <c r="I13" s="231"/>
      <c r="J13" s="112" t="str">
        <f t="shared" ref="J13:J76" si="9">IF(J12="","",$J$11)</f>
        <v/>
      </c>
      <c r="K13" s="111" t="str">
        <f t="shared" si="4"/>
        <v/>
      </c>
      <c r="L13" s="479"/>
      <c r="M13" s="114">
        <f t="shared" si="5"/>
        <v>0</v>
      </c>
      <c r="N13" s="128">
        <f t="shared" ref="N13:N76" si="10">M12-M13</f>
        <v>0</v>
      </c>
      <c r="O13" s="114">
        <f t="shared" si="6"/>
        <v>0</v>
      </c>
      <c r="P13" s="115">
        <f t="shared" ref="P13:P76" si="11">O12-O13</f>
        <v>0</v>
      </c>
      <c r="Q13" s="187" t="str">
        <f t="shared" ref="Q13:Q76" si="12">IF(AD13&gt;0,$AB$6,"")</f>
        <v/>
      </c>
      <c r="AB13" s="199" t="str">
        <f t="shared" ref="AB13:AB76" si="13">IF(N13=0,"",IF(N13=$AB$9,"","NG"))</f>
        <v/>
      </c>
      <c r="AC13" s="199" t="str">
        <f t="shared" ref="AC13:AC76" si="14">IF(P13=0,"",IF(P13=$AC$9,"","NG"))</f>
        <v/>
      </c>
      <c r="AD13" s="203">
        <f t="shared" si="7"/>
        <v>0</v>
      </c>
      <c r="AE13" s="204" t="str">
        <f t="shared" ref="AE13:AE16" si="15">IF(D13="","",IF(D13=E12,"NG",IF(D13&lt;E12,"NG",IF((D13-E12)&gt;1,"NG",""))))</f>
        <v/>
      </c>
      <c r="AF13" s="204" t="str">
        <f t="shared" si="2"/>
        <v/>
      </c>
      <c r="AG13" s="205">
        <f t="shared" si="8"/>
        <v>0</v>
      </c>
    </row>
    <row r="14" spans="1:33" x14ac:dyDescent="0.15">
      <c r="A14" s="425"/>
      <c r="B14" s="426"/>
      <c r="C14" s="427"/>
      <c r="D14" s="230"/>
      <c r="E14" s="230"/>
      <c r="F14" s="110" t="str">
        <f t="shared" si="3"/>
        <v/>
      </c>
      <c r="G14" s="482"/>
      <c r="H14" s="231"/>
      <c r="I14" s="231"/>
      <c r="J14" s="112" t="str">
        <f t="shared" si="9"/>
        <v/>
      </c>
      <c r="K14" s="111" t="str">
        <f t="shared" si="4"/>
        <v/>
      </c>
      <c r="L14" s="479"/>
      <c r="M14" s="114">
        <f t="shared" si="5"/>
        <v>0</v>
      </c>
      <c r="N14" s="128">
        <f t="shared" si="10"/>
        <v>0</v>
      </c>
      <c r="O14" s="114">
        <f t="shared" si="6"/>
        <v>0</v>
      </c>
      <c r="P14" s="115">
        <f t="shared" si="11"/>
        <v>0</v>
      </c>
      <c r="Q14" s="187" t="str">
        <f t="shared" si="12"/>
        <v/>
      </c>
      <c r="U14" s="197"/>
      <c r="V14" s="197"/>
      <c r="AB14" s="200" t="str">
        <f t="shared" si="13"/>
        <v/>
      </c>
      <c r="AC14" s="200" t="str">
        <f t="shared" si="14"/>
        <v/>
      </c>
      <c r="AD14" s="203">
        <f t="shared" si="7"/>
        <v>0</v>
      </c>
      <c r="AE14" s="204" t="str">
        <f t="shared" si="15"/>
        <v/>
      </c>
      <c r="AF14" s="204" t="str">
        <f t="shared" si="2"/>
        <v/>
      </c>
      <c r="AG14" s="205">
        <f t="shared" si="8"/>
        <v>0</v>
      </c>
    </row>
    <row r="15" spans="1:33" x14ac:dyDescent="0.15">
      <c r="A15" s="425"/>
      <c r="B15" s="426"/>
      <c r="C15" s="427"/>
      <c r="D15" s="230"/>
      <c r="E15" s="230"/>
      <c r="F15" s="110" t="str">
        <f t="shared" si="3"/>
        <v/>
      </c>
      <c r="G15" s="482"/>
      <c r="H15" s="231"/>
      <c r="I15" s="231"/>
      <c r="J15" s="112" t="str">
        <f t="shared" si="9"/>
        <v/>
      </c>
      <c r="K15" s="111" t="str">
        <f t="shared" si="4"/>
        <v/>
      </c>
      <c r="L15" s="479"/>
      <c r="M15" s="114">
        <f t="shared" si="5"/>
        <v>0</v>
      </c>
      <c r="N15" s="128">
        <f t="shared" si="10"/>
        <v>0</v>
      </c>
      <c r="O15" s="114">
        <f t="shared" si="6"/>
        <v>0</v>
      </c>
      <c r="P15" s="115">
        <f t="shared" si="11"/>
        <v>0</v>
      </c>
      <c r="Q15" s="187" t="str">
        <f t="shared" si="12"/>
        <v/>
      </c>
      <c r="U15" s="197"/>
      <c r="V15" s="197"/>
      <c r="AB15" s="200" t="str">
        <f t="shared" si="13"/>
        <v/>
      </c>
      <c r="AC15" s="200" t="str">
        <f t="shared" si="14"/>
        <v/>
      </c>
      <c r="AD15" s="203">
        <f t="shared" si="7"/>
        <v>0</v>
      </c>
      <c r="AE15" s="204" t="str">
        <f t="shared" si="15"/>
        <v/>
      </c>
      <c r="AF15" s="204" t="str">
        <f t="shared" si="2"/>
        <v/>
      </c>
      <c r="AG15" s="205">
        <f t="shared" si="8"/>
        <v>0</v>
      </c>
    </row>
    <row r="16" spans="1:33" x14ac:dyDescent="0.15">
      <c r="A16" s="425"/>
      <c r="B16" s="426"/>
      <c r="C16" s="427"/>
      <c r="D16" s="230"/>
      <c r="E16" s="230"/>
      <c r="F16" s="110" t="str">
        <f t="shared" si="3"/>
        <v/>
      </c>
      <c r="G16" s="482"/>
      <c r="H16" s="231"/>
      <c r="I16" s="231"/>
      <c r="J16" s="112" t="str">
        <f t="shared" si="9"/>
        <v/>
      </c>
      <c r="K16" s="111" t="str">
        <f t="shared" si="4"/>
        <v/>
      </c>
      <c r="L16" s="479"/>
      <c r="M16" s="114">
        <f t="shared" si="5"/>
        <v>0</v>
      </c>
      <c r="N16" s="128">
        <f t="shared" si="10"/>
        <v>0</v>
      </c>
      <c r="O16" s="114">
        <f t="shared" si="6"/>
        <v>0</v>
      </c>
      <c r="P16" s="115">
        <f t="shared" si="11"/>
        <v>0</v>
      </c>
      <c r="Q16" s="187" t="str">
        <f t="shared" si="12"/>
        <v/>
      </c>
      <c r="U16" s="197"/>
      <c r="V16" s="197"/>
      <c r="AB16" s="200" t="str">
        <f t="shared" si="13"/>
        <v/>
      </c>
      <c r="AC16" s="200" t="str">
        <f t="shared" si="14"/>
        <v/>
      </c>
      <c r="AD16" s="203">
        <f t="shared" si="7"/>
        <v>0</v>
      </c>
      <c r="AE16" s="204" t="str">
        <f t="shared" si="15"/>
        <v/>
      </c>
      <c r="AF16" s="204" t="str">
        <f t="shared" si="2"/>
        <v/>
      </c>
      <c r="AG16" s="205">
        <f t="shared" si="8"/>
        <v>0</v>
      </c>
    </row>
    <row r="17" spans="1:33" x14ac:dyDescent="0.15">
      <c r="A17" s="425"/>
      <c r="B17" s="426"/>
      <c r="C17" s="427"/>
      <c r="D17" s="230"/>
      <c r="E17" s="230"/>
      <c r="F17" s="110" t="str">
        <f t="shared" si="3"/>
        <v/>
      </c>
      <c r="G17" s="482"/>
      <c r="H17" s="231"/>
      <c r="I17" s="231"/>
      <c r="J17" s="112" t="str">
        <f t="shared" si="9"/>
        <v/>
      </c>
      <c r="K17" s="111" t="str">
        <f t="shared" si="4"/>
        <v/>
      </c>
      <c r="L17" s="479"/>
      <c r="M17" s="114">
        <f t="shared" si="5"/>
        <v>0</v>
      </c>
      <c r="N17" s="128">
        <f t="shared" si="10"/>
        <v>0</v>
      </c>
      <c r="O17" s="114">
        <f t="shared" si="6"/>
        <v>0</v>
      </c>
      <c r="P17" s="115">
        <f>O16-O17</f>
        <v>0</v>
      </c>
      <c r="Q17" s="187" t="str">
        <f t="shared" si="12"/>
        <v/>
      </c>
      <c r="U17" s="197"/>
      <c r="V17" s="197"/>
      <c r="AB17" s="200" t="str">
        <f t="shared" si="13"/>
        <v/>
      </c>
      <c r="AC17" s="200" t="str">
        <f t="shared" si="14"/>
        <v/>
      </c>
      <c r="AD17" s="203">
        <f t="shared" si="7"/>
        <v>0</v>
      </c>
      <c r="AE17" s="204" t="str">
        <f>IF(D17="","",IF(D17=E16,"NG",IF(D17&lt;E16,"NG",IF((D17-E16)&gt;1,"NG",""))))</f>
        <v/>
      </c>
      <c r="AF17" s="204" t="str">
        <f>IF(E17="","",IF(E17&lt;D17,"NG",""))</f>
        <v/>
      </c>
      <c r="AG17" s="205">
        <f t="shared" si="8"/>
        <v>0</v>
      </c>
    </row>
    <row r="18" spans="1:33" ht="12.75" thickBot="1" x14ac:dyDescent="0.2">
      <c r="A18" s="428"/>
      <c r="B18" s="429"/>
      <c r="C18" s="430"/>
      <c r="D18" s="353" t="str">
        <f>IF(AG18&gt;0,$AE$6,"")</f>
        <v/>
      </c>
      <c r="E18" s="232"/>
      <c r="F18" s="116"/>
      <c r="G18" s="483"/>
      <c r="H18" s="237"/>
      <c r="I18" s="237"/>
      <c r="J18" s="118" t="str">
        <f t="shared" si="9"/>
        <v/>
      </c>
      <c r="K18" s="117"/>
      <c r="L18" s="480"/>
      <c r="M18" s="120">
        <f t="shared" ref="M18:M26" si="16">IF(H18="",M17,H18)</f>
        <v>0</v>
      </c>
      <c r="N18" s="129">
        <f t="shared" si="10"/>
        <v>0</v>
      </c>
      <c r="O18" s="120">
        <f t="shared" si="6"/>
        <v>0</v>
      </c>
      <c r="P18" s="121">
        <f>O17-O18</f>
        <v>0</v>
      </c>
      <c r="Q18" s="187" t="str">
        <f t="shared" si="12"/>
        <v/>
      </c>
      <c r="U18" s="197"/>
      <c r="V18" s="197"/>
      <c r="AB18" s="200" t="str">
        <f>IF(N18=0,"",IF(N18=$AB$9,"","NG"))</f>
        <v/>
      </c>
      <c r="AC18" s="200" t="str">
        <f>IF(P18=0,"",IF(P18=$AC$9,"","NG"))</f>
        <v/>
      </c>
      <c r="AD18" s="203">
        <f t="shared" si="7"/>
        <v>0</v>
      </c>
      <c r="AE18" s="206"/>
      <c r="AF18" s="207"/>
      <c r="AG18" s="209">
        <f>SUM(AG11:AG17)</f>
        <v>0</v>
      </c>
    </row>
    <row r="19" spans="1:33" x14ac:dyDescent="0.15">
      <c r="A19" s="422" t="s">
        <v>206</v>
      </c>
      <c r="B19" s="423"/>
      <c r="C19" s="424"/>
      <c r="D19" s="234"/>
      <c r="E19" s="234"/>
      <c r="F19" s="104" t="str">
        <f t="shared" si="3"/>
        <v/>
      </c>
      <c r="G19" s="481" t="str">
        <f t="shared" ref="G19" si="17">IF(F19="","",SUM(F19:F26))</f>
        <v/>
      </c>
      <c r="H19" s="235"/>
      <c r="I19" s="235"/>
      <c r="J19" s="106" t="str">
        <f t="shared" si="9"/>
        <v/>
      </c>
      <c r="K19" s="105" t="str">
        <f t="shared" si="4"/>
        <v/>
      </c>
      <c r="L19" s="478" t="str">
        <f t="shared" ref="L19" si="18">IF(K19="","",SUM(K19:K26))</f>
        <v/>
      </c>
      <c r="M19" s="108">
        <f t="shared" si="16"/>
        <v>0</v>
      </c>
      <c r="N19" s="127">
        <f>M18-M19</f>
        <v>0</v>
      </c>
      <c r="O19" s="108">
        <f>IF(I19="",O18,I19)</f>
        <v>0</v>
      </c>
      <c r="P19" s="109">
        <f>O18-O19</f>
        <v>0</v>
      </c>
      <c r="Q19" s="187" t="str">
        <f t="shared" si="12"/>
        <v/>
      </c>
      <c r="U19" s="197"/>
      <c r="V19" s="197"/>
      <c r="AB19" s="200" t="str">
        <f t="shared" si="13"/>
        <v/>
      </c>
      <c r="AC19" s="200" t="str">
        <f t="shared" si="14"/>
        <v/>
      </c>
      <c r="AD19" s="203">
        <f t="shared" si="7"/>
        <v>0</v>
      </c>
      <c r="AE19" s="204" t="str">
        <f t="shared" ref="AE19" si="19">IF(D19="","",IF(D19&gt;E19,"NG",""))</f>
        <v/>
      </c>
      <c r="AF19" s="204" t="str">
        <f t="shared" ref="AF19:AF24" si="20">IF(E19="","",IF(D20="","",IF(E19&gt;D20,"NG","")))</f>
        <v/>
      </c>
      <c r="AG19" s="205">
        <f t="shared" ref="AG19:AG25" si="21">COUNTIF(AE19:AF19,"NG")</f>
        <v>0</v>
      </c>
    </row>
    <row r="20" spans="1:33" x14ac:dyDescent="0.15">
      <c r="A20" s="425"/>
      <c r="B20" s="426"/>
      <c r="C20" s="427"/>
      <c r="D20" s="230"/>
      <c r="E20" s="230"/>
      <c r="F20" s="110" t="str">
        <f t="shared" si="3"/>
        <v/>
      </c>
      <c r="G20" s="482"/>
      <c r="H20" s="231"/>
      <c r="I20" s="231"/>
      <c r="J20" s="112" t="str">
        <f t="shared" si="9"/>
        <v/>
      </c>
      <c r="K20" s="111" t="str">
        <f t="shared" si="4"/>
        <v/>
      </c>
      <c r="L20" s="479"/>
      <c r="M20" s="114">
        <f t="shared" si="16"/>
        <v>0</v>
      </c>
      <c r="N20" s="128">
        <f t="shared" si="10"/>
        <v>0</v>
      </c>
      <c r="O20" s="114">
        <f t="shared" si="6"/>
        <v>0</v>
      </c>
      <c r="P20" s="115">
        <f t="shared" si="11"/>
        <v>0</v>
      </c>
      <c r="Q20" s="187" t="str">
        <f t="shared" si="12"/>
        <v/>
      </c>
      <c r="U20" s="197"/>
      <c r="V20" s="197"/>
      <c r="AB20" s="200" t="str">
        <f t="shared" si="13"/>
        <v/>
      </c>
      <c r="AC20" s="200" t="str">
        <f t="shared" si="14"/>
        <v/>
      </c>
      <c r="AD20" s="203">
        <f t="shared" si="7"/>
        <v>0</v>
      </c>
      <c r="AE20" s="204" t="str">
        <f t="shared" ref="AE20:AE25" si="22">IF(D20="","",IF(D20=E19,"NG",IF(D20&lt;E19,"NG",IF((D20-E19)&gt;1,"NG",""))))</f>
        <v/>
      </c>
      <c r="AF20" s="204" t="str">
        <f t="shared" si="20"/>
        <v/>
      </c>
      <c r="AG20" s="205">
        <f t="shared" si="21"/>
        <v>0</v>
      </c>
    </row>
    <row r="21" spans="1:33" x14ac:dyDescent="0.15">
      <c r="A21" s="425"/>
      <c r="B21" s="426"/>
      <c r="C21" s="427"/>
      <c r="D21" s="230"/>
      <c r="E21" s="230"/>
      <c r="F21" s="110" t="str">
        <f t="shared" si="3"/>
        <v/>
      </c>
      <c r="G21" s="482"/>
      <c r="H21" s="231"/>
      <c r="I21" s="231"/>
      <c r="J21" s="112" t="str">
        <f t="shared" si="9"/>
        <v/>
      </c>
      <c r="K21" s="111" t="str">
        <f t="shared" si="4"/>
        <v/>
      </c>
      <c r="L21" s="479"/>
      <c r="M21" s="114">
        <f t="shared" si="16"/>
        <v>0</v>
      </c>
      <c r="N21" s="128">
        <f t="shared" si="10"/>
        <v>0</v>
      </c>
      <c r="O21" s="114">
        <f t="shared" si="6"/>
        <v>0</v>
      </c>
      <c r="P21" s="115">
        <f t="shared" si="11"/>
        <v>0</v>
      </c>
      <c r="Q21" s="187" t="str">
        <f t="shared" si="12"/>
        <v/>
      </c>
      <c r="U21" s="197"/>
      <c r="V21" s="197"/>
      <c r="AB21" s="200" t="str">
        <f t="shared" si="13"/>
        <v/>
      </c>
      <c r="AC21" s="200" t="str">
        <f t="shared" si="14"/>
        <v/>
      </c>
      <c r="AD21" s="200">
        <f t="shared" si="7"/>
        <v>0</v>
      </c>
      <c r="AE21" s="204" t="str">
        <f t="shared" si="22"/>
        <v/>
      </c>
      <c r="AF21" s="204" t="str">
        <f t="shared" si="20"/>
        <v/>
      </c>
      <c r="AG21" s="205">
        <f t="shared" si="21"/>
        <v>0</v>
      </c>
    </row>
    <row r="22" spans="1:33" x14ac:dyDescent="0.15">
      <c r="A22" s="425"/>
      <c r="B22" s="426"/>
      <c r="C22" s="427"/>
      <c r="D22" s="230"/>
      <c r="E22" s="230"/>
      <c r="F22" s="110" t="str">
        <f t="shared" si="3"/>
        <v/>
      </c>
      <c r="G22" s="482"/>
      <c r="H22" s="231"/>
      <c r="I22" s="231"/>
      <c r="J22" s="112" t="str">
        <f t="shared" si="9"/>
        <v/>
      </c>
      <c r="K22" s="111" t="str">
        <f t="shared" si="4"/>
        <v/>
      </c>
      <c r="L22" s="479"/>
      <c r="M22" s="114">
        <f t="shared" si="16"/>
        <v>0</v>
      </c>
      <c r="N22" s="128">
        <f t="shared" si="10"/>
        <v>0</v>
      </c>
      <c r="O22" s="114">
        <f t="shared" si="6"/>
        <v>0</v>
      </c>
      <c r="P22" s="115">
        <f t="shared" si="11"/>
        <v>0</v>
      </c>
      <c r="Q22" s="187" t="str">
        <f t="shared" si="12"/>
        <v/>
      </c>
      <c r="U22" s="197"/>
      <c r="V22" s="197"/>
      <c r="AB22" s="200" t="str">
        <f t="shared" si="13"/>
        <v/>
      </c>
      <c r="AC22" s="200" t="str">
        <f t="shared" si="14"/>
        <v/>
      </c>
      <c r="AD22" s="200">
        <f t="shared" si="7"/>
        <v>0</v>
      </c>
      <c r="AE22" s="204" t="str">
        <f t="shared" si="22"/>
        <v/>
      </c>
      <c r="AF22" s="204" t="str">
        <f t="shared" si="20"/>
        <v/>
      </c>
      <c r="AG22" s="205">
        <f t="shared" si="21"/>
        <v>0</v>
      </c>
    </row>
    <row r="23" spans="1:33" x14ac:dyDescent="0.15">
      <c r="A23" s="425"/>
      <c r="B23" s="426"/>
      <c r="C23" s="427"/>
      <c r="D23" s="230"/>
      <c r="E23" s="230"/>
      <c r="F23" s="110" t="str">
        <f t="shared" si="3"/>
        <v/>
      </c>
      <c r="G23" s="482"/>
      <c r="H23" s="231"/>
      <c r="I23" s="231"/>
      <c r="J23" s="112" t="str">
        <f t="shared" si="9"/>
        <v/>
      </c>
      <c r="K23" s="111" t="str">
        <f t="shared" si="4"/>
        <v/>
      </c>
      <c r="L23" s="479"/>
      <c r="M23" s="114">
        <f t="shared" si="16"/>
        <v>0</v>
      </c>
      <c r="N23" s="128">
        <f t="shared" si="10"/>
        <v>0</v>
      </c>
      <c r="O23" s="114">
        <f t="shared" si="6"/>
        <v>0</v>
      </c>
      <c r="P23" s="115">
        <f t="shared" si="11"/>
        <v>0</v>
      </c>
      <c r="Q23" s="187" t="str">
        <f t="shared" si="12"/>
        <v/>
      </c>
      <c r="U23" s="197"/>
      <c r="V23" s="197"/>
      <c r="AB23" s="200" t="str">
        <f t="shared" si="13"/>
        <v/>
      </c>
      <c r="AC23" s="200" t="str">
        <f t="shared" si="14"/>
        <v/>
      </c>
      <c r="AD23" s="200">
        <f t="shared" si="7"/>
        <v>0</v>
      </c>
      <c r="AE23" s="204" t="str">
        <f t="shared" si="22"/>
        <v/>
      </c>
      <c r="AF23" s="204" t="str">
        <f t="shared" si="20"/>
        <v/>
      </c>
      <c r="AG23" s="205">
        <f t="shared" si="21"/>
        <v>0</v>
      </c>
    </row>
    <row r="24" spans="1:33" x14ac:dyDescent="0.15">
      <c r="A24" s="425"/>
      <c r="B24" s="426"/>
      <c r="C24" s="427"/>
      <c r="D24" s="230"/>
      <c r="E24" s="230"/>
      <c r="F24" s="110" t="str">
        <f t="shared" si="3"/>
        <v/>
      </c>
      <c r="G24" s="482"/>
      <c r="H24" s="231"/>
      <c r="I24" s="231"/>
      <c r="J24" s="112" t="str">
        <f t="shared" si="9"/>
        <v/>
      </c>
      <c r="K24" s="111" t="str">
        <f t="shared" si="4"/>
        <v/>
      </c>
      <c r="L24" s="479"/>
      <c r="M24" s="114">
        <f t="shared" si="16"/>
        <v>0</v>
      </c>
      <c r="N24" s="128">
        <f t="shared" si="10"/>
        <v>0</v>
      </c>
      <c r="O24" s="114">
        <f t="shared" si="6"/>
        <v>0</v>
      </c>
      <c r="P24" s="115">
        <f t="shared" si="11"/>
        <v>0</v>
      </c>
      <c r="Q24" s="187" t="str">
        <f t="shared" si="12"/>
        <v/>
      </c>
      <c r="U24" s="197"/>
      <c r="V24" s="197"/>
      <c r="AB24" s="200" t="str">
        <f t="shared" si="13"/>
        <v/>
      </c>
      <c r="AC24" s="200" t="str">
        <f t="shared" si="14"/>
        <v/>
      </c>
      <c r="AD24" s="200">
        <f t="shared" si="7"/>
        <v>0</v>
      </c>
      <c r="AE24" s="204" t="str">
        <f t="shared" si="22"/>
        <v/>
      </c>
      <c r="AF24" s="204" t="str">
        <f t="shared" si="20"/>
        <v/>
      </c>
      <c r="AG24" s="205">
        <f t="shared" si="21"/>
        <v>0</v>
      </c>
    </row>
    <row r="25" spans="1:33" x14ac:dyDescent="0.15">
      <c r="A25" s="425"/>
      <c r="B25" s="426"/>
      <c r="C25" s="427"/>
      <c r="D25" s="230"/>
      <c r="E25" s="230"/>
      <c r="F25" s="110" t="str">
        <f t="shared" si="3"/>
        <v/>
      </c>
      <c r="G25" s="482"/>
      <c r="H25" s="231"/>
      <c r="I25" s="231"/>
      <c r="J25" s="112" t="str">
        <f>IF(J24="","",$J$11)</f>
        <v/>
      </c>
      <c r="K25" s="111" t="str">
        <f t="shared" si="4"/>
        <v/>
      </c>
      <c r="L25" s="479"/>
      <c r="M25" s="114">
        <f t="shared" si="16"/>
        <v>0</v>
      </c>
      <c r="N25" s="128">
        <f t="shared" si="10"/>
        <v>0</v>
      </c>
      <c r="O25" s="114">
        <f t="shared" si="6"/>
        <v>0</v>
      </c>
      <c r="P25" s="115">
        <f t="shared" si="11"/>
        <v>0</v>
      </c>
      <c r="Q25" s="187" t="str">
        <f t="shared" si="12"/>
        <v/>
      </c>
      <c r="U25" s="197"/>
      <c r="V25" s="197"/>
      <c r="AB25" s="200" t="str">
        <f t="shared" si="13"/>
        <v/>
      </c>
      <c r="AC25" s="200" t="str">
        <f t="shared" si="14"/>
        <v/>
      </c>
      <c r="AD25" s="200">
        <f t="shared" si="7"/>
        <v>0</v>
      </c>
      <c r="AE25" s="204" t="str">
        <f t="shared" si="22"/>
        <v/>
      </c>
      <c r="AF25" s="204" t="str">
        <f>IF(E25="","",IF(E25&lt;D25,"NG",""))</f>
        <v/>
      </c>
      <c r="AG25" s="205">
        <f t="shared" si="21"/>
        <v>0</v>
      </c>
    </row>
    <row r="26" spans="1:33" ht="12.75" thickBot="1" x14ac:dyDescent="0.2">
      <c r="A26" s="428"/>
      <c r="B26" s="429"/>
      <c r="C26" s="430"/>
      <c r="D26" s="353" t="str">
        <f>IF(AG26&gt;0,$AE$6,"")</f>
        <v/>
      </c>
      <c r="E26" s="232"/>
      <c r="F26" s="116"/>
      <c r="G26" s="483"/>
      <c r="H26" s="237"/>
      <c r="I26" s="237"/>
      <c r="J26" s="118" t="str">
        <f t="shared" si="9"/>
        <v/>
      </c>
      <c r="K26" s="117"/>
      <c r="L26" s="480"/>
      <c r="M26" s="120">
        <f t="shared" si="16"/>
        <v>0</v>
      </c>
      <c r="N26" s="129">
        <f t="shared" si="10"/>
        <v>0</v>
      </c>
      <c r="O26" s="120">
        <f t="shared" si="6"/>
        <v>0</v>
      </c>
      <c r="P26" s="121">
        <f t="shared" si="11"/>
        <v>0</v>
      </c>
      <c r="Q26" s="187" t="str">
        <f t="shared" si="12"/>
        <v/>
      </c>
      <c r="U26" s="197"/>
      <c r="V26" s="197"/>
      <c r="AB26" s="200" t="str">
        <f t="shared" si="13"/>
        <v/>
      </c>
      <c r="AC26" s="200" t="str">
        <f t="shared" si="14"/>
        <v/>
      </c>
      <c r="AD26" s="200">
        <f t="shared" si="7"/>
        <v>0</v>
      </c>
      <c r="AE26" s="206"/>
      <c r="AF26" s="207"/>
      <c r="AG26" s="209">
        <f>SUM(AG19:AG25)</f>
        <v>0</v>
      </c>
    </row>
    <row r="27" spans="1:33" x14ac:dyDescent="0.15">
      <c r="A27" s="422" t="s">
        <v>207</v>
      </c>
      <c r="B27" s="423"/>
      <c r="C27" s="424"/>
      <c r="D27" s="234"/>
      <c r="E27" s="234"/>
      <c r="F27" s="104" t="str">
        <f t="shared" si="3"/>
        <v/>
      </c>
      <c r="G27" s="481" t="str">
        <f t="shared" ref="G27" si="23">IF(F27="","",SUM(F27:F34))</f>
        <v/>
      </c>
      <c r="H27" s="235"/>
      <c r="I27" s="235"/>
      <c r="J27" s="106" t="str">
        <f t="shared" si="9"/>
        <v/>
      </c>
      <c r="K27" s="105" t="str">
        <f t="shared" si="4"/>
        <v/>
      </c>
      <c r="L27" s="478" t="str">
        <f t="shared" ref="L27" si="24">IF(K27="","",SUM(K27:K34))</f>
        <v/>
      </c>
      <c r="M27" s="108">
        <f t="shared" si="5"/>
        <v>0</v>
      </c>
      <c r="N27" s="127">
        <f t="shared" si="10"/>
        <v>0</v>
      </c>
      <c r="O27" s="108">
        <f t="shared" si="6"/>
        <v>0</v>
      </c>
      <c r="P27" s="109">
        <f t="shared" si="11"/>
        <v>0</v>
      </c>
      <c r="Q27" s="187" t="str">
        <f t="shared" si="12"/>
        <v/>
      </c>
      <c r="U27" s="197"/>
      <c r="V27" s="197"/>
      <c r="AB27" s="200" t="str">
        <f t="shared" si="13"/>
        <v/>
      </c>
      <c r="AC27" s="200" t="str">
        <f t="shared" si="14"/>
        <v/>
      </c>
      <c r="AD27" s="200">
        <f t="shared" si="7"/>
        <v>0</v>
      </c>
      <c r="AE27" s="204" t="str">
        <f t="shared" ref="AE27" si="25">IF(D27="","",IF(D27&gt;E27,"NG",""))</f>
        <v/>
      </c>
      <c r="AF27" s="204" t="str">
        <f t="shared" ref="AF27:AF32" si="26">IF(E27="","",IF(D28="","",IF(E27&gt;D28,"NG","")))</f>
        <v/>
      </c>
      <c r="AG27" s="205">
        <f t="shared" ref="AG27:AG33" si="27">COUNTIF(AE27:AF27,"NG")</f>
        <v>0</v>
      </c>
    </row>
    <row r="28" spans="1:33" x14ac:dyDescent="0.15">
      <c r="A28" s="425"/>
      <c r="B28" s="426"/>
      <c r="C28" s="427"/>
      <c r="D28" s="230"/>
      <c r="E28" s="230"/>
      <c r="F28" s="110" t="str">
        <f t="shared" si="3"/>
        <v/>
      </c>
      <c r="G28" s="482"/>
      <c r="H28" s="231"/>
      <c r="I28" s="231"/>
      <c r="J28" s="112" t="str">
        <f t="shared" si="9"/>
        <v/>
      </c>
      <c r="K28" s="111" t="str">
        <f t="shared" si="4"/>
        <v/>
      </c>
      <c r="L28" s="479"/>
      <c r="M28" s="114">
        <f t="shared" si="5"/>
        <v>0</v>
      </c>
      <c r="N28" s="128">
        <f t="shared" si="10"/>
        <v>0</v>
      </c>
      <c r="O28" s="114">
        <f t="shared" si="6"/>
        <v>0</v>
      </c>
      <c r="P28" s="115">
        <f t="shared" si="11"/>
        <v>0</v>
      </c>
      <c r="Q28" s="187" t="str">
        <f t="shared" si="12"/>
        <v/>
      </c>
      <c r="U28" s="197"/>
      <c r="V28" s="197"/>
      <c r="AB28" s="200" t="str">
        <f t="shared" si="13"/>
        <v/>
      </c>
      <c r="AC28" s="200" t="str">
        <f t="shared" si="14"/>
        <v/>
      </c>
      <c r="AD28" s="200">
        <f t="shared" si="7"/>
        <v>0</v>
      </c>
      <c r="AE28" s="204" t="str">
        <f t="shared" ref="AE28:AE33" si="28">IF(D28="","",IF(D28=E27,"NG",IF(D28&lt;E27,"NG",IF((D28-E27)&gt;1,"NG",""))))</f>
        <v/>
      </c>
      <c r="AF28" s="204" t="str">
        <f t="shared" si="26"/>
        <v/>
      </c>
      <c r="AG28" s="205">
        <f t="shared" si="27"/>
        <v>0</v>
      </c>
    </row>
    <row r="29" spans="1:33" x14ac:dyDescent="0.15">
      <c r="A29" s="425"/>
      <c r="B29" s="426"/>
      <c r="C29" s="427"/>
      <c r="D29" s="230"/>
      <c r="E29" s="230"/>
      <c r="F29" s="110" t="str">
        <f t="shared" si="3"/>
        <v/>
      </c>
      <c r="G29" s="482"/>
      <c r="H29" s="231"/>
      <c r="I29" s="231"/>
      <c r="J29" s="112" t="str">
        <f t="shared" si="9"/>
        <v/>
      </c>
      <c r="K29" s="111" t="str">
        <f t="shared" si="4"/>
        <v/>
      </c>
      <c r="L29" s="479"/>
      <c r="M29" s="114">
        <f t="shared" si="5"/>
        <v>0</v>
      </c>
      <c r="N29" s="128">
        <f t="shared" si="10"/>
        <v>0</v>
      </c>
      <c r="O29" s="114">
        <f t="shared" si="6"/>
        <v>0</v>
      </c>
      <c r="P29" s="115">
        <f t="shared" si="11"/>
        <v>0</v>
      </c>
      <c r="Q29" s="187" t="str">
        <f t="shared" si="12"/>
        <v/>
      </c>
      <c r="U29" s="197"/>
      <c r="V29" s="197"/>
      <c r="AB29" s="200" t="str">
        <f t="shared" si="13"/>
        <v/>
      </c>
      <c r="AC29" s="200" t="str">
        <f t="shared" si="14"/>
        <v/>
      </c>
      <c r="AD29" s="200">
        <f t="shared" si="7"/>
        <v>0</v>
      </c>
      <c r="AE29" s="204" t="str">
        <f t="shared" si="28"/>
        <v/>
      </c>
      <c r="AF29" s="204" t="str">
        <f t="shared" si="26"/>
        <v/>
      </c>
      <c r="AG29" s="205">
        <f t="shared" si="27"/>
        <v>0</v>
      </c>
    </row>
    <row r="30" spans="1:33" x14ac:dyDescent="0.15">
      <c r="A30" s="425"/>
      <c r="B30" s="426"/>
      <c r="C30" s="427"/>
      <c r="D30" s="230"/>
      <c r="E30" s="230"/>
      <c r="F30" s="110" t="str">
        <f t="shared" si="3"/>
        <v/>
      </c>
      <c r="G30" s="482"/>
      <c r="H30" s="231"/>
      <c r="I30" s="231"/>
      <c r="J30" s="112" t="str">
        <f t="shared" si="9"/>
        <v/>
      </c>
      <c r="K30" s="111" t="str">
        <f t="shared" si="4"/>
        <v/>
      </c>
      <c r="L30" s="479"/>
      <c r="M30" s="114">
        <f t="shared" si="5"/>
        <v>0</v>
      </c>
      <c r="N30" s="128">
        <f t="shared" si="10"/>
        <v>0</v>
      </c>
      <c r="O30" s="114">
        <f t="shared" si="6"/>
        <v>0</v>
      </c>
      <c r="P30" s="115">
        <f t="shared" si="11"/>
        <v>0</v>
      </c>
      <c r="Q30" s="187" t="str">
        <f t="shared" si="12"/>
        <v/>
      </c>
      <c r="U30" s="197"/>
      <c r="V30" s="197"/>
      <c r="AB30" s="200" t="str">
        <f t="shared" si="13"/>
        <v/>
      </c>
      <c r="AC30" s="200" t="str">
        <f t="shared" si="14"/>
        <v/>
      </c>
      <c r="AD30" s="200">
        <f t="shared" si="7"/>
        <v>0</v>
      </c>
      <c r="AE30" s="204" t="str">
        <f t="shared" si="28"/>
        <v/>
      </c>
      <c r="AF30" s="204" t="str">
        <f t="shared" si="26"/>
        <v/>
      </c>
      <c r="AG30" s="205">
        <f t="shared" si="27"/>
        <v>0</v>
      </c>
    </row>
    <row r="31" spans="1:33" x14ac:dyDescent="0.15">
      <c r="A31" s="425"/>
      <c r="B31" s="426"/>
      <c r="C31" s="427"/>
      <c r="D31" s="230"/>
      <c r="E31" s="230"/>
      <c r="F31" s="110" t="str">
        <f t="shared" si="3"/>
        <v/>
      </c>
      <c r="G31" s="482"/>
      <c r="H31" s="231"/>
      <c r="I31" s="231"/>
      <c r="J31" s="112" t="str">
        <f t="shared" si="9"/>
        <v/>
      </c>
      <c r="K31" s="111" t="str">
        <f t="shared" si="4"/>
        <v/>
      </c>
      <c r="L31" s="479"/>
      <c r="M31" s="114">
        <f t="shared" si="5"/>
        <v>0</v>
      </c>
      <c r="N31" s="128">
        <f t="shared" si="10"/>
        <v>0</v>
      </c>
      <c r="O31" s="114">
        <f t="shared" si="6"/>
        <v>0</v>
      </c>
      <c r="P31" s="115">
        <f t="shared" si="11"/>
        <v>0</v>
      </c>
      <c r="Q31" s="187" t="str">
        <f t="shared" si="12"/>
        <v/>
      </c>
      <c r="U31" s="197"/>
      <c r="V31" s="197"/>
      <c r="AB31" s="200" t="str">
        <f t="shared" si="13"/>
        <v/>
      </c>
      <c r="AC31" s="200" t="str">
        <f t="shared" si="14"/>
        <v/>
      </c>
      <c r="AD31" s="200">
        <f t="shared" si="7"/>
        <v>0</v>
      </c>
      <c r="AE31" s="204" t="str">
        <f t="shared" si="28"/>
        <v/>
      </c>
      <c r="AF31" s="204" t="str">
        <f t="shared" si="26"/>
        <v/>
      </c>
      <c r="AG31" s="205">
        <f t="shared" si="27"/>
        <v>0</v>
      </c>
    </row>
    <row r="32" spans="1:33" x14ac:dyDescent="0.15">
      <c r="A32" s="425"/>
      <c r="B32" s="426"/>
      <c r="C32" s="427"/>
      <c r="D32" s="230"/>
      <c r="E32" s="230"/>
      <c r="F32" s="110" t="str">
        <f t="shared" si="3"/>
        <v/>
      </c>
      <c r="G32" s="482"/>
      <c r="H32" s="231"/>
      <c r="I32" s="231"/>
      <c r="J32" s="112" t="str">
        <f t="shared" si="9"/>
        <v/>
      </c>
      <c r="K32" s="111" t="str">
        <f t="shared" si="4"/>
        <v/>
      </c>
      <c r="L32" s="479"/>
      <c r="M32" s="114">
        <f t="shared" si="5"/>
        <v>0</v>
      </c>
      <c r="N32" s="128">
        <f t="shared" si="10"/>
        <v>0</v>
      </c>
      <c r="O32" s="114">
        <f t="shared" si="6"/>
        <v>0</v>
      </c>
      <c r="P32" s="115">
        <f t="shared" si="11"/>
        <v>0</v>
      </c>
      <c r="Q32" s="187" t="str">
        <f t="shared" si="12"/>
        <v/>
      </c>
      <c r="U32" s="197"/>
      <c r="V32" s="197"/>
      <c r="AB32" s="200" t="str">
        <f t="shared" si="13"/>
        <v/>
      </c>
      <c r="AC32" s="200" t="str">
        <f t="shared" si="14"/>
        <v/>
      </c>
      <c r="AD32" s="200">
        <f t="shared" si="7"/>
        <v>0</v>
      </c>
      <c r="AE32" s="204" t="str">
        <f t="shared" si="28"/>
        <v/>
      </c>
      <c r="AF32" s="204" t="str">
        <f t="shared" si="26"/>
        <v/>
      </c>
      <c r="AG32" s="205">
        <f t="shared" si="27"/>
        <v>0</v>
      </c>
    </row>
    <row r="33" spans="1:33" x14ac:dyDescent="0.15">
      <c r="A33" s="425"/>
      <c r="B33" s="426"/>
      <c r="C33" s="427"/>
      <c r="D33" s="230"/>
      <c r="E33" s="230"/>
      <c r="F33" s="110" t="str">
        <f t="shared" si="3"/>
        <v/>
      </c>
      <c r="G33" s="482"/>
      <c r="H33" s="231"/>
      <c r="I33" s="231"/>
      <c r="J33" s="112" t="str">
        <f t="shared" si="9"/>
        <v/>
      </c>
      <c r="K33" s="111" t="str">
        <f t="shared" si="4"/>
        <v/>
      </c>
      <c r="L33" s="479"/>
      <c r="M33" s="114">
        <f t="shared" si="5"/>
        <v>0</v>
      </c>
      <c r="N33" s="128">
        <f t="shared" si="10"/>
        <v>0</v>
      </c>
      <c r="O33" s="114">
        <f t="shared" si="6"/>
        <v>0</v>
      </c>
      <c r="P33" s="115">
        <f t="shared" si="11"/>
        <v>0</v>
      </c>
      <c r="Q33" s="187" t="str">
        <f t="shared" si="12"/>
        <v/>
      </c>
      <c r="U33" s="197"/>
      <c r="V33" s="197"/>
      <c r="AB33" s="200" t="str">
        <f t="shared" si="13"/>
        <v/>
      </c>
      <c r="AC33" s="200" t="str">
        <f t="shared" si="14"/>
        <v/>
      </c>
      <c r="AD33" s="200">
        <f t="shared" si="7"/>
        <v>0</v>
      </c>
      <c r="AE33" s="204" t="str">
        <f t="shared" si="28"/>
        <v/>
      </c>
      <c r="AF33" s="204" t="str">
        <f t="shared" ref="AF33" si="29">IF(E33="","",IF(E33&lt;D33,"NG",""))</f>
        <v/>
      </c>
      <c r="AG33" s="205">
        <f t="shared" si="27"/>
        <v>0</v>
      </c>
    </row>
    <row r="34" spans="1:33" ht="12.75" thickBot="1" x14ac:dyDescent="0.2">
      <c r="A34" s="428"/>
      <c r="B34" s="429"/>
      <c r="C34" s="430"/>
      <c r="D34" s="353" t="str">
        <f>IF(AG34&gt;0,$AE$6,"")</f>
        <v/>
      </c>
      <c r="E34" s="232"/>
      <c r="F34" s="116"/>
      <c r="G34" s="483"/>
      <c r="H34" s="237"/>
      <c r="I34" s="237"/>
      <c r="J34" s="118" t="str">
        <f t="shared" si="9"/>
        <v/>
      </c>
      <c r="K34" s="117"/>
      <c r="L34" s="480"/>
      <c r="M34" s="120">
        <f t="shared" si="5"/>
        <v>0</v>
      </c>
      <c r="N34" s="129">
        <f t="shared" si="10"/>
        <v>0</v>
      </c>
      <c r="O34" s="120">
        <f t="shared" si="6"/>
        <v>0</v>
      </c>
      <c r="P34" s="121">
        <f t="shared" si="11"/>
        <v>0</v>
      </c>
      <c r="Q34" s="187" t="str">
        <f t="shared" si="12"/>
        <v/>
      </c>
      <c r="U34" s="197"/>
      <c r="V34" s="197"/>
      <c r="AB34" s="200" t="str">
        <f t="shared" si="13"/>
        <v/>
      </c>
      <c r="AC34" s="200" t="str">
        <f t="shared" si="14"/>
        <v/>
      </c>
      <c r="AD34" s="200">
        <f t="shared" si="7"/>
        <v>0</v>
      </c>
      <c r="AE34" s="206"/>
      <c r="AF34" s="207"/>
      <c r="AG34" s="209">
        <f>SUM(AG27:AG33)</f>
        <v>0</v>
      </c>
    </row>
    <row r="35" spans="1:33" x14ac:dyDescent="0.15">
      <c r="A35" s="422" t="s">
        <v>208</v>
      </c>
      <c r="B35" s="423"/>
      <c r="C35" s="424"/>
      <c r="D35" s="234"/>
      <c r="E35" s="234"/>
      <c r="F35" s="104" t="str">
        <f t="shared" si="3"/>
        <v/>
      </c>
      <c r="G35" s="481" t="str">
        <f t="shared" ref="G35" si="30">IF(F35="","",SUM(F35:F42))</f>
        <v/>
      </c>
      <c r="H35" s="235"/>
      <c r="I35" s="235"/>
      <c r="J35" s="106" t="str">
        <f t="shared" si="9"/>
        <v/>
      </c>
      <c r="K35" s="105" t="str">
        <f t="shared" si="4"/>
        <v/>
      </c>
      <c r="L35" s="478" t="str">
        <f t="shared" ref="L35" si="31">IF(K35="","",SUM(K35:K42))</f>
        <v/>
      </c>
      <c r="M35" s="108">
        <f t="shared" si="5"/>
        <v>0</v>
      </c>
      <c r="N35" s="127">
        <f t="shared" si="10"/>
        <v>0</v>
      </c>
      <c r="O35" s="108">
        <f t="shared" si="6"/>
        <v>0</v>
      </c>
      <c r="P35" s="109">
        <f t="shared" si="11"/>
        <v>0</v>
      </c>
      <c r="Q35" s="187" t="str">
        <f t="shared" si="12"/>
        <v/>
      </c>
      <c r="U35" s="197"/>
      <c r="V35" s="197"/>
      <c r="AB35" s="200" t="str">
        <f t="shared" si="13"/>
        <v/>
      </c>
      <c r="AC35" s="200" t="str">
        <f t="shared" si="14"/>
        <v/>
      </c>
      <c r="AD35" s="200">
        <f t="shared" si="7"/>
        <v>0</v>
      </c>
      <c r="AE35" s="204" t="str">
        <f t="shared" ref="AE35" si="32">IF(D35="","",IF(D35&gt;E35,"NG",""))</f>
        <v/>
      </c>
      <c r="AF35" s="204" t="str">
        <f t="shared" ref="AF35:AF40" si="33">IF(E35="","",IF(D36="","",IF(E35&gt;D36,"NG","")))</f>
        <v/>
      </c>
      <c r="AG35" s="205">
        <f t="shared" ref="AG35:AG41" si="34">COUNTIF(AE35:AF35,"NG")</f>
        <v>0</v>
      </c>
    </row>
    <row r="36" spans="1:33" x14ac:dyDescent="0.15">
      <c r="A36" s="425"/>
      <c r="B36" s="426"/>
      <c r="C36" s="427"/>
      <c r="D36" s="230"/>
      <c r="E36" s="230"/>
      <c r="F36" s="110" t="str">
        <f t="shared" si="3"/>
        <v/>
      </c>
      <c r="G36" s="482"/>
      <c r="H36" s="231"/>
      <c r="I36" s="231"/>
      <c r="J36" s="112" t="str">
        <f t="shared" si="9"/>
        <v/>
      </c>
      <c r="K36" s="111" t="str">
        <f t="shared" si="4"/>
        <v/>
      </c>
      <c r="L36" s="479"/>
      <c r="M36" s="114">
        <f t="shared" si="5"/>
        <v>0</v>
      </c>
      <c r="N36" s="128">
        <f t="shared" si="10"/>
        <v>0</v>
      </c>
      <c r="O36" s="114">
        <f t="shared" si="6"/>
        <v>0</v>
      </c>
      <c r="P36" s="115">
        <f t="shared" si="11"/>
        <v>0</v>
      </c>
      <c r="Q36" s="187" t="str">
        <f t="shared" si="12"/>
        <v/>
      </c>
      <c r="U36" s="197"/>
      <c r="V36" s="197"/>
      <c r="AB36" s="200" t="str">
        <f t="shared" si="13"/>
        <v/>
      </c>
      <c r="AC36" s="200" t="str">
        <f t="shared" si="14"/>
        <v/>
      </c>
      <c r="AD36" s="200">
        <f t="shared" si="7"/>
        <v>0</v>
      </c>
      <c r="AE36" s="204" t="str">
        <f t="shared" ref="AE36:AE41" si="35">IF(D36="","",IF(D36=E35,"NG",IF(D36&lt;E35,"NG",IF((D36-E35)&gt;1,"NG",""))))</f>
        <v/>
      </c>
      <c r="AF36" s="204" t="str">
        <f t="shared" si="33"/>
        <v/>
      </c>
      <c r="AG36" s="205">
        <f t="shared" si="34"/>
        <v>0</v>
      </c>
    </row>
    <row r="37" spans="1:33" x14ac:dyDescent="0.15">
      <c r="A37" s="425"/>
      <c r="B37" s="426"/>
      <c r="C37" s="427"/>
      <c r="D37" s="230"/>
      <c r="E37" s="230"/>
      <c r="F37" s="110" t="str">
        <f t="shared" si="3"/>
        <v/>
      </c>
      <c r="G37" s="482"/>
      <c r="H37" s="231"/>
      <c r="I37" s="231"/>
      <c r="J37" s="112" t="str">
        <f t="shared" si="9"/>
        <v/>
      </c>
      <c r="K37" s="111" t="str">
        <f t="shared" si="4"/>
        <v/>
      </c>
      <c r="L37" s="479"/>
      <c r="M37" s="114">
        <f t="shared" si="5"/>
        <v>0</v>
      </c>
      <c r="N37" s="128">
        <f t="shared" si="10"/>
        <v>0</v>
      </c>
      <c r="O37" s="114">
        <f t="shared" si="6"/>
        <v>0</v>
      </c>
      <c r="P37" s="115">
        <f t="shared" si="11"/>
        <v>0</v>
      </c>
      <c r="Q37" s="187" t="str">
        <f t="shared" si="12"/>
        <v/>
      </c>
      <c r="U37" s="197"/>
      <c r="V37" s="197"/>
      <c r="AB37" s="200" t="str">
        <f t="shared" si="13"/>
        <v/>
      </c>
      <c r="AC37" s="200" t="str">
        <f t="shared" si="14"/>
        <v/>
      </c>
      <c r="AD37" s="200">
        <f t="shared" si="7"/>
        <v>0</v>
      </c>
      <c r="AE37" s="204" t="str">
        <f t="shared" si="35"/>
        <v/>
      </c>
      <c r="AF37" s="204" t="str">
        <f t="shared" si="33"/>
        <v/>
      </c>
      <c r="AG37" s="205">
        <f t="shared" si="34"/>
        <v>0</v>
      </c>
    </row>
    <row r="38" spans="1:33" x14ac:dyDescent="0.15">
      <c r="A38" s="425"/>
      <c r="B38" s="426"/>
      <c r="C38" s="427"/>
      <c r="D38" s="230"/>
      <c r="E38" s="230"/>
      <c r="F38" s="110" t="str">
        <f t="shared" si="3"/>
        <v/>
      </c>
      <c r="G38" s="482"/>
      <c r="H38" s="231"/>
      <c r="I38" s="231"/>
      <c r="J38" s="112" t="str">
        <f t="shared" si="9"/>
        <v/>
      </c>
      <c r="K38" s="111" t="str">
        <f t="shared" si="4"/>
        <v/>
      </c>
      <c r="L38" s="479"/>
      <c r="M38" s="114">
        <f t="shared" si="5"/>
        <v>0</v>
      </c>
      <c r="N38" s="128">
        <f t="shared" si="10"/>
        <v>0</v>
      </c>
      <c r="O38" s="114">
        <f t="shared" si="6"/>
        <v>0</v>
      </c>
      <c r="P38" s="115">
        <f t="shared" si="11"/>
        <v>0</v>
      </c>
      <c r="Q38" s="187" t="str">
        <f t="shared" si="12"/>
        <v/>
      </c>
      <c r="U38" s="197"/>
      <c r="V38" s="197"/>
      <c r="AB38" s="200" t="str">
        <f t="shared" si="13"/>
        <v/>
      </c>
      <c r="AC38" s="200" t="str">
        <f t="shared" si="14"/>
        <v/>
      </c>
      <c r="AD38" s="200">
        <f t="shared" si="7"/>
        <v>0</v>
      </c>
      <c r="AE38" s="204" t="str">
        <f t="shared" si="35"/>
        <v/>
      </c>
      <c r="AF38" s="204" t="str">
        <f t="shared" si="33"/>
        <v/>
      </c>
      <c r="AG38" s="205">
        <f t="shared" si="34"/>
        <v>0</v>
      </c>
    </row>
    <row r="39" spans="1:33" x14ac:dyDescent="0.15">
      <c r="A39" s="425"/>
      <c r="B39" s="426"/>
      <c r="C39" s="427"/>
      <c r="D39" s="230"/>
      <c r="E39" s="230"/>
      <c r="F39" s="110" t="str">
        <f t="shared" si="3"/>
        <v/>
      </c>
      <c r="G39" s="482"/>
      <c r="H39" s="231"/>
      <c r="I39" s="231"/>
      <c r="J39" s="112" t="str">
        <f t="shared" si="9"/>
        <v/>
      </c>
      <c r="K39" s="111" t="str">
        <f t="shared" si="4"/>
        <v/>
      </c>
      <c r="L39" s="479"/>
      <c r="M39" s="114">
        <f t="shared" si="5"/>
        <v>0</v>
      </c>
      <c r="N39" s="128">
        <f t="shared" si="10"/>
        <v>0</v>
      </c>
      <c r="O39" s="114">
        <f t="shared" si="6"/>
        <v>0</v>
      </c>
      <c r="P39" s="115">
        <f t="shared" si="11"/>
        <v>0</v>
      </c>
      <c r="Q39" s="187" t="str">
        <f t="shared" si="12"/>
        <v/>
      </c>
      <c r="U39" s="197"/>
      <c r="V39" s="197"/>
      <c r="AB39" s="200" t="str">
        <f t="shared" si="13"/>
        <v/>
      </c>
      <c r="AC39" s="200" t="str">
        <f t="shared" si="14"/>
        <v/>
      </c>
      <c r="AD39" s="200">
        <f t="shared" si="7"/>
        <v>0</v>
      </c>
      <c r="AE39" s="204" t="str">
        <f t="shared" si="35"/>
        <v/>
      </c>
      <c r="AF39" s="204" t="str">
        <f t="shared" si="33"/>
        <v/>
      </c>
      <c r="AG39" s="205">
        <f t="shared" si="34"/>
        <v>0</v>
      </c>
    </row>
    <row r="40" spans="1:33" x14ac:dyDescent="0.15">
      <c r="A40" s="425"/>
      <c r="B40" s="426"/>
      <c r="C40" s="427"/>
      <c r="D40" s="230"/>
      <c r="E40" s="230"/>
      <c r="F40" s="110" t="str">
        <f t="shared" si="3"/>
        <v/>
      </c>
      <c r="G40" s="482"/>
      <c r="H40" s="231"/>
      <c r="I40" s="231"/>
      <c r="J40" s="112" t="str">
        <f t="shared" si="9"/>
        <v/>
      </c>
      <c r="K40" s="111" t="str">
        <f t="shared" si="4"/>
        <v/>
      </c>
      <c r="L40" s="479"/>
      <c r="M40" s="114">
        <f t="shared" si="5"/>
        <v>0</v>
      </c>
      <c r="N40" s="128">
        <f t="shared" si="10"/>
        <v>0</v>
      </c>
      <c r="O40" s="114">
        <f t="shared" si="6"/>
        <v>0</v>
      </c>
      <c r="P40" s="115">
        <f t="shared" si="11"/>
        <v>0</v>
      </c>
      <c r="Q40" s="187" t="str">
        <f t="shared" si="12"/>
        <v/>
      </c>
      <c r="U40" s="197"/>
      <c r="V40" s="197"/>
      <c r="AB40" s="200" t="str">
        <f t="shared" si="13"/>
        <v/>
      </c>
      <c r="AC40" s="200" t="str">
        <f t="shared" si="14"/>
        <v/>
      </c>
      <c r="AD40" s="200">
        <f t="shared" si="7"/>
        <v>0</v>
      </c>
      <c r="AE40" s="204" t="str">
        <f t="shared" si="35"/>
        <v/>
      </c>
      <c r="AF40" s="204" t="str">
        <f t="shared" si="33"/>
        <v/>
      </c>
      <c r="AG40" s="205">
        <f t="shared" si="34"/>
        <v>0</v>
      </c>
    </row>
    <row r="41" spans="1:33" x14ac:dyDescent="0.15">
      <c r="A41" s="425"/>
      <c r="B41" s="426"/>
      <c r="C41" s="427"/>
      <c r="D41" s="230"/>
      <c r="E41" s="230"/>
      <c r="F41" s="110" t="str">
        <f t="shared" si="3"/>
        <v/>
      </c>
      <c r="G41" s="482"/>
      <c r="H41" s="231"/>
      <c r="I41" s="231"/>
      <c r="J41" s="112" t="str">
        <f t="shared" si="9"/>
        <v/>
      </c>
      <c r="K41" s="111" t="str">
        <f t="shared" si="4"/>
        <v/>
      </c>
      <c r="L41" s="479"/>
      <c r="M41" s="114">
        <f t="shared" si="5"/>
        <v>0</v>
      </c>
      <c r="N41" s="128">
        <f t="shared" si="10"/>
        <v>0</v>
      </c>
      <c r="O41" s="114">
        <f t="shared" si="6"/>
        <v>0</v>
      </c>
      <c r="P41" s="115">
        <f t="shared" si="11"/>
        <v>0</v>
      </c>
      <c r="Q41" s="187" t="str">
        <f t="shared" si="12"/>
        <v/>
      </c>
      <c r="U41" s="197"/>
      <c r="V41" s="197"/>
      <c r="AB41" s="200" t="str">
        <f t="shared" si="13"/>
        <v/>
      </c>
      <c r="AC41" s="200" t="str">
        <f t="shared" si="14"/>
        <v/>
      </c>
      <c r="AD41" s="200">
        <f t="shared" si="7"/>
        <v>0</v>
      </c>
      <c r="AE41" s="204" t="str">
        <f t="shared" si="35"/>
        <v/>
      </c>
      <c r="AF41" s="204" t="str">
        <f t="shared" ref="AF41" si="36">IF(E41="","",IF(E41&lt;D41,"NG",""))</f>
        <v/>
      </c>
      <c r="AG41" s="205">
        <f t="shared" si="34"/>
        <v>0</v>
      </c>
    </row>
    <row r="42" spans="1:33" ht="12.75" thickBot="1" x14ac:dyDescent="0.2">
      <c r="A42" s="428"/>
      <c r="B42" s="429"/>
      <c r="C42" s="430"/>
      <c r="D42" s="353" t="str">
        <f>IF(AG42&gt;0,$AE$6,"")</f>
        <v/>
      </c>
      <c r="E42" s="232"/>
      <c r="F42" s="116"/>
      <c r="G42" s="483"/>
      <c r="H42" s="237"/>
      <c r="I42" s="237"/>
      <c r="J42" s="118" t="str">
        <f t="shared" si="9"/>
        <v/>
      </c>
      <c r="K42" s="117"/>
      <c r="L42" s="480"/>
      <c r="M42" s="120">
        <f t="shared" si="5"/>
        <v>0</v>
      </c>
      <c r="N42" s="129">
        <f t="shared" si="10"/>
        <v>0</v>
      </c>
      <c r="O42" s="120">
        <f t="shared" si="6"/>
        <v>0</v>
      </c>
      <c r="P42" s="121">
        <f t="shared" si="11"/>
        <v>0</v>
      </c>
      <c r="Q42" s="187" t="str">
        <f t="shared" si="12"/>
        <v/>
      </c>
      <c r="U42" s="197"/>
      <c r="V42" s="197"/>
      <c r="AB42" s="200" t="str">
        <f t="shared" si="13"/>
        <v/>
      </c>
      <c r="AC42" s="200" t="str">
        <f t="shared" si="14"/>
        <v/>
      </c>
      <c r="AD42" s="200">
        <f t="shared" si="7"/>
        <v>0</v>
      </c>
      <c r="AE42" s="206"/>
      <c r="AF42" s="207"/>
      <c r="AG42" s="209">
        <f>SUM(AG35:AG41)</f>
        <v>0</v>
      </c>
    </row>
    <row r="43" spans="1:33" x14ac:dyDescent="0.15">
      <c r="A43" s="422" t="s">
        <v>209</v>
      </c>
      <c r="B43" s="423"/>
      <c r="C43" s="424"/>
      <c r="D43" s="236"/>
      <c r="E43" s="236"/>
      <c r="F43" s="130" t="str">
        <f t="shared" si="3"/>
        <v/>
      </c>
      <c r="G43" s="481" t="str">
        <f t="shared" ref="G43" si="37">IF(F43="","",SUM(F43:F50))</f>
        <v/>
      </c>
      <c r="H43" s="235"/>
      <c r="I43" s="235"/>
      <c r="J43" s="132" t="str">
        <f t="shared" si="9"/>
        <v/>
      </c>
      <c r="K43" s="131" t="str">
        <f t="shared" si="4"/>
        <v/>
      </c>
      <c r="L43" s="478" t="str">
        <f t="shared" ref="L43" si="38">IF(K43="","",SUM(K43:K50))</f>
        <v/>
      </c>
      <c r="M43" s="133">
        <f t="shared" si="5"/>
        <v>0</v>
      </c>
      <c r="N43" s="134">
        <f t="shared" si="10"/>
        <v>0</v>
      </c>
      <c r="O43" s="133">
        <f t="shared" si="6"/>
        <v>0</v>
      </c>
      <c r="P43" s="135">
        <f t="shared" si="11"/>
        <v>0</v>
      </c>
      <c r="Q43" s="187" t="str">
        <f t="shared" si="12"/>
        <v/>
      </c>
      <c r="U43" s="197"/>
      <c r="V43" s="197"/>
      <c r="AB43" s="200" t="str">
        <f t="shared" si="13"/>
        <v/>
      </c>
      <c r="AC43" s="200" t="str">
        <f t="shared" si="14"/>
        <v/>
      </c>
      <c r="AD43" s="200">
        <f t="shared" si="7"/>
        <v>0</v>
      </c>
      <c r="AE43" s="204" t="str">
        <f t="shared" ref="AE43" si="39">IF(D43="","",IF(D43&gt;E43,"NG",""))</f>
        <v/>
      </c>
      <c r="AF43" s="204" t="str">
        <f t="shared" ref="AF43:AF48" si="40">IF(E43="","",IF(D44="","",IF(E43&gt;D44,"NG","")))</f>
        <v/>
      </c>
      <c r="AG43" s="205">
        <f t="shared" ref="AG43:AG49" si="41">COUNTIF(AE43:AF43,"NG")</f>
        <v>0</v>
      </c>
    </row>
    <row r="44" spans="1:33" x14ac:dyDescent="0.15">
      <c r="A44" s="425"/>
      <c r="B44" s="426"/>
      <c r="C44" s="427"/>
      <c r="D44" s="230"/>
      <c r="E44" s="230"/>
      <c r="F44" s="110" t="str">
        <f t="shared" si="3"/>
        <v/>
      </c>
      <c r="G44" s="482"/>
      <c r="H44" s="231"/>
      <c r="I44" s="231"/>
      <c r="J44" s="112" t="str">
        <f t="shared" si="9"/>
        <v/>
      </c>
      <c r="K44" s="111" t="str">
        <f t="shared" si="4"/>
        <v/>
      </c>
      <c r="L44" s="479"/>
      <c r="M44" s="114">
        <f t="shared" si="5"/>
        <v>0</v>
      </c>
      <c r="N44" s="128">
        <f t="shared" si="10"/>
        <v>0</v>
      </c>
      <c r="O44" s="114">
        <f t="shared" si="6"/>
        <v>0</v>
      </c>
      <c r="P44" s="115">
        <f t="shared" si="11"/>
        <v>0</v>
      </c>
      <c r="Q44" s="187" t="str">
        <f t="shared" si="12"/>
        <v/>
      </c>
      <c r="U44" s="197"/>
      <c r="V44" s="197"/>
      <c r="AB44" s="200" t="str">
        <f t="shared" si="13"/>
        <v/>
      </c>
      <c r="AC44" s="200" t="str">
        <f t="shared" si="14"/>
        <v/>
      </c>
      <c r="AD44" s="200">
        <f t="shared" si="7"/>
        <v>0</v>
      </c>
      <c r="AE44" s="204" t="str">
        <f t="shared" ref="AE44:AE49" si="42">IF(D44="","",IF(D44=E43,"NG",IF(D44&lt;E43,"NG",IF((D44-E43)&gt;1,"NG",""))))</f>
        <v/>
      </c>
      <c r="AF44" s="204" t="str">
        <f t="shared" si="40"/>
        <v/>
      </c>
      <c r="AG44" s="205">
        <f t="shared" si="41"/>
        <v>0</v>
      </c>
    </row>
    <row r="45" spans="1:33" x14ac:dyDescent="0.15">
      <c r="A45" s="425"/>
      <c r="B45" s="426"/>
      <c r="C45" s="427"/>
      <c r="D45" s="230"/>
      <c r="E45" s="230"/>
      <c r="F45" s="110" t="str">
        <f t="shared" si="3"/>
        <v/>
      </c>
      <c r="G45" s="482"/>
      <c r="H45" s="231"/>
      <c r="I45" s="231"/>
      <c r="J45" s="112" t="str">
        <f t="shared" si="9"/>
        <v/>
      </c>
      <c r="K45" s="111" t="str">
        <f t="shared" si="4"/>
        <v/>
      </c>
      <c r="L45" s="479"/>
      <c r="M45" s="114">
        <f t="shared" si="5"/>
        <v>0</v>
      </c>
      <c r="N45" s="128">
        <f t="shared" si="10"/>
        <v>0</v>
      </c>
      <c r="O45" s="114">
        <f t="shared" si="6"/>
        <v>0</v>
      </c>
      <c r="P45" s="115">
        <f t="shared" si="11"/>
        <v>0</v>
      </c>
      <c r="Q45" s="187" t="str">
        <f t="shared" si="12"/>
        <v/>
      </c>
      <c r="U45" s="197"/>
      <c r="V45" s="197"/>
      <c r="AB45" s="200" t="str">
        <f t="shared" si="13"/>
        <v/>
      </c>
      <c r="AC45" s="200" t="str">
        <f t="shared" si="14"/>
        <v/>
      </c>
      <c r="AD45" s="200">
        <f t="shared" si="7"/>
        <v>0</v>
      </c>
      <c r="AE45" s="204" t="str">
        <f t="shared" si="42"/>
        <v/>
      </c>
      <c r="AF45" s="204" t="str">
        <f t="shared" si="40"/>
        <v/>
      </c>
      <c r="AG45" s="205">
        <f t="shared" si="41"/>
        <v>0</v>
      </c>
    </row>
    <row r="46" spans="1:33" x14ac:dyDescent="0.15">
      <c r="A46" s="425"/>
      <c r="B46" s="426"/>
      <c r="C46" s="427"/>
      <c r="D46" s="230"/>
      <c r="E46" s="230"/>
      <c r="F46" s="110" t="str">
        <f t="shared" si="3"/>
        <v/>
      </c>
      <c r="G46" s="482"/>
      <c r="H46" s="231"/>
      <c r="I46" s="231"/>
      <c r="J46" s="112" t="str">
        <f t="shared" si="9"/>
        <v/>
      </c>
      <c r="K46" s="111" t="str">
        <f t="shared" si="4"/>
        <v/>
      </c>
      <c r="L46" s="479"/>
      <c r="M46" s="114">
        <f t="shared" si="5"/>
        <v>0</v>
      </c>
      <c r="N46" s="128">
        <f t="shared" si="10"/>
        <v>0</v>
      </c>
      <c r="O46" s="114">
        <f t="shared" si="6"/>
        <v>0</v>
      </c>
      <c r="P46" s="115">
        <f t="shared" si="11"/>
        <v>0</v>
      </c>
      <c r="Q46" s="187" t="str">
        <f t="shared" si="12"/>
        <v/>
      </c>
      <c r="U46" s="197"/>
      <c r="V46" s="197"/>
      <c r="AB46" s="200" t="str">
        <f t="shared" si="13"/>
        <v/>
      </c>
      <c r="AC46" s="200" t="str">
        <f t="shared" si="14"/>
        <v/>
      </c>
      <c r="AD46" s="200">
        <f t="shared" si="7"/>
        <v>0</v>
      </c>
      <c r="AE46" s="204" t="str">
        <f t="shared" si="42"/>
        <v/>
      </c>
      <c r="AF46" s="204" t="str">
        <f t="shared" si="40"/>
        <v/>
      </c>
      <c r="AG46" s="205">
        <f t="shared" si="41"/>
        <v>0</v>
      </c>
    </row>
    <row r="47" spans="1:33" x14ac:dyDescent="0.15">
      <c r="A47" s="425"/>
      <c r="B47" s="426"/>
      <c r="C47" s="427"/>
      <c r="D47" s="230"/>
      <c r="E47" s="230"/>
      <c r="F47" s="110" t="str">
        <f t="shared" si="3"/>
        <v/>
      </c>
      <c r="G47" s="482"/>
      <c r="H47" s="231"/>
      <c r="I47" s="231"/>
      <c r="J47" s="112" t="str">
        <f t="shared" si="9"/>
        <v/>
      </c>
      <c r="K47" s="111" t="str">
        <f t="shared" si="4"/>
        <v/>
      </c>
      <c r="L47" s="479"/>
      <c r="M47" s="114">
        <f t="shared" si="5"/>
        <v>0</v>
      </c>
      <c r="N47" s="128">
        <f t="shared" si="10"/>
        <v>0</v>
      </c>
      <c r="O47" s="114">
        <f t="shared" si="6"/>
        <v>0</v>
      </c>
      <c r="P47" s="115">
        <f t="shared" si="11"/>
        <v>0</v>
      </c>
      <c r="Q47" s="187" t="str">
        <f t="shared" si="12"/>
        <v/>
      </c>
      <c r="U47" s="197"/>
      <c r="V47" s="197"/>
      <c r="AB47" s="200" t="str">
        <f t="shared" si="13"/>
        <v/>
      </c>
      <c r="AC47" s="200" t="str">
        <f t="shared" si="14"/>
        <v/>
      </c>
      <c r="AD47" s="200">
        <f t="shared" si="7"/>
        <v>0</v>
      </c>
      <c r="AE47" s="204" t="str">
        <f t="shared" si="42"/>
        <v/>
      </c>
      <c r="AF47" s="204" t="str">
        <f t="shared" si="40"/>
        <v/>
      </c>
      <c r="AG47" s="205">
        <f t="shared" si="41"/>
        <v>0</v>
      </c>
    </row>
    <row r="48" spans="1:33" x14ac:dyDescent="0.15">
      <c r="A48" s="425"/>
      <c r="B48" s="426"/>
      <c r="C48" s="427"/>
      <c r="D48" s="230"/>
      <c r="E48" s="230"/>
      <c r="F48" s="110" t="str">
        <f t="shared" si="3"/>
        <v/>
      </c>
      <c r="G48" s="482"/>
      <c r="H48" s="231"/>
      <c r="I48" s="231"/>
      <c r="J48" s="112" t="str">
        <f t="shared" si="9"/>
        <v/>
      </c>
      <c r="K48" s="111" t="str">
        <f t="shared" si="4"/>
        <v/>
      </c>
      <c r="L48" s="479"/>
      <c r="M48" s="114">
        <f t="shared" si="5"/>
        <v>0</v>
      </c>
      <c r="N48" s="128">
        <f t="shared" si="10"/>
        <v>0</v>
      </c>
      <c r="O48" s="114">
        <f t="shared" si="6"/>
        <v>0</v>
      </c>
      <c r="P48" s="115">
        <f t="shared" si="11"/>
        <v>0</v>
      </c>
      <c r="Q48" s="187" t="str">
        <f t="shared" si="12"/>
        <v/>
      </c>
      <c r="U48" s="197"/>
      <c r="V48" s="197"/>
      <c r="AB48" s="200" t="str">
        <f t="shared" si="13"/>
        <v/>
      </c>
      <c r="AC48" s="200" t="str">
        <f t="shared" si="14"/>
        <v/>
      </c>
      <c r="AD48" s="200">
        <f t="shared" si="7"/>
        <v>0</v>
      </c>
      <c r="AE48" s="204" t="str">
        <f t="shared" si="42"/>
        <v/>
      </c>
      <c r="AF48" s="204" t="str">
        <f t="shared" si="40"/>
        <v/>
      </c>
      <c r="AG48" s="205">
        <f t="shared" si="41"/>
        <v>0</v>
      </c>
    </row>
    <row r="49" spans="1:33" x14ac:dyDescent="0.15">
      <c r="A49" s="425"/>
      <c r="B49" s="426"/>
      <c r="C49" s="427"/>
      <c r="D49" s="230"/>
      <c r="E49" s="230"/>
      <c r="F49" s="110" t="str">
        <f t="shared" si="3"/>
        <v/>
      </c>
      <c r="G49" s="482"/>
      <c r="H49" s="231"/>
      <c r="I49" s="231"/>
      <c r="J49" s="112" t="str">
        <f t="shared" si="9"/>
        <v/>
      </c>
      <c r="K49" s="111" t="str">
        <f t="shared" si="4"/>
        <v/>
      </c>
      <c r="L49" s="479"/>
      <c r="M49" s="114">
        <f t="shared" si="5"/>
        <v>0</v>
      </c>
      <c r="N49" s="128">
        <f t="shared" si="10"/>
        <v>0</v>
      </c>
      <c r="O49" s="114">
        <f t="shared" si="6"/>
        <v>0</v>
      </c>
      <c r="P49" s="115">
        <f t="shared" si="11"/>
        <v>0</v>
      </c>
      <c r="Q49" s="187" t="str">
        <f t="shared" si="12"/>
        <v/>
      </c>
      <c r="U49" s="197"/>
      <c r="V49" s="197"/>
      <c r="AB49" s="200" t="str">
        <f t="shared" si="13"/>
        <v/>
      </c>
      <c r="AC49" s="200" t="str">
        <f t="shared" si="14"/>
        <v/>
      </c>
      <c r="AD49" s="200">
        <f t="shared" si="7"/>
        <v>0</v>
      </c>
      <c r="AE49" s="204" t="str">
        <f t="shared" si="42"/>
        <v/>
      </c>
      <c r="AF49" s="204" t="str">
        <f t="shared" ref="AF49" si="43">IF(E49="","",IF(E49&lt;D49,"NG",""))</f>
        <v/>
      </c>
      <c r="AG49" s="205">
        <f t="shared" si="41"/>
        <v>0</v>
      </c>
    </row>
    <row r="50" spans="1:33" ht="12.75" thickBot="1" x14ac:dyDescent="0.2">
      <c r="A50" s="428"/>
      <c r="B50" s="429"/>
      <c r="C50" s="430"/>
      <c r="D50" s="353" t="str">
        <f>IF(AG50&gt;0,$AE$6,"")</f>
        <v/>
      </c>
      <c r="E50" s="232"/>
      <c r="F50" s="116"/>
      <c r="G50" s="483"/>
      <c r="H50" s="238"/>
      <c r="I50" s="238"/>
      <c r="J50" s="138" t="str">
        <f t="shared" si="9"/>
        <v/>
      </c>
      <c r="K50" s="117"/>
      <c r="L50" s="480"/>
      <c r="M50" s="139">
        <f t="shared" si="5"/>
        <v>0</v>
      </c>
      <c r="N50" s="140">
        <f t="shared" si="10"/>
        <v>0</v>
      </c>
      <c r="O50" s="139">
        <f t="shared" si="6"/>
        <v>0</v>
      </c>
      <c r="P50" s="141">
        <f t="shared" si="11"/>
        <v>0</v>
      </c>
      <c r="Q50" s="187" t="str">
        <f t="shared" si="12"/>
        <v/>
      </c>
      <c r="U50" s="197"/>
      <c r="V50" s="197"/>
      <c r="AB50" s="200" t="str">
        <f t="shared" si="13"/>
        <v/>
      </c>
      <c r="AC50" s="200" t="str">
        <f t="shared" si="14"/>
        <v/>
      </c>
      <c r="AD50" s="200">
        <f t="shared" si="7"/>
        <v>0</v>
      </c>
      <c r="AE50" s="206"/>
      <c r="AF50" s="207"/>
      <c r="AG50" s="209">
        <f>SUM(AG43:AG49)</f>
        <v>0</v>
      </c>
    </row>
    <row r="51" spans="1:33" x14ac:dyDescent="0.15">
      <c r="A51" s="422" t="s">
        <v>210</v>
      </c>
      <c r="B51" s="423"/>
      <c r="C51" s="424"/>
      <c r="D51" s="234"/>
      <c r="E51" s="234"/>
      <c r="F51" s="104" t="str">
        <f t="shared" si="3"/>
        <v/>
      </c>
      <c r="G51" s="481" t="str">
        <f>IF(F51="","",SUM(F51:F58))</f>
        <v/>
      </c>
      <c r="H51" s="235"/>
      <c r="I51" s="235"/>
      <c r="J51" s="106" t="str">
        <f t="shared" si="9"/>
        <v/>
      </c>
      <c r="K51" s="105" t="str">
        <f t="shared" si="4"/>
        <v/>
      </c>
      <c r="L51" s="478" t="str">
        <f t="shared" ref="L51" si="44">IF(K51="","",SUM(K51:K58))</f>
        <v/>
      </c>
      <c r="M51" s="108">
        <f t="shared" si="5"/>
        <v>0</v>
      </c>
      <c r="N51" s="127">
        <f t="shared" si="10"/>
        <v>0</v>
      </c>
      <c r="O51" s="108">
        <f t="shared" si="6"/>
        <v>0</v>
      </c>
      <c r="P51" s="109">
        <f t="shared" si="11"/>
        <v>0</v>
      </c>
      <c r="Q51" s="187" t="str">
        <f t="shared" si="12"/>
        <v/>
      </c>
      <c r="U51" s="197"/>
      <c r="V51" s="197"/>
      <c r="AB51" s="200" t="str">
        <f t="shared" si="13"/>
        <v/>
      </c>
      <c r="AC51" s="200" t="str">
        <f t="shared" si="14"/>
        <v/>
      </c>
      <c r="AD51" s="200">
        <f t="shared" si="7"/>
        <v>0</v>
      </c>
      <c r="AE51" s="204" t="str">
        <f t="shared" ref="AE51" si="45">IF(D51="","",IF(D51&gt;E51,"NG",""))</f>
        <v/>
      </c>
      <c r="AF51" s="204" t="str">
        <f t="shared" ref="AF51:AF56" si="46">IF(E51="","",IF(D52="","",IF(E51&gt;D52,"NG","")))</f>
        <v/>
      </c>
      <c r="AG51" s="205">
        <f t="shared" ref="AG51:AG57" si="47">COUNTIF(AE51:AF51,"NG")</f>
        <v>0</v>
      </c>
    </row>
    <row r="52" spans="1:33" x14ac:dyDescent="0.15">
      <c r="A52" s="425"/>
      <c r="B52" s="426"/>
      <c r="C52" s="427"/>
      <c r="D52" s="230"/>
      <c r="E52" s="230"/>
      <c r="F52" s="110" t="str">
        <f t="shared" si="3"/>
        <v/>
      </c>
      <c r="G52" s="482"/>
      <c r="H52" s="231"/>
      <c r="I52" s="231"/>
      <c r="J52" s="112" t="str">
        <f t="shared" si="9"/>
        <v/>
      </c>
      <c r="K52" s="111" t="str">
        <f t="shared" si="4"/>
        <v/>
      </c>
      <c r="L52" s="479"/>
      <c r="M52" s="114">
        <f t="shared" si="5"/>
        <v>0</v>
      </c>
      <c r="N52" s="128">
        <f t="shared" si="10"/>
        <v>0</v>
      </c>
      <c r="O52" s="114">
        <f t="shared" si="6"/>
        <v>0</v>
      </c>
      <c r="P52" s="115">
        <f t="shared" si="11"/>
        <v>0</v>
      </c>
      <c r="Q52" s="187" t="str">
        <f t="shared" si="12"/>
        <v/>
      </c>
      <c r="U52" s="197"/>
      <c r="V52" s="197"/>
      <c r="AB52" s="200" t="str">
        <f t="shared" si="13"/>
        <v/>
      </c>
      <c r="AC52" s="200" t="str">
        <f t="shared" si="14"/>
        <v/>
      </c>
      <c r="AD52" s="200">
        <f t="shared" si="7"/>
        <v>0</v>
      </c>
      <c r="AE52" s="204" t="str">
        <f t="shared" ref="AE52:AE57" si="48">IF(D52="","",IF(D52=E51,"NG",IF(D52&lt;E51,"NG",IF((D52-E51)&gt;1,"NG",""))))</f>
        <v/>
      </c>
      <c r="AF52" s="204" t="str">
        <f t="shared" si="46"/>
        <v/>
      </c>
      <c r="AG52" s="205">
        <f t="shared" si="47"/>
        <v>0</v>
      </c>
    </row>
    <row r="53" spans="1:33" x14ac:dyDescent="0.15">
      <c r="A53" s="425"/>
      <c r="B53" s="426"/>
      <c r="C53" s="427"/>
      <c r="D53" s="230"/>
      <c r="E53" s="230"/>
      <c r="F53" s="110" t="str">
        <f t="shared" si="3"/>
        <v/>
      </c>
      <c r="G53" s="482"/>
      <c r="H53" s="231"/>
      <c r="I53" s="231"/>
      <c r="J53" s="112" t="str">
        <f t="shared" si="9"/>
        <v/>
      </c>
      <c r="K53" s="111" t="str">
        <f t="shared" si="4"/>
        <v/>
      </c>
      <c r="L53" s="479"/>
      <c r="M53" s="114">
        <f t="shared" si="5"/>
        <v>0</v>
      </c>
      <c r="N53" s="128">
        <f t="shared" si="10"/>
        <v>0</v>
      </c>
      <c r="O53" s="114">
        <f t="shared" si="6"/>
        <v>0</v>
      </c>
      <c r="P53" s="115">
        <f t="shared" si="11"/>
        <v>0</v>
      </c>
      <c r="Q53" s="187" t="str">
        <f t="shared" si="12"/>
        <v/>
      </c>
      <c r="U53" s="197"/>
      <c r="V53" s="197"/>
      <c r="AB53" s="200" t="str">
        <f t="shared" si="13"/>
        <v/>
      </c>
      <c r="AC53" s="200" t="str">
        <f t="shared" si="14"/>
        <v/>
      </c>
      <c r="AD53" s="200">
        <f t="shared" si="7"/>
        <v>0</v>
      </c>
      <c r="AE53" s="204" t="str">
        <f t="shared" si="48"/>
        <v/>
      </c>
      <c r="AF53" s="204" t="str">
        <f t="shared" si="46"/>
        <v/>
      </c>
      <c r="AG53" s="205">
        <f t="shared" si="47"/>
        <v>0</v>
      </c>
    </row>
    <row r="54" spans="1:33" x14ac:dyDescent="0.15">
      <c r="A54" s="425"/>
      <c r="B54" s="426"/>
      <c r="C54" s="427"/>
      <c r="D54" s="230"/>
      <c r="E54" s="230"/>
      <c r="F54" s="110" t="str">
        <f t="shared" si="3"/>
        <v/>
      </c>
      <c r="G54" s="482"/>
      <c r="H54" s="231"/>
      <c r="I54" s="231"/>
      <c r="J54" s="112" t="str">
        <f t="shared" si="9"/>
        <v/>
      </c>
      <c r="K54" s="111" t="str">
        <f t="shared" si="4"/>
        <v/>
      </c>
      <c r="L54" s="479"/>
      <c r="M54" s="114">
        <f t="shared" si="5"/>
        <v>0</v>
      </c>
      <c r="N54" s="128">
        <f t="shared" si="10"/>
        <v>0</v>
      </c>
      <c r="O54" s="114">
        <f t="shared" si="6"/>
        <v>0</v>
      </c>
      <c r="P54" s="115">
        <f t="shared" si="11"/>
        <v>0</v>
      </c>
      <c r="Q54" s="187" t="str">
        <f t="shared" si="12"/>
        <v/>
      </c>
      <c r="U54" s="197"/>
      <c r="V54" s="197"/>
      <c r="AB54" s="200" t="str">
        <f t="shared" si="13"/>
        <v/>
      </c>
      <c r="AC54" s="200" t="str">
        <f t="shared" si="14"/>
        <v/>
      </c>
      <c r="AD54" s="200">
        <f t="shared" si="7"/>
        <v>0</v>
      </c>
      <c r="AE54" s="204" t="str">
        <f t="shared" si="48"/>
        <v/>
      </c>
      <c r="AF54" s="204" t="str">
        <f t="shared" si="46"/>
        <v/>
      </c>
      <c r="AG54" s="205">
        <f t="shared" si="47"/>
        <v>0</v>
      </c>
    </row>
    <row r="55" spans="1:33" x14ac:dyDescent="0.15">
      <c r="A55" s="425"/>
      <c r="B55" s="426"/>
      <c r="C55" s="427"/>
      <c r="D55" s="230"/>
      <c r="E55" s="230"/>
      <c r="F55" s="110" t="str">
        <f t="shared" si="3"/>
        <v/>
      </c>
      <c r="G55" s="482"/>
      <c r="H55" s="231"/>
      <c r="I55" s="231"/>
      <c r="J55" s="112" t="str">
        <f t="shared" si="9"/>
        <v/>
      </c>
      <c r="K55" s="111" t="str">
        <f t="shared" si="4"/>
        <v/>
      </c>
      <c r="L55" s="479"/>
      <c r="M55" s="114">
        <f t="shared" si="5"/>
        <v>0</v>
      </c>
      <c r="N55" s="128">
        <f t="shared" si="10"/>
        <v>0</v>
      </c>
      <c r="O55" s="114">
        <f t="shared" si="6"/>
        <v>0</v>
      </c>
      <c r="P55" s="115">
        <f t="shared" si="11"/>
        <v>0</v>
      </c>
      <c r="Q55" s="187" t="str">
        <f t="shared" si="12"/>
        <v/>
      </c>
      <c r="U55" s="197"/>
      <c r="V55" s="197"/>
      <c r="AB55" s="200" t="str">
        <f t="shared" si="13"/>
        <v/>
      </c>
      <c r="AC55" s="200" t="str">
        <f t="shared" si="14"/>
        <v/>
      </c>
      <c r="AD55" s="200">
        <f t="shared" si="7"/>
        <v>0</v>
      </c>
      <c r="AE55" s="204" t="str">
        <f t="shared" si="48"/>
        <v/>
      </c>
      <c r="AF55" s="204" t="str">
        <f t="shared" si="46"/>
        <v/>
      </c>
      <c r="AG55" s="205">
        <f t="shared" si="47"/>
        <v>0</v>
      </c>
    </row>
    <row r="56" spans="1:33" x14ac:dyDescent="0.15">
      <c r="A56" s="425"/>
      <c r="B56" s="426"/>
      <c r="C56" s="427"/>
      <c r="D56" s="230"/>
      <c r="E56" s="230"/>
      <c r="F56" s="110" t="str">
        <f t="shared" si="3"/>
        <v/>
      </c>
      <c r="G56" s="482"/>
      <c r="H56" s="231"/>
      <c r="I56" s="231"/>
      <c r="J56" s="112" t="str">
        <f t="shared" si="9"/>
        <v/>
      </c>
      <c r="K56" s="111" t="str">
        <f t="shared" si="4"/>
        <v/>
      </c>
      <c r="L56" s="479"/>
      <c r="M56" s="114">
        <f t="shared" si="5"/>
        <v>0</v>
      </c>
      <c r="N56" s="128">
        <f t="shared" si="10"/>
        <v>0</v>
      </c>
      <c r="O56" s="114">
        <f t="shared" si="6"/>
        <v>0</v>
      </c>
      <c r="P56" s="115">
        <f t="shared" si="11"/>
        <v>0</v>
      </c>
      <c r="Q56" s="187" t="str">
        <f t="shared" si="12"/>
        <v/>
      </c>
      <c r="U56" s="197"/>
      <c r="V56" s="197"/>
      <c r="AB56" s="200" t="str">
        <f t="shared" si="13"/>
        <v/>
      </c>
      <c r="AC56" s="200" t="str">
        <f t="shared" si="14"/>
        <v/>
      </c>
      <c r="AD56" s="200">
        <f t="shared" si="7"/>
        <v>0</v>
      </c>
      <c r="AE56" s="204" t="str">
        <f t="shared" si="48"/>
        <v/>
      </c>
      <c r="AF56" s="204" t="str">
        <f t="shared" si="46"/>
        <v/>
      </c>
      <c r="AG56" s="205">
        <f t="shared" si="47"/>
        <v>0</v>
      </c>
    </row>
    <row r="57" spans="1:33" x14ac:dyDescent="0.15">
      <c r="A57" s="425"/>
      <c r="B57" s="426"/>
      <c r="C57" s="427"/>
      <c r="D57" s="230"/>
      <c r="E57" s="230"/>
      <c r="F57" s="110" t="str">
        <f t="shared" si="3"/>
        <v/>
      </c>
      <c r="G57" s="482"/>
      <c r="H57" s="231"/>
      <c r="I57" s="231"/>
      <c r="J57" s="112" t="str">
        <f t="shared" si="9"/>
        <v/>
      </c>
      <c r="K57" s="111" t="str">
        <f t="shared" si="4"/>
        <v/>
      </c>
      <c r="L57" s="479"/>
      <c r="M57" s="114">
        <f t="shared" si="5"/>
        <v>0</v>
      </c>
      <c r="N57" s="128">
        <f t="shared" si="10"/>
        <v>0</v>
      </c>
      <c r="O57" s="114">
        <f t="shared" si="6"/>
        <v>0</v>
      </c>
      <c r="P57" s="115">
        <f t="shared" si="11"/>
        <v>0</v>
      </c>
      <c r="Q57" s="187" t="str">
        <f t="shared" si="12"/>
        <v/>
      </c>
      <c r="U57" s="197"/>
      <c r="V57" s="197"/>
      <c r="AB57" s="200" t="str">
        <f t="shared" si="13"/>
        <v/>
      </c>
      <c r="AC57" s="200" t="str">
        <f t="shared" si="14"/>
        <v/>
      </c>
      <c r="AD57" s="200">
        <f t="shared" si="7"/>
        <v>0</v>
      </c>
      <c r="AE57" s="204" t="str">
        <f t="shared" si="48"/>
        <v/>
      </c>
      <c r="AF57" s="204" t="str">
        <f t="shared" ref="AF57" si="49">IF(E57="","",IF(E57&lt;D57,"NG",""))</f>
        <v/>
      </c>
      <c r="AG57" s="205">
        <f t="shared" si="47"/>
        <v>0</v>
      </c>
    </row>
    <row r="58" spans="1:33" ht="12.75" thickBot="1" x14ac:dyDescent="0.2">
      <c r="A58" s="428"/>
      <c r="B58" s="429"/>
      <c r="C58" s="430"/>
      <c r="D58" s="353" t="str">
        <f>IF(AG58&gt;0,$AE$6,"")</f>
        <v/>
      </c>
      <c r="E58" s="232"/>
      <c r="F58" s="116"/>
      <c r="G58" s="483"/>
      <c r="H58" s="237"/>
      <c r="I58" s="237"/>
      <c r="J58" s="118" t="str">
        <f t="shared" si="9"/>
        <v/>
      </c>
      <c r="K58" s="117"/>
      <c r="L58" s="480"/>
      <c r="M58" s="120">
        <f t="shared" si="5"/>
        <v>0</v>
      </c>
      <c r="N58" s="129">
        <f t="shared" si="10"/>
        <v>0</v>
      </c>
      <c r="O58" s="120">
        <f t="shared" si="6"/>
        <v>0</v>
      </c>
      <c r="P58" s="121">
        <f t="shared" si="11"/>
        <v>0</v>
      </c>
      <c r="Q58" s="187" t="str">
        <f t="shared" si="12"/>
        <v/>
      </c>
      <c r="U58" s="197"/>
      <c r="V58" s="197"/>
      <c r="AB58" s="200" t="str">
        <f t="shared" si="13"/>
        <v/>
      </c>
      <c r="AC58" s="200" t="str">
        <f t="shared" si="14"/>
        <v/>
      </c>
      <c r="AD58" s="200">
        <f t="shared" si="7"/>
        <v>0</v>
      </c>
      <c r="AE58" s="206"/>
      <c r="AF58" s="207"/>
      <c r="AG58" s="209">
        <f>SUM(AG51:AG57)</f>
        <v>0</v>
      </c>
    </row>
    <row r="59" spans="1:33" x14ac:dyDescent="0.15">
      <c r="A59" s="422" t="s">
        <v>211</v>
      </c>
      <c r="B59" s="423"/>
      <c r="C59" s="424"/>
      <c r="D59" s="234"/>
      <c r="E59" s="234"/>
      <c r="F59" s="104" t="str">
        <f t="shared" si="3"/>
        <v/>
      </c>
      <c r="G59" s="481" t="str">
        <f>IF(F59="","",SUM(F59:F66))</f>
        <v/>
      </c>
      <c r="H59" s="235"/>
      <c r="I59" s="235"/>
      <c r="J59" s="106" t="str">
        <f t="shared" si="9"/>
        <v/>
      </c>
      <c r="K59" s="105" t="str">
        <f t="shared" si="4"/>
        <v/>
      </c>
      <c r="L59" s="478" t="str">
        <f t="shared" ref="L59" si="50">IF(K59="","",SUM(K59:K66))</f>
        <v/>
      </c>
      <c r="M59" s="108">
        <f t="shared" si="5"/>
        <v>0</v>
      </c>
      <c r="N59" s="127">
        <f t="shared" si="10"/>
        <v>0</v>
      </c>
      <c r="O59" s="108">
        <f t="shared" si="6"/>
        <v>0</v>
      </c>
      <c r="P59" s="109">
        <f t="shared" si="11"/>
        <v>0</v>
      </c>
      <c r="Q59" s="187" t="str">
        <f t="shared" si="12"/>
        <v/>
      </c>
      <c r="U59" s="197"/>
      <c r="V59" s="197"/>
      <c r="AB59" s="200" t="str">
        <f t="shared" si="13"/>
        <v/>
      </c>
      <c r="AC59" s="200" t="str">
        <f t="shared" si="14"/>
        <v/>
      </c>
      <c r="AD59" s="200">
        <f t="shared" si="7"/>
        <v>0</v>
      </c>
      <c r="AE59" s="204" t="str">
        <f t="shared" ref="AE59" si="51">IF(D59="","",IF(D59&gt;E59,"NG",""))</f>
        <v/>
      </c>
      <c r="AF59" s="204" t="str">
        <f t="shared" ref="AF59:AF64" si="52">IF(E59="","",IF(D60="","",IF(E59&gt;D60,"NG","")))</f>
        <v/>
      </c>
      <c r="AG59" s="205">
        <f t="shared" ref="AG59:AG65" si="53">COUNTIF(AE59:AF59,"NG")</f>
        <v>0</v>
      </c>
    </row>
    <row r="60" spans="1:33" x14ac:dyDescent="0.15">
      <c r="A60" s="425"/>
      <c r="B60" s="426"/>
      <c r="C60" s="427"/>
      <c r="D60" s="230"/>
      <c r="E60" s="230"/>
      <c r="F60" s="110" t="str">
        <f t="shared" si="3"/>
        <v/>
      </c>
      <c r="G60" s="482"/>
      <c r="H60" s="231"/>
      <c r="I60" s="231"/>
      <c r="J60" s="112" t="str">
        <f t="shared" si="9"/>
        <v/>
      </c>
      <c r="K60" s="111" t="str">
        <f t="shared" si="4"/>
        <v/>
      </c>
      <c r="L60" s="479"/>
      <c r="M60" s="114">
        <f t="shared" si="5"/>
        <v>0</v>
      </c>
      <c r="N60" s="128">
        <f t="shared" si="10"/>
        <v>0</v>
      </c>
      <c r="O60" s="114">
        <f t="shared" si="6"/>
        <v>0</v>
      </c>
      <c r="P60" s="115">
        <f t="shared" si="11"/>
        <v>0</v>
      </c>
      <c r="Q60" s="187" t="str">
        <f t="shared" si="12"/>
        <v/>
      </c>
      <c r="U60" s="197"/>
      <c r="V60" s="197"/>
      <c r="AB60" s="200" t="str">
        <f t="shared" si="13"/>
        <v/>
      </c>
      <c r="AC60" s="200" t="str">
        <f t="shared" si="14"/>
        <v/>
      </c>
      <c r="AD60" s="200">
        <f t="shared" si="7"/>
        <v>0</v>
      </c>
      <c r="AE60" s="204" t="str">
        <f t="shared" ref="AE60:AE65" si="54">IF(D60="","",IF(D60=E59,"NG",IF(D60&lt;E59,"NG",IF((D60-E59)&gt;1,"NG",""))))</f>
        <v/>
      </c>
      <c r="AF60" s="204" t="str">
        <f t="shared" si="52"/>
        <v/>
      </c>
      <c r="AG60" s="205">
        <f t="shared" si="53"/>
        <v>0</v>
      </c>
    </row>
    <row r="61" spans="1:33" x14ac:dyDescent="0.15">
      <c r="A61" s="425"/>
      <c r="B61" s="426"/>
      <c r="C61" s="427"/>
      <c r="D61" s="230"/>
      <c r="E61" s="230"/>
      <c r="F61" s="110" t="str">
        <f t="shared" si="3"/>
        <v/>
      </c>
      <c r="G61" s="482"/>
      <c r="H61" s="231"/>
      <c r="I61" s="231"/>
      <c r="J61" s="112" t="str">
        <f t="shared" si="9"/>
        <v/>
      </c>
      <c r="K61" s="111" t="str">
        <f t="shared" si="4"/>
        <v/>
      </c>
      <c r="L61" s="479"/>
      <c r="M61" s="114">
        <f t="shared" si="5"/>
        <v>0</v>
      </c>
      <c r="N61" s="128">
        <f t="shared" si="10"/>
        <v>0</v>
      </c>
      <c r="O61" s="114">
        <f t="shared" si="6"/>
        <v>0</v>
      </c>
      <c r="P61" s="115">
        <f t="shared" si="11"/>
        <v>0</v>
      </c>
      <c r="Q61" s="187" t="str">
        <f t="shared" si="12"/>
        <v/>
      </c>
      <c r="U61" s="197"/>
      <c r="V61" s="197"/>
      <c r="AB61" s="200" t="str">
        <f t="shared" si="13"/>
        <v/>
      </c>
      <c r="AC61" s="200" t="str">
        <f t="shared" si="14"/>
        <v/>
      </c>
      <c r="AD61" s="200">
        <f t="shared" si="7"/>
        <v>0</v>
      </c>
      <c r="AE61" s="204" t="str">
        <f t="shared" si="54"/>
        <v/>
      </c>
      <c r="AF61" s="204" t="str">
        <f t="shared" si="52"/>
        <v/>
      </c>
      <c r="AG61" s="205">
        <f t="shared" si="53"/>
        <v>0</v>
      </c>
    </row>
    <row r="62" spans="1:33" x14ac:dyDescent="0.15">
      <c r="A62" s="425"/>
      <c r="B62" s="426"/>
      <c r="C62" s="427"/>
      <c r="D62" s="230"/>
      <c r="E62" s="230"/>
      <c r="F62" s="110" t="str">
        <f t="shared" si="3"/>
        <v/>
      </c>
      <c r="G62" s="482"/>
      <c r="H62" s="231"/>
      <c r="I62" s="231"/>
      <c r="J62" s="112" t="str">
        <f t="shared" si="9"/>
        <v/>
      </c>
      <c r="K62" s="111" t="str">
        <f t="shared" si="4"/>
        <v/>
      </c>
      <c r="L62" s="479"/>
      <c r="M62" s="114">
        <f t="shared" si="5"/>
        <v>0</v>
      </c>
      <c r="N62" s="128">
        <f t="shared" si="10"/>
        <v>0</v>
      </c>
      <c r="O62" s="114">
        <f t="shared" si="6"/>
        <v>0</v>
      </c>
      <c r="P62" s="115">
        <f t="shared" si="11"/>
        <v>0</v>
      </c>
      <c r="Q62" s="187" t="str">
        <f t="shared" si="12"/>
        <v/>
      </c>
      <c r="U62" s="197"/>
      <c r="V62" s="197"/>
      <c r="AB62" s="200" t="str">
        <f t="shared" si="13"/>
        <v/>
      </c>
      <c r="AC62" s="200" t="str">
        <f t="shared" si="14"/>
        <v/>
      </c>
      <c r="AD62" s="200">
        <f t="shared" si="7"/>
        <v>0</v>
      </c>
      <c r="AE62" s="204" t="str">
        <f t="shared" si="54"/>
        <v/>
      </c>
      <c r="AF62" s="204" t="str">
        <f t="shared" si="52"/>
        <v/>
      </c>
      <c r="AG62" s="205">
        <f t="shared" si="53"/>
        <v>0</v>
      </c>
    </row>
    <row r="63" spans="1:33" x14ac:dyDescent="0.15">
      <c r="A63" s="425"/>
      <c r="B63" s="426"/>
      <c r="C63" s="427"/>
      <c r="D63" s="230"/>
      <c r="E63" s="230"/>
      <c r="F63" s="110" t="str">
        <f t="shared" si="3"/>
        <v/>
      </c>
      <c r="G63" s="482"/>
      <c r="H63" s="231"/>
      <c r="I63" s="231"/>
      <c r="J63" s="112" t="str">
        <f t="shared" si="9"/>
        <v/>
      </c>
      <c r="K63" s="111" t="str">
        <f t="shared" si="4"/>
        <v/>
      </c>
      <c r="L63" s="479"/>
      <c r="M63" s="114">
        <f t="shared" si="5"/>
        <v>0</v>
      </c>
      <c r="N63" s="128">
        <f t="shared" si="10"/>
        <v>0</v>
      </c>
      <c r="O63" s="114">
        <f t="shared" si="6"/>
        <v>0</v>
      </c>
      <c r="P63" s="115">
        <f t="shared" si="11"/>
        <v>0</v>
      </c>
      <c r="Q63" s="187" t="str">
        <f t="shared" si="12"/>
        <v/>
      </c>
      <c r="U63" s="197"/>
      <c r="V63" s="197"/>
      <c r="AB63" s="200" t="str">
        <f t="shared" si="13"/>
        <v/>
      </c>
      <c r="AC63" s="200" t="str">
        <f t="shared" si="14"/>
        <v/>
      </c>
      <c r="AD63" s="200">
        <f t="shared" si="7"/>
        <v>0</v>
      </c>
      <c r="AE63" s="204" t="str">
        <f t="shared" si="54"/>
        <v/>
      </c>
      <c r="AF63" s="204" t="str">
        <f t="shared" si="52"/>
        <v/>
      </c>
      <c r="AG63" s="205">
        <f t="shared" si="53"/>
        <v>0</v>
      </c>
    </row>
    <row r="64" spans="1:33" x14ac:dyDescent="0.15">
      <c r="A64" s="425"/>
      <c r="B64" s="426"/>
      <c r="C64" s="427"/>
      <c r="D64" s="230"/>
      <c r="E64" s="230"/>
      <c r="F64" s="110" t="str">
        <f t="shared" si="3"/>
        <v/>
      </c>
      <c r="G64" s="482"/>
      <c r="H64" s="231"/>
      <c r="I64" s="231"/>
      <c r="J64" s="112" t="str">
        <f t="shared" si="9"/>
        <v/>
      </c>
      <c r="K64" s="111" t="str">
        <f t="shared" si="4"/>
        <v/>
      </c>
      <c r="L64" s="479"/>
      <c r="M64" s="114">
        <f t="shared" si="5"/>
        <v>0</v>
      </c>
      <c r="N64" s="128">
        <f t="shared" si="10"/>
        <v>0</v>
      </c>
      <c r="O64" s="114">
        <f t="shared" si="6"/>
        <v>0</v>
      </c>
      <c r="P64" s="115">
        <f t="shared" si="11"/>
        <v>0</v>
      </c>
      <c r="Q64" s="187" t="str">
        <f t="shared" si="12"/>
        <v/>
      </c>
      <c r="U64" s="197"/>
      <c r="V64" s="197"/>
      <c r="AB64" s="200" t="str">
        <f t="shared" si="13"/>
        <v/>
      </c>
      <c r="AC64" s="200" t="str">
        <f t="shared" si="14"/>
        <v/>
      </c>
      <c r="AD64" s="200">
        <f t="shared" si="7"/>
        <v>0</v>
      </c>
      <c r="AE64" s="204" t="str">
        <f t="shared" si="54"/>
        <v/>
      </c>
      <c r="AF64" s="204" t="str">
        <f t="shared" si="52"/>
        <v/>
      </c>
      <c r="AG64" s="205">
        <f t="shared" si="53"/>
        <v>0</v>
      </c>
    </row>
    <row r="65" spans="1:33" x14ac:dyDescent="0.15">
      <c r="A65" s="425"/>
      <c r="B65" s="426"/>
      <c r="C65" s="427"/>
      <c r="D65" s="230"/>
      <c r="E65" s="230"/>
      <c r="F65" s="110" t="str">
        <f t="shared" si="3"/>
        <v/>
      </c>
      <c r="G65" s="482"/>
      <c r="H65" s="231"/>
      <c r="I65" s="231"/>
      <c r="J65" s="112" t="str">
        <f t="shared" si="9"/>
        <v/>
      </c>
      <c r="K65" s="111" t="str">
        <f t="shared" si="4"/>
        <v/>
      </c>
      <c r="L65" s="479"/>
      <c r="M65" s="114">
        <f t="shared" si="5"/>
        <v>0</v>
      </c>
      <c r="N65" s="128">
        <f t="shared" si="10"/>
        <v>0</v>
      </c>
      <c r="O65" s="114">
        <f t="shared" si="6"/>
        <v>0</v>
      </c>
      <c r="P65" s="115">
        <f t="shared" si="11"/>
        <v>0</v>
      </c>
      <c r="Q65" s="187" t="str">
        <f t="shared" si="12"/>
        <v/>
      </c>
      <c r="U65" s="197"/>
      <c r="V65" s="197"/>
      <c r="AB65" s="200" t="str">
        <f t="shared" si="13"/>
        <v/>
      </c>
      <c r="AC65" s="200" t="str">
        <f t="shared" si="14"/>
        <v/>
      </c>
      <c r="AD65" s="200">
        <f t="shared" si="7"/>
        <v>0</v>
      </c>
      <c r="AE65" s="204" t="str">
        <f t="shared" si="54"/>
        <v/>
      </c>
      <c r="AF65" s="204" t="str">
        <f t="shared" ref="AF65" si="55">IF(E65="","",IF(E65&lt;D65,"NG",""))</f>
        <v/>
      </c>
      <c r="AG65" s="205">
        <f t="shared" si="53"/>
        <v>0</v>
      </c>
    </row>
    <row r="66" spans="1:33" ht="12.75" thickBot="1" x14ac:dyDescent="0.2">
      <c r="A66" s="428"/>
      <c r="B66" s="429"/>
      <c r="C66" s="430"/>
      <c r="D66" s="353" t="str">
        <f>IF(AG66&gt;0,$AE$6,"")</f>
        <v/>
      </c>
      <c r="E66" s="232"/>
      <c r="F66" s="116"/>
      <c r="G66" s="483"/>
      <c r="H66" s="237"/>
      <c r="I66" s="237"/>
      <c r="J66" s="118" t="str">
        <f t="shared" si="9"/>
        <v/>
      </c>
      <c r="K66" s="117"/>
      <c r="L66" s="480"/>
      <c r="M66" s="120">
        <f t="shared" si="5"/>
        <v>0</v>
      </c>
      <c r="N66" s="129">
        <f t="shared" si="10"/>
        <v>0</v>
      </c>
      <c r="O66" s="120">
        <f t="shared" si="6"/>
        <v>0</v>
      </c>
      <c r="P66" s="121">
        <f t="shared" si="11"/>
        <v>0</v>
      </c>
      <c r="Q66" s="187" t="str">
        <f t="shared" si="12"/>
        <v/>
      </c>
      <c r="U66" s="197"/>
      <c r="V66" s="197"/>
      <c r="AB66" s="200" t="str">
        <f t="shared" si="13"/>
        <v/>
      </c>
      <c r="AC66" s="200" t="str">
        <f t="shared" si="14"/>
        <v/>
      </c>
      <c r="AD66" s="200">
        <f t="shared" si="7"/>
        <v>0</v>
      </c>
      <c r="AE66" s="206"/>
      <c r="AF66" s="207"/>
      <c r="AG66" s="209">
        <f>SUM(AG59:AG65)</f>
        <v>0</v>
      </c>
    </row>
    <row r="67" spans="1:33" x14ac:dyDescent="0.15">
      <c r="A67" s="422" t="s">
        <v>212</v>
      </c>
      <c r="B67" s="423"/>
      <c r="C67" s="424"/>
      <c r="D67" s="234"/>
      <c r="E67" s="234"/>
      <c r="F67" s="104" t="str">
        <f t="shared" si="3"/>
        <v/>
      </c>
      <c r="G67" s="481" t="str">
        <f t="shared" ref="G67" si="56">IF(F67="","",SUM(F67:F74))</f>
        <v/>
      </c>
      <c r="H67" s="235"/>
      <c r="I67" s="235"/>
      <c r="J67" s="106" t="str">
        <f t="shared" si="9"/>
        <v/>
      </c>
      <c r="K67" s="105" t="str">
        <f t="shared" si="4"/>
        <v/>
      </c>
      <c r="L67" s="478" t="str">
        <f t="shared" ref="L67" si="57">IF(K67="","",SUM(K67:K74))</f>
        <v/>
      </c>
      <c r="M67" s="108">
        <f t="shared" si="5"/>
        <v>0</v>
      </c>
      <c r="N67" s="127">
        <f t="shared" si="10"/>
        <v>0</v>
      </c>
      <c r="O67" s="108">
        <f t="shared" si="6"/>
        <v>0</v>
      </c>
      <c r="P67" s="109">
        <f t="shared" si="11"/>
        <v>0</v>
      </c>
      <c r="Q67" s="187" t="str">
        <f t="shared" si="12"/>
        <v/>
      </c>
      <c r="U67" s="197"/>
      <c r="V67" s="197"/>
      <c r="AB67" s="200" t="str">
        <f t="shared" si="13"/>
        <v/>
      </c>
      <c r="AC67" s="200" t="str">
        <f t="shared" si="14"/>
        <v/>
      </c>
      <c r="AD67" s="200">
        <f t="shared" si="7"/>
        <v>0</v>
      </c>
      <c r="AE67" s="204" t="str">
        <f t="shared" ref="AE67" si="58">IF(D67="","",IF(D67&gt;E67,"NG",""))</f>
        <v/>
      </c>
      <c r="AF67" s="204" t="str">
        <f t="shared" ref="AF67:AF72" si="59">IF(E67="","",IF(D68="","",IF(E67&gt;D68,"NG","")))</f>
        <v/>
      </c>
      <c r="AG67" s="205">
        <f t="shared" ref="AG67:AG73" si="60">COUNTIF(AE67:AF67,"NG")</f>
        <v>0</v>
      </c>
    </row>
    <row r="68" spans="1:33" x14ac:dyDescent="0.15">
      <c r="A68" s="425"/>
      <c r="B68" s="426"/>
      <c r="C68" s="427"/>
      <c r="D68" s="230"/>
      <c r="E68" s="230"/>
      <c r="F68" s="110" t="str">
        <f t="shared" si="3"/>
        <v/>
      </c>
      <c r="G68" s="482"/>
      <c r="H68" s="231"/>
      <c r="I68" s="231"/>
      <c r="J68" s="112" t="str">
        <f t="shared" si="9"/>
        <v/>
      </c>
      <c r="K68" s="111" t="str">
        <f t="shared" si="4"/>
        <v/>
      </c>
      <c r="L68" s="479"/>
      <c r="M68" s="114">
        <f t="shared" si="5"/>
        <v>0</v>
      </c>
      <c r="N68" s="128">
        <f t="shared" si="10"/>
        <v>0</v>
      </c>
      <c r="O68" s="114">
        <f t="shared" si="6"/>
        <v>0</v>
      </c>
      <c r="P68" s="115">
        <f t="shared" si="11"/>
        <v>0</v>
      </c>
      <c r="Q68" s="187" t="str">
        <f t="shared" si="12"/>
        <v/>
      </c>
      <c r="U68" s="197"/>
      <c r="V68" s="197"/>
      <c r="AB68" s="200" t="str">
        <f t="shared" si="13"/>
        <v/>
      </c>
      <c r="AC68" s="200" t="str">
        <f t="shared" si="14"/>
        <v/>
      </c>
      <c r="AD68" s="200">
        <f t="shared" si="7"/>
        <v>0</v>
      </c>
      <c r="AE68" s="204" t="str">
        <f t="shared" ref="AE68:AE73" si="61">IF(D68="","",IF(D68=E67,"NG",IF(D68&lt;E67,"NG",IF((D68-E67)&gt;1,"NG",""))))</f>
        <v/>
      </c>
      <c r="AF68" s="204" t="str">
        <f t="shared" si="59"/>
        <v/>
      </c>
      <c r="AG68" s="205">
        <f t="shared" si="60"/>
        <v>0</v>
      </c>
    </row>
    <row r="69" spans="1:33" x14ac:dyDescent="0.15">
      <c r="A69" s="425"/>
      <c r="B69" s="426"/>
      <c r="C69" s="427"/>
      <c r="D69" s="230"/>
      <c r="E69" s="230"/>
      <c r="F69" s="110" t="str">
        <f t="shared" si="3"/>
        <v/>
      </c>
      <c r="G69" s="482"/>
      <c r="H69" s="231"/>
      <c r="I69" s="231"/>
      <c r="J69" s="112" t="str">
        <f t="shared" si="9"/>
        <v/>
      </c>
      <c r="K69" s="111" t="str">
        <f t="shared" si="4"/>
        <v/>
      </c>
      <c r="L69" s="479"/>
      <c r="M69" s="114">
        <f t="shared" si="5"/>
        <v>0</v>
      </c>
      <c r="N69" s="128">
        <f t="shared" si="10"/>
        <v>0</v>
      </c>
      <c r="O69" s="114">
        <f t="shared" si="6"/>
        <v>0</v>
      </c>
      <c r="P69" s="115">
        <f t="shared" si="11"/>
        <v>0</v>
      </c>
      <c r="Q69" s="187" t="str">
        <f t="shared" si="12"/>
        <v/>
      </c>
      <c r="U69" s="197"/>
      <c r="V69" s="197"/>
      <c r="AB69" s="200" t="str">
        <f t="shared" si="13"/>
        <v/>
      </c>
      <c r="AC69" s="200" t="str">
        <f t="shared" si="14"/>
        <v/>
      </c>
      <c r="AD69" s="200">
        <f t="shared" si="7"/>
        <v>0</v>
      </c>
      <c r="AE69" s="204" t="str">
        <f t="shared" si="61"/>
        <v/>
      </c>
      <c r="AF69" s="204" t="str">
        <f t="shared" si="59"/>
        <v/>
      </c>
      <c r="AG69" s="205">
        <f t="shared" si="60"/>
        <v>0</v>
      </c>
    </row>
    <row r="70" spans="1:33" x14ac:dyDescent="0.15">
      <c r="A70" s="425"/>
      <c r="B70" s="426"/>
      <c r="C70" s="427"/>
      <c r="D70" s="230"/>
      <c r="E70" s="230"/>
      <c r="F70" s="110" t="str">
        <f t="shared" si="3"/>
        <v/>
      </c>
      <c r="G70" s="482"/>
      <c r="H70" s="231"/>
      <c r="I70" s="231"/>
      <c r="J70" s="112" t="str">
        <f t="shared" si="9"/>
        <v/>
      </c>
      <c r="K70" s="111" t="str">
        <f t="shared" si="4"/>
        <v/>
      </c>
      <c r="L70" s="479"/>
      <c r="M70" s="128">
        <f t="shared" si="5"/>
        <v>0</v>
      </c>
      <c r="N70" s="128">
        <f t="shared" si="10"/>
        <v>0</v>
      </c>
      <c r="O70" s="128">
        <f t="shared" si="6"/>
        <v>0</v>
      </c>
      <c r="P70" s="115">
        <f t="shared" si="11"/>
        <v>0</v>
      </c>
      <c r="Q70" s="187" t="str">
        <f t="shared" si="12"/>
        <v/>
      </c>
      <c r="U70" s="197"/>
      <c r="V70" s="197"/>
      <c r="AB70" s="200" t="str">
        <f t="shared" si="13"/>
        <v/>
      </c>
      <c r="AC70" s="200" t="str">
        <f t="shared" si="14"/>
        <v/>
      </c>
      <c r="AD70" s="200">
        <f t="shared" si="7"/>
        <v>0</v>
      </c>
      <c r="AE70" s="204" t="str">
        <f t="shared" si="61"/>
        <v/>
      </c>
      <c r="AF70" s="204" t="str">
        <f t="shared" si="59"/>
        <v/>
      </c>
      <c r="AG70" s="205">
        <f t="shared" si="60"/>
        <v>0</v>
      </c>
    </row>
    <row r="71" spans="1:33" x14ac:dyDescent="0.15">
      <c r="A71" s="425"/>
      <c r="B71" s="426"/>
      <c r="C71" s="427"/>
      <c r="D71" s="230"/>
      <c r="E71" s="230"/>
      <c r="F71" s="110" t="str">
        <f t="shared" si="3"/>
        <v/>
      </c>
      <c r="G71" s="482"/>
      <c r="H71" s="231"/>
      <c r="I71" s="231"/>
      <c r="J71" s="112" t="str">
        <f t="shared" si="9"/>
        <v/>
      </c>
      <c r="K71" s="111" t="str">
        <f t="shared" si="4"/>
        <v/>
      </c>
      <c r="L71" s="479"/>
      <c r="M71" s="128">
        <f t="shared" si="5"/>
        <v>0</v>
      </c>
      <c r="N71" s="128">
        <f t="shared" si="10"/>
        <v>0</v>
      </c>
      <c r="O71" s="128">
        <f t="shared" si="6"/>
        <v>0</v>
      </c>
      <c r="P71" s="115">
        <f t="shared" si="11"/>
        <v>0</v>
      </c>
      <c r="Q71" s="187" t="str">
        <f t="shared" si="12"/>
        <v/>
      </c>
      <c r="U71" s="197"/>
      <c r="V71" s="197"/>
      <c r="AB71" s="200" t="str">
        <f t="shared" si="13"/>
        <v/>
      </c>
      <c r="AC71" s="200" t="str">
        <f t="shared" si="14"/>
        <v/>
      </c>
      <c r="AD71" s="200">
        <f t="shared" si="7"/>
        <v>0</v>
      </c>
      <c r="AE71" s="204" t="str">
        <f t="shared" si="61"/>
        <v/>
      </c>
      <c r="AF71" s="204" t="str">
        <f t="shared" si="59"/>
        <v/>
      </c>
      <c r="AG71" s="205">
        <f t="shared" si="60"/>
        <v>0</v>
      </c>
    </row>
    <row r="72" spans="1:33" x14ac:dyDescent="0.15">
      <c r="A72" s="425"/>
      <c r="B72" s="426"/>
      <c r="C72" s="427"/>
      <c r="D72" s="230"/>
      <c r="E72" s="230"/>
      <c r="F72" s="110" t="str">
        <f t="shared" si="3"/>
        <v/>
      </c>
      <c r="G72" s="482"/>
      <c r="H72" s="231"/>
      <c r="I72" s="231"/>
      <c r="J72" s="112" t="str">
        <f t="shared" si="9"/>
        <v/>
      </c>
      <c r="K72" s="111" t="str">
        <f t="shared" si="4"/>
        <v/>
      </c>
      <c r="L72" s="479"/>
      <c r="M72" s="114">
        <f t="shared" si="5"/>
        <v>0</v>
      </c>
      <c r="N72" s="128">
        <f t="shared" si="10"/>
        <v>0</v>
      </c>
      <c r="O72" s="114">
        <f t="shared" si="6"/>
        <v>0</v>
      </c>
      <c r="P72" s="115">
        <f t="shared" si="11"/>
        <v>0</v>
      </c>
      <c r="Q72" s="187" t="str">
        <f t="shared" si="12"/>
        <v/>
      </c>
      <c r="U72" s="197"/>
      <c r="V72" s="197"/>
      <c r="AB72" s="200" t="str">
        <f t="shared" si="13"/>
        <v/>
      </c>
      <c r="AC72" s="200" t="str">
        <f t="shared" si="14"/>
        <v/>
      </c>
      <c r="AD72" s="200">
        <f t="shared" si="7"/>
        <v>0</v>
      </c>
      <c r="AE72" s="204" t="str">
        <f t="shared" si="61"/>
        <v/>
      </c>
      <c r="AF72" s="204" t="str">
        <f t="shared" si="59"/>
        <v/>
      </c>
      <c r="AG72" s="205">
        <f t="shared" si="60"/>
        <v>0</v>
      </c>
    </row>
    <row r="73" spans="1:33" x14ac:dyDescent="0.15">
      <c r="A73" s="425"/>
      <c r="B73" s="426"/>
      <c r="C73" s="427"/>
      <c r="D73" s="230"/>
      <c r="E73" s="230"/>
      <c r="F73" s="110" t="str">
        <f t="shared" si="3"/>
        <v/>
      </c>
      <c r="G73" s="482"/>
      <c r="H73" s="231"/>
      <c r="I73" s="231"/>
      <c r="J73" s="112" t="str">
        <f t="shared" si="9"/>
        <v/>
      </c>
      <c r="K73" s="111" t="str">
        <f t="shared" si="4"/>
        <v/>
      </c>
      <c r="L73" s="479"/>
      <c r="M73" s="114">
        <f t="shared" si="5"/>
        <v>0</v>
      </c>
      <c r="N73" s="128">
        <f t="shared" si="10"/>
        <v>0</v>
      </c>
      <c r="O73" s="114">
        <f t="shared" si="6"/>
        <v>0</v>
      </c>
      <c r="P73" s="115">
        <f t="shared" si="11"/>
        <v>0</v>
      </c>
      <c r="Q73" s="187" t="str">
        <f t="shared" si="12"/>
        <v/>
      </c>
      <c r="U73" s="197"/>
      <c r="V73" s="197"/>
      <c r="AB73" s="200" t="str">
        <f t="shared" si="13"/>
        <v/>
      </c>
      <c r="AC73" s="200" t="str">
        <f t="shared" si="14"/>
        <v/>
      </c>
      <c r="AD73" s="200">
        <f t="shared" si="7"/>
        <v>0</v>
      </c>
      <c r="AE73" s="204" t="str">
        <f t="shared" si="61"/>
        <v/>
      </c>
      <c r="AF73" s="204" t="str">
        <f t="shared" ref="AF73" si="62">IF(E73="","",IF(E73&lt;D73,"NG",""))</f>
        <v/>
      </c>
      <c r="AG73" s="205">
        <f t="shared" si="60"/>
        <v>0</v>
      </c>
    </row>
    <row r="74" spans="1:33" ht="12.75" thickBot="1" x14ac:dyDescent="0.2">
      <c r="A74" s="428"/>
      <c r="B74" s="429"/>
      <c r="C74" s="430"/>
      <c r="D74" s="353" t="str">
        <f>IF(AG74&gt;0,$AE$6,"")</f>
        <v/>
      </c>
      <c r="E74" s="232"/>
      <c r="F74" s="116"/>
      <c r="G74" s="483"/>
      <c r="H74" s="237"/>
      <c r="I74" s="237"/>
      <c r="J74" s="118" t="str">
        <f t="shared" si="9"/>
        <v/>
      </c>
      <c r="K74" s="117"/>
      <c r="L74" s="480"/>
      <c r="M74" s="120">
        <f t="shared" si="5"/>
        <v>0</v>
      </c>
      <c r="N74" s="129">
        <f t="shared" si="10"/>
        <v>0</v>
      </c>
      <c r="O74" s="120">
        <f t="shared" si="6"/>
        <v>0</v>
      </c>
      <c r="P74" s="121">
        <f t="shared" si="11"/>
        <v>0</v>
      </c>
      <c r="Q74" s="187" t="str">
        <f t="shared" si="12"/>
        <v/>
      </c>
      <c r="U74" s="197"/>
      <c r="V74" s="197"/>
      <c r="AB74" s="200" t="str">
        <f t="shared" si="13"/>
        <v/>
      </c>
      <c r="AC74" s="200" t="str">
        <f t="shared" si="14"/>
        <v/>
      </c>
      <c r="AD74" s="200">
        <f t="shared" si="7"/>
        <v>0</v>
      </c>
      <c r="AE74" s="206"/>
      <c r="AF74" s="207"/>
      <c r="AG74" s="209">
        <f>SUM(AG67:AG73)</f>
        <v>0</v>
      </c>
    </row>
    <row r="75" spans="1:33" x14ac:dyDescent="0.15">
      <c r="A75" s="422" t="s">
        <v>213</v>
      </c>
      <c r="B75" s="423"/>
      <c r="C75" s="424"/>
      <c r="D75" s="236"/>
      <c r="E75" s="236"/>
      <c r="F75" s="130" t="str">
        <f t="shared" si="3"/>
        <v/>
      </c>
      <c r="G75" s="481" t="str">
        <f t="shared" ref="G75" si="63">IF(F75="","",SUM(F75:F82))</f>
        <v/>
      </c>
      <c r="H75" s="235"/>
      <c r="I75" s="235"/>
      <c r="J75" s="132" t="str">
        <f t="shared" si="9"/>
        <v/>
      </c>
      <c r="K75" s="131" t="str">
        <f t="shared" si="4"/>
        <v/>
      </c>
      <c r="L75" s="478" t="str">
        <f t="shared" ref="L75" si="64">IF(K75="","",SUM(K75:K82))</f>
        <v/>
      </c>
      <c r="M75" s="133">
        <f t="shared" si="5"/>
        <v>0</v>
      </c>
      <c r="N75" s="134">
        <f t="shared" si="10"/>
        <v>0</v>
      </c>
      <c r="O75" s="133">
        <f t="shared" si="6"/>
        <v>0</v>
      </c>
      <c r="P75" s="135">
        <f t="shared" si="11"/>
        <v>0</v>
      </c>
      <c r="Q75" s="187" t="str">
        <f t="shared" si="12"/>
        <v/>
      </c>
      <c r="U75" s="197"/>
      <c r="V75" s="197"/>
      <c r="AB75" s="200" t="str">
        <f t="shared" si="13"/>
        <v/>
      </c>
      <c r="AC75" s="200" t="str">
        <f t="shared" si="14"/>
        <v/>
      </c>
      <c r="AD75" s="200">
        <f t="shared" si="7"/>
        <v>0</v>
      </c>
      <c r="AE75" s="204" t="str">
        <f t="shared" ref="AE75" si="65">IF(D75="","",IF(D75&gt;E75,"NG",""))</f>
        <v/>
      </c>
      <c r="AF75" s="204" t="str">
        <f t="shared" ref="AF75:AF80" si="66">IF(E75="","",IF(D76="","",IF(E75&gt;D76,"NG","")))</f>
        <v/>
      </c>
      <c r="AG75" s="205">
        <f t="shared" ref="AG75:AG81" si="67">COUNTIF(AE75:AF75,"NG")</f>
        <v>0</v>
      </c>
    </row>
    <row r="76" spans="1:33" x14ac:dyDescent="0.15">
      <c r="A76" s="425"/>
      <c r="B76" s="426"/>
      <c r="C76" s="427"/>
      <c r="D76" s="230"/>
      <c r="E76" s="230"/>
      <c r="F76" s="110" t="str">
        <f t="shared" ref="F76:F139" si="68">IF(D76="","",E76-D76+1)</f>
        <v/>
      </c>
      <c r="G76" s="482"/>
      <c r="H76" s="231"/>
      <c r="I76" s="231"/>
      <c r="J76" s="112" t="str">
        <f t="shared" si="9"/>
        <v/>
      </c>
      <c r="K76" s="111" t="str">
        <f t="shared" ref="K76:K139" si="69">IF(D76="","",ROUNDDOWN(I76*J76*F76/365,0))</f>
        <v/>
      </c>
      <c r="L76" s="479"/>
      <c r="M76" s="114">
        <f t="shared" ref="M76:M139" si="70">IF(H76="",M75,H76)</f>
        <v>0</v>
      </c>
      <c r="N76" s="128">
        <f t="shared" si="10"/>
        <v>0</v>
      </c>
      <c r="O76" s="114">
        <f t="shared" ref="O76:O139" si="71">IF(I76="",O75,I76)</f>
        <v>0</v>
      </c>
      <c r="P76" s="115">
        <f t="shared" si="11"/>
        <v>0</v>
      </c>
      <c r="Q76" s="187" t="str">
        <f t="shared" si="12"/>
        <v/>
      </c>
      <c r="U76" s="197"/>
      <c r="V76" s="197"/>
      <c r="AB76" s="200" t="str">
        <f t="shared" si="13"/>
        <v/>
      </c>
      <c r="AC76" s="200" t="str">
        <f t="shared" si="14"/>
        <v/>
      </c>
      <c r="AD76" s="200">
        <f t="shared" si="7"/>
        <v>0</v>
      </c>
      <c r="AE76" s="204" t="str">
        <f t="shared" ref="AE76:AE81" si="72">IF(D76="","",IF(D76=E75,"NG",IF(D76&lt;E75,"NG",IF((D76-E75)&gt;1,"NG",""))))</f>
        <v/>
      </c>
      <c r="AF76" s="204" t="str">
        <f t="shared" si="66"/>
        <v/>
      </c>
      <c r="AG76" s="205">
        <f t="shared" si="67"/>
        <v>0</v>
      </c>
    </row>
    <row r="77" spans="1:33" x14ac:dyDescent="0.15">
      <c r="A77" s="425"/>
      <c r="B77" s="426"/>
      <c r="C77" s="427"/>
      <c r="D77" s="230"/>
      <c r="E77" s="230"/>
      <c r="F77" s="110" t="str">
        <f t="shared" si="68"/>
        <v/>
      </c>
      <c r="G77" s="482"/>
      <c r="H77" s="231"/>
      <c r="I77" s="231"/>
      <c r="J77" s="112" t="str">
        <f t="shared" ref="J77:J140" si="73">IF(J76="","",$J$11)</f>
        <v/>
      </c>
      <c r="K77" s="111" t="str">
        <f t="shared" si="69"/>
        <v/>
      </c>
      <c r="L77" s="479"/>
      <c r="M77" s="114">
        <f t="shared" si="70"/>
        <v>0</v>
      </c>
      <c r="N77" s="128">
        <f t="shared" ref="N77:N140" si="74">M76-M77</f>
        <v>0</v>
      </c>
      <c r="O77" s="114">
        <f t="shared" si="71"/>
        <v>0</v>
      </c>
      <c r="P77" s="115">
        <f t="shared" ref="P77:P140" si="75">O76-O77</f>
        <v>0</v>
      </c>
      <c r="Q77" s="187" t="str">
        <f t="shared" ref="Q77:Q140" si="76">IF(AD77&gt;0,$AB$6,"")</f>
        <v/>
      </c>
      <c r="U77" s="197"/>
      <c r="V77" s="197"/>
      <c r="AB77" s="200" t="str">
        <f t="shared" ref="AB77:AB140" si="77">IF(N77=0,"",IF(N77=$AB$9,"","NG"))</f>
        <v/>
      </c>
      <c r="AC77" s="200" t="str">
        <f t="shared" ref="AC77:AC140" si="78">IF(P77=0,"",IF(P77=$AC$9,"","NG"))</f>
        <v/>
      </c>
      <c r="AD77" s="200">
        <f t="shared" ref="AD77:AD140" si="79">COUNTIF(AB77:AC77,"NG")</f>
        <v>0</v>
      </c>
      <c r="AE77" s="204" t="str">
        <f t="shared" si="72"/>
        <v/>
      </c>
      <c r="AF77" s="204" t="str">
        <f t="shared" si="66"/>
        <v/>
      </c>
      <c r="AG77" s="205">
        <f t="shared" si="67"/>
        <v>0</v>
      </c>
    </row>
    <row r="78" spans="1:33" x14ac:dyDescent="0.15">
      <c r="A78" s="425"/>
      <c r="B78" s="426"/>
      <c r="C78" s="427"/>
      <c r="D78" s="230"/>
      <c r="E78" s="230"/>
      <c r="F78" s="110" t="str">
        <f t="shared" si="68"/>
        <v/>
      </c>
      <c r="G78" s="482"/>
      <c r="H78" s="231"/>
      <c r="I78" s="231"/>
      <c r="J78" s="112" t="str">
        <f t="shared" si="73"/>
        <v/>
      </c>
      <c r="K78" s="111" t="str">
        <f t="shared" si="69"/>
        <v/>
      </c>
      <c r="L78" s="479"/>
      <c r="M78" s="114">
        <f t="shared" si="70"/>
        <v>0</v>
      </c>
      <c r="N78" s="128">
        <f t="shared" si="74"/>
        <v>0</v>
      </c>
      <c r="O78" s="114">
        <f t="shared" si="71"/>
        <v>0</v>
      </c>
      <c r="P78" s="115">
        <f t="shared" si="75"/>
        <v>0</v>
      </c>
      <c r="Q78" s="187" t="str">
        <f t="shared" si="76"/>
        <v/>
      </c>
      <c r="U78" s="197"/>
      <c r="V78" s="197"/>
      <c r="AB78" s="200" t="str">
        <f t="shared" si="77"/>
        <v/>
      </c>
      <c r="AC78" s="200" t="str">
        <f t="shared" si="78"/>
        <v/>
      </c>
      <c r="AD78" s="200">
        <f t="shared" si="79"/>
        <v>0</v>
      </c>
      <c r="AE78" s="204" t="str">
        <f t="shared" si="72"/>
        <v/>
      </c>
      <c r="AF78" s="204" t="str">
        <f t="shared" si="66"/>
        <v/>
      </c>
      <c r="AG78" s="205">
        <f t="shared" si="67"/>
        <v>0</v>
      </c>
    </row>
    <row r="79" spans="1:33" x14ac:dyDescent="0.15">
      <c r="A79" s="425"/>
      <c r="B79" s="426"/>
      <c r="C79" s="427"/>
      <c r="D79" s="230"/>
      <c r="E79" s="230"/>
      <c r="F79" s="110" t="str">
        <f t="shared" si="68"/>
        <v/>
      </c>
      <c r="G79" s="482"/>
      <c r="H79" s="231"/>
      <c r="I79" s="231"/>
      <c r="J79" s="112" t="str">
        <f t="shared" si="73"/>
        <v/>
      </c>
      <c r="K79" s="111" t="str">
        <f t="shared" si="69"/>
        <v/>
      </c>
      <c r="L79" s="479"/>
      <c r="M79" s="114">
        <f t="shared" si="70"/>
        <v>0</v>
      </c>
      <c r="N79" s="128">
        <f t="shared" si="74"/>
        <v>0</v>
      </c>
      <c r="O79" s="114">
        <f t="shared" si="71"/>
        <v>0</v>
      </c>
      <c r="P79" s="115">
        <f t="shared" si="75"/>
        <v>0</v>
      </c>
      <c r="Q79" s="187" t="str">
        <f t="shared" si="76"/>
        <v/>
      </c>
      <c r="U79" s="197"/>
      <c r="V79" s="197"/>
      <c r="AB79" s="200" t="str">
        <f t="shared" si="77"/>
        <v/>
      </c>
      <c r="AC79" s="200" t="str">
        <f t="shared" si="78"/>
        <v/>
      </c>
      <c r="AD79" s="200">
        <f t="shared" si="79"/>
        <v>0</v>
      </c>
      <c r="AE79" s="204" t="str">
        <f t="shared" si="72"/>
        <v/>
      </c>
      <c r="AF79" s="204" t="str">
        <f t="shared" si="66"/>
        <v/>
      </c>
      <c r="AG79" s="205">
        <f t="shared" si="67"/>
        <v>0</v>
      </c>
    </row>
    <row r="80" spans="1:33" x14ac:dyDescent="0.15">
      <c r="A80" s="425"/>
      <c r="B80" s="426"/>
      <c r="C80" s="427"/>
      <c r="D80" s="230"/>
      <c r="E80" s="230"/>
      <c r="F80" s="110" t="str">
        <f t="shared" si="68"/>
        <v/>
      </c>
      <c r="G80" s="482"/>
      <c r="H80" s="231"/>
      <c r="I80" s="231"/>
      <c r="J80" s="112" t="str">
        <f t="shared" si="73"/>
        <v/>
      </c>
      <c r="K80" s="111" t="str">
        <f t="shared" si="69"/>
        <v/>
      </c>
      <c r="L80" s="479"/>
      <c r="M80" s="114">
        <f t="shared" si="70"/>
        <v>0</v>
      </c>
      <c r="N80" s="128">
        <f t="shared" si="74"/>
        <v>0</v>
      </c>
      <c r="O80" s="114">
        <f t="shared" si="71"/>
        <v>0</v>
      </c>
      <c r="P80" s="115">
        <f t="shared" si="75"/>
        <v>0</v>
      </c>
      <c r="Q80" s="187" t="str">
        <f t="shared" si="76"/>
        <v/>
      </c>
      <c r="U80" s="197"/>
      <c r="V80" s="197"/>
      <c r="AB80" s="200" t="str">
        <f t="shared" si="77"/>
        <v/>
      </c>
      <c r="AC80" s="200" t="str">
        <f t="shared" si="78"/>
        <v/>
      </c>
      <c r="AD80" s="200">
        <f t="shared" si="79"/>
        <v>0</v>
      </c>
      <c r="AE80" s="204" t="str">
        <f t="shared" si="72"/>
        <v/>
      </c>
      <c r="AF80" s="204" t="str">
        <f t="shared" si="66"/>
        <v/>
      </c>
      <c r="AG80" s="205">
        <f t="shared" si="67"/>
        <v>0</v>
      </c>
    </row>
    <row r="81" spans="1:33" x14ac:dyDescent="0.15">
      <c r="A81" s="425"/>
      <c r="B81" s="426"/>
      <c r="C81" s="427"/>
      <c r="D81" s="230"/>
      <c r="E81" s="230"/>
      <c r="F81" s="110" t="str">
        <f t="shared" si="68"/>
        <v/>
      </c>
      <c r="G81" s="482"/>
      <c r="H81" s="231"/>
      <c r="I81" s="231"/>
      <c r="J81" s="112" t="str">
        <f t="shared" si="73"/>
        <v/>
      </c>
      <c r="K81" s="111" t="str">
        <f t="shared" si="69"/>
        <v/>
      </c>
      <c r="L81" s="479"/>
      <c r="M81" s="114">
        <f t="shared" si="70"/>
        <v>0</v>
      </c>
      <c r="N81" s="128">
        <f t="shared" si="74"/>
        <v>0</v>
      </c>
      <c r="O81" s="114">
        <f t="shared" si="71"/>
        <v>0</v>
      </c>
      <c r="P81" s="115">
        <f t="shared" si="75"/>
        <v>0</v>
      </c>
      <c r="Q81" s="187" t="str">
        <f t="shared" si="76"/>
        <v/>
      </c>
      <c r="U81" s="197"/>
      <c r="V81" s="197"/>
      <c r="AB81" s="200" t="str">
        <f t="shared" si="77"/>
        <v/>
      </c>
      <c r="AC81" s="200" t="str">
        <f t="shared" si="78"/>
        <v/>
      </c>
      <c r="AD81" s="200">
        <f t="shared" si="79"/>
        <v>0</v>
      </c>
      <c r="AE81" s="204" t="str">
        <f t="shared" si="72"/>
        <v/>
      </c>
      <c r="AF81" s="204" t="str">
        <f t="shared" ref="AF81" si="80">IF(E81="","",IF(E81&lt;D81,"NG",""))</f>
        <v/>
      </c>
      <c r="AG81" s="205">
        <f t="shared" si="67"/>
        <v>0</v>
      </c>
    </row>
    <row r="82" spans="1:33" ht="12.75" thickBot="1" x14ac:dyDescent="0.2">
      <c r="A82" s="428"/>
      <c r="B82" s="429"/>
      <c r="C82" s="430"/>
      <c r="D82" s="353" t="str">
        <f>IF(AG82&gt;0,$AE$6,"")</f>
        <v/>
      </c>
      <c r="E82" s="232"/>
      <c r="F82" s="116"/>
      <c r="G82" s="483"/>
      <c r="H82" s="238"/>
      <c r="I82" s="238"/>
      <c r="J82" s="138" t="str">
        <f t="shared" si="73"/>
        <v/>
      </c>
      <c r="K82" s="117"/>
      <c r="L82" s="480"/>
      <c r="M82" s="139">
        <f t="shared" si="70"/>
        <v>0</v>
      </c>
      <c r="N82" s="140">
        <f t="shared" si="74"/>
        <v>0</v>
      </c>
      <c r="O82" s="139">
        <f t="shared" si="71"/>
        <v>0</v>
      </c>
      <c r="P82" s="141">
        <f t="shared" si="75"/>
        <v>0</v>
      </c>
      <c r="Q82" s="187" t="str">
        <f t="shared" si="76"/>
        <v/>
      </c>
      <c r="U82" s="197"/>
      <c r="V82" s="197"/>
      <c r="AB82" s="200" t="str">
        <f t="shared" si="77"/>
        <v/>
      </c>
      <c r="AC82" s="200" t="str">
        <f t="shared" si="78"/>
        <v/>
      </c>
      <c r="AD82" s="200">
        <f t="shared" si="79"/>
        <v>0</v>
      </c>
      <c r="AE82" s="206"/>
      <c r="AF82" s="207"/>
      <c r="AG82" s="209">
        <f>SUM(AG75:AG81)</f>
        <v>0</v>
      </c>
    </row>
    <row r="83" spans="1:33" x14ac:dyDescent="0.15">
      <c r="A83" s="422" t="s">
        <v>214</v>
      </c>
      <c r="B83" s="423"/>
      <c r="C83" s="424"/>
      <c r="D83" s="234"/>
      <c r="E83" s="234"/>
      <c r="F83" s="104" t="str">
        <f t="shared" si="68"/>
        <v/>
      </c>
      <c r="G83" s="481" t="str">
        <f>IF(F83="","",SUM(F83:F90))</f>
        <v/>
      </c>
      <c r="H83" s="235"/>
      <c r="I83" s="235"/>
      <c r="J83" s="106" t="str">
        <f t="shared" si="73"/>
        <v/>
      </c>
      <c r="K83" s="105" t="str">
        <f t="shared" si="69"/>
        <v/>
      </c>
      <c r="L83" s="478" t="str">
        <f t="shared" ref="L83" si="81">IF(K83="","",SUM(K83:K90))</f>
        <v/>
      </c>
      <c r="M83" s="108">
        <f t="shared" si="70"/>
        <v>0</v>
      </c>
      <c r="N83" s="127">
        <f t="shared" si="74"/>
        <v>0</v>
      </c>
      <c r="O83" s="108">
        <f t="shared" si="71"/>
        <v>0</v>
      </c>
      <c r="P83" s="109">
        <f t="shared" si="75"/>
        <v>0</v>
      </c>
      <c r="Q83" s="187" t="str">
        <f t="shared" si="76"/>
        <v/>
      </c>
      <c r="U83" s="197"/>
      <c r="V83" s="197"/>
      <c r="AB83" s="200" t="str">
        <f t="shared" si="77"/>
        <v/>
      </c>
      <c r="AC83" s="200" t="str">
        <f t="shared" si="78"/>
        <v/>
      </c>
      <c r="AD83" s="200">
        <f t="shared" si="79"/>
        <v>0</v>
      </c>
      <c r="AE83" s="204" t="str">
        <f t="shared" ref="AE83" si="82">IF(D83="","",IF(D83&gt;E83,"NG",""))</f>
        <v/>
      </c>
      <c r="AF83" s="204" t="str">
        <f t="shared" ref="AF83:AF88" si="83">IF(E83="","",IF(D84="","",IF(E83&gt;D84,"NG","")))</f>
        <v/>
      </c>
      <c r="AG83" s="205">
        <f t="shared" ref="AG83:AG89" si="84">COUNTIF(AE83:AF83,"NG")</f>
        <v>0</v>
      </c>
    </row>
    <row r="84" spans="1:33" x14ac:dyDescent="0.15">
      <c r="A84" s="425"/>
      <c r="B84" s="426"/>
      <c r="C84" s="427"/>
      <c r="D84" s="230"/>
      <c r="E84" s="230"/>
      <c r="F84" s="110" t="str">
        <f t="shared" si="68"/>
        <v/>
      </c>
      <c r="G84" s="482"/>
      <c r="H84" s="231"/>
      <c r="I84" s="231"/>
      <c r="J84" s="112" t="str">
        <f t="shared" si="73"/>
        <v/>
      </c>
      <c r="K84" s="111" t="str">
        <f t="shared" si="69"/>
        <v/>
      </c>
      <c r="L84" s="479"/>
      <c r="M84" s="114">
        <f t="shared" si="70"/>
        <v>0</v>
      </c>
      <c r="N84" s="128">
        <f t="shared" si="74"/>
        <v>0</v>
      </c>
      <c r="O84" s="114">
        <f t="shared" si="71"/>
        <v>0</v>
      </c>
      <c r="P84" s="115">
        <f t="shared" si="75"/>
        <v>0</v>
      </c>
      <c r="Q84" s="187" t="str">
        <f t="shared" si="76"/>
        <v/>
      </c>
      <c r="U84" s="197"/>
      <c r="V84" s="197"/>
      <c r="AB84" s="200" t="str">
        <f t="shared" si="77"/>
        <v/>
      </c>
      <c r="AC84" s="200" t="str">
        <f t="shared" si="78"/>
        <v/>
      </c>
      <c r="AD84" s="200">
        <f t="shared" si="79"/>
        <v>0</v>
      </c>
      <c r="AE84" s="204" t="str">
        <f t="shared" ref="AE84:AE89" si="85">IF(D84="","",IF(D84=E83,"NG",IF(D84&lt;E83,"NG",IF((D84-E83)&gt;1,"NG",""))))</f>
        <v/>
      </c>
      <c r="AF84" s="204" t="str">
        <f t="shared" si="83"/>
        <v/>
      </c>
      <c r="AG84" s="205">
        <f t="shared" si="84"/>
        <v>0</v>
      </c>
    </row>
    <row r="85" spans="1:33" x14ac:dyDescent="0.15">
      <c r="A85" s="425"/>
      <c r="B85" s="426"/>
      <c r="C85" s="427"/>
      <c r="D85" s="230"/>
      <c r="E85" s="230"/>
      <c r="F85" s="110" t="str">
        <f t="shared" si="68"/>
        <v/>
      </c>
      <c r="G85" s="482"/>
      <c r="H85" s="231"/>
      <c r="I85" s="231"/>
      <c r="J85" s="112" t="str">
        <f t="shared" si="73"/>
        <v/>
      </c>
      <c r="K85" s="111" t="str">
        <f t="shared" si="69"/>
        <v/>
      </c>
      <c r="L85" s="479"/>
      <c r="M85" s="114">
        <f t="shared" si="70"/>
        <v>0</v>
      </c>
      <c r="N85" s="128">
        <f t="shared" si="74"/>
        <v>0</v>
      </c>
      <c r="O85" s="114">
        <f t="shared" si="71"/>
        <v>0</v>
      </c>
      <c r="P85" s="115">
        <f t="shared" si="75"/>
        <v>0</v>
      </c>
      <c r="Q85" s="187" t="str">
        <f t="shared" si="76"/>
        <v/>
      </c>
      <c r="U85" s="197"/>
      <c r="V85" s="197"/>
      <c r="AB85" s="200" t="str">
        <f t="shared" si="77"/>
        <v/>
      </c>
      <c r="AC85" s="200" t="str">
        <f t="shared" si="78"/>
        <v/>
      </c>
      <c r="AD85" s="200">
        <f t="shared" si="79"/>
        <v>0</v>
      </c>
      <c r="AE85" s="204" t="str">
        <f t="shared" si="85"/>
        <v/>
      </c>
      <c r="AF85" s="204" t="str">
        <f t="shared" si="83"/>
        <v/>
      </c>
      <c r="AG85" s="205">
        <f t="shared" si="84"/>
        <v>0</v>
      </c>
    </row>
    <row r="86" spans="1:33" x14ac:dyDescent="0.15">
      <c r="A86" s="425"/>
      <c r="B86" s="426"/>
      <c r="C86" s="427"/>
      <c r="D86" s="230"/>
      <c r="E86" s="230"/>
      <c r="F86" s="110" t="str">
        <f t="shared" si="68"/>
        <v/>
      </c>
      <c r="G86" s="482"/>
      <c r="H86" s="231"/>
      <c r="I86" s="231"/>
      <c r="J86" s="112" t="str">
        <f t="shared" si="73"/>
        <v/>
      </c>
      <c r="K86" s="111" t="str">
        <f t="shared" si="69"/>
        <v/>
      </c>
      <c r="L86" s="479"/>
      <c r="M86" s="114">
        <f t="shared" si="70"/>
        <v>0</v>
      </c>
      <c r="N86" s="128">
        <f t="shared" si="74"/>
        <v>0</v>
      </c>
      <c r="O86" s="114">
        <f t="shared" si="71"/>
        <v>0</v>
      </c>
      <c r="P86" s="115">
        <f t="shared" si="75"/>
        <v>0</v>
      </c>
      <c r="Q86" s="187" t="str">
        <f t="shared" si="76"/>
        <v/>
      </c>
      <c r="U86" s="197"/>
      <c r="V86" s="197"/>
      <c r="AB86" s="200" t="str">
        <f t="shared" si="77"/>
        <v/>
      </c>
      <c r="AC86" s="200" t="str">
        <f t="shared" si="78"/>
        <v/>
      </c>
      <c r="AD86" s="200">
        <f t="shared" si="79"/>
        <v>0</v>
      </c>
      <c r="AE86" s="204" t="str">
        <f t="shared" si="85"/>
        <v/>
      </c>
      <c r="AF86" s="204" t="str">
        <f t="shared" si="83"/>
        <v/>
      </c>
      <c r="AG86" s="205">
        <f t="shared" si="84"/>
        <v>0</v>
      </c>
    </row>
    <row r="87" spans="1:33" x14ac:dyDescent="0.15">
      <c r="A87" s="425"/>
      <c r="B87" s="426"/>
      <c r="C87" s="427"/>
      <c r="D87" s="230"/>
      <c r="E87" s="230"/>
      <c r="F87" s="110" t="str">
        <f t="shared" si="68"/>
        <v/>
      </c>
      <c r="G87" s="482"/>
      <c r="H87" s="231"/>
      <c r="I87" s="231"/>
      <c r="J87" s="112" t="str">
        <f t="shared" si="73"/>
        <v/>
      </c>
      <c r="K87" s="111" t="str">
        <f t="shared" si="69"/>
        <v/>
      </c>
      <c r="L87" s="479"/>
      <c r="M87" s="114">
        <f t="shared" si="70"/>
        <v>0</v>
      </c>
      <c r="N87" s="128">
        <f t="shared" si="74"/>
        <v>0</v>
      </c>
      <c r="O87" s="114">
        <f t="shared" si="71"/>
        <v>0</v>
      </c>
      <c r="P87" s="115">
        <f t="shared" si="75"/>
        <v>0</v>
      </c>
      <c r="Q87" s="187" t="str">
        <f t="shared" si="76"/>
        <v/>
      </c>
      <c r="U87" s="197"/>
      <c r="V87" s="197"/>
      <c r="AB87" s="200" t="str">
        <f t="shared" si="77"/>
        <v/>
      </c>
      <c r="AC87" s="200" t="str">
        <f t="shared" si="78"/>
        <v/>
      </c>
      <c r="AD87" s="200">
        <f t="shared" si="79"/>
        <v>0</v>
      </c>
      <c r="AE87" s="204" t="str">
        <f t="shared" si="85"/>
        <v/>
      </c>
      <c r="AF87" s="204" t="str">
        <f t="shared" si="83"/>
        <v/>
      </c>
      <c r="AG87" s="205">
        <f t="shared" si="84"/>
        <v>0</v>
      </c>
    </row>
    <row r="88" spans="1:33" x14ac:dyDescent="0.15">
      <c r="A88" s="425"/>
      <c r="B88" s="426"/>
      <c r="C88" s="427"/>
      <c r="D88" s="230"/>
      <c r="E88" s="230"/>
      <c r="F88" s="110" t="str">
        <f t="shared" si="68"/>
        <v/>
      </c>
      <c r="G88" s="482"/>
      <c r="H88" s="231"/>
      <c r="I88" s="231"/>
      <c r="J88" s="112" t="str">
        <f t="shared" si="73"/>
        <v/>
      </c>
      <c r="K88" s="111" t="str">
        <f t="shared" si="69"/>
        <v/>
      </c>
      <c r="L88" s="479"/>
      <c r="M88" s="114">
        <f t="shared" si="70"/>
        <v>0</v>
      </c>
      <c r="N88" s="128">
        <f t="shared" si="74"/>
        <v>0</v>
      </c>
      <c r="O88" s="114">
        <f t="shared" si="71"/>
        <v>0</v>
      </c>
      <c r="P88" s="115">
        <f t="shared" si="75"/>
        <v>0</v>
      </c>
      <c r="Q88" s="187" t="str">
        <f t="shared" si="76"/>
        <v/>
      </c>
      <c r="U88" s="197"/>
      <c r="V88" s="197"/>
      <c r="AB88" s="200" t="str">
        <f t="shared" si="77"/>
        <v/>
      </c>
      <c r="AC88" s="200" t="str">
        <f t="shared" si="78"/>
        <v/>
      </c>
      <c r="AD88" s="200">
        <f t="shared" si="79"/>
        <v>0</v>
      </c>
      <c r="AE88" s="204" t="str">
        <f t="shared" si="85"/>
        <v/>
      </c>
      <c r="AF88" s="204" t="str">
        <f t="shared" si="83"/>
        <v/>
      </c>
      <c r="AG88" s="205">
        <f t="shared" si="84"/>
        <v>0</v>
      </c>
    </row>
    <row r="89" spans="1:33" x14ac:dyDescent="0.15">
      <c r="A89" s="425"/>
      <c r="B89" s="426"/>
      <c r="C89" s="427"/>
      <c r="D89" s="230"/>
      <c r="E89" s="230"/>
      <c r="F89" s="110" t="str">
        <f t="shared" si="68"/>
        <v/>
      </c>
      <c r="G89" s="482"/>
      <c r="H89" s="231"/>
      <c r="I89" s="231"/>
      <c r="J89" s="112" t="str">
        <f t="shared" si="73"/>
        <v/>
      </c>
      <c r="K89" s="111" t="str">
        <f t="shared" si="69"/>
        <v/>
      </c>
      <c r="L89" s="479"/>
      <c r="M89" s="114">
        <f t="shared" si="70"/>
        <v>0</v>
      </c>
      <c r="N89" s="128">
        <f t="shared" si="74"/>
        <v>0</v>
      </c>
      <c r="O89" s="114">
        <f t="shared" si="71"/>
        <v>0</v>
      </c>
      <c r="P89" s="115">
        <f t="shared" si="75"/>
        <v>0</v>
      </c>
      <c r="Q89" s="187" t="str">
        <f t="shared" si="76"/>
        <v/>
      </c>
      <c r="U89" s="197"/>
      <c r="V89" s="197"/>
      <c r="AB89" s="200" t="str">
        <f t="shared" si="77"/>
        <v/>
      </c>
      <c r="AC89" s="200" t="str">
        <f t="shared" si="78"/>
        <v/>
      </c>
      <c r="AD89" s="200">
        <f t="shared" si="79"/>
        <v>0</v>
      </c>
      <c r="AE89" s="204" t="str">
        <f t="shared" si="85"/>
        <v/>
      </c>
      <c r="AF89" s="204" t="str">
        <f t="shared" ref="AF89" si="86">IF(E89="","",IF(E89&lt;D89,"NG",""))</f>
        <v/>
      </c>
      <c r="AG89" s="205">
        <f t="shared" si="84"/>
        <v>0</v>
      </c>
    </row>
    <row r="90" spans="1:33" ht="12.75" thickBot="1" x14ac:dyDescent="0.2">
      <c r="A90" s="428"/>
      <c r="B90" s="429"/>
      <c r="C90" s="430"/>
      <c r="D90" s="353" t="str">
        <f>IF(AG90&gt;0,$AE$6,"")</f>
        <v/>
      </c>
      <c r="E90" s="232"/>
      <c r="F90" s="116"/>
      <c r="G90" s="483"/>
      <c r="H90" s="237"/>
      <c r="I90" s="237"/>
      <c r="J90" s="118" t="str">
        <f t="shared" si="73"/>
        <v/>
      </c>
      <c r="K90" s="117"/>
      <c r="L90" s="480"/>
      <c r="M90" s="120">
        <f t="shared" si="70"/>
        <v>0</v>
      </c>
      <c r="N90" s="129">
        <f t="shared" si="74"/>
        <v>0</v>
      </c>
      <c r="O90" s="120">
        <f t="shared" si="71"/>
        <v>0</v>
      </c>
      <c r="P90" s="121">
        <f t="shared" si="75"/>
        <v>0</v>
      </c>
      <c r="Q90" s="187" t="str">
        <f t="shared" si="76"/>
        <v/>
      </c>
      <c r="U90" s="197"/>
      <c r="V90" s="197"/>
      <c r="AB90" s="200" t="str">
        <f t="shared" si="77"/>
        <v/>
      </c>
      <c r="AC90" s="200" t="str">
        <f t="shared" si="78"/>
        <v/>
      </c>
      <c r="AD90" s="200">
        <f t="shared" si="79"/>
        <v>0</v>
      </c>
      <c r="AE90" s="206"/>
      <c r="AF90" s="207"/>
      <c r="AG90" s="209">
        <f>SUM(AG83:AG89)</f>
        <v>0</v>
      </c>
    </row>
    <row r="91" spans="1:33" x14ac:dyDescent="0.15">
      <c r="A91" s="422" t="s">
        <v>215</v>
      </c>
      <c r="B91" s="423"/>
      <c r="C91" s="424"/>
      <c r="D91" s="234"/>
      <c r="E91" s="234"/>
      <c r="F91" s="104" t="str">
        <f t="shared" si="68"/>
        <v/>
      </c>
      <c r="G91" s="481" t="str">
        <f t="shared" ref="G91" si="87">IF(F91="","",SUM(F91:F98))</f>
        <v/>
      </c>
      <c r="H91" s="235"/>
      <c r="I91" s="235"/>
      <c r="J91" s="106" t="str">
        <f t="shared" si="73"/>
        <v/>
      </c>
      <c r="K91" s="105" t="str">
        <f t="shared" si="69"/>
        <v/>
      </c>
      <c r="L91" s="478" t="str">
        <f t="shared" ref="L91" si="88">IF(K91="","",SUM(K91:K98))</f>
        <v/>
      </c>
      <c r="M91" s="108">
        <f t="shared" si="70"/>
        <v>0</v>
      </c>
      <c r="N91" s="127">
        <f t="shared" si="74"/>
        <v>0</v>
      </c>
      <c r="O91" s="108">
        <f t="shared" si="71"/>
        <v>0</v>
      </c>
      <c r="P91" s="109">
        <f t="shared" si="75"/>
        <v>0</v>
      </c>
      <c r="Q91" s="187" t="str">
        <f t="shared" si="76"/>
        <v/>
      </c>
      <c r="U91" s="197"/>
      <c r="V91" s="197"/>
      <c r="AB91" s="200" t="str">
        <f t="shared" si="77"/>
        <v/>
      </c>
      <c r="AC91" s="200" t="str">
        <f t="shared" si="78"/>
        <v/>
      </c>
      <c r="AD91" s="200">
        <f t="shared" si="79"/>
        <v>0</v>
      </c>
      <c r="AE91" s="204" t="str">
        <f t="shared" ref="AE91" si="89">IF(D91="","",IF(D91&gt;E91,"NG",""))</f>
        <v/>
      </c>
      <c r="AF91" s="204" t="str">
        <f t="shared" ref="AF91:AF96" si="90">IF(E91="","",IF(D92="","",IF(E91&gt;D92,"NG","")))</f>
        <v/>
      </c>
      <c r="AG91" s="205">
        <f t="shared" ref="AG91:AG97" si="91">COUNTIF(AE91:AF91,"NG")</f>
        <v>0</v>
      </c>
    </row>
    <row r="92" spans="1:33" x14ac:dyDescent="0.15">
      <c r="A92" s="425"/>
      <c r="B92" s="426"/>
      <c r="C92" s="427"/>
      <c r="D92" s="230"/>
      <c r="E92" s="230"/>
      <c r="F92" s="110" t="str">
        <f t="shared" si="68"/>
        <v/>
      </c>
      <c r="G92" s="482"/>
      <c r="H92" s="231"/>
      <c r="I92" s="231"/>
      <c r="J92" s="112" t="str">
        <f t="shared" si="73"/>
        <v/>
      </c>
      <c r="K92" s="111" t="str">
        <f t="shared" si="69"/>
        <v/>
      </c>
      <c r="L92" s="479"/>
      <c r="M92" s="114">
        <f t="shared" si="70"/>
        <v>0</v>
      </c>
      <c r="N92" s="128">
        <f t="shared" si="74"/>
        <v>0</v>
      </c>
      <c r="O92" s="114">
        <f t="shared" si="71"/>
        <v>0</v>
      </c>
      <c r="P92" s="115">
        <f t="shared" si="75"/>
        <v>0</v>
      </c>
      <c r="Q92" s="187" t="str">
        <f t="shared" si="76"/>
        <v/>
      </c>
      <c r="U92" s="197"/>
      <c r="V92" s="197"/>
      <c r="AB92" s="200" t="str">
        <f t="shared" si="77"/>
        <v/>
      </c>
      <c r="AC92" s="200" t="str">
        <f t="shared" si="78"/>
        <v/>
      </c>
      <c r="AD92" s="200">
        <f t="shared" si="79"/>
        <v>0</v>
      </c>
      <c r="AE92" s="204" t="str">
        <f t="shared" ref="AE92:AE97" si="92">IF(D92="","",IF(D92=E91,"NG",IF(D92&lt;E91,"NG",IF((D92-E91)&gt;1,"NG",""))))</f>
        <v/>
      </c>
      <c r="AF92" s="204" t="str">
        <f t="shared" si="90"/>
        <v/>
      </c>
      <c r="AG92" s="205">
        <f t="shared" si="91"/>
        <v>0</v>
      </c>
    </row>
    <row r="93" spans="1:33" x14ac:dyDescent="0.15">
      <c r="A93" s="425"/>
      <c r="B93" s="426"/>
      <c r="C93" s="427"/>
      <c r="D93" s="230"/>
      <c r="E93" s="230"/>
      <c r="F93" s="110" t="str">
        <f t="shared" si="68"/>
        <v/>
      </c>
      <c r="G93" s="482"/>
      <c r="H93" s="231"/>
      <c r="I93" s="231"/>
      <c r="J93" s="112" t="str">
        <f t="shared" si="73"/>
        <v/>
      </c>
      <c r="K93" s="111" t="str">
        <f t="shared" si="69"/>
        <v/>
      </c>
      <c r="L93" s="479"/>
      <c r="M93" s="114">
        <f t="shared" si="70"/>
        <v>0</v>
      </c>
      <c r="N93" s="128">
        <f t="shared" si="74"/>
        <v>0</v>
      </c>
      <c r="O93" s="114">
        <f t="shared" si="71"/>
        <v>0</v>
      </c>
      <c r="P93" s="115">
        <f t="shared" si="75"/>
        <v>0</v>
      </c>
      <c r="Q93" s="187" t="str">
        <f t="shared" si="76"/>
        <v/>
      </c>
      <c r="U93" s="197"/>
      <c r="V93" s="197"/>
      <c r="AB93" s="200" t="str">
        <f t="shared" si="77"/>
        <v/>
      </c>
      <c r="AC93" s="200" t="str">
        <f t="shared" si="78"/>
        <v/>
      </c>
      <c r="AD93" s="200">
        <f t="shared" si="79"/>
        <v>0</v>
      </c>
      <c r="AE93" s="204" t="str">
        <f t="shared" si="92"/>
        <v/>
      </c>
      <c r="AF93" s="204" t="str">
        <f t="shared" si="90"/>
        <v/>
      </c>
      <c r="AG93" s="205">
        <f t="shared" si="91"/>
        <v>0</v>
      </c>
    </row>
    <row r="94" spans="1:33" x14ac:dyDescent="0.15">
      <c r="A94" s="425"/>
      <c r="B94" s="426"/>
      <c r="C94" s="427"/>
      <c r="D94" s="230"/>
      <c r="E94" s="230"/>
      <c r="F94" s="110" t="str">
        <f t="shared" si="68"/>
        <v/>
      </c>
      <c r="G94" s="482"/>
      <c r="H94" s="231"/>
      <c r="I94" s="231"/>
      <c r="J94" s="112" t="str">
        <f t="shared" si="73"/>
        <v/>
      </c>
      <c r="K94" s="111" t="str">
        <f t="shared" si="69"/>
        <v/>
      </c>
      <c r="L94" s="479"/>
      <c r="M94" s="114">
        <f t="shared" si="70"/>
        <v>0</v>
      </c>
      <c r="N94" s="128">
        <f t="shared" si="74"/>
        <v>0</v>
      </c>
      <c r="O94" s="114">
        <f t="shared" si="71"/>
        <v>0</v>
      </c>
      <c r="P94" s="115">
        <f t="shared" si="75"/>
        <v>0</v>
      </c>
      <c r="Q94" s="187" t="str">
        <f t="shared" si="76"/>
        <v/>
      </c>
      <c r="U94" s="197"/>
      <c r="V94" s="197"/>
      <c r="AB94" s="200" t="str">
        <f t="shared" si="77"/>
        <v/>
      </c>
      <c r="AC94" s="200" t="str">
        <f t="shared" si="78"/>
        <v/>
      </c>
      <c r="AD94" s="200">
        <f t="shared" si="79"/>
        <v>0</v>
      </c>
      <c r="AE94" s="204" t="str">
        <f t="shared" si="92"/>
        <v/>
      </c>
      <c r="AF94" s="204" t="str">
        <f t="shared" si="90"/>
        <v/>
      </c>
      <c r="AG94" s="205">
        <f t="shared" si="91"/>
        <v>0</v>
      </c>
    </row>
    <row r="95" spans="1:33" x14ac:dyDescent="0.15">
      <c r="A95" s="425"/>
      <c r="B95" s="426"/>
      <c r="C95" s="427"/>
      <c r="D95" s="230"/>
      <c r="E95" s="230"/>
      <c r="F95" s="110" t="str">
        <f t="shared" si="68"/>
        <v/>
      </c>
      <c r="G95" s="482"/>
      <c r="H95" s="231"/>
      <c r="I95" s="231"/>
      <c r="J95" s="112" t="str">
        <f t="shared" si="73"/>
        <v/>
      </c>
      <c r="K95" s="111" t="str">
        <f t="shared" si="69"/>
        <v/>
      </c>
      <c r="L95" s="479"/>
      <c r="M95" s="114">
        <f t="shared" si="70"/>
        <v>0</v>
      </c>
      <c r="N95" s="128">
        <f t="shared" si="74"/>
        <v>0</v>
      </c>
      <c r="O95" s="114">
        <f t="shared" si="71"/>
        <v>0</v>
      </c>
      <c r="P95" s="115">
        <f t="shared" si="75"/>
        <v>0</v>
      </c>
      <c r="Q95" s="187" t="str">
        <f t="shared" si="76"/>
        <v/>
      </c>
      <c r="U95" s="197"/>
      <c r="V95" s="197"/>
      <c r="AB95" s="200" t="str">
        <f t="shared" si="77"/>
        <v/>
      </c>
      <c r="AC95" s="200" t="str">
        <f t="shared" si="78"/>
        <v/>
      </c>
      <c r="AD95" s="200">
        <f t="shared" si="79"/>
        <v>0</v>
      </c>
      <c r="AE95" s="204" t="str">
        <f t="shared" si="92"/>
        <v/>
      </c>
      <c r="AF95" s="204" t="str">
        <f t="shared" si="90"/>
        <v/>
      </c>
      <c r="AG95" s="205">
        <f t="shared" si="91"/>
        <v>0</v>
      </c>
    </row>
    <row r="96" spans="1:33" x14ac:dyDescent="0.15">
      <c r="A96" s="425"/>
      <c r="B96" s="426"/>
      <c r="C96" s="427"/>
      <c r="D96" s="230"/>
      <c r="E96" s="230"/>
      <c r="F96" s="110" t="str">
        <f t="shared" si="68"/>
        <v/>
      </c>
      <c r="G96" s="482"/>
      <c r="H96" s="231"/>
      <c r="I96" s="231"/>
      <c r="J96" s="112" t="str">
        <f t="shared" si="73"/>
        <v/>
      </c>
      <c r="K96" s="111" t="str">
        <f t="shared" si="69"/>
        <v/>
      </c>
      <c r="L96" s="479"/>
      <c r="M96" s="114">
        <f t="shared" si="70"/>
        <v>0</v>
      </c>
      <c r="N96" s="128">
        <f t="shared" si="74"/>
        <v>0</v>
      </c>
      <c r="O96" s="114">
        <f t="shared" si="71"/>
        <v>0</v>
      </c>
      <c r="P96" s="115">
        <f t="shared" si="75"/>
        <v>0</v>
      </c>
      <c r="Q96" s="187" t="str">
        <f t="shared" si="76"/>
        <v/>
      </c>
      <c r="U96" s="197"/>
      <c r="V96" s="197"/>
      <c r="AB96" s="200" t="str">
        <f t="shared" si="77"/>
        <v/>
      </c>
      <c r="AC96" s="200" t="str">
        <f t="shared" si="78"/>
        <v/>
      </c>
      <c r="AD96" s="200">
        <f t="shared" si="79"/>
        <v>0</v>
      </c>
      <c r="AE96" s="204" t="str">
        <f t="shared" si="92"/>
        <v/>
      </c>
      <c r="AF96" s="204" t="str">
        <f t="shared" si="90"/>
        <v/>
      </c>
      <c r="AG96" s="205">
        <f t="shared" si="91"/>
        <v>0</v>
      </c>
    </row>
    <row r="97" spans="1:33" x14ac:dyDescent="0.15">
      <c r="A97" s="425"/>
      <c r="B97" s="426"/>
      <c r="C97" s="427"/>
      <c r="D97" s="230"/>
      <c r="E97" s="230"/>
      <c r="F97" s="110" t="str">
        <f t="shared" si="68"/>
        <v/>
      </c>
      <c r="G97" s="482"/>
      <c r="H97" s="231"/>
      <c r="I97" s="231"/>
      <c r="J97" s="112" t="str">
        <f t="shared" si="73"/>
        <v/>
      </c>
      <c r="K97" s="111" t="str">
        <f t="shared" si="69"/>
        <v/>
      </c>
      <c r="L97" s="479"/>
      <c r="M97" s="114">
        <f t="shared" si="70"/>
        <v>0</v>
      </c>
      <c r="N97" s="128">
        <f t="shared" si="74"/>
        <v>0</v>
      </c>
      <c r="O97" s="114">
        <f t="shared" si="71"/>
        <v>0</v>
      </c>
      <c r="P97" s="115">
        <f t="shared" si="75"/>
        <v>0</v>
      </c>
      <c r="Q97" s="187" t="str">
        <f t="shared" si="76"/>
        <v/>
      </c>
      <c r="U97" s="197"/>
      <c r="V97" s="197"/>
      <c r="AB97" s="200" t="str">
        <f t="shared" si="77"/>
        <v/>
      </c>
      <c r="AC97" s="200" t="str">
        <f t="shared" si="78"/>
        <v/>
      </c>
      <c r="AD97" s="200">
        <f t="shared" si="79"/>
        <v>0</v>
      </c>
      <c r="AE97" s="204" t="str">
        <f t="shared" si="92"/>
        <v/>
      </c>
      <c r="AF97" s="204" t="str">
        <f t="shared" ref="AF97" si="93">IF(E97="","",IF(E97&lt;D97,"NG",""))</f>
        <v/>
      </c>
      <c r="AG97" s="205">
        <f t="shared" si="91"/>
        <v>0</v>
      </c>
    </row>
    <row r="98" spans="1:33" ht="12.75" thickBot="1" x14ac:dyDescent="0.2">
      <c r="A98" s="428"/>
      <c r="B98" s="429"/>
      <c r="C98" s="430"/>
      <c r="D98" s="353" t="str">
        <f>IF(AG98&gt;0,$AE$6,"")</f>
        <v/>
      </c>
      <c r="E98" s="232"/>
      <c r="F98" s="116"/>
      <c r="G98" s="483"/>
      <c r="H98" s="237"/>
      <c r="I98" s="237"/>
      <c r="J98" s="118" t="str">
        <f t="shared" si="73"/>
        <v/>
      </c>
      <c r="K98" s="117"/>
      <c r="L98" s="480"/>
      <c r="M98" s="120">
        <f t="shared" si="70"/>
        <v>0</v>
      </c>
      <c r="N98" s="129">
        <f t="shared" si="74"/>
        <v>0</v>
      </c>
      <c r="O98" s="120">
        <f t="shared" si="71"/>
        <v>0</v>
      </c>
      <c r="P98" s="121">
        <f t="shared" si="75"/>
        <v>0</v>
      </c>
      <c r="Q98" s="187" t="str">
        <f t="shared" si="76"/>
        <v/>
      </c>
      <c r="U98" s="197"/>
      <c r="V98" s="197"/>
      <c r="AB98" s="200" t="str">
        <f t="shared" si="77"/>
        <v/>
      </c>
      <c r="AC98" s="200" t="str">
        <f t="shared" si="78"/>
        <v/>
      </c>
      <c r="AD98" s="200">
        <f t="shared" si="79"/>
        <v>0</v>
      </c>
      <c r="AE98" s="206"/>
      <c r="AF98" s="207"/>
      <c r="AG98" s="209">
        <f>SUM(AG91:AG97)</f>
        <v>0</v>
      </c>
    </row>
    <row r="99" spans="1:33" x14ac:dyDescent="0.15">
      <c r="A99" s="422" t="s">
        <v>216</v>
      </c>
      <c r="B99" s="423"/>
      <c r="C99" s="424"/>
      <c r="D99" s="236"/>
      <c r="E99" s="236"/>
      <c r="F99" s="130" t="str">
        <f t="shared" si="68"/>
        <v/>
      </c>
      <c r="G99" s="481" t="str">
        <f t="shared" ref="G99" si="94">IF(F99="","",SUM(F99:F106))</f>
        <v/>
      </c>
      <c r="H99" s="235"/>
      <c r="I99" s="235"/>
      <c r="J99" s="132" t="str">
        <f t="shared" si="73"/>
        <v/>
      </c>
      <c r="K99" s="131" t="str">
        <f t="shared" si="69"/>
        <v/>
      </c>
      <c r="L99" s="478" t="str">
        <f t="shared" ref="L99" si="95">IF(K99="","",SUM(K99:K106))</f>
        <v/>
      </c>
      <c r="M99" s="133">
        <f t="shared" si="70"/>
        <v>0</v>
      </c>
      <c r="N99" s="134">
        <f t="shared" si="74"/>
        <v>0</v>
      </c>
      <c r="O99" s="133">
        <f t="shared" si="71"/>
        <v>0</v>
      </c>
      <c r="P99" s="135">
        <f t="shared" si="75"/>
        <v>0</v>
      </c>
      <c r="Q99" s="187" t="str">
        <f t="shared" si="76"/>
        <v/>
      </c>
      <c r="U99" s="197"/>
      <c r="V99" s="197"/>
      <c r="AB99" s="200" t="str">
        <f t="shared" si="77"/>
        <v/>
      </c>
      <c r="AC99" s="200" t="str">
        <f t="shared" si="78"/>
        <v/>
      </c>
      <c r="AD99" s="200">
        <f t="shared" si="79"/>
        <v>0</v>
      </c>
      <c r="AE99" s="204" t="str">
        <f t="shared" ref="AE99" si="96">IF(D99="","",IF(D99&gt;E99,"NG",""))</f>
        <v/>
      </c>
      <c r="AF99" s="204" t="str">
        <f t="shared" ref="AF99:AF104" si="97">IF(E99="","",IF(D100="","",IF(E99&gt;D100,"NG","")))</f>
        <v/>
      </c>
      <c r="AG99" s="205">
        <f t="shared" ref="AG99:AG105" si="98">COUNTIF(AE99:AF99,"NG")</f>
        <v>0</v>
      </c>
    </row>
    <row r="100" spans="1:33" x14ac:dyDescent="0.15">
      <c r="A100" s="425"/>
      <c r="B100" s="426"/>
      <c r="C100" s="427"/>
      <c r="D100" s="230"/>
      <c r="E100" s="230"/>
      <c r="F100" s="110" t="str">
        <f t="shared" si="68"/>
        <v/>
      </c>
      <c r="G100" s="482"/>
      <c r="H100" s="231"/>
      <c r="I100" s="231"/>
      <c r="J100" s="112" t="str">
        <f t="shared" si="73"/>
        <v/>
      </c>
      <c r="K100" s="111" t="str">
        <f t="shared" si="69"/>
        <v/>
      </c>
      <c r="L100" s="479"/>
      <c r="M100" s="114">
        <f t="shared" si="70"/>
        <v>0</v>
      </c>
      <c r="N100" s="128">
        <f t="shared" si="74"/>
        <v>0</v>
      </c>
      <c r="O100" s="114">
        <f t="shared" si="71"/>
        <v>0</v>
      </c>
      <c r="P100" s="115">
        <f t="shared" si="75"/>
        <v>0</v>
      </c>
      <c r="Q100" s="187" t="str">
        <f t="shared" si="76"/>
        <v/>
      </c>
      <c r="U100" s="197"/>
      <c r="V100" s="197"/>
      <c r="AB100" s="200" t="str">
        <f t="shared" si="77"/>
        <v/>
      </c>
      <c r="AC100" s="200" t="str">
        <f t="shared" si="78"/>
        <v/>
      </c>
      <c r="AD100" s="200">
        <f t="shared" si="79"/>
        <v>0</v>
      </c>
      <c r="AE100" s="204" t="str">
        <f t="shared" ref="AE100:AE105" si="99">IF(D100="","",IF(D100=E99,"NG",IF(D100&lt;E99,"NG",IF((D100-E99)&gt;1,"NG",""))))</f>
        <v/>
      </c>
      <c r="AF100" s="204" t="str">
        <f t="shared" si="97"/>
        <v/>
      </c>
      <c r="AG100" s="205">
        <f t="shared" si="98"/>
        <v>0</v>
      </c>
    </row>
    <row r="101" spans="1:33" x14ac:dyDescent="0.15">
      <c r="A101" s="425"/>
      <c r="B101" s="426"/>
      <c r="C101" s="427"/>
      <c r="D101" s="230"/>
      <c r="E101" s="230"/>
      <c r="F101" s="110" t="str">
        <f t="shared" si="68"/>
        <v/>
      </c>
      <c r="G101" s="482"/>
      <c r="H101" s="231"/>
      <c r="I101" s="231"/>
      <c r="J101" s="112" t="str">
        <f t="shared" si="73"/>
        <v/>
      </c>
      <c r="K101" s="111" t="str">
        <f t="shared" si="69"/>
        <v/>
      </c>
      <c r="L101" s="479"/>
      <c r="M101" s="114">
        <f t="shared" si="70"/>
        <v>0</v>
      </c>
      <c r="N101" s="128">
        <f t="shared" si="74"/>
        <v>0</v>
      </c>
      <c r="O101" s="114">
        <f t="shared" si="71"/>
        <v>0</v>
      </c>
      <c r="P101" s="115">
        <f t="shared" si="75"/>
        <v>0</v>
      </c>
      <c r="Q101" s="187" t="str">
        <f t="shared" si="76"/>
        <v/>
      </c>
      <c r="U101" s="197"/>
      <c r="V101" s="197"/>
      <c r="AB101" s="200" t="str">
        <f t="shared" si="77"/>
        <v/>
      </c>
      <c r="AC101" s="200" t="str">
        <f t="shared" si="78"/>
        <v/>
      </c>
      <c r="AD101" s="200">
        <f t="shared" si="79"/>
        <v>0</v>
      </c>
      <c r="AE101" s="204" t="str">
        <f t="shared" si="99"/>
        <v/>
      </c>
      <c r="AF101" s="204" t="str">
        <f t="shared" si="97"/>
        <v/>
      </c>
      <c r="AG101" s="205">
        <f t="shared" si="98"/>
        <v>0</v>
      </c>
    </row>
    <row r="102" spans="1:33" x14ac:dyDescent="0.15">
      <c r="A102" s="425"/>
      <c r="B102" s="426"/>
      <c r="C102" s="427"/>
      <c r="D102" s="230"/>
      <c r="E102" s="230"/>
      <c r="F102" s="110" t="str">
        <f t="shared" si="68"/>
        <v/>
      </c>
      <c r="G102" s="482"/>
      <c r="H102" s="231"/>
      <c r="I102" s="231"/>
      <c r="J102" s="112" t="str">
        <f t="shared" si="73"/>
        <v/>
      </c>
      <c r="K102" s="111" t="str">
        <f t="shared" si="69"/>
        <v/>
      </c>
      <c r="L102" s="479"/>
      <c r="M102" s="114">
        <f t="shared" si="70"/>
        <v>0</v>
      </c>
      <c r="N102" s="128">
        <f t="shared" si="74"/>
        <v>0</v>
      </c>
      <c r="O102" s="114">
        <f t="shared" si="71"/>
        <v>0</v>
      </c>
      <c r="P102" s="115">
        <f t="shared" si="75"/>
        <v>0</v>
      </c>
      <c r="Q102" s="187" t="str">
        <f t="shared" si="76"/>
        <v/>
      </c>
      <c r="U102" s="197"/>
      <c r="V102" s="197"/>
      <c r="AB102" s="200" t="str">
        <f t="shared" si="77"/>
        <v/>
      </c>
      <c r="AC102" s="200" t="str">
        <f t="shared" si="78"/>
        <v/>
      </c>
      <c r="AD102" s="200">
        <f t="shared" si="79"/>
        <v>0</v>
      </c>
      <c r="AE102" s="204" t="str">
        <f t="shared" si="99"/>
        <v/>
      </c>
      <c r="AF102" s="204" t="str">
        <f t="shared" si="97"/>
        <v/>
      </c>
      <c r="AG102" s="205">
        <f t="shared" si="98"/>
        <v>0</v>
      </c>
    </row>
    <row r="103" spans="1:33" x14ac:dyDescent="0.15">
      <c r="A103" s="425"/>
      <c r="B103" s="426"/>
      <c r="C103" s="427"/>
      <c r="D103" s="230"/>
      <c r="E103" s="230"/>
      <c r="F103" s="110" t="str">
        <f t="shared" si="68"/>
        <v/>
      </c>
      <c r="G103" s="482"/>
      <c r="H103" s="231"/>
      <c r="I103" s="231"/>
      <c r="J103" s="112" t="str">
        <f t="shared" si="73"/>
        <v/>
      </c>
      <c r="K103" s="111" t="str">
        <f t="shared" si="69"/>
        <v/>
      </c>
      <c r="L103" s="479"/>
      <c r="M103" s="114">
        <f t="shared" si="70"/>
        <v>0</v>
      </c>
      <c r="N103" s="128">
        <f t="shared" si="74"/>
        <v>0</v>
      </c>
      <c r="O103" s="114">
        <f t="shared" si="71"/>
        <v>0</v>
      </c>
      <c r="P103" s="115">
        <f t="shared" si="75"/>
        <v>0</v>
      </c>
      <c r="Q103" s="187" t="str">
        <f t="shared" si="76"/>
        <v/>
      </c>
      <c r="U103" s="197"/>
      <c r="V103" s="197"/>
      <c r="AB103" s="200" t="str">
        <f t="shared" si="77"/>
        <v/>
      </c>
      <c r="AC103" s="200" t="str">
        <f t="shared" si="78"/>
        <v/>
      </c>
      <c r="AD103" s="200">
        <f t="shared" si="79"/>
        <v>0</v>
      </c>
      <c r="AE103" s="204" t="str">
        <f t="shared" si="99"/>
        <v/>
      </c>
      <c r="AF103" s="204" t="str">
        <f t="shared" si="97"/>
        <v/>
      </c>
      <c r="AG103" s="205">
        <f t="shared" si="98"/>
        <v>0</v>
      </c>
    </row>
    <row r="104" spans="1:33" x14ac:dyDescent="0.15">
      <c r="A104" s="425"/>
      <c r="B104" s="426"/>
      <c r="C104" s="427"/>
      <c r="D104" s="230"/>
      <c r="E104" s="230"/>
      <c r="F104" s="110" t="str">
        <f t="shared" si="68"/>
        <v/>
      </c>
      <c r="G104" s="482"/>
      <c r="H104" s="231"/>
      <c r="I104" s="231"/>
      <c r="J104" s="112" t="str">
        <f t="shared" si="73"/>
        <v/>
      </c>
      <c r="K104" s="111" t="str">
        <f t="shared" si="69"/>
        <v/>
      </c>
      <c r="L104" s="479"/>
      <c r="M104" s="114">
        <f t="shared" si="70"/>
        <v>0</v>
      </c>
      <c r="N104" s="128">
        <f t="shared" si="74"/>
        <v>0</v>
      </c>
      <c r="O104" s="114">
        <f t="shared" si="71"/>
        <v>0</v>
      </c>
      <c r="P104" s="115">
        <f t="shared" si="75"/>
        <v>0</v>
      </c>
      <c r="Q104" s="187" t="str">
        <f t="shared" si="76"/>
        <v/>
      </c>
      <c r="U104" s="197"/>
      <c r="V104" s="197"/>
      <c r="AB104" s="200" t="str">
        <f t="shared" si="77"/>
        <v/>
      </c>
      <c r="AC104" s="200" t="str">
        <f t="shared" si="78"/>
        <v/>
      </c>
      <c r="AD104" s="200">
        <f t="shared" si="79"/>
        <v>0</v>
      </c>
      <c r="AE104" s="204" t="str">
        <f t="shared" si="99"/>
        <v/>
      </c>
      <c r="AF104" s="204" t="str">
        <f t="shared" si="97"/>
        <v/>
      </c>
      <c r="AG104" s="205">
        <f t="shared" si="98"/>
        <v>0</v>
      </c>
    </row>
    <row r="105" spans="1:33" x14ac:dyDescent="0.15">
      <c r="A105" s="425"/>
      <c r="B105" s="426"/>
      <c r="C105" s="427"/>
      <c r="D105" s="230"/>
      <c r="E105" s="230"/>
      <c r="F105" s="110" t="str">
        <f t="shared" si="68"/>
        <v/>
      </c>
      <c r="G105" s="482"/>
      <c r="H105" s="231"/>
      <c r="I105" s="231"/>
      <c r="J105" s="112" t="str">
        <f t="shared" si="73"/>
        <v/>
      </c>
      <c r="K105" s="111" t="str">
        <f t="shared" si="69"/>
        <v/>
      </c>
      <c r="L105" s="479"/>
      <c r="M105" s="114">
        <f t="shared" si="70"/>
        <v>0</v>
      </c>
      <c r="N105" s="128">
        <f t="shared" si="74"/>
        <v>0</v>
      </c>
      <c r="O105" s="114">
        <f t="shared" si="71"/>
        <v>0</v>
      </c>
      <c r="P105" s="115">
        <f t="shared" si="75"/>
        <v>0</v>
      </c>
      <c r="Q105" s="187" t="str">
        <f t="shared" si="76"/>
        <v/>
      </c>
      <c r="U105" s="197"/>
      <c r="V105" s="197"/>
      <c r="AB105" s="200" t="str">
        <f t="shared" si="77"/>
        <v/>
      </c>
      <c r="AC105" s="200" t="str">
        <f t="shared" si="78"/>
        <v/>
      </c>
      <c r="AD105" s="200">
        <f t="shared" si="79"/>
        <v>0</v>
      </c>
      <c r="AE105" s="204" t="str">
        <f t="shared" si="99"/>
        <v/>
      </c>
      <c r="AF105" s="204" t="str">
        <f t="shared" ref="AF105" si="100">IF(E105="","",IF(E105&lt;D105,"NG",""))</f>
        <v/>
      </c>
      <c r="AG105" s="205">
        <f t="shared" si="98"/>
        <v>0</v>
      </c>
    </row>
    <row r="106" spans="1:33" ht="12.75" thickBot="1" x14ac:dyDescent="0.2">
      <c r="A106" s="428"/>
      <c r="B106" s="429"/>
      <c r="C106" s="430"/>
      <c r="D106" s="353" t="str">
        <f>IF(AG106&gt;0,$AE$6,"")</f>
        <v/>
      </c>
      <c r="E106" s="232"/>
      <c r="F106" s="116"/>
      <c r="G106" s="483"/>
      <c r="H106" s="238"/>
      <c r="I106" s="238"/>
      <c r="J106" s="138" t="str">
        <f t="shared" si="73"/>
        <v/>
      </c>
      <c r="K106" s="117"/>
      <c r="L106" s="480"/>
      <c r="M106" s="139">
        <f t="shared" si="70"/>
        <v>0</v>
      </c>
      <c r="N106" s="140">
        <f t="shared" si="74"/>
        <v>0</v>
      </c>
      <c r="O106" s="139">
        <f t="shared" si="71"/>
        <v>0</v>
      </c>
      <c r="P106" s="141">
        <f t="shared" si="75"/>
        <v>0</v>
      </c>
      <c r="Q106" s="187" t="str">
        <f t="shared" si="76"/>
        <v/>
      </c>
      <c r="U106" s="197"/>
      <c r="V106" s="197"/>
      <c r="AB106" s="200" t="str">
        <f t="shared" si="77"/>
        <v/>
      </c>
      <c r="AC106" s="200" t="str">
        <f t="shared" si="78"/>
        <v/>
      </c>
      <c r="AD106" s="200">
        <f t="shared" si="79"/>
        <v>0</v>
      </c>
      <c r="AE106" s="206"/>
      <c r="AF106" s="207"/>
      <c r="AG106" s="209">
        <f>SUM(AG99:AG105)</f>
        <v>0</v>
      </c>
    </row>
    <row r="107" spans="1:33" x14ac:dyDescent="0.15">
      <c r="A107" s="422" t="s">
        <v>217</v>
      </c>
      <c r="B107" s="423"/>
      <c r="C107" s="424"/>
      <c r="D107" s="234"/>
      <c r="E107" s="234"/>
      <c r="F107" s="104" t="str">
        <f t="shared" si="68"/>
        <v/>
      </c>
      <c r="G107" s="481" t="str">
        <f t="shared" ref="G107" si="101">IF(F107="","",SUM(F107:F114))</f>
        <v/>
      </c>
      <c r="H107" s="235"/>
      <c r="I107" s="235"/>
      <c r="J107" s="106" t="str">
        <f t="shared" si="73"/>
        <v/>
      </c>
      <c r="K107" s="105" t="str">
        <f t="shared" si="69"/>
        <v/>
      </c>
      <c r="L107" s="478" t="str">
        <f t="shared" ref="L107" si="102">IF(K107="","",SUM(K107:K114))</f>
        <v/>
      </c>
      <c r="M107" s="108">
        <f t="shared" si="70"/>
        <v>0</v>
      </c>
      <c r="N107" s="127">
        <f t="shared" si="74"/>
        <v>0</v>
      </c>
      <c r="O107" s="108">
        <f t="shared" si="71"/>
        <v>0</v>
      </c>
      <c r="P107" s="109">
        <f t="shared" si="75"/>
        <v>0</v>
      </c>
      <c r="Q107" s="187" t="str">
        <f t="shared" si="76"/>
        <v/>
      </c>
      <c r="U107" s="197"/>
      <c r="V107" s="197"/>
      <c r="AB107" s="200" t="str">
        <f t="shared" si="77"/>
        <v/>
      </c>
      <c r="AC107" s="200" t="str">
        <f t="shared" si="78"/>
        <v/>
      </c>
      <c r="AD107" s="200">
        <f t="shared" si="79"/>
        <v>0</v>
      </c>
      <c r="AE107" s="204" t="str">
        <f t="shared" ref="AE107" si="103">IF(D107="","",IF(D107&gt;E107,"NG",""))</f>
        <v/>
      </c>
      <c r="AF107" s="204" t="str">
        <f t="shared" ref="AF107:AF112" si="104">IF(E107="","",IF(D108="","",IF(E107&gt;D108,"NG","")))</f>
        <v/>
      </c>
      <c r="AG107" s="205">
        <f t="shared" ref="AG107:AG113" si="105">COUNTIF(AE107:AF107,"NG")</f>
        <v>0</v>
      </c>
    </row>
    <row r="108" spans="1:33" x14ac:dyDescent="0.15">
      <c r="A108" s="425"/>
      <c r="B108" s="426"/>
      <c r="C108" s="427"/>
      <c r="D108" s="230"/>
      <c r="E108" s="230"/>
      <c r="F108" s="110" t="str">
        <f t="shared" si="68"/>
        <v/>
      </c>
      <c r="G108" s="482"/>
      <c r="H108" s="231"/>
      <c r="I108" s="231"/>
      <c r="J108" s="112" t="str">
        <f t="shared" si="73"/>
        <v/>
      </c>
      <c r="K108" s="111" t="str">
        <f t="shared" si="69"/>
        <v/>
      </c>
      <c r="L108" s="479"/>
      <c r="M108" s="114">
        <f t="shared" si="70"/>
        <v>0</v>
      </c>
      <c r="N108" s="128">
        <f t="shared" si="74"/>
        <v>0</v>
      </c>
      <c r="O108" s="114">
        <f t="shared" si="71"/>
        <v>0</v>
      </c>
      <c r="P108" s="115">
        <f t="shared" si="75"/>
        <v>0</v>
      </c>
      <c r="Q108" s="187" t="str">
        <f t="shared" si="76"/>
        <v/>
      </c>
      <c r="U108" s="197"/>
      <c r="V108" s="197"/>
      <c r="AB108" s="200" t="str">
        <f t="shared" si="77"/>
        <v/>
      </c>
      <c r="AC108" s="200" t="str">
        <f t="shared" si="78"/>
        <v/>
      </c>
      <c r="AD108" s="200">
        <f t="shared" si="79"/>
        <v>0</v>
      </c>
      <c r="AE108" s="204" t="str">
        <f t="shared" ref="AE108:AE113" si="106">IF(D108="","",IF(D108=E107,"NG",IF(D108&lt;E107,"NG",IF((D108-E107)&gt;1,"NG",""))))</f>
        <v/>
      </c>
      <c r="AF108" s="204" t="str">
        <f t="shared" si="104"/>
        <v/>
      </c>
      <c r="AG108" s="205">
        <f t="shared" si="105"/>
        <v>0</v>
      </c>
    </row>
    <row r="109" spans="1:33" x14ac:dyDescent="0.15">
      <c r="A109" s="425"/>
      <c r="B109" s="426"/>
      <c r="C109" s="427"/>
      <c r="D109" s="230"/>
      <c r="E109" s="230"/>
      <c r="F109" s="110" t="str">
        <f t="shared" si="68"/>
        <v/>
      </c>
      <c r="G109" s="482"/>
      <c r="H109" s="231"/>
      <c r="I109" s="231"/>
      <c r="J109" s="112" t="str">
        <f t="shared" si="73"/>
        <v/>
      </c>
      <c r="K109" s="111" t="str">
        <f t="shared" si="69"/>
        <v/>
      </c>
      <c r="L109" s="479"/>
      <c r="M109" s="114">
        <f t="shared" si="70"/>
        <v>0</v>
      </c>
      <c r="N109" s="128">
        <f t="shared" si="74"/>
        <v>0</v>
      </c>
      <c r="O109" s="114">
        <f t="shared" si="71"/>
        <v>0</v>
      </c>
      <c r="P109" s="115">
        <f t="shared" si="75"/>
        <v>0</v>
      </c>
      <c r="Q109" s="187" t="str">
        <f t="shared" si="76"/>
        <v/>
      </c>
      <c r="U109" s="197"/>
      <c r="V109" s="197"/>
      <c r="AB109" s="200" t="str">
        <f t="shared" si="77"/>
        <v/>
      </c>
      <c r="AC109" s="200" t="str">
        <f t="shared" si="78"/>
        <v/>
      </c>
      <c r="AD109" s="200">
        <f t="shared" si="79"/>
        <v>0</v>
      </c>
      <c r="AE109" s="204" t="str">
        <f t="shared" si="106"/>
        <v/>
      </c>
      <c r="AF109" s="204" t="str">
        <f t="shared" si="104"/>
        <v/>
      </c>
      <c r="AG109" s="205">
        <f t="shared" si="105"/>
        <v>0</v>
      </c>
    </row>
    <row r="110" spans="1:33" x14ac:dyDescent="0.15">
      <c r="A110" s="425"/>
      <c r="B110" s="426"/>
      <c r="C110" s="427"/>
      <c r="D110" s="230"/>
      <c r="E110" s="230"/>
      <c r="F110" s="110" t="str">
        <f t="shared" si="68"/>
        <v/>
      </c>
      <c r="G110" s="482"/>
      <c r="H110" s="231"/>
      <c r="I110" s="231"/>
      <c r="J110" s="112" t="str">
        <f t="shared" si="73"/>
        <v/>
      </c>
      <c r="K110" s="111" t="str">
        <f t="shared" si="69"/>
        <v/>
      </c>
      <c r="L110" s="479"/>
      <c r="M110" s="114">
        <f t="shared" si="70"/>
        <v>0</v>
      </c>
      <c r="N110" s="128">
        <f t="shared" si="74"/>
        <v>0</v>
      </c>
      <c r="O110" s="114">
        <f t="shared" si="71"/>
        <v>0</v>
      </c>
      <c r="P110" s="115">
        <f t="shared" si="75"/>
        <v>0</v>
      </c>
      <c r="Q110" s="187" t="str">
        <f t="shared" si="76"/>
        <v/>
      </c>
      <c r="U110" s="197"/>
      <c r="V110" s="197"/>
      <c r="AB110" s="200" t="str">
        <f t="shared" si="77"/>
        <v/>
      </c>
      <c r="AC110" s="200" t="str">
        <f t="shared" si="78"/>
        <v/>
      </c>
      <c r="AD110" s="200">
        <f t="shared" si="79"/>
        <v>0</v>
      </c>
      <c r="AE110" s="204" t="str">
        <f t="shared" si="106"/>
        <v/>
      </c>
      <c r="AF110" s="204" t="str">
        <f t="shared" si="104"/>
        <v/>
      </c>
      <c r="AG110" s="205">
        <f t="shared" si="105"/>
        <v>0</v>
      </c>
    </row>
    <row r="111" spans="1:33" x14ac:dyDescent="0.15">
      <c r="A111" s="425"/>
      <c r="B111" s="426"/>
      <c r="C111" s="427"/>
      <c r="D111" s="230"/>
      <c r="E111" s="230"/>
      <c r="F111" s="110" t="str">
        <f t="shared" si="68"/>
        <v/>
      </c>
      <c r="G111" s="482"/>
      <c r="H111" s="231"/>
      <c r="I111" s="231"/>
      <c r="J111" s="112" t="str">
        <f t="shared" si="73"/>
        <v/>
      </c>
      <c r="K111" s="111" t="str">
        <f t="shared" si="69"/>
        <v/>
      </c>
      <c r="L111" s="479"/>
      <c r="M111" s="114">
        <f t="shared" si="70"/>
        <v>0</v>
      </c>
      <c r="N111" s="128">
        <f t="shared" si="74"/>
        <v>0</v>
      </c>
      <c r="O111" s="114">
        <f t="shared" si="71"/>
        <v>0</v>
      </c>
      <c r="P111" s="115">
        <f t="shared" si="75"/>
        <v>0</v>
      </c>
      <c r="Q111" s="187" t="str">
        <f t="shared" si="76"/>
        <v/>
      </c>
      <c r="U111" s="197"/>
      <c r="V111" s="197"/>
      <c r="AB111" s="200" t="str">
        <f t="shared" si="77"/>
        <v/>
      </c>
      <c r="AC111" s="200" t="str">
        <f t="shared" si="78"/>
        <v/>
      </c>
      <c r="AD111" s="200">
        <f t="shared" si="79"/>
        <v>0</v>
      </c>
      <c r="AE111" s="204" t="str">
        <f t="shared" si="106"/>
        <v/>
      </c>
      <c r="AF111" s="204" t="str">
        <f t="shared" si="104"/>
        <v/>
      </c>
      <c r="AG111" s="205">
        <f t="shared" si="105"/>
        <v>0</v>
      </c>
    </row>
    <row r="112" spans="1:33" x14ac:dyDescent="0.15">
      <c r="A112" s="425"/>
      <c r="B112" s="426"/>
      <c r="C112" s="427"/>
      <c r="D112" s="230"/>
      <c r="E112" s="230"/>
      <c r="F112" s="110" t="str">
        <f t="shared" si="68"/>
        <v/>
      </c>
      <c r="G112" s="482"/>
      <c r="H112" s="231"/>
      <c r="I112" s="231"/>
      <c r="J112" s="112" t="str">
        <f t="shared" si="73"/>
        <v/>
      </c>
      <c r="K112" s="111" t="str">
        <f t="shared" si="69"/>
        <v/>
      </c>
      <c r="L112" s="479"/>
      <c r="M112" s="114">
        <f t="shared" si="70"/>
        <v>0</v>
      </c>
      <c r="N112" s="128">
        <f t="shared" si="74"/>
        <v>0</v>
      </c>
      <c r="O112" s="114">
        <f t="shared" si="71"/>
        <v>0</v>
      </c>
      <c r="P112" s="115">
        <f t="shared" si="75"/>
        <v>0</v>
      </c>
      <c r="Q112" s="187" t="str">
        <f t="shared" si="76"/>
        <v/>
      </c>
      <c r="U112" s="197"/>
      <c r="V112" s="197"/>
      <c r="AB112" s="200" t="str">
        <f t="shared" si="77"/>
        <v/>
      </c>
      <c r="AC112" s="200" t="str">
        <f t="shared" si="78"/>
        <v/>
      </c>
      <c r="AD112" s="200">
        <f t="shared" si="79"/>
        <v>0</v>
      </c>
      <c r="AE112" s="204" t="str">
        <f t="shared" si="106"/>
        <v/>
      </c>
      <c r="AF112" s="204" t="str">
        <f t="shared" si="104"/>
        <v/>
      </c>
      <c r="AG112" s="205">
        <f t="shared" si="105"/>
        <v>0</v>
      </c>
    </row>
    <row r="113" spans="1:33" x14ac:dyDescent="0.15">
      <c r="A113" s="425"/>
      <c r="B113" s="426"/>
      <c r="C113" s="427"/>
      <c r="D113" s="230"/>
      <c r="E113" s="230"/>
      <c r="F113" s="110" t="str">
        <f t="shared" si="68"/>
        <v/>
      </c>
      <c r="G113" s="482"/>
      <c r="H113" s="231"/>
      <c r="I113" s="231"/>
      <c r="J113" s="112" t="str">
        <f t="shared" si="73"/>
        <v/>
      </c>
      <c r="K113" s="111" t="str">
        <f t="shared" si="69"/>
        <v/>
      </c>
      <c r="L113" s="479"/>
      <c r="M113" s="114">
        <f t="shared" si="70"/>
        <v>0</v>
      </c>
      <c r="N113" s="128">
        <f t="shared" si="74"/>
        <v>0</v>
      </c>
      <c r="O113" s="114">
        <f t="shared" si="71"/>
        <v>0</v>
      </c>
      <c r="P113" s="115">
        <f t="shared" si="75"/>
        <v>0</v>
      </c>
      <c r="Q113" s="187" t="str">
        <f t="shared" si="76"/>
        <v/>
      </c>
      <c r="U113" s="197"/>
      <c r="V113" s="197"/>
      <c r="AB113" s="200" t="str">
        <f t="shared" si="77"/>
        <v/>
      </c>
      <c r="AC113" s="200" t="str">
        <f t="shared" si="78"/>
        <v/>
      </c>
      <c r="AD113" s="200">
        <f t="shared" si="79"/>
        <v>0</v>
      </c>
      <c r="AE113" s="204" t="str">
        <f t="shared" si="106"/>
        <v/>
      </c>
      <c r="AF113" s="204" t="str">
        <f t="shared" ref="AF113" si="107">IF(E113="","",IF(E113&lt;D113,"NG",""))</f>
        <v/>
      </c>
      <c r="AG113" s="205">
        <f t="shared" si="105"/>
        <v>0</v>
      </c>
    </row>
    <row r="114" spans="1:33" ht="12.75" thickBot="1" x14ac:dyDescent="0.2">
      <c r="A114" s="428"/>
      <c r="B114" s="429"/>
      <c r="C114" s="430"/>
      <c r="D114" s="353" t="str">
        <f>IF(AG114&gt;0,$AE$6,"")</f>
        <v/>
      </c>
      <c r="E114" s="232"/>
      <c r="F114" s="116"/>
      <c r="G114" s="483"/>
      <c r="H114" s="237"/>
      <c r="I114" s="237"/>
      <c r="J114" s="118" t="str">
        <f t="shared" si="73"/>
        <v/>
      </c>
      <c r="K114" s="117"/>
      <c r="L114" s="480"/>
      <c r="M114" s="120">
        <f t="shared" si="70"/>
        <v>0</v>
      </c>
      <c r="N114" s="129">
        <f t="shared" si="74"/>
        <v>0</v>
      </c>
      <c r="O114" s="120">
        <f t="shared" si="71"/>
        <v>0</v>
      </c>
      <c r="P114" s="121">
        <f t="shared" si="75"/>
        <v>0</v>
      </c>
      <c r="Q114" s="187" t="str">
        <f t="shared" si="76"/>
        <v/>
      </c>
      <c r="U114" s="197"/>
      <c r="V114" s="197"/>
      <c r="AB114" s="200" t="str">
        <f t="shared" si="77"/>
        <v/>
      </c>
      <c r="AC114" s="200" t="str">
        <f t="shared" si="78"/>
        <v/>
      </c>
      <c r="AD114" s="200">
        <f t="shared" si="79"/>
        <v>0</v>
      </c>
      <c r="AE114" s="206"/>
      <c r="AF114" s="207"/>
      <c r="AG114" s="209">
        <f>SUM(AG107:AG113)</f>
        <v>0</v>
      </c>
    </row>
    <row r="115" spans="1:33" x14ac:dyDescent="0.15">
      <c r="A115" s="422" t="s">
        <v>218</v>
      </c>
      <c r="B115" s="423"/>
      <c r="C115" s="424"/>
      <c r="D115" s="234"/>
      <c r="E115" s="234"/>
      <c r="F115" s="104" t="str">
        <f t="shared" si="68"/>
        <v/>
      </c>
      <c r="G115" s="481" t="str">
        <f t="shared" ref="G115" si="108">IF(F115="","",SUM(F115:F122))</f>
        <v/>
      </c>
      <c r="H115" s="235"/>
      <c r="I115" s="235"/>
      <c r="J115" s="106" t="str">
        <f t="shared" si="73"/>
        <v/>
      </c>
      <c r="K115" s="105" t="str">
        <f t="shared" si="69"/>
        <v/>
      </c>
      <c r="L115" s="478" t="str">
        <f t="shared" ref="L115" si="109">IF(K115="","",SUM(K115:K122))</f>
        <v/>
      </c>
      <c r="M115" s="108">
        <f t="shared" si="70"/>
        <v>0</v>
      </c>
      <c r="N115" s="127">
        <f t="shared" si="74"/>
        <v>0</v>
      </c>
      <c r="O115" s="108">
        <f t="shared" si="71"/>
        <v>0</v>
      </c>
      <c r="P115" s="109">
        <f t="shared" si="75"/>
        <v>0</v>
      </c>
      <c r="Q115" s="187" t="str">
        <f t="shared" si="76"/>
        <v/>
      </c>
      <c r="U115" s="197"/>
      <c r="V115" s="197"/>
      <c r="AB115" s="200" t="str">
        <f t="shared" si="77"/>
        <v/>
      </c>
      <c r="AC115" s="200" t="str">
        <f t="shared" si="78"/>
        <v/>
      </c>
      <c r="AD115" s="200">
        <f t="shared" si="79"/>
        <v>0</v>
      </c>
      <c r="AE115" s="204" t="str">
        <f t="shared" ref="AE115" si="110">IF(D115="","",IF(D115&gt;E115,"NG",""))</f>
        <v/>
      </c>
      <c r="AF115" s="204" t="str">
        <f t="shared" ref="AF115:AF120" si="111">IF(E115="","",IF(D116="","",IF(E115&gt;D116,"NG","")))</f>
        <v/>
      </c>
      <c r="AG115" s="205">
        <f t="shared" ref="AG115:AG121" si="112">COUNTIF(AE115:AF115,"NG")</f>
        <v>0</v>
      </c>
    </row>
    <row r="116" spans="1:33" x14ac:dyDescent="0.15">
      <c r="A116" s="425"/>
      <c r="B116" s="426"/>
      <c r="C116" s="427"/>
      <c r="D116" s="230"/>
      <c r="E116" s="230"/>
      <c r="F116" s="110" t="str">
        <f t="shared" si="68"/>
        <v/>
      </c>
      <c r="G116" s="482"/>
      <c r="H116" s="231"/>
      <c r="I116" s="231"/>
      <c r="J116" s="112" t="str">
        <f t="shared" si="73"/>
        <v/>
      </c>
      <c r="K116" s="111" t="str">
        <f t="shared" si="69"/>
        <v/>
      </c>
      <c r="L116" s="479"/>
      <c r="M116" s="114">
        <f t="shared" si="70"/>
        <v>0</v>
      </c>
      <c r="N116" s="128">
        <f t="shared" si="74"/>
        <v>0</v>
      </c>
      <c r="O116" s="114">
        <f t="shared" si="71"/>
        <v>0</v>
      </c>
      <c r="P116" s="115">
        <f t="shared" si="75"/>
        <v>0</v>
      </c>
      <c r="Q116" s="187" t="str">
        <f t="shared" si="76"/>
        <v/>
      </c>
      <c r="U116" s="197"/>
      <c r="V116" s="197"/>
      <c r="AB116" s="200" t="str">
        <f t="shared" si="77"/>
        <v/>
      </c>
      <c r="AC116" s="200" t="str">
        <f t="shared" si="78"/>
        <v/>
      </c>
      <c r="AD116" s="200">
        <f t="shared" si="79"/>
        <v>0</v>
      </c>
      <c r="AE116" s="204" t="str">
        <f t="shared" ref="AE116:AE121" si="113">IF(D116="","",IF(D116=E115,"NG",IF(D116&lt;E115,"NG",IF((D116-E115)&gt;1,"NG",""))))</f>
        <v/>
      </c>
      <c r="AF116" s="204" t="str">
        <f t="shared" si="111"/>
        <v/>
      </c>
      <c r="AG116" s="205">
        <f t="shared" si="112"/>
        <v>0</v>
      </c>
    </row>
    <row r="117" spans="1:33" x14ac:dyDescent="0.15">
      <c r="A117" s="425"/>
      <c r="B117" s="426"/>
      <c r="C117" s="427"/>
      <c r="D117" s="230"/>
      <c r="E117" s="230"/>
      <c r="F117" s="110" t="str">
        <f t="shared" si="68"/>
        <v/>
      </c>
      <c r="G117" s="482"/>
      <c r="H117" s="231"/>
      <c r="I117" s="231"/>
      <c r="J117" s="112" t="str">
        <f t="shared" si="73"/>
        <v/>
      </c>
      <c r="K117" s="111" t="str">
        <f t="shared" si="69"/>
        <v/>
      </c>
      <c r="L117" s="479"/>
      <c r="M117" s="114">
        <f t="shared" si="70"/>
        <v>0</v>
      </c>
      <c r="N117" s="128">
        <f t="shared" si="74"/>
        <v>0</v>
      </c>
      <c r="O117" s="114">
        <f t="shared" si="71"/>
        <v>0</v>
      </c>
      <c r="P117" s="115">
        <f t="shared" si="75"/>
        <v>0</v>
      </c>
      <c r="Q117" s="187" t="str">
        <f t="shared" si="76"/>
        <v/>
      </c>
      <c r="U117" s="197"/>
      <c r="V117" s="197"/>
      <c r="AB117" s="200" t="str">
        <f t="shared" si="77"/>
        <v/>
      </c>
      <c r="AC117" s="200" t="str">
        <f t="shared" si="78"/>
        <v/>
      </c>
      <c r="AD117" s="200">
        <f t="shared" si="79"/>
        <v>0</v>
      </c>
      <c r="AE117" s="204" t="str">
        <f t="shared" si="113"/>
        <v/>
      </c>
      <c r="AF117" s="204" t="str">
        <f t="shared" si="111"/>
        <v/>
      </c>
      <c r="AG117" s="205">
        <f t="shared" si="112"/>
        <v>0</v>
      </c>
    </row>
    <row r="118" spans="1:33" x14ac:dyDescent="0.15">
      <c r="A118" s="425"/>
      <c r="B118" s="426"/>
      <c r="C118" s="427"/>
      <c r="D118" s="230"/>
      <c r="E118" s="230"/>
      <c r="F118" s="110" t="str">
        <f t="shared" si="68"/>
        <v/>
      </c>
      <c r="G118" s="482"/>
      <c r="H118" s="231"/>
      <c r="I118" s="231"/>
      <c r="J118" s="112" t="str">
        <f t="shared" si="73"/>
        <v/>
      </c>
      <c r="K118" s="111" t="str">
        <f t="shared" si="69"/>
        <v/>
      </c>
      <c r="L118" s="479"/>
      <c r="M118" s="114">
        <f t="shared" si="70"/>
        <v>0</v>
      </c>
      <c r="N118" s="128">
        <f t="shared" si="74"/>
        <v>0</v>
      </c>
      <c r="O118" s="114">
        <f t="shared" si="71"/>
        <v>0</v>
      </c>
      <c r="P118" s="115">
        <f t="shared" si="75"/>
        <v>0</v>
      </c>
      <c r="Q118" s="187" t="str">
        <f t="shared" si="76"/>
        <v/>
      </c>
      <c r="U118" s="197"/>
      <c r="V118" s="197"/>
      <c r="AB118" s="200" t="str">
        <f t="shared" si="77"/>
        <v/>
      </c>
      <c r="AC118" s="200" t="str">
        <f t="shared" si="78"/>
        <v/>
      </c>
      <c r="AD118" s="200">
        <f t="shared" si="79"/>
        <v>0</v>
      </c>
      <c r="AE118" s="204" t="str">
        <f t="shared" si="113"/>
        <v/>
      </c>
      <c r="AF118" s="204" t="str">
        <f t="shared" si="111"/>
        <v/>
      </c>
      <c r="AG118" s="205">
        <f t="shared" si="112"/>
        <v>0</v>
      </c>
    </row>
    <row r="119" spans="1:33" x14ac:dyDescent="0.15">
      <c r="A119" s="425"/>
      <c r="B119" s="426"/>
      <c r="C119" s="427"/>
      <c r="D119" s="230"/>
      <c r="E119" s="230"/>
      <c r="F119" s="110" t="str">
        <f t="shared" si="68"/>
        <v/>
      </c>
      <c r="G119" s="482"/>
      <c r="H119" s="231"/>
      <c r="I119" s="231"/>
      <c r="J119" s="112" t="str">
        <f t="shared" si="73"/>
        <v/>
      </c>
      <c r="K119" s="111" t="str">
        <f t="shared" si="69"/>
        <v/>
      </c>
      <c r="L119" s="479"/>
      <c r="M119" s="114">
        <f t="shared" si="70"/>
        <v>0</v>
      </c>
      <c r="N119" s="128">
        <f t="shared" si="74"/>
        <v>0</v>
      </c>
      <c r="O119" s="114">
        <f t="shared" si="71"/>
        <v>0</v>
      </c>
      <c r="P119" s="115">
        <f t="shared" si="75"/>
        <v>0</v>
      </c>
      <c r="Q119" s="187" t="str">
        <f t="shared" si="76"/>
        <v/>
      </c>
      <c r="U119" s="197"/>
      <c r="V119" s="197"/>
      <c r="AB119" s="200" t="str">
        <f t="shared" si="77"/>
        <v/>
      </c>
      <c r="AC119" s="200" t="str">
        <f t="shared" si="78"/>
        <v/>
      </c>
      <c r="AD119" s="200">
        <f t="shared" si="79"/>
        <v>0</v>
      </c>
      <c r="AE119" s="204" t="str">
        <f t="shared" si="113"/>
        <v/>
      </c>
      <c r="AF119" s="204" t="str">
        <f t="shared" si="111"/>
        <v/>
      </c>
      <c r="AG119" s="205">
        <f t="shared" si="112"/>
        <v>0</v>
      </c>
    </row>
    <row r="120" spans="1:33" x14ac:dyDescent="0.15">
      <c r="A120" s="425"/>
      <c r="B120" s="426"/>
      <c r="C120" s="427"/>
      <c r="D120" s="230"/>
      <c r="E120" s="230"/>
      <c r="F120" s="110" t="str">
        <f t="shared" si="68"/>
        <v/>
      </c>
      <c r="G120" s="482"/>
      <c r="H120" s="231"/>
      <c r="I120" s="231"/>
      <c r="J120" s="112" t="str">
        <f t="shared" si="73"/>
        <v/>
      </c>
      <c r="K120" s="111" t="str">
        <f t="shared" si="69"/>
        <v/>
      </c>
      <c r="L120" s="479"/>
      <c r="M120" s="114">
        <f t="shared" si="70"/>
        <v>0</v>
      </c>
      <c r="N120" s="128">
        <f t="shared" si="74"/>
        <v>0</v>
      </c>
      <c r="O120" s="114">
        <f t="shared" si="71"/>
        <v>0</v>
      </c>
      <c r="P120" s="115">
        <f t="shared" si="75"/>
        <v>0</v>
      </c>
      <c r="Q120" s="187" t="str">
        <f t="shared" si="76"/>
        <v/>
      </c>
      <c r="U120" s="197"/>
      <c r="V120" s="197"/>
      <c r="AB120" s="200" t="str">
        <f t="shared" si="77"/>
        <v/>
      </c>
      <c r="AC120" s="200" t="str">
        <f t="shared" si="78"/>
        <v/>
      </c>
      <c r="AD120" s="200">
        <f t="shared" si="79"/>
        <v>0</v>
      </c>
      <c r="AE120" s="204" t="str">
        <f t="shared" si="113"/>
        <v/>
      </c>
      <c r="AF120" s="204" t="str">
        <f t="shared" si="111"/>
        <v/>
      </c>
      <c r="AG120" s="205">
        <f t="shared" si="112"/>
        <v>0</v>
      </c>
    </row>
    <row r="121" spans="1:33" x14ac:dyDescent="0.15">
      <c r="A121" s="425"/>
      <c r="B121" s="426"/>
      <c r="C121" s="427"/>
      <c r="D121" s="230"/>
      <c r="E121" s="230"/>
      <c r="F121" s="110" t="str">
        <f t="shared" si="68"/>
        <v/>
      </c>
      <c r="G121" s="482"/>
      <c r="H121" s="231"/>
      <c r="I121" s="231"/>
      <c r="J121" s="112" t="str">
        <f t="shared" si="73"/>
        <v/>
      </c>
      <c r="K121" s="111" t="str">
        <f t="shared" si="69"/>
        <v/>
      </c>
      <c r="L121" s="479"/>
      <c r="M121" s="114">
        <f t="shared" si="70"/>
        <v>0</v>
      </c>
      <c r="N121" s="128">
        <f t="shared" si="74"/>
        <v>0</v>
      </c>
      <c r="O121" s="114">
        <f t="shared" si="71"/>
        <v>0</v>
      </c>
      <c r="P121" s="115">
        <f t="shared" si="75"/>
        <v>0</v>
      </c>
      <c r="Q121" s="187" t="str">
        <f t="shared" si="76"/>
        <v/>
      </c>
      <c r="U121" s="197"/>
      <c r="V121" s="197"/>
      <c r="AB121" s="200" t="str">
        <f t="shared" si="77"/>
        <v/>
      </c>
      <c r="AC121" s="200" t="str">
        <f t="shared" si="78"/>
        <v/>
      </c>
      <c r="AD121" s="200">
        <f t="shared" si="79"/>
        <v>0</v>
      </c>
      <c r="AE121" s="204" t="str">
        <f t="shared" si="113"/>
        <v/>
      </c>
      <c r="AF121" s="204" t="str">
        <f t="shared" ref="AF121" si="114">IF(E121="","",IF(E121&lt;D121,"NG",""))</f>
        <v/>
      </c>
      <c r="AG121" s="205">
        <f t="shared" si="112"/>
        <v>0</v>
      </c>
    </row>
    <row r="122" spans="1:33" ht="12.75" thickBot="1" x14ac:dyDescent="0.2">
      <c r="A122" s="428"/>
      <c r="B122" s="429"/>
      <c r="C122" s="430"/>
      <c r="D122" s="353" t="str">
        <f>IF(AG122&gt;0,$AE$6,"")</f>
        <v/>
      </c>
      <c r="E122" s="232"/>
      <c r="F122" s="116"/>
      <c r="G122" s="483"/>
      <c r="H122" s="237"/>
      <c r="I122" s="237"/>
      <c r="J122" s="118" t="str">
        <f t="shared" si="73"/>
        <v/>
      </c>
      <c r="K122" s="117"/>
      <c r="L122" s="480"/>
      <c r="M122" s="120">
        <f t="shared" si="70"/>
        <v>0</v>
      </c>
      <c r="N122" s="129">
        <f t="shared" si="74"/>
        <v>0</v>
      </c>
      <c r="O122" s="120">
        <f t="shared" si="71"/>
        <v>0</v>
      </c>
      <c r="P122" s="121">
        <f t="shared" si="75"/>
        <v>0</v>
      </c>
      <c r="Q122" s="187" t="str">
        <f t="shared" si="76"/>
        <v/>
      </c>
      <c r="U122" s="197"/>
      <c r="V122" s="197"/>
      <c r="AB122" s="200" t="str">
        <f t="shared" si="77"/>
        <v/>
      </c>
      <c r="AC122" s="200" t="str">
        <f t="shared" si="78"/>
        <v/>
      </c>
      <c r="AD122" s="200">
        <f t="shared" si="79"/>
        <v>0</v>
      </c>
      <c r="AE122" s="206"/>
      <c r="AF122" s="207"/>
      <c r="AG122" s="209">
        <f>SUM(AG115:AG121)</f>
        <v>0</v>
      </c>
    </row>
    <row r="123" spans="1:33" x14ac:dyDescent="0.15">
      <c r="A123" s="422" t="s">
        <v>219</v>
      </c>
      <c r="B123" s="423"/>
      <c r="C123" s="424"/>
      <c r="D123" s="234"/>
      <c r="E123" s="234"/>
      <c r="F123" s="104" t="str">
        <f t="shared" si="68"/>
        <v/>
      </c>
      <c r="G123" s="481" t="str">
        <f t="shared" ref="G123" si="115">IF(F123="","",SUM(F123:F130))</f>
        <v/>
      </c>
      <c r="H123" s="235"/>
      <c r="I123" s="235"/>
      <c r="J123" s="106" t="str">
        <f t="shared" si="73"/>
        <v/>
      </c>
      <c r="K123" s="105" t="str">
        <f t="shared" si="69"/>
        <v/>
      </c>
      <c r="L123" s="478" t="str">
        <f t="shared" ref="L123" si="116">IF(K123="","",SUM(K123:K130))</f>
        <v/>
      </c>
      <c r="M123" s="108">
        <f t="shared" si="70"/>
        <v>0</v>
      </c>
      <c r="N123" s="127">
        <f t="shared" si="74"/>
        <v>0</v>
      </c>
      <c r="O123" s="108">
        <f t="shared" si="71"/>
        <v>0</v>
      </c>
      <c r="P123" s="109">
        <f t="shared" si="75"/>
        <v>0</v>
      </c>
      <c r="Q123" s="187" t="str">
        <f t="shared" si="76"/>
        <v/>
      </c>
      <c r="U123" s="197"/>
      <c r="V123" s="197"/>
      <c r="AB123" s="200" t="str">
        <f t="shared" si="77"/>
        <v/>
      </c>
      <c r="AC123" s="200" t="str">
        <f t="shared" si="78"/>
        <v/>
      </c>
      <c r="AD123" s="200">
        <f t="shared" si="79"/>
        <v>0</v>
      </c>
      <c r="AE123" s="204" t="str">
        <f t="shared" ref="AE123" si="117">IF(D123="","",IF(D123&gt;E123,"NG",""))</f>
        <v/>
      </c>
      <c r="AF123" s="204" t="str">
        <f t="shared" ref="AF123:AF128" si="118">IF(E123="","",IF(D124="","",IF(E123&gt;D124,"NG","")))</f>
        <v/>
      </c>
      <c r="AG123" s="205">
        <f t="shared" ref="AG123:AG129" si="119">COUNTIF(AE123:AF123,"NG")</f>
        <v>0</v>
      </c>
    </row>
    <row r="124" spans="1:33" x14ac:dyDescent="0.15">
      <c r="A124" s="425"/>
      <c r="B124" s="426"/>
      <c r="C124" s="427"/>
      <c r="D124" s="230"/>
      <c r="E124" s="230"/>
      <c r="F124" s="110" t="str">
        <f t="shared" si="68"/>
        <v/>
      </c>
      <c r="G124" s="482"/>
      <c r="H124" s="231"/>
      <c r="I124" s="231"/>
      <c r="J124" s="112" t="str">
        <f t="shared" si="73"/>
        <v/>
      </c>
      <c r="K124" s="111" t="str">
        <f t="shared" si="69"/>
        <v/>
      </c>
      <c r="L124" s="479"/>
      <c r="M124" s="114">
        <f t="shared" si="70"/>
        <v>0</v>
      </c>
      <c r="N124" s="128">
        <f t="shared" si="74"/>
        <v>0</v>
      </c>
      <c r="O124" s="114">
        <f t="shared" si="71"/>
        <v>0</v>
      </c>
      <c r="P124" s="115">
        <f t="shared" si="75"/>
        <v>0</v>
      </c>
      <c r="Q124" s="187" t="str">
        <f t="shared" si="76"/>
        <v/>
      </c>
      <c r="U124" s="197"/>
      <c r="V124" s="197"/>
      <c r="AB124" s="200" t="str">
        <f t="shared" si="77"/>
        <v/>
      </c>
      <c r="AC124" s="200" t="str">
        <f t="shared" si="78"/>
        <v/>
      </c>
      <c r="AD124" s="200">
        <f t="shared" si="79"/>
        <v>0</v>
      </c>
      <c r="AE124" s="204" t="str">
        <f t="shared" ref="AE124:AE129" si="120">IF(D124="","",IF(D124=E123,"NG",IF(D124&lt;E123,"NG",IF((D124-E123)&gt;1,"NG",""))))</f>
        <v/>
      </c>
      <c r="AF124" s="204" t="str">
        <f t="shared" si="118"/>
        <v/>
      </c>
      <c r="AG124" s="205">
        <f t="shared" si="119"/>
        <v>0</v>
      </c>
    </row>
    <row r="125" spans="1:33" x14ac:dyDescent="0.15">
      <c r="A125" s="425"/>
      <c r="B125" s="426"/>
      <c r="C125" s="427"/>
      <c r="D125" s="230"/>
      <c r="E125" s="230"/>
      <c r="F125" s="110" t="str">
        <f t="shared" si="68"/>
        <v/>
      </c>
      <c r="G125" s="482"/>
      <c r="H125" s="231"/>
      <c r="I125" s="231"/>
      <c r="J125" s="112" t="str">
        <f t="shared" si="73"/>
        <v/>
      </c>
      <c r="K125" s="111" t="str">
        <f t="shared" si="69"/>
        <v/>
      </c>
      <c r="L125" s="479"/>
      <c r="M125" s="114">
        <f t="shared" si="70"/>
        <v>0</v>
      </c>
      <c r="N125" s="128">
        <f t="shared" si="74"/>
        <v>0</v>
      </c>
      <c r="O125" s="114">
        <f t="shared" si="71"/>
        <v>0</v>
      </c>
      <c r="P125" s="115">
        <f t="shared" si="75"/>
        <v>0</v>
      </c>
      <c r="Q125" s="187" t="str">
        <f t="shared" si="76"/>
        <v/>
      </c>
      <c r="U125" s="197"/>
      <c r="V125" s="197"/>
      <c r="AB125" s="200" t="str">
        <f t="shared" si="77"/>
        <v/>
      </c>
      <c r="AC125" s="200" t="str">
        <f t="shared" si="78"/>
        <v/>
      </c>
      <c r="AD125" s="200">
        <f t="shared" si="79"/>
        <v>0</v>
      </c>
      <c r="AE125" s="204" t="str">
        <f t="shared" si="120"/>
        <v/>
      </c>
      <c r="AF125" s="204" t="str">
        <f t="shared" si="118"/>
        <v/>
      </c>
      <c r="AG125" s="205">
        <f t="shared" si="119"/>
        <v>0</v>
      </c>
    </row>
    <row r="126" spans="1:33" x14ac:dyDescent="0.15">
      <c r="A126" s="425"/>
      <c r="B126" s="426"/>
      <c r="C126" s="427"/>
      <c r="D126" s="230"/>
      <c r="E126" s="230"/>
      <c r="F126" s="110" t="str">
        <f t="shared" si="68"/>
        <v/>
      </c>
      <c r="G126" s="482"/>
      <c r="H126" s="231"/>
      <c r="I126" s="231"/>
      <c r="J126" s="112" t="str">
        <f t="shared" si="73"/>
        <v/>
      </c>
      <c r="K126" s="111" t="str">
        <f t="shared" si="69"/>
        <v/>
      </c>
      <c r="L126" s="479"/>
      <c r="M126" s="114">
        <f t="shared" si="70"/>
        <v>0</v>
      </c>
      <c r="N126" s="128">
        <f t="shared" si="74"/>
        <v>0</v>
      </c>
      <c r="O126" s="114">
        <f t="shared" si="71"/>
        <v>0</v>
      </c>
      <c r="P126" s="115">
        <f t="shared" si="75"/>
        <v>0</v>
      </c>
      <c r="Q126" s="187" t="str">
        <f t="shared" si="76"/>
        <v/>
      </c>
      <c r="U126" s="197"/>
      <c r="V126" s="197"/>
      <c r="AB126" s="200" t="str">
        <f t="shared" si="77"/>
        <v/>
      </c>
      <c r="AC126" s="200" t="str">
        <f t="shared" si="78"/>
        <v/>
      </c>
      <c r="AD126" s="200">
        <f t="shared" si="79"/>
        <v>0</v>
      </c>
      <c r="AE126" s="204" t="str">
        <f t="shared" si="120"/>
        <v/>
      </c>
      <c r="AF126" s="204" t="str">
        <f t="shared" si="118"/>
        <v/>
      </c>
      <c r="AG126" s="205">
        <f t="shared" si="119"/>
        <v>0</v>
      </c>
    </row>
    <row r="127" spans="1:33" x14ac:dyDescent="0.15">
      <c r="A127" s="425"/>
      <c r="B127" s="426"/>
      <c r="C127" s="427"/>
      <c r="D127" s="230"/>
      <c r="E127" s="230"/>
      <c r="F127" s="110" t="str">
        <f t="shared" si="68"/>
        <v/>
      </c>
      <c r="G127" s="482"/>
      <c r="H127" s="231"/>
      <c r="I127" s="231"/>
      <c r="J127" s="112" t="str">
        <f t="shared" si="73"/>
        <v/>
      </c>
      <c r="K127" s="111" t="str">
        <f t="shared" si="69"/>
        <v/>
      </c>
      <c r="L127" s="479"/>
      <c r="M127" s="114">
        <f t="shared" si="70"/>
        <v>0</v>
      </c>
      <c r="N127" s="128">
        <f t="shared" si="74"/>
        <v>0</v>
      </c>
      <c r="O127" s="114">
        <f t="shared" si="71"/>
        <v>0</v>
      </c>
      <c r="P127" s="115">
        <f t="shared" si="75"/>
        <v>0</v>
      </c>
      <c r="Q127" s="187" t="str">
        <f t="shared" si="76"/>
        <v/>
      </c>
      <c r="U127" s="197"/>
      <c r="V127" s="197"/>
      <c r="AB127" s="200" t="str">
        <f t="shared" si="77"/>
        <v/>
      </c>
      <c r="AC127" s="200" t="str">
        <f t="shared" si="78"/>
        <v/>
      </c>
      <c r="AD127" s="200">
        <f t="shared" si="79"/>
        <v>0</v>
      </c>
      <c r="AE127" s="204" t="str">
        <f t="shared" si="120"/>
        <v/>
      </c>
      <c r="AF127" s="204" t="str">
        <f t="shared" si="118"/>
        <v/>
      </c>
      <c r="AG127" s="205">
        <f t="shared" si="119"/>
        <v>0</v>
      </c>
    </row>
    <row r="128" spans="1:33" x14ac:dyDescent="0.15">
      <c r="A128" s="425"/>
      <c r="B128" s="426"/>
      <c r="C128" s="427"/>
      <c r="D128" s="230"/>
      <c r="E128" s="230"/>
      <c r="F128" s="110" t="str">
        <f t="shared" si="68"/>
        <v/>
      </c>
      <c r="G128" s="482"/>
      <c r="H128" s="231"/>
      <c r="I128" s="231"/>
      <c r="J128" s="112" t="str">
        <f t="shared" si="73"/>
        <v/>
      </c>
      <c r="K128" s="111" t="str">
        <f t="shared" si="69"/>
        <v/>
      </c>
      <c r="L128" s="479"/>
      <c r="M128" s="114">
        <f t="shared" si="70"/>
        <v>0</v>
      </c>
      <c r="N128" s="128">
        <f t="shared" si="74"/>
        <v>0</v>
      </c>
      <c r="O128" s="114">
        <f t="shared" si="71"/>
        <v>0</v>
      </c>
      <c r="P128" s="115">
        <f t="shared" si="75"/>
        <v>0</v>
      </c>
      <c r="Q128" s="187" t="str">
        <f t="shared" si="76"/>
        <v/>
      </c>
      <c r="U128" s="197"/>
      <c r="V128" s="197"/>
      <c r="AB128" s="200" t="str">
        <f t="shared" si="77"/>
        <v/>
      </c>
      <c r="AC128" s="200" t="str">
        <f t="shared" si="78"/>
        <v/>
      </c>
      <c r="AD128" s="200">
        <f t="shared" si="79"/>
        <v>0</v>
      </c>
      <c r="AE128" s="204" t="str">
        <f t="shared" si="120"/>
        <v/>
      </c>
      <c r="AF128" s="204" t="str">
        <f t="shared" si="118"/>
        <v/>
      </c>
      <c r="AG128" s="205">
        <f t="shared" si="119"/>
        <v>0</v>
      </c>
    </row>
    <row r="129" spans="1:33" x14ac:dyDescent="0.15">
      <c r="A129" s="425"/>
      <c r="B129" s="426"/>
      <c r="C129" s="427"/>
      <c r="D129" s="230"/>
      <c r="E129" s="230"/>
      <c r="F129" s="110" t="str">
        <f t="shared" si="68"/>
        <v/>
      </c>
      <c r="G129" s="482"/>
      <c r="H129" s="231"/>
      <c r="I129" s="231"/>
      <c r="J129" s="112" t="str">
        <f t="shared" si="73"/>
        <v/>
      </c>
      <c r="K129" s="111" t="str">
        <f t="shared" si="69"/>
        <v/>
      </c>
      <c r="L129" s="479"/>
      <c r="M129" s="114">
        <f t="shared" si="70"/>
        <v>0</v>
      </c>
      <c r="N129" s="128">
        <f t="shared" si="74"/>
        <v>0</v>
      </c>
      <c r="O129" s="114">
        <f t="shared" si="71"/>
        <v>0</v>
      </c>
      <c r="P129" s="115">
        <f t="shared" si="75"/>
        <v>0</v>
      </c>
      <c r="Q129" s="187" t="str">
        <f t="shared" si="76"/>
        <v/>
      </c>
      <c r="U129" s="197"/>
      <c r="V129" s="197"/>
      <c r="AB129" s="200" t="str">
        <f t="shared" si="77"/>
        <v/>
      </c>
      <c r="AC129" s="200" t="str">
        <f t="shared" si="78"/>
        <v/>
      </c>
      <c r="AD129" s="200">
        <f t="shared" si="79"/>
        <v>0</v>
      </c>
      <c r="AE129" s="204" t="str">
        <f t="shared" si="120"/>
        <v/>
      </c>
      <c r="AF129" s="204" t="str">
        <f t="shared" ref="AF129" si="121">IF(E129="","",IF(E129&lt;D129,"NG",""))</f>
        <v/>
      </c>
      <c r="AG129" s="205">
        <f t="shared" si="119"/>
        <v>0</v>
      </c>
    </row>
    <row r="130" spans="1:33" ht="12.75" thickBot="1" x14ac:dyDescent="0.2">
      <c r="A130" s="428"/>
      <c r="B130" s="429"/>
      <c r="C130" s="430"/>
      <c r="D130" s="353" t="str">
        <f>IF(AG130&gt;0,$AE$6,"")</f>
        <v/>
      </c>
      <c r="E130" s="232"/>
      <c r="F130" s="116"/>
      <c r="G130" s="483"/>
      <c r="H130" s="237"/>
      <c r="I130" s="237"/>
      <c r="J130" s="118" t="str">
        <f t="shared" si="73"/>
        <v/>
      </c>
      <c r="K130" s="117"/>
      <c r="L130" s="480"/>
      <c r="M130" s="120">
        <f t="shared" si="70"/>
        <v>0</v>
      </c>
      <c r="N130" s="129">
        <f t="shared" si="74"/>
        <v>0</v>
      </c>
      <c r="O130" s="120">
        <f t="shared" si="71"/>
        <v>0</v>
      </c>
      <c r="P130" s="121">
        <f t="shared" si="75"/>
        <v>0</v>
      </c>
      <c r="Q130" s="187" t="str">
        <f t="shared" si="76"/>
        <v/>
      </c>
      <c r="U130" s="197"/>
      <c r="V130" s="197"/>
      <c r="AB130" s="200" t="str">
        <f t="shared" si="77"/>
        <v/>
      </c>
      <c r="AC130" s="200" t="str">
        <f t="shared" si="78"/>
        <v/>
      </c>
      <c r="AD130" s="200">
        <f t="shared" si="79"/>
        <v>0</v>
      </c>
      <c r="AE130" s="206"/>
      <c r="AF130" s="207"/>
      <c r="AG130" s="209">
        <f>SUM(AG123:AG129)</f>
        <v>0</v>
      </c>
    </row>
    <row r="131" spans="1:33" x14ac:dyDescent="0.15">
      <c r="A131" s="422" t="s">
        <v>220</v>
      </c>
      <c r="B131" s="423"/>
      <c r="C131" s="424"/>
      <c r="D131" s="234"/>
      <c r="E131" s="234"/>
      <c r="F131" s="104" t="str">
        <f t="shared" si="68"/>
        <v/>
      </c>
      <c r="G131" s="481" t="str">
        <f t="shared" ref="G131" si="122">IF(F131="","",SUM(F131:F138))</f>
        <v/>
      </c>
      <c r="H131" s="235"/>
      <c r="I131" s="235"/>
      <c r="J131" s="106" t="str">
        <f t="shared" si="73"/>
        <v/>
      </c>
      <c r="K131" s="105" t="str">
        <f t="shared" si="69"/>
        <v/>
      </c>
      <c r="L131" s="478" t="str">
        <f t="shared" ref="L131" si="123">IF(K131="","",SUM(K131:K138))</f>
        <v/>
      </c>
      <c r="M131" s="108">
        <f t="shared" si="70"/>
        <v>0</v>
      </c>
      <c r="N131" s="127">
        <f t="shared" si="74"/>
        <v>0</v>
      </c>
      <c r="O131" s="108">
        <f t="shared" si="71"/>
        <v>0</v>
      </c>
      <c r="P131" s="109">
        <f t="shared" si="75"/>
        <v>0</v>
      </c>
      <c r="Q131" s="187" t="str">
        <f t="shared" si="76"/>
        <v/>
      </c>
      <c r="U131" s="197"/>
      <c r="V131" s="197"/>
      <c r="AB131" s="200" t="str">
        <f t="shared" si="77"/>
        <v/>
      </c>
      <c r="AC131" s="200" t="str">
        <f t="shared" si="78"/>
        <v/>
      </c>
      <c r="AD131" s="200">
        <f t="shared" si="79"/>
        <v>0</v>
      </c>
      <c r="AE131" s="204" t="str">
        <f t="shared" ref="AE131" si="124">IF(D131="","",IF(D131&gt;E131,"NG",""))</f>
        <v/>
      </c>
      <c r="AF131" s="204" t="str">
        <f t="shared" ref="AF131:AF136" si="125">IF(E131="","",IF(D132="","",IF(E131&gt;D132,"NG","")))</f>
        <v/>
      </c>
      <c r="AG131" s="205">
        <f t="shared" ref="AG131:AG137" si="126">COUNTIF(AE131:AF131,"NG")</f>
        <v>0</v>
      </c>
    </row>
    <row r="132" spans="1:33" x14ac:dyDescent="0.15">
      <c r="A132" s="425"/>
      <c r="B132" s="426"/>
      <c r="C132" s="427"/>
      <c r="D132" s="230"/>
      <c r="E132" s="230"/>
      <c r="F132" s="110" t="str">
        <f t="shared" si="68"/>
        <v/>
      </c>
      <c r="G132" s="482"/>
      <c r="H132" s="231"/>
      <c r="I132" s="231"/>
      <c r="J132" s="112" t="str">
        <f t="shared" si="73"/>
        <v/>
      </c>
      <c r="K132" s="111" t="str">
        <f t="shared" si="69"/>
        <v/>
      </c>
      <c r="L132" s="479"/>
      <c r="M132" s="114">
        <f t="shared" si="70"/>
        <v>0</v>
      </c>
      <c r="N132" s="128">
        <f t="shared" si="74"/>
        <v>0</v>
      </c>
      <c r="O132" s="114">
        <f t="shared" si="71"/>
        <v>0</v>
      </c>
      <c r="P132" s="115">
        <f t="shared" si="75"/>
        <v>0</v>
      </c>
      <c r="Q132" s="187" t="str">
        <f t="shared" si="76"/>
        <v/>
      </c>
      <c r="U132" s="197"/>
      <c r="V132" s="197"/>
      <c r="AB132" s="200" t="str">
        <f t="shared" si="77"/>
        <v/>
      </c>
      <c r="AC132" s="200" t="str">
        <f t="shared" si="78"/>
        <v/>
      </c>
      <c r="AD132" s="200">
        <f t="shared" si="79"/>
        <v>0</v>
      </c>
      <c r="AE132" s="204" t="str">
        <f t="shared" ref="AE132:AE137" si="127">IF(D132="","",IF(D132=E131,"NG",IF(D132&lt;E131,"NG",IF((D132-E131)&gt;1,"NG",""))))</f>
        <v/>
      </c>
      <c r="AF132" s="204" t="str">
        <f t="shared" si="125"/>
        <v/>
      </c>
      <c r="AG132" s="205">
        <f t="shared" si="126"/>
        <v>0</v>
      </c>
    </row>
    <row r="133" spans="1:33" x14ac:dyDescent="0.15">
      <c r="A133" s="425"/>
      <c r="B133" s="426"/>
      <c r="C133" s="427"/>
      <c r="D133" s="230"/>
      <c r="E133" s="230"/>
      <c r="F133" s="110" t="str">
        <f t="shared" si="68"/>
        <v/>
      </c>
      <c r="G133" s="482"/>
      <c r="H133" s="231"/>
      <c r="I133" s="231"/>
      <c r="J133" s="112" t="str">
        <f t="shared" si="73"/>
        <v/>
      </c>
      <c r="K133" s="111" t="str">
        <f t="shared" si="69"/>
        <v/>
      </c>
      <c r="L133" s="479"/>
      <c r="M133" s="114">
        <f t="shared" si="70"/>
        <v>0</v>
      </c>
      <c r="N133" s="128">
        <f t="shared" si="74"/>
        <v>0</v>
      </c>
      <c r="O133" s="114">
        <f t="shared" si="71"/>
        <v>0</v>
      </c>
      <c r="P133" s="115">
        <f t="shared" si="75"/>
        <v>0</v>
      </c>
      <c r="Q133" s="187" t="str">
        <f t="shared" si="76"/>
        <v/>
      </c>
      <c r="U133" s="197"/>
      <c r="V133" s="197"/>
      <c r="AB133" s="200" t="str">
        <f t="shared" si="77"/>
        <v/>
      </c>
      <c r="AC133" s="200" t="str">
        <f t="shared" si="78"/>
        <v/>
      </c>
      <c r="AD133" s="200">
        <f t="shared" si="79"/>
        <v>0</v>
      </c>
      <c r="AE133" s="204" t="str">
        <f t="shared" si="127"/>
        <v/>
      </c>
      <c r="AF133" s="204" t="str">
        <f t="shared" si="125"/>
        <v/>
      </c>
      <c r="AG133" s="205">
        <f t="shared" si="126"/>
        <v>0</v>
      </c>
    </row>
    <row r="134" spans="1:33" x14ac:dyDescent="0.15">
      <c r="A134" s="425"/>
      <c r="B134" s="426"/>
      <c r="C134" s="427"/>
      <c r="D134" s="230"/>
      <c r="E134" s="230"/>
      <c r="F134" s="110" t="str">
        <f t="shared" si="68"/>
        <v/>
      </c>
      <c r="G134" s="482"/>
      <c r="H134" s="231"/>
      <c r="I134" s="231"/>
      <c r="J134" s="112" t="str">
        <f t="shared" si="73"/>
        <v/>
      </c>
      <c r="K134" s="111" t="str">
        <f t="shared" si="69"/>
        <v/>
      </c>
      <c r="L134" s="479"/>
      <c r="M134" s="114">
        <f t="shared" si="70"/>
        <v>0</v>
      </c>
      <c r="N134" s="128">
        <f t="shared" si="74"/>
        <v>0</v>
      </c>
      <c r="O134" s="114">
        <f t="shared" si="71"/>
        <v>0</v>
      </c>
      <c r="P134" s="115">
        <f t="shared" si="75"/>
        <v>0</v>
      </c>
      <c r="Q134" s="187" t="str">
        <f t="shared" si="76"/>
        <v/>
      </c>
      <c r="U134" s="197"/>
      <c r="V134" s="197"/>
      <c r="AB134" s="200" t="str">
        <f t="shared" si="77"/>
        <v/>
      </c>
      <c r="AC134" s="200" t="str">
        <f t="shared" si="78"/>
        <v/>
      </c>
      <c r="AD134" s="200">
        <f t="shared" si="79"/>
        <v>0</v>
      </c>
      <c r="AE134" s="204" t="str">
        <f t="shared" si="127"/>
        <v/>
      </c>
      <c r="AF134" s="204" t="str">
        <f t="shared" si="125"/>
        <v/>
      </c>
      <c r="AG134" s="205">
        <f t="shared" si="126"/>
        <v>0</v>
      </c>
    </row>
    <row r="135" spans="1:33" x14ac:dyDescent="0.15">
      <c r="A135" s="425"/>
      <c r="B135" s="426"/>
      <c r="C135" s="427"/>
      <c r="D135" s="230"/>
      <c r="E135" s="230"/>
      <c r="F135" s="110" t="str">
        <f t="shared" si="68"/>
        <v/>
      </c>
      <c r="G135" s="482"/>
      <c r="H135" s="231"/>
      <c r="I135" s="231"/>
      <c r="J135" s="112" t="str">
        <f t="shared" si="73"/>
        <v/>
      </c>
      <c r="K135" s="111" t="str">
        <f t="shared" si="69"/>
        <v/>
      </c>
      <c r="L135" s="479"/>
      <c r="M135" s="114">
        <f t="shared" si="70"/>
        <v>0</v>
      </c>
      <c r="N135" s="128">
        <f t="shared" si="74"/>
        <v>0</v>
      </c>
      <c r="O135" s="114">
        <f t="shared" si="71"/>
        <v>0</v>
      </c>
      <c r="P135" s="115">
        <f t="shared" si="75"/>
        <v>0</v>
      </c>
      <c r="Q135" s="187" t="str">
        <f t="shared" si="76"/>
        <v/>
      </c>
      <c r="U135" s="197"/>
      <c r="V135" s="197"/>
      <c r="AB135" s="200" t="str">
        <f t="shared" si="77"/>
        <v/>
      </c>
      <c r="AC135" s="200" t="str">
        <f t="shared" si="78"/>
        <v/>
      </c>
      <c r="AD135" s="200">
        <f t="shared" si="79"/>
        <v>0</v>
      </c>
      <c r="AE135" s="204" t="str">
        <f t="shared" si="127"/>
        <v/>
      </c>
      <c r="AF135" s="204" t="str">
        <f t="shared" si="125"/>
        <v/>
      </c>
      <c r="AG135" s="205">
        <f t="shared" si="126"/>
        <v>0</v>
      </c>
    </row>
    <row r="136" spans="1:33" x14ac:dyDescent="0.15">
      <c r="A136" s="425"/>
      <c r="B136" s="426"/>
      <c r="C136" s="427"/>
      <c r="D136" s="230"/>
      <c r="E136" s="230"/>
      <c r="F136" s="110" t="str">
        <f t="shared" si="68"/>
        <v/>
      </c>
      <c r="G136" s="482"/>
      <c r="H136" s="231"/>
      <c r="I136" s="231"/>
      <c r="J136" s="112" t="str">
        <f t="shared" si="73"/>
        <v/>
      </c>
      <c r="K136" s="111" t="str">
        <f t="shared" si="69"/>
        <v/>
      </c>
      <c r="L136" s="479"/>
      <c r="M136" s="114">
        <f t="shared" si="70"/>
        <v>0</v>
      </c>
      <c r="N136" s="128">
        <f t="shared" si="74"/>
        <v>0</v>
      </c>
      <c r="O136" s="114">
        <f t="shared" si="71"/>
        <v>0</v>
      </c>
      <c r="P136" s="115">
        <f t="shared" si="75"/>
        <v>0</v>
      </c>
      <c r="Q136" s="187" t="str">
        <f t="shared" si="76"/>
        <v/>
      </c>
      <c r="U136" s="197"/>
      <c r="V136" s="197"/>
      <c r="AB136" s="200" t="str">
        <f t="shared" si="77"/>
        <v/>
      </c>
      <c r="AC136" s="200" t="str">
        <f t="shared" si="78"/>
        <v/>
      </c>
      <c r="AD136" s="200">
        <f t="shared" si="79"/>
        <v>0</v>
      </c>
      <c r="AE136" s="204" t="str">
        <f t="shared" si="127"/>
        <v/>
      </c>
      <c r="AF136" s="204" t="str">
        <f t="shared" si="125"/>
        <v/>
      </c>
      <c r="AG136" s="205">
        <f t="shared" si="126"/>
        <v>0</v>
      </c>
    </row>
    <row r="137" spans="1:33" x14ac:dyDescent="0.15">
      <c r="A137" s="425"/>
      <c r="B137" s="426"/>
      <c r="C137" s="427"/>
      <c r="D137" s="230"/>
      <c r="E137" s="230"/>
      <c r="F137" s="110" t="str">
        <f t="shared" si="68"/>
        <v/>
      </c>
      <c r="G137" s="482"/>
      <c r="H137" s="231"/>
      <c r="I137" s="231"/>
      <c r="J137" s="112" t="str">
        <f t="shared" si="73"/>
        <v/>
      </c>
      <c r="K137" s="111" t="str">
        <f t="shared" si="69"/>
        <v/>
      </c>
      <c r="L137" s="479"/>
      <c r="M137" s="114">
        <f t="shared" si="70"/>
        <v>0</v>
      </c>
      <c r="N137" s="128">
        <f t="shared" si="74"/>
        <v>0</v>
      </c>
      <c r="O137" s="114">
        <f t="shared" si="71"/>
        <v>0</v>
      </c>
      <c r="P137" s="115">
        <f t="shared" si="75"/>
        <v>0</v>
      </c>
      <c r="Q137" s="187" t="str">
        <f t="shared" si="76"/>
        <v/>
      </c>
      <c r="U137" s="197"/>
      <c r="V137" s="197"/>
      <c r="AB137" s="200" t="str">
        <f t="shared" si="77"/>
        <v/>
      </c>
      <c r="AC137" s="200" t="str">
        <f t="shared" si="78"/>
        <v/>
      </c>
      <c r="AD137" s="200">
        <f t="shared" si="79"/>
        <v>0</v>
      </c>
      <c r="AE137" s="204" t="str">
        <f t="shared" si="127"/>
        <v/>
      </c>
      <c r="AF137" s="204" t="str">
        <f t="shared" ref="AF137" si="128">IF(E137="","",IF(E137&lt;D137,"NG",""))</f>
        <v/>
      </c>
      <c r="AG137" s="205">
        <f t="shared" si="126"/>
        <v>0</v>
      </c>
    </row>
    <row r="138" spans="1:33" ht="12.75" thickBot="1" x14ac:dyDescent="0.2">
      <c r="A138" s="428"/>
      <c r="B138" s="429"/>
      <c r="C138" s="430"/>
      <c r="D138" s="353" t="str">
        <f>IF(AG138&gt;0,$AE$6,"")</f>
        <v/>
      </c>
      <c r="E138" s="232"/>
      <c r="F138" s="116"/>
      <c r="G138" s="483"/>
      <c r="H138" s="237"/>
      <c r="I138" s="237"/>
      <c r="J138" s="118" t="str">
        <f t="shared" si="73"/>
        <v/>
      </c>
      <c r="K138" s="117"/>
      <c r="L138" s="480"/>
      <c r="M138" s="120">
        <f t="shared" si="70"/>
        <v>0</v>
      </c>
      <c r="N138" s="129">
        <f t="shared" si="74"/>
        <v>0</v>
      </c>
      <c r="O138" s="120">
        <f t="shared" si="71"/>
        <v>0</v>
      </c>
      <c r="P138" s="121">
        <f t="shared" si="75"/>
        <v>0</v>
      </c>
      <c r="Q138" s="187" t="str">
        <f t="shared" si="76"/>
        <v/>
      </c>
      <c r="U138" s="197"/>
      <c r="V138" s="197"/>
      <c r="AB138" s="200" t="str">
        <f t="shared" si="77"/>
        <v/>
      </c>
      <c r="AC138" s="200" t="str">
        <f t="shared" si="78"/>
        <v/>
      </c>
      <c r="AD138" s="200">
        <f t="shared" si="79"/>
        <v>0</v>
      </c>
      <c r="AE138" s="206"/>
      <c r="AF138" s="207"/>
      <c r="AG138" s="209">
        <f>SUM(AG131:AG137)</f>
        <v>0</v>
      </c>
    </row>
    <row r="139" spans="1:33" x14ac:dyDescent="0.15">
      <c r="A139" s="422" t="s">
        <v>221</v>
      </c>
      <c r="B139" s="423"/>
      <c r="C139" s="424"/>
      <c r="D139" s="234"/>
      <c r="E139" s="234"/>
      <c r="F139" s="104" t="str">
        <f t="shared" si="68"/>
        <v/>
      </c>
      <c r="G139" s="481" t="str">
        <f t="shared" ref="G139" si="129">IF(F139="","",SUM(F139:F146))</f>
        <v/>
      </c>
      <c r="H139" s="235"/>
      <c r="I139" s="235"/>
      <c r="J139" s="106" t="str">
        <f t="shared" si="73"/>
        <v/>
      </c>
      <c r="K139" s="105" t="str">
        <f t="shared" si="69"/>
        <v/>
      </c>
      <c r="L139" s="478" t="str">
        <f t="shared" ref="L139" si="130">IF(K139="","",SUM(K139:K146))</f>
        <v/>
      </c>
      <c r="M139" s="108">
        <f t="shared" si="70"/>
        <v>0</v>
      </c>
      <c r="N139" s="127">
        <f t="shared" si="74"/>
        <v>0</v>
      </c>
      <c r="O139" s="108">
        <f t="shared" si="71"/>
        <v>0</v>
      </c>
      <c r="P139" s="109">
        <f t="shared" si="75"/>
        <v>0</v>
      </c>
      <c r="Q139" s="187" t="str">
        <f t="shared" si="76"/>
        <v/>
      </c>
      <c r="U139" s="197"/>
      <c r="V139" s="197"/>
      <c r="AB139" s="200" t="str">
        <f t="shared" si="77"/>
        <v/>
      </c>
      <c r="AC139" s="200" t="str">
        <f t="shared" si="78"/>
        <v/>
      </c>
      <c r="AD139" s="200">
        <f t="shared" si="79"/>
        <v>0</v>
      </c>
      <c r="AE139" s="204" t="str">
        <f t="shared" ref="AE139" si="131">IF(D139="","",IF(D139&gt;E139,"NG",""))</f>
        <v/>
      </c>
      <c r="AF139" s="204" t="str">
        <f t="shared" ref="AF139:AF144" si="132">IF(E139="","",IF(D140="","",IF(E139&gt;D140,"NG","")))</f>
        <v/>
      </c>
      <c r="AG139" s="205">
        <f t="shared" ref="AG139:AG145" si="133">COUNTIF(AE139:AF139,"NG")</f>
        <v>0</v>
      </c>
    </row>
    <row r="140" spans="1:33" x14ac:dyDescent="0.15">
      <c r="A140" s="425"/>
      <c r="B140" s="426"/>
      <c r="C140" s="427"/>
      <c r="D140" s="230"/>
      <c r="E140" s="230"/>
      <c r="F140" s="110" t="str">
        <f t="shared" ref="F140:F169" si="134">IF(D140="","",E140-D140+1)</f>
        <v/>
      </c>
      <c r="G140" s="482"/>
      <c r="H140" s="231"/>
      <c r="I140" s="231"/>
      <c r="J140" s="112" t="str">
        <f t="shared" si="73"/>
        <v/>
      </c>
      <c r="K140" s="111" t="str">
        <f t="shared" ref="K140:K169" si="135">IF(D140="","",ROUNDDOWN(I140*J140*F140/365,0))</f>
        <v/>
      </c>
      <c r="L140" s="479"/>
      <c r="M140" s="114">
        <f t="shared" ref="M140:M170" si="136">IF(H140="",M139,H140)</f>
        <v>0</v>
      </c>
      <c r="N140" s="128">
        <f t="shared" si="74"/>
        <v>0</v>
      </c>
      <c r="O140" s="114">
        <f t="shared" ref="O140:O170" si="137">IF(I140="",O139,I140)</f>
        <v>0</v>
      </c>
      <c r="P140" s="115">
        <f t="shared" si="75"/>
        <v>0</v>
      </c>
      <c r="Q140" s="187" t="str">
        <f t="shared" si="76"/>
        <v/>
      </c>
      <c r="U140" s="197"/>
      <c r="V140" s="197"/>
      <c r="AB140" s="200" t="str">
        <f t="shared" si="77"/>
        <v/>
      </c>
      <c r="AC140" s="200" t="str">
        <f t="shared" si="78"/>
        <v/>
      </c>
      <c r="AD140" s="200">
        <f t="shared" si="79"/>
        <v>0</v>
      </c>
      <c r="AE140" s="204" t="str">
        <f t="shared" ref="AE140:AE145" si="138">IF(D140="","",IF(D140=E139,"NG",IF(D140&lt;E139,"NG",IF((D140-E139)&gt;1,"NG",""))))</f>
        <v/>
      </c>
      <c r="AF140" s="204" t="str">
        <f t="shared" si="132"/>
        <v/>
      </c>
      <c r="AG140" s="205">
        <f t="shared" si="133"/>
        <v>0</v>
      </c>
    </row>
    <row r="141" spans="1:33" x14ac:dyDescent="0.15">
      <c r="A141" s="425"/>
      <c r="B141" s="426"/>
      <c r="C141" s="427"/>
      <c r="D141" s="230"/>
      <c r="E141" s="230"/>
      <c r="F141" s="110" t="str">
        <f t="shared" si="134"/>
        <v/>
      </c>
      <c r="G141" s="482"/>
      <c r="H141" s="231"/>
      <c r="I141" s="231"/>
      <c r="J141" s="112" t="str">
        <f t="shared" ref="J141:J170" si="139">IF(J140="","",$J$11)</f>
        <v/>
      </c>
      <c r="K141" s="111" t="str">
        <f t="shared" si="135"/>
        <v/>
      </c>
      <c r="L141" s="479"/>
      <c r="M141" s="114">
        <f t="shared" si="136"/>
        <v>0</v>
      </c>
      <c r="N141" s="128">
        <f t="shared" ref="N141:N170" si="140">M140-M141</f>
        <v>0</v>
      </c>
      <c r="O141" s="114">
        <f t="shared" si="137"/>
        <v>0</v>
      </c>
      <c r="P141" s="115">
        <f t="shared" ref="P141:P170" si="141">O140-O141</f>
        <v>0</v>
      </c>
      <c r="Q141" s="187" t="str">
        <f t="shared" ref="Q141:Q170" si="142">IF(AD141&gt;0,$AB$6,"")</f>
        <v/>
      </c>
      <c r="U141" s="197"/>
      <c r="V141" s="197"/>
      <c r="AB141" s="200" t="str">
        <f t="shared" ref="AB141:AB170" si="143">IF(N141=0,"",IF(N141=$AB$9,"","NG"))</f>
        <v/>
      </c>
      <c r="AC141" s="200" t="str">
        <f t="shared" ref="AC141:AC170" si="144">IF(P141=0,"",IF(P141=$AC$9,"","NG"))</f>
        <v/>
      </c>
      <c r="AD141" s="200">
        <f t="shared" ref="AD141:AD170" si="145">COUNTIF(AB141:AC141,"NG")</f>
        <v>0</v>
      </c>
      <c r="AE141" s="204" t="str">
        <f t="shared" si="138"/>
        <v/>
      </c>
      <c r="AF141" s="204" t="str">
        <f t="shared" si="132"/>
        <v/>
      </c>
      <c r="AG141" s="205">
        <f t="shared" si="133"/>
        <v>0</v>
      </c>
    </row>
    <row r="142" spans="1:33" x14ac:dyDescent="0.15">
      <c r="A142" s="425"/>
      <c r="B142" s="426"/>
      <c r="C142" s="427"/>
      <c r="D142" s="230"/>
      <c r="E142" s="230"/>
      <c r="F142" s="110" t="str">
        <f t="shared" si="134"/>
        <v/>
      </c>
      <c r="G142" s="482"/>
      <c r="H142" s="231"/>
      <c r="I142" s="231"/>
      <c r="J142" s="112" t="str">
        <f t="shared" si="139"/>
        <v/>
      </c>
      <c r="K142" s="111" t="str">
        <f t="shared" si="135"/>
        <v/>
      </c>
      <c r="L142" s="479"/>
      <c r="M142" s="114">
        <f t="shared" si="136"/>
        <v>0</v>
      </c>
      <c r="N142" s="128">
        <f t="shared" si="140"/>
        <v>0</v>
      </c>
      <c r="O142" s="114">
        <f t="shared" si="137"/>
        <v>0</v>
      </c>
      <c r="P142" s="115">
        <f t="shared" si="141"/>
        <v>0</v>
      </c>
      <c r="Q142" s="187" t="str">
        <f t="shared" si="142"/>
        <v/>
      </c>
      <c r="U142" s="197"/>
      <c r="V142" s="197"/>
      <c r="AB142" s="200" t="str">
        <f t="shared" si="143"/>
        <v/>
      </c>
      <c r="AC142" s="200" t="str">
        <f t="shared" si="144"/>
        <v/>
      </c>
      <c r="AD142" s="200">
        <f t="shared" si="145"/>
        <v>0</v>
      </c>
      <c r="AE142" s="204" t="str">
        <f t="shared" si="138"/>
        <v/>
      </c>
      <c r="AF142" s="204" t="str">
        <f t="shared" si="132"/>
        <v/>
      </c>
      <c r="AG142" s="205">
        <f t="shared" si="133"/>
        <v>0</v>
      </c>
    </row>
    <row r="143" spans="1:33" x14ac:dyDescent="0.15">
      <c r="A143" s="425"/>
      <c r="B143" s="426"/>
      <c r="C143" s="427"/>
      <c r="D143" s="230"/>
      <c r="E143" s="230"/>
      <c r="F143" s="110" t="str">
        <f t="shared" si="134"/>
        <v/>
      </c>
      <c r="G143" s="482"/>
      <c r="H143" s="231"/>
      <c r="I143" s="231"/>
      <c r="J143" s="112" t="str">
        <f t="shared" si="139"/>
        <v/>
      </c>
      <c r="K143" s="111" t="str">
        <f t="shared" si="135"/>
        <v/>
      </c>
      <c r="L143" s="479"/>
      <c r="M143" s="114">
        <f t="shared" si="136"/>
        <v>0</v>
      </c>
      <c r="N143" s="128">
        <f t="shared" si="140"/>
        <v>0</v>
      </c>
      <c r="O143" s="114">
        <f t="shared" si="137"/>
        <v>0</v>
      </c>
      <c r="P143" s="115">
        <f t="shared" si="141"/>
        <v>0</v>
      </c>
      <c r="Q143" s="187" t="str">
        <f t="shared" si="142"/>
        <v/>
      </c>
      <c r="U143" s="197"/>
      <c r="V143" s="197"/>
      <c r="AB143" s="200" t="str">
        <f t="shared" si="143"/>
        <v/>
      </c>
      <c r="AC143" s="200" t="str">
        <f t="shared" si="144"/>
        <v/>
      </c>
      <c r="AD143" s="200">
        <f t="shared" si="145"/>
        <v>0</v>
      </c>
      <c r="AE143" s="204" t="str">
        <f t="shared" si="138"/>
        <v/>
      </c>
      <c r="AF143" s="204" t="str">
        <f t="shared" si="132"/>
        <v/>
      </c>
      <c r="AG143" s="205">
        <f t="shared" si="133"/>
        <v>0</v>
      </c>
    </row>
    <row r="144" spans="1:33" x14ac:dyDescent="0.15">
      <c r="A144" s="425"/>
      <c r="B144" s="426"/>
      <c r="C144" s="427"/>
      <c r="D144" s="230"/>
      <c r="E144" s="230"/>
      <c r="F144" s="110" t="str">
        <f t="shared" si="134"/>
        <v/>
      </c>
      <c r="G144" s="482"/>
      <c r="H144" s="231"/>
      <c r="I144" s="231"/>
      <c r="J144" s="112" t="str">
        <f t="shared" si="139"/>
        <v/>
      </c>
      <c r="K144" s="111" t="str">
        <f t="shared" si="135"/>
        <v/>
      </c>
      <c r="L144" s="479"/>
      <c r="M144" s="114">
        <f t="shared" si="136"/>
        <v>0</v>
      </c>
      <c r="N144" s="128">
        <f t="shared" si="140"/>
        <v>0</v>
      </c>
      <c r="O144" s="114">
        <f t="shared" si="137"/>
        <v>0</v>
      </c>
      <c r="P144" s="115">
        <f t="shared" si="141"/>
        <v>0</v>
      </c>
      <c r="Q144" s="187" t="str">
        <f t="shared" si="142"/>
        <v/>
      </c>
      <c r="U144" s="197"/>
      <c r="V144" s="197"/>
      <c r="AB144" s="200" t="str">
        <f t="shared" si="143"/>
        <v/>
      </c>
      <c r="AC144" s="200" t="str">
        <f t="shared" si="144"/>
        <v/>
      </c>
      <c r="AD144" s="200">
        <f t="shared" si="145"/>
        <v>0</v>
      </c>
      <c r="AE144" s="204" t="str">
        <f t="shared" si="138"/>
        <v/>
      </c>
      <c r="AF144" s="204" t="str">
        <f t="shared" si="132"/>
        <v/>
      </c>
      <c r="AG144" s="205">
        <f t="shared" si="133"/>
        <v>0</v>
      </c>
    </row>
    <row r="145" spans="1:33" x14ac:dyDescent="0.15">
      <c r="A145" s="425"/>
      <c r="B145" s="426"/>
      <c r="C145" s="427"/>
      <c r="D145" s="230"/>
      <c r="E145" s="230"/>
      <c r="F145" s="110" t="str">
        <f t="shared" si="134"/>
        <v/>
      </c>
      <c r="G145" s="482"/>
      <c r="H145" s="231"/>
      <c r="I145" s="231"/>
      <c r="J145" s="112" t="str">
        <f t="shared" si="139"/>
        <v/>
      </c>
      <c r="K145" s="111" t="str">
        <f t="shared" si="135"/>
        <v/>
      </c>
      <c r="L145" s="479"/>
      <c r="M145" s="114">
        <f t="shared" si="136"/>
        <v>0</v>
      </c>
      <c r="N145" s="128">
        <f t="shared" si="140"/>
        <v>0</v>
      </c>
      <c r="O145" s="114">
        <f t="shared" si="137"/>
        <v>0</v>
      </c>
      <c r="P145" s="115">
        <f t="shared" si="141"/>
        <v>0</v>
      </c>
      <c r="Q145" s="187" t="str">
        <f t="shared" si="142"/>
        <v/>
      </c>
      <c r="U145" s="197"/>
      <c r="V145" s="197"/>
      <c r="AB145" s="200" t="str">
        <f t="shared" si="143"/>
        <v/>
      </c>
      <c r="AC145" s="200" t="str">
        <f t="shared" si="144"/>
        <v/>
      </c>
      <c r="AD145" s="200">
        <f t="shared" si="145"/>
        <v>0</v>
      </c>
      <c r="AE145" s="204" t="str">
        <f t="shared" si="138"/>
        <v/>
      </c>
      <c r="AF145" s="204" t="str">
        <f t="shared" ref="AF145" si="146">IF(E145="","",IF(E145&lt;D145,"NG",""))</f>
        <v/>
      </c>
      <c r="AG145" s="205">
        <f t="shared" si="133"/>
        <v>0</v>
      </c>
    </row>
    <row r="146" spans="1:33" ht="12.75" thickBot="1" x14ac:dyDescent="0.2">
      <c r="A146" s="428"/>
      <c r="B146" s="429"/>
      <c r="C146" s="430"/>
      <c r="D146" s="353" t="str">
        <f>IF(AG146&gt;0,$AE$6,"")</f>
        <v/>
      </c>
      <c r="E146" s="232"/>
      <c r="F146" s="116"/>
      <c r="G146" s="483"/>
      <c r="H146" s="237"/>
      <c r="I146" s="237"/>
      <c r="J146" s="118" t="str">
        <f t="shared" si="139"/>
        <v/>
      </c>
      <c r="K146" s="117"/>
      <c r="L146" s="480"/>
      <c r="M146" s="120">
        <f t="shared" si="136"/>
        <v>0</v>
      </c>
      <c r="N146" s="129">
        <f t="shared" si="140"/>
        <v>0</v>
      </c>
      <c r="O146" s="120">
        <f t="shared" si="137"/>
        <v>0</v>
      </c>
      <c r="P146" s="121">
        <f t="shared" si="141"/>
        <v>0</v>
      </c>
      <c r="Q146" s="187" t="str">
        <f t="shared" si="142"/>
        <v/>
      </c>
      <c r="U146" s="197"/>
      <c r="V146" s="197"/>
      <c r="AB146" s="200" t="str">
        <f t="shared" si="143"/>
        <v/>
      </c>
      <c r="AC146" s="200" t="str">
        <f t="shared" si="144"/>
        <v/>
      </c>
      <c r="AD146" s="200">
        <f t="shared" si="145"/>
        <v>0</v>
      </c>
      <c r="AE146" s="206"/>
      <c r="AF146" s="207"/>
      <c r="AG146" s="209">
        <f>SUM(AG139:AG145)</f>
        <v>0</v>
      </c>
    </row>
    <row r="147" spans="1:33" x14ac:dyDescent="0.15">
      <c r="A147" s="422" t="s">
        <v>222</v>
      </c>
      <c r="B147" s="423"/>
      <c r="C147" s="424"/>
      <c r="D147" s="234"/>
      <c r="E147" s="234"/>
      <c r="F147" s="104" t="str">
        <f t="shared" si="134"/>
        <v/>
      </c>
      <c r="G147" s="481" t="str">
        <f>IF(F147="","",SUM(F147:F154))</f>
        <v/>
      </c>
      <c r="H147" s="235"/>
      <c r="I147" s="235"/>
      <c r="J147" s="106" t="str">
        <f t="shared" si="139"/>
        <v/>
      </c>
      <c r="K147" s="105" t="str">
        <f t="shared" si="135"/>
        <v/>
      </c>
      <c r="L147" s="478" t="str">
        <f t="shared" ref="L147" si="147">IF(K147="","",SUM(K147:K154))</f>
        <v/>
      </c>
      <c r="M147" s="108">
        <f t="shared" si="136"/>
        <v>0</v>
      </c>
      <c r="N147" s="127">
        <f t="shared" si="140"/>
        <v>0</v>
      </c>
      <c r="O147" s="108">
        <f t="shared" si="137"/>
        <v>0</v>
      </c>
      <c r="P147" s="109">
        <f t="shared" si="141"/>
        <v>0</v>
      </c>
      <c r="Q147" s="187" t="str">
        <f t="shared" si="142"/>
        <v/>
      </c>
      <c r="U147" s="197"/>
      <c r="V147" s="197"/>
      <c r="AB147" s="200" t="str">
        <f t="shared" si="143"/>
        <v/>
      </c>
      <c r="AC147" s="200" t="str">
        <f t="shared" si="144"/>
        <v/>
      </c>
      <c r="AD147" s="200">
        <f t="shared" si="145"/>
        <v>0</v>
      </c>
      <c r="AE147" s="204" t="str">
        <f t="shared" ref="AE147" si="148">IF(D147="","",IF(D147&gt;E147,"NG",""))</f>
        <v/>
      </c>
      <c r="AF147" s="204" t="str">
        <f t="shared" ref="AF147:AF152" si="149">IF(E147="","",IF(D148="","",IF(E147&gt;D148,"NG","")))</f>
        <v/>
      </c>
      <c r="AG147" s="205">
        <f t="shared" ref="AG147:AG153" si="150">COUNTIF(AE147:AF147,"NG")</f>
        <v>0</v>
      </c>
    </row>
    <row r="148" spans="1:33" x14ac:dyDescent="0.15">
      <c r="A148" s="425"/>
      <c r="B148" s="426"/>
      <c r="C148" s="427"/>
      <c r="D148" s="230"/>
      <c r="E148" s="230"/>
      <c r="F148" s="110" t="str">
        <f t="shared" si="134"/>
        <v/>
      </c>
      <c r="G148" s="482"/>
      <c r="H148" s="231"/>
      <c r="I148" s="231"/>
      <c r="J148" s="112" t="str">
        <f t="shared" si="139"/>
        <v/>
      </c>
      <c r="K148" s="111" t="str">
        <f t="shared" si="135"/>
        <v/>
      </c>
      <c r="L148" s="479"/>
      <c r="M148" s="114">
        <f t="shared" si="136"/>
        <v>0</v>
      </c>
      <c r="N148" s="128">
        <f t="shared" si="140"/>
        <v>0</v>
      </c>
      <c r="O148" s="114">
        <f t="shared" si="137"/>
        <v>0</v>
      </c>
      <c r="P148" s="115">
        <f t="shared" si="141"/>
        <v>0</v>
      </c>
      <c r="Q148" s="187" t="str">
        <f t="shared" si="142"/>
        <v/>
      </c>
      <c r="U148" s="197"/>
      <c r="V148" s="197"/>
      <c r="AB148" s="200" t="str">
        <f t="shared" si="143"/>
        <v/>
      </c>
      <c r="AC148" s="200" t="str">
        <f t="shared" si="144"/>
        <v/>
      </c>
      <c r="AD148" s="200">
        <f t="shared" si="145"/>
        <v>0</v>
      </c>
      <c r="AE148" s="204" t="str">
        <f t="shared" ref="AE148:AE153" si="151">IF(D148="","",IF(D148=E147,"NG",IF(D148&lt;E147,"NG",IF((D148-E147)&gt;1,"NG",""))))</f>
        <v/>
      </c>
      <c r="AF148" s="204" t="str">
        <f t="shared" si="149"/>
        <v/>
      </c>
      <c r="AG148" s="205">
        <f t="shared" si="150"/>
        <v>0</v>
      </c>
    </row>
    <row r="149" spans="1:33" x14ac:dyDescent="0.15">
      <c r="A149" s="425"/>
      <c r="B149" s="426"/>
      <c r="C149" s="427"/>
      <c r="D149" s="230"/>
      <c r="E149" s="230"/>
      <c r="F149" s="110" t="str">
        <f t="shared" si="134"/>
        <v/>
      </c>
      <c r="G149" s="482"/>
      <c r="H149" s="231"/>
      <c r="I149" s="231"/>
      <c r="J149" s="112" t="str">
        <f t="shared" si="139"/>
        <v/>
      </c>
      <c r="K149" s="111" t="str">
        <f t="shared" si="135"/>
        <v/>
      </c>
      <c r="L149" s="479"/>
      <c r="M149" s="114">
        <f t="shared" si="136"/>
        <v>0</v>
      </c>
      <c r="N149" s="128">
        <f t="shared" si="140"/>
        <v>0</v>
      </c>
      <c r="O149" s="114">
        <f t="shared" si="137"/>
        <v>0</v>
      </c>
      <c r="P149" s="115">
        <f t="shared" si="141"/>
        <v>0</v>
      </c>
      <c r="Q149" s="187" t="str">
        <f t="shared" si="142"/>
        <v/>
      </c>
      <c r="U149" s="197"/>
      <c r="V149" s="197"/>
      <c r="AB149" s="200" t="str">
        <f t="shared" si="143"/>
        <v/>
      </c>
      <c r="AC149" s="200" t="str">
        <f t="shared" si="144"/>
        <v/>
      </c>
      <c r="AD149" s="200">
        <f t="shared" si="145"/>
        <v>0</v>
      </c>
      <c r="AE149" s="204" t="str">
        <f t="shared" si="151"/>
        <v/>
      </c>
      <c r="AF149" s="204" t="str">
        <f t="shared" si="149"/>
        <v/>
      </c>
      <c r="AG149" s="205">
        <f t="shared" si="150"/>
        <v>0</v>
      </c>
    </row>
    <row r="150" spans="1:33" x14ac:dyDescent="0.15">
      <c r="A150" s="425"/>
      <c r="B150" s="426"/>
      <c r="C150" s="427"/>
      <c r="D150" s="230"/>
      <c r="E150" s="230"/>
      <c r="F150" s="110" t="str">
        <f t="shared" si="134"/>
        <v/>
      </c>
      <c r="G150" s="482"/>
      <c r="H150" s="231"/>
      <c r="I150" s="231"/>
      <c r="J150" s="112" t="str">
        <f t="shared" si="139"/>
        <v/>
      </c>
      <c r="K150" s="111" t="str">
        <f t="shared" si="135"/>
        <v/>
      </c>
      <c r="L150" s="479"/>
      <c r="M150" s="114">
        <f t="shared" si="136"/>
        <v>0</v>
      </c>
      <c r="N150" s="128">
        <f t="shared" si="140"/>
        <v>0</v>
      </c>
      <c r="O150" s="114">
        <f t="shared" si="137"/>
        <v>0</v>
      </c>
      <c r="P150" s="115">
        <f t="shared" si="141"/>
        <v>0</v>
      </c>
      <c r="Q150" s="187" t="str">
        <f t="shared" si="142"/>
        <v/>
      </c>
      <c r="U150" s="197"/>
      <c r="V150" s="197"/>
      <c r="AB150" s="200" t="str">
        <f t="shared" si="143"/>
        <v/>
      </c>
      <c r="AC150" s="200" t="str">
        <f t="shared" si="144"/>
        <v/>
      </c>
      <c r="AD150" s="200">
        <f t="shared" si="145"/>
        <v>0</v>
      </c>
      <c r="AE150" s="204" t="str">
        <f t="shared" si="151"/>
        <v/>
      </c>
      <c r="AF150" s="204" t="str">
        <f t="shared" si="149"/>
        <v/>
      </c>
      <c r="AG150" s="205">
        <f t="shared" si="150"/>
        <v>0</v>
      </c>
    </row>
    <row r="151" spans="1:33" x14ac:dyDescent="0.15">
      <c r="A151" s="425"/>
      <c r="B151" s="426"/>
      <c r="C151" s="427"/>
      <c r="D151" s="230"/>
      <c r="E151" s="230"/>
      <c r="F151" s="110" t="str">
        <f t="shared" si="134"/>
        <v/>
      </c>
      <c r="G151" s="482"/>
      <c r="H151" s="231"/>
      <c r="I151" s="231"/>
      <c r="J151" s="112" t="str">
        <f t="shared" si="139"/>
        <v/>
      </c>
      <c r="K151" s="111" t="str">
        <f t="shared" si="135"/>
        <v/>
      </c>
      <c r="L151" s="479"/>
      <c r="M151" s="114">
        <f t="shared" si="136"/>
        <v>0</v>
      </c>
      <c r="N151" s="128">
        <f t="shared" si="140"/>
        <v>0</v>
      </c>
      <c r="O151" s="114">
        <f t="shared" si="137"/>
        <v>0</v>
      </c>
      <c r="P151" s="115">
        <f t="shared" si="141"/>
        <v>0</v>
      </c>
      <c r="Q151" s="187" t="str">
        <f t="shared" si="142"/>
        <v/>
      </c>
      <c r="U151" s="197"/>
      <c r="V151" s="197"/>
      <c r="AB151" s="200" t="str">
        <f t="shared" si="143"/>
        <v/>
      </c>
      <c r="AC151" s="200" t="str">
        <f t="shared" si="144"/>
        <v/>
      </c>
      <c r="AD151" s="200">
        <f t="shared" si="145"/>
        <v>0</v>
      </c>
      <c r="AE151" s="204" t="str">
        <f t="shared" si="151"/>
        <v/>
      </c>
      <c r="AF151" s="204" t="str">
        <f t="shared" si="149"/>
        <v/>
      </c>
      <c r="AG151" s="205">
        <f t="shared" si="150"/>
        <v>0</v>
      </c>
    </row>
    <row r="152" spans="1:33" x14ac:dyDescent="0.15">
      <c r="A152" s="425"/>
      <c r="B152" s="426"/>
      <c r="C152" s="427"/>
      <c r="D152" s="230"/>
      <c r="E152" s="230"/>
      <c r="F152" s="110" t="str">
        <f t="shared" si="134"/>
        <v/>
      </c>
      <c r="G152" s="482"/>
      <c r="H152" s="231"/>
      <c r="I152" s="231"/>
      <c r="J152" s="112" t="str">
        <f t="shared" si="139"/>
        <v/>
      </c>
      <c r="K152" s="111" t="str">
        <f t="shared" si="135"/>
        <v/>
      </c>
      <c r="L152" s="479"/>
      <c r="M152" s="114">
        <f t="shared" si="136"/>
        <v>0</v>
      </c>
      <c r="N152" s="128">
        <f t="shared" si="140"/>
        <v>0</v>
      </c>
      <c r="O152" s="114">
        <f t="shared" si="137"/>
        <v>0</v>
      </c>
      <c r="P152" s="115">
        <f t="shared" si="141"/>
        <v>0</v>
      </c>
      <c r="Q152" s="187" t="str">
        <f t="shared" si="142"/>
        <v/>
      </c>
      <c r="U152" s="197"/>
      <c r="V152" s="197"/>
      <c r="AB152" s="200" t="str">
        <f t="shared" si="143"/>
        <v/>
      </c>
      <c r="AC152" s="200" t="str">
        <f t="shared" si="144"/>
        <v/>
      </c>
      <c r="AD152" s="200">
        <f t="shared" si="145"/>
        <v>0</v>
      </c>
      <c r="AE152" s="204" t="str">
        <f t="shared" si="151"/>
        <v/>
      </c>
      <c r="AF152" s="204" t="str">
        <f t="shared" si="149"/>
        <v/>
      </c>
      <c r="AG152" s="205">
        <f t="shared" si="150"/>
        <v>0</v>
      </c>
    </row>
    <row r="153" spans="1:33" x14ac:dyDescent="0.15">
      <c r="A153" s="425"/>
      <c r="B153" s="426"/>
      <c r="C153" s="427"/>
      <c r="D153" s="230"/>
      <c r="E153" s="230"/>
      <c r="F153" s="110" t="str">
        <f t="shared" si="134"/>
        <v/>
      </c>
      <c r="G153" s="482"/>
      <c r="H153" s="231"/>
      <c r="I153" s="231"/>
      <c r="J153" s="112" t="str">
        <f t="shared" si="139"/>
        <v/>
      </c>
      <c r="K153" s="111" t="str">
        <f t="shared" si="135"/>
        <v/>
      </c>
      <c r="L153" s="479"/>
      <c r="M153" s="114">
        <f t="shared" si="136"/>
        <v>0</v>
      </c>
      <c r="N153" s="128">
        <f t="shared" si="140"/>
        <v>0</v>
      </c>
      <c r="O153" s="114">
        <f t="shared" si="137"/>
        <v>0</v>
      </c>
      <c r="P153" s="115">
        <f t="shared" si="141"/>
        <v>0</v>
      </c>
      <c r="Q153" s="187" t="str">
        <f t="shared" si="142"/>
        <v/>
      </c>
      <c r="U153" s="197"/>
      <c r="V153" s="197"/>
      <c r="AB153" s="200" t="str">
        <f t="shared" si="143"/>
        <v/>
      </c>
      <c r="AC153" s="200" t="str">
        <f t="shared" si="144"/>
        <v/>
      </c>
      <c r="AD153" s="200">
        <f t="shared" si="145"/>
        <v>0</v>
      </c>
      <c r="AE153" s="204" t="str">
        <f t="shared" si="151"/>
        <v/>
      </c>
      <c r="AF153" s="204" t="str">
        <f t="shared" ref="AF153" si="152">IF(E153="","",IF(E153&lt;D153,"NG",""))</f>
        <v/>
      </c>
      <c r="AG153" s="205">
        <f t="shared" si="150"/>
        <v>0</v>
      </c>
    </row>
    <row r="154" spans="1:33" ht="12.75" thickBot="1" x14ac:dyDescent="0.2">
      <c r="A154" s="428"/>
      <c r="B154" s="429"/>
      <c r="C154" s="430"/>
      <c r="D154" s="353" t="str">
        <f>IF(AG154&gt;0,$AE$6,"")</f>
        <v/>
      </c>
      <c r="E154" s="232"/>
      <c r="F154" s="116"/>
      <c r="G154" s="483"/>
      <c r="H154" s="237"/>
      <c r="I154" s="237"/>
      <c r="J154" s="118" t="str">
        <f t="shared" si="139"/>
        <v/>
      </c>
      <c r="K154" s="117"/>
      <c r="L154" s="480"/>
      <c r="M154" s="120">
        <f t="shared" si="136"/>
        <v>0</v>
      </c>
      <c r="N154" s="129">
        <f t="shared" si="140"/>
        <v>0</v>
      </c>
      <c r="O154" s="120">
        <f t="shared" si="137"/>
        <v>0</v>
      </c>
      <c r="P154" s="121">
        <f t="shared" si="141"/>
        <v>0</v>
      </c>
      <c r="Q154" s="187" t="str">
        <f t="shared" si="142"/>
        <v/>
      </c>
      <c r="U154" s="197"/>
      <c r="V154" s="197"/>
      <c r="AB154" s="200" t="str">
        <f t="shared" si="143"/>
        <v/>
      </c>
      <c r="AC154" s="200" t="str">
        <f t="shared" si="144"/>
        <v/>
      </c>
      <c r="AD154" s="200">
        <f t="shared" si="145"/>
        <v>0</v>
      </c>
      <c r="AE154" s="206"/>
      <c r="AF154" s="207"/>
      <c r="AG154" s="209">
        <f>SUM(AG147:AG153)</f>
        <v>0</v>
      </c>
    </row>
    <row r="155" spans="1:33" x14ac:dyDescent="0.15">
      <c r="A155" s="422" t="s">
        <v>239</v>
      </c>
      <c r="B155" s="423"/>
      <c r="C155" s="424"/>
      <c r="D155" s="234"/>
      <c r="E155" s="234"/>
      <c r="F155" s="104" t="str">
        <f t="shared" si="134"/>
        <v/>
      </c>
      <c r="G155" s="481" t="str">
        <f t="shared" ref="G155" si="153">IF(F155="","",SUM(F155:F162))</f>
        <v/>
      </c>
      <c r="H155" s="235"/>
      <c r="I155" s="235"/>
      <c r="J155" s="79" t="str">
        <f t="shared" si="139"/>
        <v/>
      </c>
      <c r="K155" s="105" t="str">
        <f t="shared" si="135"/>
        <v/>
      </c>
      <c r="L155" s="478" t="str">
        <f t="shared" ref="L155" si="154">IF(K155="","",SUM(K155:K162))</f>
        <v/>
      </c>
      <c r="M155" s="108">
        <f t="shared" si="136"/>
        <v>0</v>
      </c>
      <c r="N155" s="171">
        <f t="shared" si="140"/>
        <v>0</v>
      </c>
      <c r="O155" s="108">
        <f t="shared" si="137"/>
        <v>0</v>
      </c>
      <c r="P155" s="172">
        <f t="shared" si="141"/>
        <v>0</v>
      </c>
      <c r="Q155" s="187" t="str">
        <f t="shared" si="142"/>
        <v/>
      </c>
      <c r="U155" s="197"/>
      <c r="V155" s="197"/>
      <c r="AB155" s="200" t="str">
        <f t="shared" si="143"/>
        <v/>
      </c>
      <c r="AC155" s="200" t="str">
        <f t="shared" si="144"/>
        <v/>
      </c>
      <c r="AD155" s="200">
        <f t="shared" si="145"/>
        <v>0</v>
      </c>
      <c r="AE155" s="204" t="str">
        <f t="shared" ref="AE155" si="155">IF(D155="","",IF(D155&gt;E155,"NG",""))</f>
        <v/>
      </c>
      <c r="AF155" s="204" t="str">
        <f t="shared" ref="AF155:AF160" si="156">IF(E155="","",IF(D156="","",IF(E155&gt;D156,"NG","")))</f>
        <v/>
      </c>
      <c r="AG155" s="205">
        <f t="shared" ref="AG155:AG161" si="157">COUNTIF(AE155:AF155,"NG")</f>
        <v>0</v>
      </c>
    </row>
    <row r="156" spans="1:33" x14ac:dyDescent="0.15">
      <c r="A156" s="425"/>
      <c r="B156" s="426"/>
      <c r="C156" s="427"/>
      <c r="D156" s="230"/>
      <c r="E156" s="230"/>
      <c r="F156" s="110" t="str">
        <f t="shared" si="134"/>
        <v/>
      </c>
      <c r="G156" s="482"/>
      <c r="H156" s="231"/>
      <c r="I156" s="231"/>
      <c r="J156" s="112" t="str">
        <f t="shared" si="139"/>
        <v/>
      </c>
      <c r="K156" s="111" t="str">
        <f t="shared" si="135"/>
        <v/>
      </c>
      <c r="L156" s="479"/>
      <c r="M156" s="114">
        <f t="shared" si="136"/>
        <v>0</v>
      </c>
      <c r="N156" s="128">
        <f t="shared" si="140"/>
        <v>0</v>
      </c>
      <c r="O156" s="114">
        <f t="shared" si="137"/>
        <v>0</v>
      </c>
      <c r="P156" s="115">
        <f t="shared" si="141"/>
        <v>0</v>
      </c>
      <c r="Q156" s="187" t="str">
        <f t="shared" si="142"/>
        <v/>
      </c>
      <c r="U156" s="197"/>
      <c r="V156" s="197"/>
      <c r="AB156" s="200" t="str">
        <f t="shared" si="143"/>
        <v/>
      </c>
      <c r="AC156" s="200" t="str">
        <f t="shared" si="144"/>
        <v/>
      </c>
      <c r="AD156" s="200">
        <f t="shared" si="145"/>
        <v>0</v>
      </c>
      <c r="AE156" s="204" t="str">
        <f t="shared" ref="AE156:AE161" si="158">IF(D156="","",IF(D156=E155,"NG",IF(D156&lt;E155,"NG",IF((D156-E155)&gt;1,"NG",""))))</f>
        <v/>
      </c>
      <c r="AF156" s="204" t="str">
        <f t="shared" si="156"/>
        <v/>
      </c>
      <c r="AG156" s="205">
        <f t="shared" si="157"/>
        <v>0</v>
      </c>
    </row>
    <row r="157" spans="1:33" x14ac:dyDescent="0.15">
      <c r="A157" s="425"/>
      <c r="B157" s="426"/>
      <c r="C157" s="427"/>
      <c r="D157" s="230"/>
      <c r="E157" s="230"/>
      <c r="F157" s="110" t="str">
        <f t="shared" si="134"/>
        <v/>
      </c>
      <c r="G157" s="482"/>
      <c r="H157" s="231"/>
      <c r="I157" s="231"/>
      <c r="J157" s="112" t="str">
        <f t="shared" si="139"/>
        <v/>
      </c>
      <c r="K157" s="111" t="str">
        <f t="shared" si="135"/>
        <v/>
      </c>
      <c r="L157" s="479"/>
      <c r="M157" s="114">
        <f t="shared" si="136"/>
        <v>0</v>
      </c>
      <c r="N157" s="128">
        <f t="shared" si="140"/>
        <v>0</v>
      </c>
      <c r="O157" s="114">
        <f t="shared" si="137"/>
        <v>0</v>
      </c>
      <c r="P157" s="115">
        <f t="shared" si="141"/>
        <v>0</v>
      </c>
      <c r="Q157" s="187" t="str">
        <f t="shared" si="142"/>
        <v/>
      </c>
      <c r="U157" s="197"/>
      <c r="V157" s="197"/>
      <c r="AB157" s="200" t="str">
        <f t="shared" si="143"/>
        <v/>
      </c>
      <c r="AC157" s="200" t="str">
        <f t="shared" si="144"/>
        <v/>
      </c>
      <c r="AD157" s="200">
        <f t="shared" si="145"/>
        <v>0</v>
      </c>
      <c r="AE157" s="204" t="str">
        <f t="shared" si="158"/>
        <v/>
      </c>
      <c r="AF157" s="204" t="str">
        <f t="shared" si="156"/>
        <v/>
      </c>
      <c r="AG157" s="205">
        <f t="shared" si="157"/>
        <v>0</v>
      </c>
    </row>
    <row r="158" spans="1:33" x14ac:dyDescent="0.15">
      <c r="A158" s="425"/>
      <c r="B158" s="426"/>
      <c r="C158" s="427"/>
      <c r="D158" s="230"/>
      <c r="E158" s="230"/>
      <c r="F158" s="110" t="str">
        <f t="shared" si="134"/>
        <v/>
      </c>
      <c r="G158" s="482"/>
      <c r="H158" s="231"/>
      <c r="I158" s="231"/>
      <c r="J158" s="112" t="str">
        <f t="shared" si="139"/>
        <v/>
      </c>
      <c r="K158" s="111" t="str">
        <f t="shared" si="135"/>
        <v/>
      </c>
      <c r="L158" s="479"/>
      <c r="M158" s="114">
        <f t="shared" si="136"/>
        <v>0</v>
      </c>
      <c r="N158" s="128">
        <f t="shared" si="140"/>
        <v>0</v>
      </c>
      <c r="O158" s="114">
        <f t="shared" si="137"/>
        <v>0</v>
      </c>
      <c r="P158" s="115">
        <f t="shared" si="141"/>
        <v>0</v>
      </c>
      <c r="Q158" s="187" t="str">
        <f t="shared" si="142"/>
        <v/>
      </c>
      <c r="U158" s="197"/>
      <c r="V158" s="197"/>
      <c r="AB158" s="200" t="str">
        <f t="shared" si="143"/>
        <v/>
      </c>
      <c r="AC158" s="200" t="str">
        <f t="shared" si="144"/>
        <v/>
      </c>
      <c r="AD158" s="200">
        <f t="shared" si="145"/>
        <v>0</v>
      </c>
      <c r="AE158" s="204" t="str">
        <f t="shared" si="158"/>
        <v/>
      </c>
      <c r="AF158" s="204" t="str">
        <f t="shared" si="156"/>
        <v/>
      </c>
      <c r="AG158" s="205">
        <f t="shared" si="157"/>
        <v>0</v>
      </c>
    </row>
    <row r="159" spans="1:33" x14ac:dyDescent="0.15">
      <c r="A159" s="425"/>
      <c r="B159" s="426"/>
      <c r="C159" s="427"/>
      <c r="D159" s="230"/>
      <c r="E159" s="230"/>
      <c r="F159" s="110" t="str">
        <f t="shared" si="134"/>
        <v/>
      </c>
      <c r="G159" s="482"/>
      <c r="H159" s="231"/>
      <c r="I159" s="231"/>
      <c r="J159" s="112" t="str">
        <f t="shared" si="139"/>
        <v/>
      </c>
      <c r="K159" s="111" t="str">
        <f t="shared" si="135"/>
        <v/>
      </c>
      <c r="L159" s="479"/>
      <c r="M159" s="114">
        <f t="shared" si="136"/>
        <v>0</v>
      </c>
      <c r="N159" s="128">
        <f t="shared" si="140"/>
        <v>0</v>
      </c>
      <c r="O159" s="114">
        <f t="shared" si="137"/>
        <v>0</v>
      </c>
      <c r="P159" s="115">
        <f t="shared" si="141"/>
        <v>0</v>
      </c>
      <c r="Q159" s="187" t="str">
        <f t="shared" si="142"/>
        <v/>
      </c>
      <c r="U159" s="197"/>
      <c r="V159" s="197"/>
      <c r="AB159" s="200" t="str">
        <f t="shared" si="143"/>
        <v/>
      </c>
      <c r="AC159" s="200" t="str">
        <f t="shared" si="144"/>
        <v/>
      </c>
      <c r="AD159" s="200">
        <f t="shared" si="145"/>
        <v>0</v>
      </c>
      <c r="AE159" s="204" t="str">
        <f t="shared" si="158"/>
        <v/>
      </c>
      <c r="AF159" s="204" t="str">
        <f t="shared" si="156"/>
        <v/>
      </c>
      <c r="AG159" s="205">
        <f t="shared" si="157"/>
        <v>0</v>
      </c>
    </row>
    <row r="160" spans="1:33" x14ac:dyDescent="0.15">
      <c r="A160" s="425"/>
      <c r="B160" s="426"/>
      <c r="C160" s="427"/>
      <c r="D160" s="230"/>
      <c r="E160" s="230"/>
      <c r="F160" s="110" t="str">
        <f t="shared" si="134"/>
        <v/>
      </c>
      <c r="G160" s="482"/>
      <c r="H160" s="231"/>
      <c r="I160" s="231"/>
      <c r="J160" s="112" t="str">
        <f t="shared" si="139"/>
        <v/>
      </c>
      <c r="K160" s="111" t="str">
        <f t="shared" si="135"/>
        <v/>
      </c>
      <c r="L160" s="479"/>
      <c r="M160" s="114">
        <f t="shared" si="136"/>
        <v>0</v>
      </c>
      <c r="N160" s="128">
        <f t="shared" si="140"/>
        <v>0</v>
      </c>
      <c r="O160" s="114">
        <f t="shared" si="137"/>
        <v>0</v>
      </c>
      <c r="P160" s="115">
        <f t="shared" si="141"/>
        <v>0</v>
      </c>
      <c r="Q160" s="187" t="str">
        <f t="shared" si="142"/>
        <v/>
      </c>
      <c r="U160" s="197"/>
      <c r="V160" s="197"/>
      <c r="AB160" s="200" t="str">
        <f t="shared" si="143"/>
        <v/>
      </c>
      <c r="AC160" s="200" t="str">
        <f t="shared" si="144"/>
        <v/>
      </c>
      <c r="AD160" s="200">
        <f t="shared" si="145"/>
        <v>0</v>
      </c>
      <c r="AE160" s="204" t="str">
        <f t="shared" si="158"/>
        <v/>
      </c>
      <c r="AF160" s="204" t="str">
        <f t="shared" si="156"/>
        <v/>
      </c>
      <c r="AG160" s="205">
        <f t="shared" si="157"/>
        <v>0</v>
      </c>
    </row>
    <row r="161" spans="1:33" x14ac:dyDescent="0.15">
      <c r="A161" s="425"/>
      <c r="B161" s="426"/>
      <c r="C161" s="427"/>
      <c r="D161" s="230"/>
      <c r="E161" s="230"/>
      <c r="F161" s="110" t="str">
        <f t="shared" si="134"/>
        <v/>
      </c>
      <c r="G161" s="482"/>
      <c r="H161" s="231"/>
      <c r="I161" s="231"/>
      <c r="J161" s="112" t="str">
        <f t="shared" si="139"/>
        <v/>
      </c>
      <c r="K161" s="111" t="str">
        <f t="shared" si="135"/>
        <v/>
      </c>
      <c r="L161" s="479"/>
      <c r="M161" s="114">
        <f t="shared" si="136"/>
        <v>0</v>
      </c>
      <c r="N161" s="128">
        <f t="shared" si="140"/>
        <v>0</v>
      </c>
      <c r="O161" s="114">
        <f t="shared" si="137"/>
        <v>0</v>
      </c>
      <c r="P161" s="115">
        <f t="shared" si="141"/>
        <v>0</v>
      </c>
      <c r="Q161" s="187" t="str">
        <f t="shared" si="142"/>
        <v/>
      </c>
      <c r="U161" s="197"/>
      <c r="V161" s="197"/>
      <c r="AB161" s="200" t="str">
        <f t="shared" si="143"/>
        <v/>
      </c>
      <c r="AC161" s="200" t="str">
        <f t="shared" si="144"/>
        <v/>
      </c>
      <c r="AD161" s="200">
        <f t="shared" si="145"/>
        <v>0</v>
      </c>
      <c r="AE161" s="204" t="str">
        <f t="shared" si="158"/>
        <v/>
      </c>
      <c r="AF161" s="204" t="str">
        <f t="shared" ref="AF161" si="159">IF(E161="","",IF(E161&lt;D161,"NG",""))</f>
        <v/>
      </c>
      <c r="AG161" s="205">
        <f t="shared" si="157"/>
        <v>0</v>
      </c>
    </row>
    <row r="162" spans="1:33" ht="12.75" thickBot="1" x14ac:dyDescent="0.2">
      <c r="A162" s="428"/>
      <c r="B162" s="429"/>
      <c r="C162" s="430"/>
      <c r="D162" s="353" t="str">
        <f>IF(AG162&gt;0,$AE$6,"")</f>
        <v/>
      </c>
      <c r="E162" s="232"/>
      <c r="F162" s="116"/>
      <c r="G162" s="483"/>
      <c r="H162" s="237"/>
      <c r="I162" s="237"/>
      <c r="J162" s="112" t="str">
        <f t="shared" si="139"/>
        <v/>
      </c>
      <c r="K162" s="117"/>
      <c r="L162" s="480"/>
      <c r="M162" s="120">
        <f t="shared" si="136"/>
        <v>0</v>
      </c>
      <c r="N162" s="129">
        <f t="shared" si="140"/>
        <v>0</v>
      </c>
      <c r="O162" s="120">
        <f t="shared" si="137"/>
        <v>0</v>
      </c>
      <c r="P162" s="121">
        <f t="shared" si="141"/>
        <v>0</v>
      </c>
      <c r="Q162" s="187" t="str">
        <f t="shared" si="142"/>
        <v/>
      </c>
      <c r="U162" s="197"/>
      <c r="V162" s="197"/>
      <c r="AB162" s="200" t="str">
        <f t="shared" si="143"/>
        <v/>
      </c>
      <c r="AC162" s="200" t="str">
        <f t="shared" si="144"/>
        <v/>
      </c>
      <c r="AD162" s="200">
        <f t="shared" si="145"/>
        <v>0</v>
      </c>
      <c r="AE162" s="206"/>
      <c r="AF162" s="207"/>
      <c r="AG162" s="209">
        <f>SUM(AG155:AG161)</f>
        <v>0</v>
      </c>
    </row>
    <row r="163" spans="1:33" x14ac:dyDescent="0.15">
      <c r="A163" s="422" t="s">
        <v>240</v>
      </c>
      <c r="B163" s="423"/>
      <c r="C163" s="424"/>
      <c r="D163" s="234"/>
      <c r="E163" s="234"/>
      <c r="F163" s="104" t="str">
        <f t="shared" si="134"/>
        <v/>
      </c>
      <c r="G163" s="481" t="str">
        <f t="shared" ref="G163" si="160">IF(F163="","",SUM(F163:F170))</f>
        <v/>
      </c>
      <c r="H163" s="235"/>
      <c r="I163" s="235"/>
      <c r="J163" s="106" t="str">
        <f t="shared" si="139"/>
        <v/>
      </c>
      <c r="K163" s="105" t="str">
        <f t="shared" si="135"/>
        <v/>
      </c>
      <c r="L163" s="478" t="str">
        <f t="shared" ref="L163" si="161">IF(K163="","",SUM(K163:K170))</f>
        <v/>
      </c>
      <c r="M163" s="108">
        <f t="shared" si="136"/>
        <v>0</v>
      </c>
      <c r="N163" s="127">
        <f t="shared" si="140"/>
        <v>0</v>
      </c>
      <c r="O163" s="108">
        <f t="shared" si="137"/>
        <v>0</v>
      </c>
      <c r="P163" s="109">
        <f t="shared" si="141"/>
        <v>0</v>
      </c>
      <c r="Q163" s="187" t="str">
        <f t="shared" si="142"/>
        <v/>
      </c>
      <c r="U163" s="197"/>
      <c r="V163" s="197"/>
      <c r="AB163" s="200" t="str">
        <f t="shared" si="143"/>
        <v/>
      </c>
      <c r="AC163" s="200" t="str">
        <f t="shared" si="144"/>
        <v/>
      </c>
      <c r="AD163" s="200">
        <f t="shared" si="145"/>
        <v>0</v>
      </c>
      <c r="AE163" s="204" t="str">
        <f t="shared" ref="AE163" si="162">IF(D163="","",IF(D163&gt;E163,"NG",""))</f>
        <v/>
      </c>
      <c r="AF163" s="204" t="str">
        <f t="shared" ref="AF163:AF168" si="163">IF(E163="","",IF(D164="","",IF(E163&gt;D164,"NG","")))</f>
        <v/>
      </c>
      <c r="AG163" s="205">
        <f t="shared" ref="AG163:AG169" si="164">COUNTIF(AE163:AF163,"NG")</f>
        <v>0</v>
      </c>
    </row>
    <row r="164" spans="1:33" x14ac:dyDescent="0.15">
      <c r="A164" s="425"/>
      <c r="B164" s="426"/>
      <c r="C164" s="427"/>
      <c r="D164" s="230"/>
      <c r="E164" s="230"/>
      <c r="F164" s="110" t="str">
        <f t="shared" si="134"/>
        <v/>
      </c>
      <c r="G164" s="482"/>
      <c r="H164" s="231"/>
      <c r="I164" s="231"/>
      <c r="J164" s="112" t="str">
        <f t="shared" si="139"/>
        <v/>
      </c>
      <c r="K164" s="111" t="str">
        <f t="shared" si="135"/>
        <v/>
      </c>
      <c r="L164" s="479"/>
      <c r="M164" s="114">
        <f t="shared" si="136"/>
        <v>0</v>
      </c>
      <c r="N164" s="128">
        <f t="shared" si="140"/>
        <v>0</v>
      </c>
      <c r="O164" s="114">
        <f t="shared" si="137"/>
        <v>0</v>
      </c>
      <c r="P164" s="115">
        <f t="shared" si="141"/>
        <v>0</v>
      </c>
      <c r="Q164" s="187" t="str">
        <f t="shared" si="142"/>
        <v/>
      </c>
      <c r="U164" s="197"/>
      <c r="V164" s="197"/>
      <c r="AB164" s="200" t="str">
        <f t="shared" si="143"/>
        <v/>
      </c>
      <c r="AC164" s="200" t="str">
        <f t="shared" si="144"/>
        <v/>
      </c>
      <c r="AD164" s="200">
        <f t="shared" si="145"/>
        <v>0</v>
      </c>
      <c r="AE164" s="204" t="str">
        <f t="shared" ref="AE164:AE169" si="165">IF(D164="","",IF(D164=E163,"NG",IF(D164&lt;E163,"NG",IF((D164-E163)&gt;1,"NG",""))))</f>
        <v/>
      </c>
      <c r="AF164" s="204" t="str">
        <f t="shared" si="163"/>
        <v/>
      </c>
      <c r="AG164" s="205">
        <f t="shared" si="164"/>
        <v>0</v>
      </c>
    </row>
    <row r="165" spans="1:33" x14ac:dyDescent="0.15">
      <c r="A165" s="425"/>
      <c r="B165" s="426"/>
      <c r="C165" s="427"/>
      <c r="D165" s="230"/>
      <c r="E165" s="230"/>
      <c r="F165" s="110" t="str">
        <f t="shared" si="134"/>
        <v/>
      </c>
      <c r="G165" s="482"/>
      <c r="H165" s="231"/>
      <c r="I165" s="231"/>
      <c r="J165" s="112" t="str">
        <f t="shared" si="139"/>
        <v/>
      </c>
      <c r="K165" s="111" t="str">
        <f t="shared" si="135"/>
        <v/>
      </c>
      <c r="L165" s="479"/>
      <c r="M165" s="114">
        <f t="shared" si="136"/>
        <v>0</v>
      </c>
      <c r="N165" s="128">
        <f t="shared" si="140"/>
        <v>0</v>
      </c>
      <c r="O165" s="114">
        <f t="shared" si="137"/>
        <v>0</v>
      </c>
      <c r="P165" s="115">
        <f t="shared" si="141"/>
        <v>0</v>
      </c>
      <c r="Q165" s="187" t="str">
        <f t="shared" si="142"/>
        <v/>
      </c>
      <c r="U165" s="197"/>
      <c r="V165" s="197"/>
      <c r="AB165" s="200" t="str">
        <f t="shared" si="143"/>
        <v/>
      </c>
      <c r="AC165" s="200" t="str">
        <f t="shared" si="144"/>
        <v/>
      </c>
      <c r="AD165" s="200">
        <f t="shared" si="145"/>
        <v>0</v>
      </c>
      <c r="AE165" s="204" t="str">
        <f t="shared" si="165"/>
        <v/>
      </c>
      <c r="AF165" s="204" t="str">
        <f t="shared" si="163"/>
        <v/>
      </c>
      <c r="AG165" s="205">
        <f t="shared" si="164"/>
        <v>0</v>
      </c>
    </row>
    <row r="166" spans="1:33" x14ac:dyDescent="0.15">
      <c r="A166" s="425"/>
      <c r="B166" s="426"/>
      <c r="C166" s="427"/>
      <c r="D166" s="230"/>
      <c r="E166" s="230"/>
      <c r="F166" s="110" t="str">
        <f t="shared" si="134"/>
        <v/>
      </c>
      <c r="G166" s="482"/>
      <c r="H166" s="231"/>
      <c r="I166" s="231"/>
      <c r="J166" s="112" t="str">
        <f t="shared" si="139"/>
        <v/>
      </c>
      <c r="K166" s="111" t="str">
        <f t="shared" si="135"/>
        <v/>
      </c>
      <c r="L166" s="479"/>
      <c r="M166" s="114">
        <f t="shared" si="136"/>
        <v>0</v>
      </c>
      <c r="N166" s="128">
        <f t="shared" si="140"/>
        <v>0</v>
      </c>
      <c r="O166" s="114">
        <f t="shared" si="137"/>
        <v>0</v>
      </c>
      <c r="P166" s="115">
        <f t="shared" si="141"/>
        <v>0</v>
      </c>
      <c r="Q166" s="187" t="str">
        <f t="shared" si="142"/>
        <v/>
      </c>
      <c r="U166" s="197"/>
      <c r="V166" s="197"/>
      <c r="AB166" s="200" t="str">
        <f t="shared" si="143"/>
        <v/>
      </c>
      <c r="AC166" s="200" t="str">
        <f t="shared" si="144"/>
        <v/>
      </c>
      <c r="AD166" s="200">
        <f t="shared" si="145"/>
        <v>0</v>
      </c>
      <c r="AE166" s="204" t="str">
        <f t="shared" si="165"/>
        <v/>
      </c>
      <c r="AF166" s="204" t="str">
        <f t="shared" si="163"/>
        <v/>
      </c>
      <c r="AG166" s="205">
        <f t="shared" si="164"/>
        <v>0</v>
      </c>
    </row>
    <row r="167" spans="1:33" x14ac:dyDescent="0.15">
      <c r="A167" s="425"/>
      <c r="B167" s="426"/>
      <c r="C167" s="427"/>
      <c r="D167" s="230"/>
      <c r="E167" s="230"/>
      <c r="F167" s="110" t="str">
        <f t="shared" si="134"/>
        <v/>
      </c>
      <c r="G167" s="482"/>
      <c r="H167" s="231"/>
      <c r="I167" s="231"/>
      <c r="J167" s="112" t="str">
        <f t="shared" si="139"/>
        <v/>
      </c>
      <c r="K167" s="111" t="str">
        <f t="shared" si="135"/>
        <v/>
      </c>
      <c r="L167" s="479"/>
      <c r="M167" s="114">
        <f t="shared" si="136"/>
        <v>0</v>
      </c>
      <c r="N167" s="128">
        <f t="shared" si="140"/>
        <v>0</v>
      </c>
      <c r="O167" s="114">
        <f t="shared" si="137"/>
        <v>0</v>
      </c>
      <c r="P167" s="115">
        <f t="shared" si="141"/>
        <v>0</v>
      </c>
      <c r="Q167" s="187" t="str">
        <f t="shared" si="142"/>
        <v/>
      </c>
      <c r="U167" s="197"/>
      <c r="V167" s="197"/>
      <c r="AB167" s="200" t="str">
        <f t="shared" si="143"/>
        <v/>
      </c>
      <c r="AC167" s="200" t="str">
        <f t="shared" si="144"/>
        <v/>
      </c>
      <c r="AD167" s="200">
        <f t="shared" si="145"/>
        <v>0</v>
      </c>
      <c r="AE167" s="204" t="str">
        <f t="shared" si="165"/>
        <v/>
      </c>
      <c r="AF167" s="204" t="str">
        <f t="shared" si="163"/>
        <v/>
      </c>
      <c r="AG167" s="205">
        <f t="shared" si="164"/>
        <v>0</v>
      </c>
    </row>
    <row r="168" spans="1:33" x14ac:dyDescent="0.15">
      <c r="A168" s="425"/>
      <c r="B168" s="426"/>
      <c r="C168" s="427"/>
      <c r="D168" s="230"/>
      <c r="E168" s="230"/>
      <c r="F168" s="110" t="str">
        <f t="shared" si="134"/>
        <v/>
      </c>
      <c r="G168" s="482"/>
      <c r="H168" s="231"/>
      <c r="I168" s="231"/>
      <c r="J168" s="112" t="str">
        <f t="shared" si="139"/>
        <v/>
      </c>
      <c r="K168" s="111" t="str">
        <f t="shared" si="135"/>
        <v/>
      </c>
      <c r="L168" s="479"/>
      <c r="M168" s="114">
        <f t="shared" si="136"/>
        <v>0</v>
      </c>
      <c r="N168" s="128">
        <f t="shared" si="140"/>
        <v>0</v>
      </c>
      <c r="O168" s="114">
        <f t="shared" si="137"/>
        <v>0</v>
      </c>
      <c r="P168" s="115">
        <f t="shared" si="141"/>
        <v>0</v>
      </c>
      <c r="Q168" s="187" t="str">
        <f t="shared" si="142"/>
        <v/>
      </c>
      <c r="U168" s="197"/>
      <c r="V168" s="197"/>
      <c r="AB168" s="200" t="str">
        <f t="shared" si="143"/>
        <v/>
      </c>
      <c r="AC168" s="200" t="str">
        <f t="shared" si="144"/>
        <v/>
      </c>
      <c r="AD168" s="200">
        <f t="shared" si="145"/>
        <v>0</v>
      </c>
      <c r="AE168" s="204" t="str">
        <f t="shared" si="165"/>
        <v/>
      </c>
      <c r="AF168" s="204" t="str">
        <f t="shared" si="163"/>
        <v/>
      </c>
      <c r="AG168" s="205">
        <f t="shared" si="164"/>
        <v>0</v>
      </c>
    </row>
    <row r="169" spans="1:33" x14ac:dyDescent="0.15">
      <c r="A169" s="425"/>
      <c r="B169" s="426"/>
      <c r="C169" s="427"/>
      <c r="D169" s="230"/>
      <c r="E169" s="230"/>
      <c r="F169" s="110" t="str">
        <f t="shared" si="134"/>
        <v/>
      </c>
      <c r="G169" s="482"/>
      <c r="H169" s="231"/>
      <c r="I169" s="231"/>
      <c r="J169" s="112" t="str">
        <f t="shared" si="139"/>
        <v/>
      </c>
      <c r="K169" s="111" t="str">
        <f t="shared" si="135"/>
        <v/>
      </c>
      <c r="L169" s="479"/>
      <c r="M169" s="114">
        <f t="shared" si="136"/>
        <v>0</v>
      </c>
      <c r="N169" s="128">
        <f t="shared" si="140"/>
        <v>0</v>
      </c>
      <c r="O169" s="114">
        <f t="shared" si="137"/>
        <v>0</v>
      </c>
      <c r="P169" s="115">
        <f t="shared" si="141"/>
        <v>0</v>
      </c>
      <c r="Q169" s="187" t="str">
        <f t="shared" si="142"/>
        <v/>
      </c>
      <c r="U169" s="197"/>
      <c r="V169" s="197"/>
      <c r="AB169" s="200" t="str">
        <f t="shared" si="143"/>
        <v/>
      </c>
      <c r="AC169" s="200" t="str">
        <f t="shared" si="144"/>
        <v/>
      </c>
      <c r="AD169" s="200">
        <f t="shared" si="145"/>
        <v>0</v>
      </c>
      <c r="AE169" s="204" t="str">
        <f t="shared" si="165"/>
        <v/>
      </c>
      <c r="AF169" s="204" t="str">
        <f t="shared" ref="AF169" si="166">IF(E169="","",IF(E169&lt;D169,"NG",""))</f>
        <v/>
      </c>
      <c r="AG169" s="205">
        <f t="shared" si="164"/>
        <v>0</v>
      </c>
    </row>
    <row r="170" spans="1:33" ht="12.75" thickBot="1" x14ac:dyDescent="0.2">
      <c r="A170" s="428"/>
      <c r="B170" s="429"/>
      <c r="C170" s="430"/>
      <c r="D170" s="353" t="str">
        <f>IF(AG170&gt;0,$AE$6,"")</f>
        <v/>
      </c>
      <c r="E170" s="232"/>
      <c r="F170" s="116"/>
      <c r="G170" s="483"/>
      <c r="H170" s="237"/>
      <c r="I170" s="237"/>
      <c r="J170" s="118" t="str">
        <f t="shared" si="139"/>
        <v/>
      </c>
      <c r="K170" s="117"/>
      <c r="L170" s="480"/>
      <c r="M170" s="120">
        <f t="shared" si="136"/>
        <v>0</v>
      </c>
      <c r="N170" s="129">
        <f t="shared" si="140"/>
        <v>0</v>
      </c>
      <c r="O170" s="120">
        <f t="shared" si="137"/>
        <v>0</v>
      </c>
      <c r="P170" s="121">
        <f t="shared" si="141"/>
        <v>0</v>
      </c>
      <c r="Q170" s="187" t="str">
        <f t="shared" si="142"/>
        <v/>
      </c>
      <c r="U170" s="197"/>
      <c r="V170" s="197"/>
      <c r="AB170" s="200" t="str">
        <f t="shared" si="143"/>
        <v/>
      </c>
      <c r="AC170" s="200" t="str">
        <f t="shared" si="144"/>
        <v/>
      </c>
      <c r="AD170" s="200">
        <f t="shared" si="145"/>
        <v>0</v>
      </c>
      <c r="AE170" s="206"/>
      <c r="AF170" s="207"/>
      <c r="AG170" s="209">
        <f>SUM(AG163:AG169)</f>
        <v>0</v>
      </c>
    </row>
  </sheetData>
  <sheetProtection password="EEE6" sheet="1" objects="1" scenarios="1" selectLockedCells="1"/>
  <mergeCells count="76">
    <mergeCell ref="AD8:AD9"/>
    <mergeCell ref="AB7:AD7"/>
    <mergeCell ref="AG8:AG9"/>
    <mergeCell ref="AE7:AG7"/>
    <mergeCell ref="AE8:AF9"/>
    <mergeCell ref="A99:C106"/>
    <mergeCell ref="B2:C3"/>
    <mergeCell ref="A59:C66"/>
    <mergeCell ref="A67:C74"/>
    <mergeCell ref="A75:C82"/>
    <mergeCell ref="A83:C90"/>
    <mergeCell ref="A91:C98"/>
    <mergeCell ref="A19:C26"/>
    <mergeCell ref="A27:C34"/>
    <mergeCell ref="A35:C42"/>
    <mergeCell ref="A43:C50"/>
    <mergeCell ref="A51:C58"/>
    <mergeCell ref="G163:G170"/>
    <mergeCell ref="A7:C9"/>
    <mergeCell ref="A155:C162"/>
    <mergeCell ref="A163:C170"/>
    <mergeCell ref="A11:C18"/>
    <mergeCell ref="D7:L7"/>
    <mergeCell ref="D8:G8"/>
    <mergeCell ref="K8:L8"/>
    <mergeCell ref="G11:G18"/>
    <mergeCell ref="L163:L170"/>
    <mergeCell ref="L11:L18"/>
    <mergeCell ref="L91:L98"/>
    <mergeCell ref="L99:L106"/>
    <mergeCell ref="L107:L114"/>
    <mergeCell ref="G131:G138"/>
    <mergeCell ref="G91:G98"/>
    <mergeCell ref="M7:P8"/>
    <mergeCell ref="G155:G162"/>
    <mergeCell ref="L155:L162"/>
    <mergeCell ref="H8:H9"/>
    <mergeCell ref="I8:I9"/>
    <mergeCell ref="J8:J9"/>
    <mergeCell ref="G19:G26"/>
    <mergeCell ref="G27:G34"/>
    <mergeCell ref="G35:G42"/>
    <mergeCell ref="G43:G50"/>
    <mergeCell ref="G51:G58"/>
    <mergeCell ref="G59:G66"/>
    <mergeCell ref="G67:G74"/>
    <mergeCell ref="G75:G82"/>
    <mergeCell ref="G83:G90"/>
    <mergeCell ref="L83:L90"/>
    <mergeCell ref="G99:G106"/>
    <mergeCell ref="G107:G114"/>
    <mergeCell ref="G115:G122"/>
    <mergeCell ref="G123:G130"/>
    <mergeCell ref="L43:L50"/>
    <mergeCell ref="L51:L58"/>
    <mergeCell ref="L59:L66"/>
    <mergeCell ref="L67:L74"/>
    <mergeCell ref="L75:L82"/>
    <mergeCell ref="A107:C114"/>
    <mergeCell ref="A115:C122"/>
    <mergeCell ref="A123:C130"/>
    <mergeCell ref="A131:C138"/>
    <mergeCell ref="A139:C146"/>
    <mergeCell ref="A147:C154"/>
    <mergeCell ref="L115:L122"/>
    <mergeCell ref="L123:L130"/>
    <mergeCell ref="L131:L138"/>
    <mergeCell ref="L139:L146"/>
    <mergeCell ref="L147:L154"/>
    <mergeCell ref="G139:G146"/>
    <mergeCell ref="G147:G154"/>
    <mergeCell ref="I2:K3"/>
    <mergeCell ref="L2:L3"/>
    <mergeCell ref="L19:L26"/>
    <mergeCell ref="L27:L34"/>
    <mergeCell ref="L35:L42"/>
  </mergeCells>
  <phoneticPr fontId="7"/>
  <conditionalFormatting sqref="D156:K161 M155:P162 D155:G155 J155:K155 G162:J162">
    <cfRule type="expression" dxfId="1" priority="4">
      <formula>$D$2="単位期間Ⅱ"</formula>
    </cfRule>
  </conditionalFormatting>
  <conditionalFormatting sqref="C155:C162">
    <cfRule type="expression" dxfId="0" priority="1">
      <formula>$D$2="単位期間Ⅱ"</formula>
    </cfRule>
  </conditionalFormatting>
  <pageMargins left="0.70866141732283472" right="0.70866141732283472" top="0.74803149606299213" bottom="0.74803149606299213" header="0.31496062992125984" footer="0.31496062992125984"/>
  <pageSetup paperSize="8" scale="55" orientation="portrait" r:id="rId1"/>
  <ignoredErrors>
    <ignoredError sqref="J155"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74"/>
  <sheetViews>
    <sheetView showGridLines="0" view="pageBreakPreview" zoomScaleNormal="100" zoomScaleSheetLayoutView="100" workbookViewId="0">
      <selection activeCell="D7" sqref="D7:I8"/>
    </sheetView>
  </sheetViews>
  <sheetFormatPr defaultRowHeight="12.75" x14ac:dyDescent="0.15"/>
  <cols>
    <col min="1" max="23" width="5.7109375" style="80" customWidth="1"/>
    <col min="24" max="24" width="15.28515625" style="80" hidden="1" customWidth="1"/>
    <col min="25" max="25" width="39.85546875" style="80" hidden="1" customWidth="1"/>
    <col min="26" max="26" width="17" style="80" hidden="1" customWidth="1"/>
    <col min="27" max="27" width="9" style="80" hidden="1" customWidth="1"/>
    <col min="28" max="28" width="10.7109375" style="80" hidden="1" customWidth="1"/>
    <col min="29" max="29" width="9.7109375" style="80" hidden="1" customWidth="1"/>
    <col min="30" max="30" width="7.7109375" style="80" hidden="1" customWidth="1"/>
    <col min="31" max="40" width="5.7109375" style="80" hidden="1" customWidth="1"/>
    <col min="41" max="74" width="5.7109375" style="80" customWidth="1"/>
    <col min="75" max="16384" width="9.140625" style="80"/>
  </cols>
  <sheetData>
    <row r="1" spans="1:38" x14ac:dyDescent="0.15">
      <c r="A1" s="242" t="s">
        <v>153</v>
      </c>
      <c r="B1" s="242"/>
      <c r="C1" s="243"/>
      <c r="D1" s="243"/>
      <c r="E1" s="243"/>
      <c r="F1" s="243"/>
      <c r="G1" s="243"/>
      <c r="H1" s="243"/>
      <c r="I1" s="243"/>
      <c r="J1" s="243"/>
      <c r="K1" s="243"/>
      <c r="L1" s="243"/>
      <c r="M1" s="243"/>
      <c r="N1" s="243"/>
      <c r="O1" s="243"/>
      <c r="P1" s="243"/>
      <c r="Q1" s="243"/>
      <c r="R1" s="243"/>
    </row>
    <row r="2" spans="1:38" ht="12.75" customHeight="1" x14ac:dyDescent="0.15">
      <c r="A2" s="242" t="s">
        <v>145</v>
      </c>
      <c r="B2" s="242"/>
      <c r="C2" s="243"/>
      <c r="D2" s="243"/>
      <c r="E2" s="243"/>
      <c r="F2" s="243"/>
      <c r="G2" s="243"/>
      <c r="H2" s="243"/>
      <c r="I2" s="243"/>
      <c r="J2" s="243"/>
      <c r="K2" s="243"/>
      <c r="L2" s="243"/>
      <c r="M2" s="243"/>
      <c r="N2" s="243"/>
      <c r="O2" s="243"/>
      <c r="P2" s="243"/>
      <c r="Q2" s="243"/>
      <c r="R2" s="243"/>
      <c r="X2" s="80" t="s">
        <v>270</v>
      </c>
      <c r="Y2" s="80" t="s">
        <v>331</v>
      </c>
      <c r="Z2" s="173" t="str">
        <f>IF(D7="","",D7)</f>
        <v/>
      </c>
    </row>
    <row r="3" spans="1:38" ht="12.75" customHeight="1" x14ac:dyDescent="0.15">
      <c r="A3" s="242"/>
      <c r="B3" s="242"/>
      <c r="C3" s="243"/>
      <c r="D3" s="243"/>
      <c r="E3" s="243"/>
      <c r="F3" s="243"/>
      <c r="G3" s="243"/>
      <c r="H3" s="243"/>
      <c r="I3" s="243"/>
      <c r="J3" s="243"/>
      <c r="K3" s="243"/>
      <c r="L3" s="243"/>
      <c r="M3" s="243"/>
      <c r="N3" s="243"/>
      <c r="O3" s="243"/>
      <c r="P3" s="243"/>
      <c r="Q3" s="243"/>
      <c r="R3" s="243"/>
      <c r="X3" s="80" t="s">
        <v>271</v>
      </c>
      <c r="Y3" s="80" t="s">
        <v>332</v>
      </c>
      <c r="Z3" s="173" t="str">
        <f>IF(M7="","",M7)</f>
        <v/>
      </c>
    </row>
    <row r="4" spans="1:38" ht="12.75" customHeight="1" x14ac:dyDescent="0.15">
      <c r="A4" s="243"/>
      <c r="B4" s="243"/>
      <c r="C4" s="243"/>
      <c r="D4" s="243"/>
      <c r="E4" s="243"/>
      <c r="F4" s="243"/>
      <c r="G4" s="243"/>
      <c r="H4" s="243"/>
      <c r="I4" s="243"/>
      <c r="J4" s="243"/>
      <c r="K4" s="243"/>
      <c r="L4" s="243"/>
      <c r="M4" s="243"/>
      <c r="N4" s="243"/>
      <c r="O4" s="243"/>
      <c r="P4" s="243"/>
      <c r="Q4" s="243"/>
      <c r="R4" s="243"/>
      <c r="X4" s="80" t="s">
        <v>272</v>
      </c>
      <c r="Y4" s="80" t="s">
        <v>371</v>
      </c>
      <c r="Z4" s="173" t="str">
        <f>IF(D9="","",D9)</f>
        <v/>
      </c>
    </row>
    <row r="5" spans="1:38" ht="12.75" customHeight="1" x14ac:dyDescent="0.15">
      <c r="A5" s="80" t="s">
        <v>164</v>
      </c>
      <c r="G5" s="86"/>
      <c r="H5" s="86"/>
      <c r="I5" s="86"/>
      <c r="X5" s="80" t="s">
        <v>374</v>
      </c>
      <c r="Y5" s="80" t="s">
        <v>372</v>
      </c>
      <c r="Z5" s="173" t="str">
        <f>IF(J9="","",J9)</f>
        <v/>
      </c>
    </row>
    <row r="6" spans="1:38" ht="12.75" customHeight="1" x14ac:dyDescent="0.15">
      <c r="G6" s="86"/>
      <c r="H6" s="86"/>
      <c r="I6" s="86"/>
      <c r="X6" s="80" t="s">
        <v>273</v>
      </c>
      <c r="Y6" s="80" t="s">
        <v>373</v>
      </c>
      <c r="Z6" s="173" t="str">
        <f>IF(D11="","",D11)</f>
        <v/>
      </c>
    </row>
    <row r="7" spans="1:38" ht="12.75" customHeight="1" x14ac:dyDescent="0.15">
      <c r="A7" s="509" t="s">
        <v>165</v>
      </c>
      <c r="B7" s="509"/>
      <c r="C7" s="502"/>
      <c r="D7" s="532"/>
      <c r="E7" s="533"/>
      <c r="F7" s="533"/>
      <c r="G7" s="533"/>
      <c r="H7" s="533"/>
      <c r="I7" s="534"/>
      <c r="J7" s="538" t="s">
        <v>223</v>
      </c>
      <c r="K7" s="538"/>
      <c r="L7" s="539"/>
      <c r="M7" s="542"/>
      <c r="N7" s="543"/>
      <c r="O7" s="543"/>
      <c r="P7" s="543"/>
      <c r="Q7" s="543"/>
      <c r="R7" s="544"/>
      <c r="X7" s="80" t="s">
        <v>375</v>
      </c>
      <c r="Y7" s="80" t="s">
        <v>333</v>
      </c>
      <c r="Z7" s="173" t="str">
        <f>IF(D13="","",D13)</f>
        <v/>
      </c>
    </row>
    <row r="8" spans="1:38" ht="12.75" customHeight="1" x14ac:dyDescent="0.15">
      <c r="A8" s="502"/>
      <c r="B8" s="502"/>
      <c r="C8" s="502"/>
      <c r="D8" s="535"/>
      <c r="E8" s="536"/>
      <c r="F8" s="536"/>
      <c r="G8" s="536"/>
      <c r="H8" s="536"/>
      <c r="I8" s="537"/>
      <c r="J8" s="540"/>
      <c r="K8" s="540"/>
      <c r="L8" s="541"/>
      <c r="M8" s="529"/>
      <c r="N8" s="530"/>
      <c r="O8" s="530"/>
      <c r="P8" s="530"/>
      <c r="Q8" s="530"/>
      <c r="R8" s="531"/>
      <c r="X8" s="80" t="s">
        <v>376</v>
      </c>
      <c r="Y8" s="80" t="s">
        <v>334</v>
      </c>
      <c r="Z8" s="173" t="str">
        <f>IF(M13="","",M13)</f>
        <v/>
      </c>
    </row>
    <row r="9" spans="1:38" ht="12.75" customHeight="1" x14ac:dyDescent="0.15">
      <c r="A9" s="509" t="s">
        <v>371</v>
      </c>
      <c r="B9" s="509"/>
      <c r="C9" s="502"/>
      <c r="D9" s="511"/>
      <c r="E9" s="511"/>
      <c r="F9" s="511"/>
      <c r="G9" s="502" t="s">
        <v>372</v>
      </c>
      <c r="H9" s="502"/>
      <c r="I9" s="502"/>
      <c r="J9" s="503"/>
      <c r="K9" s="504"/>
      <c r="L9" s="504"/>
      <c r="M9" s="504"/>
      <c r="N9" s="504"/>
      <c r="O9" s="504"/>
      <c r="P9" s="504"/>
      <c r="Q9" s="504"/>
      <c r="R9" s="505"/>
      <c r="X9" s="80" t="s">
        <v>274</v>
      </c>
      <c r="Y9" s="80" t="s">
        <v>336</v>
      </c>
      <c r="Z9" s="244" t="str">
        <f>IF(D15="","",D15)</f>
        <v/>
      </c>
    </row>
    <row r="10" spans="1:38" ht="12.75" customHeight="1" x14ac:dyDescent="0.15">
      <c r="A10" s="502"/>
      <c r="B10" s="502"/>
      <c r="C10" s="502"/>
      <c r="D10" s="511"/>
      <c r="E10" s="511"/>
      <c r="F10" s="511"/>
      <c r="G10" s="502"/>
      <c r="H10" s="502"/>
      <c r="I10" s="502"/>
      <c r="J10" s="506"/>
      <c r="K10" s="507"/>
      <c r="L10" s="507"/>
      <c r="M10" s="507"/>
      <c r="N10" s="507"/>
      <c r="O10" s="507"/>
      <c r="P10" s="507"/>
      <c r="Q10" s="507"/>
      <c r="R10" s="508"/>
      <c r="X10" s="80" t="s">
        <v>377</v>
      </c>
      <c r="Y10" s="80" t="s">
        <v>337</v>
      </c>
      <c r="Z10" s="244" t="str">
        <f>IF(M15="","",M15)</f>
        <v/>
      </c>
    </row>
    <row r="11" spans="1:38" ht="12.75" customHeight="1" x14ac:dyDescent="0.15">
      <c r="A11" s="509" t="s">
        <v>373</v>
      </c>
      <c r="B11" s="509"/>
      <c r="C11" s="502"/>
      <c r="D11" s="510"/>
      <c r="E11" s="504"/>
      <c r="F11" s="504"/>
      <c r="G11" s="504"/>
      <c r="H11" s="504"/>
      <c r="I11" s="504"/>
      <c r="J11" s="504"/>
      <c r="K11" s="504"/>
      <c r="L11" s="504"/>
      <c r="M11" s="504"/>
      <c r="N11" s="504"/>
      <c r="O11" s="504"/>
      <c r="P11" s="504"/>
      <c r="Q11" s="504"/>
      <c r="R11" s="505"/>
      <c r="X11" s="180" t="s">
        <v>281</v>
      </c>
      <c r="Y11" s="80" t="s">
        <v>335</v>
      </c>
      <c r="Z11" s="173" t="str">
        <f>IF(AB11="中小企業",AB11,IF(AD11:AD11="その他",AD11,""))</f>
        <v/>
      </c>
      <c r="AA11" s="284" t="b">
        <v>0</v>
      </c>
      <c r="AB11" s="164" t="str">
        <f>IF(AA11=FALSE,"",IF(AA11=TRUE,"中小企業"))</f>
        <v/>
      </c>
      <c r="AC11" s="284" t="b">
        <v>0</v>
      </c>
      <c r="AD11" s="164" t="str">
        <f>IF(AC11=FALSE,"",IF(AC11=TRUE,"その他"))</f>
        <v/>
      </c>
      <c r="AE11" s="245">
        <f>COUNTIF(AA11:AD11,TRUE)</f>
        <v>0</v>
      </c>
      <c r="AF11" s="164" t="str">
        <f>IF(AE11=2,"NG",IF(AE11=0,"NG","OK"))</f>
        <v>NG</v>
      </c>
    </row>
    <row r="12" spans="1:38" ht="12.75" customHeight="1" x14ac:dyDescent="0.15">
      <c r="A12" s="502"/>
      <c r="B12" s="502"/>
      <c r="C12" s="502"/>
      <c r="D12" s="506"/>
      <c r="E12" s="507"/>
      <c r="F12" s="507"/>
      <c r="G12" s="507"/>
      <c r="H12" s="507"/>
      <c r="I12" s="507"/>
      <c r="J12" s="507"/>
      <c r="K12" s="507"/>
      <c r="L12" s="507"/>
      <c r="M12" s="507"/>
      <c r="N12" s="507"/>
      <c r="O12" s="507"/>
      <c r="P12" s="507"/>
      <c r="Q12" s="507"/>
      <c r="R12" s="508"/>
      <c r="X12" s="180" t="s">
        <v>274</v>
      </c>
      <c r="Y12" s="180" t="s">
        <v>338</v>
      </c>
      <c r="Z12" s="173" t="str">
        <f>IF(D19="","",D19)</f>
        <v/>
      </c>
    </row>
    <row r="13" spans="1:38" ht="12.75" customHeight="1" x14ac:dyDescent="0.15">
      <c r="A13" s="509" t="s">
        <v>200</v>
      </c>
      <c r="B13" s="509"/>
      <c r="C13" s="502"/>
      <c r="D13" s="532"/>
      <c r="E13" s="533"/>
      <c r="F13" s="533"/>
      <c r="G13" s="533"/>
      <c r="H13" s="533"/>
      <c r="I13" s="534"/>
      <c r="J13" s="509" t="s">
        <v>201</v>
      </c>
      <c r="K13" s="502"/>
      <c r="L13" s="502"/>
      <c r="M13" s="542"/>
      <c r="N13" s="543"/>
      <c r="O13" s="543"/>
      <c r="P13" s="543"/>
      <c r="Q13" s="543"/>
      <c r="R13" s="544"/>
      <c r="X13" s="80" t="s">
        <v>378</v>
      </c>
      <c r="Y13" s="80" t="s">
        <v>371</v>
      </c>
      <c r="Z13" s="173" t="str">
        <f>IF(D25="","",D25)</f>
        <v/>
      </c>
    </row>
    <row r="14" spans="1:38" ht="12.75" customHeight="1" x14ac:dyDescent="0.15">
      <c r="A14" s="502"/>
      <c r="B14" s="502"/>
      <c r="C14" s="502"/>
      <c r="D14" s="535"/>
      <c r="E14" s="536"/>
      <c r="F14" s="536"/>
      <c r="G14" s="536"/>
      <c r="H14" s="536"/>
      <c r="I14" s="537"/>
      <c r="J14" s="502"/>
      <c r="K14" s="502"/>
      <c r="L14" s="502"/>
      <c r="M14" s="529"/>
      <c r="N14" s="530"/>
      <c r="O14" s="530"/>
      <c r="P14" s="530"/>
      <c r="Q14" s="530"/>
      <c r="R14" s="531"/>
      <c r="X14" s="80" t="s">
        <v>379</v>
      </c>
      <c r="Y14" s="80" t="s">
        <v>372</v>
      </c>
      <c r="Z14" s="173" t="str">
        <f>IF(J25="","",J25)</f>
        <v/>
      </c>
    </row>
    <row r="15" spans="1:38" ht="12.75" customHeight="1" x14ac:dyDescent="0.15">
      <c r="A15" s="509" t="s">
        <v>146</v>
      </c>
      <c r="B15" s="509"/>
      <c r="C15" s="509"/>
      <c r="D15" s="522"/>
      <c r="E15" s="523"/>
      <c r="F15" s="523"/>
      <c r="G15" s="523"/>
      <c r="H15" s="523"/>
      <c r="I15" s="555" t="s">
        <v>122</v>
      </c>
      <c r="J15" s="509" t="s">
        <v>148</v>
      </c>
      <c r="K15" s="502"/>
      <c r="L15" s="502"/>
      <c r="M15" s="514"/>
      <c r="N15" s="515"/>
      <c r="O15" s="515"/>
      <c r="P15" s="515"/>
      <c r="Q15" s="515"/>
      <c r="R15" s="512" t="s">
        <v>147</v>
      </c>
      <c r="X15" s="80" t="s">
        <v>380</v>
      </c>
      <c r="Y15" s="80" t="s">
        <v>373</v>
      </c>
      <c r="Z15" s="173" t="str">
        <f>IF(D27="","",D27)</f>
        <v/>
      </c>
    </row>
    <row r="16" spans="1:38" ht="12.75" customHeight="1" x14ac:dyDescent="0.15">
      <c r="A16" s="509"/>
      <c r="B16" s="509"/>
      <c r="C16" s="509"/>
      <c r="D16" s="524"/>
      <c r="E16" s="525"/>
      <c r="F16" s="525"/>
      <c r="G16" s="525"/>
      <c r="H16" s="525"/>
      <c r="I16" s="556"/>
      <c r="J16" s="502"/>
      <c r="K16" s="502"/>
      <c r="L16" s="502"/>
      <c r="M16" s="516"/>
      <c r="N16" s="517"/>
      <c r="O16" s="517"/>
      <c r="P16" s="517"/>
      <c r="Q16" s="517"/>
      <c r="R16" s="513"/>
      <c r="X16" s="180" t="s">
        <v>285</v>
      </c>
      <c r="Y16" s="180" t="s">
        <v>339</v>
      </c>
      <c r="Z16" s="173" t="str">
        <f>AB16&amp;AD16&amp;AF16&amp;AH16&amp;AJ16</f>
        <v/>
      </c>
      <c r="AA16" s="284" t="b">
        <v>0</v>
      </c>
      <c r="AB16" s="164" t="str">
        <f>IF(AA16=FALSE,"",IF(AA16=TRUE,"アa"))</f>
        <v/>
      </c>
      <c r="AC16" s="284" t="b">
        <v>0</v>
      </c>
      <c r="AD16" s="164" t="str">
        <f>IF(AC16=FALSE,"",IF(AC16=TRUE,"アb"))</f>
        <v/>
      </c>
      <c r="AE16" s="284" t="b">
        <v>0</v>
      </c>
      <c r="AF16" s="284" t="str">
        <f>IF(AE16=FALSE,"",IF(AE16=TRUE,"イ"))</f>
        <v/>
      </c>
      <c r="AG16" s="284" t="b">
        <v>0</v>
      </c>
      <c r="AH16" s="164" t="str">
        <f>IF(AG16=FALSE,"",IF(AG16=TRUE,"ウa"))</f>
        <v/>
      </c>
      <c r="AI16" s="284" t="b">
        <v>0</v>
      </c>
      <c r="AJ16" s="164" t="str">
        <f>IF(AI16=FALSE,"",IF(AI16=TRUE,"ウb"))</f>
        <v/>
      </c>
      <c r="AK16" s="164">
        <f>COUNTIF(AA16:AJ16,TRUE)</f>
        <v>0</v>
      </c>
      <c r="AL16" s="164" t="str">
        <f>IF(AK16=0,"NG","OK")</f>
        <v>NG</v>
      </c>
    </row>
    <row r="17" spans="1:32" ht="12.75" customHeight="1" x14ac:dyDescent="0.15">
      <c r="A17" s="557" t="s">
        <v>224</v>
      </c>
      <c r="B17" s="558"/>
      <c r="C17" s="538"/>
      <c r="D17" s="538"/>
      <c r="E17" s="538"/>
      <c r="F17" s="539"/>
      <c r="G17" s="240"/>
      <c r="H17" s="518"/>
      <c r="I17" s="520" t="s">
        <v>27</v>
      </c>
      <c r="J17" s="520"/>
      <c r="K17" s="520"/>
      <c r="L17" s="518"/>
      <c r="M17" s="520" t="s">
        <v>28</v>
      </c>
      <c r="N17" s="520"/>
      <c r="O17" s="561" t="str">
        <f>IF(D7="","",IF(AF11="NG","←チェックボックスはどちらかを選択してください",""))</f>
        <v/>
      </c>
      <c r="P17" s="561"/>
      <c r="Q17" s="561"/>
      <c r="R17" s="562"/>
      <c r="X17" s="80" t="s">
        <v>389</v>
      </c>
      <c r="Y17" s="80" t="s">
        <v>387</v>
      </c>
      <c r="Z17" s="173" t="str">
        <f>AB17&amp;AD17</f>
        <v/>
      </c>
      <c r="AA17" s="284" t="b">
        <v>0</v>
      </c>
      <c r="AB17" s="164" t="str">
        <f>IF(AA17=FALSE,"",IF(AA17=TRUE,"新設"))</f>
        <v/>
      </c>
      <c r="AC17" s="284" t="b">
        <v>0</v>
      </c>
      <c r="AD17" s="164" t="str">
        <f>IF(AC17=FALSE,"",IF(AC17=TRUE,"増設"))</f>
        <v/>
      </c>
      <c r="AE17" s="245">
        <f>COUNTIF(AA17:AD17,TRUE)</f>
        <v>0</v>
      </c>
      <c r="AF17" s="164" t="str">
        <f>IF(AE17=0,"NG",IF(AE17=0,"NG","OK"))</f>
        <v>NG</v>
      </c>
    </row>
    <row r="18" spans="1:32" ht="12.75" customHeight="1" x14ac:dyDescent="0.15">
      <c r="A18" s="559"/>
      <c r="B18" s="540"/>
      <c r="C18" s="540"/>
      <c r="D18" s="540"/>
      <c r="E18" s="540"/>
      <c r="F18" s="541"/>
      <c r="G18" s="241"/>
      <c r="H18" s="519"/>
      <c r="I18" s="521"/>
      <c r="J18" s="521"/>
      <c r="K18" s="521"/>
      <c r="L18" s="519"/>
      <c r="M18" s="521"/>
      <c r="N18" s="521"/>
      <c r="O18" s="563"/>
      <c r="P18" s="563"/>
      <c r="Q18" s="563"/>
      <c r="R18" s="564"/>
      <c r="X18" s="80" t="s">
        <v>276</v>
      </c>
      <c r="Y18" s="80" t="s">
        <v>340</v>
      </c>
      <c r="Z18" s="173" t="str">
        <f>IF(A55="","",A55)</f>
        <v/>
      </c>
    </row>
    <row r="19" spans="1:32" ht="12.75" customHeight="1" x14ac:dyDescent="0.15">
      <c r="A19" s="509" t="s">
        <v>193</v>
      </c>
      <c r="B19" s="509"/>
      <c r="C19" s="509"/>
      <c r="D19" s="532"/>
      <c r="E19" s="533"/>
      <c r="F19" s="533"/>
      <c r="G19" s="533"/>
      <c r="H19" s="533"/>
      <c r="I19" s="533"/>
      <c r="J19" s="533"/>
      <c r="K19" s="533"/>
      <c r="L19" s="533"/>
      <c r="M19" s="533"/>
      <c r="N19" s="533"/>
      <c r="O19" s="533"/>
      <c r="P19" s="533"/>
      <c r="Q19" s="533"/>
      <c r="R19" s="534"/>
      <c r="X19" s="80" t="s">
        <v>275</v>
      </c>
      <c r="Y19" s="80" t="s">
        <v>388</v>
      </c>
      <c r="Z19" s="173" t="str">
        <f>IF(A63="","",A63)</f>
        <v/>
      </c>
    </row>
    <row r="20" spans="1:32" ht="12.75" customHeight="1" x14ac:dyDescent="0.15">
      <c r="A20" s="509"/>
      <c r="B20" s="509"/>
      <c r="C20" s="509"/>
      <c r="D20" s="535"/>
      <c r="E20" s="536"/>
      <c r="F20" s="536"/>
      <c r="G20" s="536"/>
      <c r="H20" s="536"/>
      <c r="I20" s="536"/>
      <c r="J20" s="536"/>
      <c r="K20" s="536"/>
      <c r="L20" s="536"/>
      <c r="M20" s="536"/>
      <c r="N20" s="536"/>
      <c r="O20" s="536"/>
      <c r="P20" s="536"/>
      <c r="Q20" s="536"/>
      <c r="R20" s="537"/>
    </row>
    <row r="21" spans="1:32" ht="12.75" customHeight="1" x14ac:dyDescent="0.15">
      <c r="A21" s="246"/>
      <c r="B21" s="246"/>
      <c r="C21" s="246"/>
      <c r="D21" s="246"/>
      <c r="E21" s="246"/>
      <c r="F21" s="246"/>
      <c r="G21" s="247"/>
      <c r="H21" s="243"/>
      <c r="I21" s="242"/>
      <c r="J21" s="242"/>
      <c r="K21" s="242"/>
      <c r="L21" s="243"/>
      <c r="M21" s="242"/>
      <c r="N21" s="242"/>
      <c r="O21" s="242"/>
      <c r="P21" s="247"/>
      <c r="Q21" s="247"/>
      <c r="R21" s="247"/>
    </row>
    <row r="22" spans="1:32" x14ac:dyDescent="0.15">
      <c r="A22" s="243"/>
      <c r="B22" s="243"/>
      <c r="C22" s="243"/>
      <c r="D22" s="243"/>
      <c r="E22" s="243"/>
      <c r="F22" s="243"/>
      <c r="G22" s="243"/>
      <c r="H22" s="243"/>
      <c r="I22" s="243"/>
      <c r="J22" s="243"/>
      <c r="K22" s="243"/>
      <c r="L22" s="243"/>
      <c r="M22" s="243"/>
      <c r="N22" s="243"/>
      <c r="O22" s="243"/>
      <c r="P22" s="243"/>
      <c r="Q22" s="243"/>
      <c r="R22" s="243"/>
    </row>
    <row r="23" spans="1:32" ht="12.75" customHeight="1" x14ac:dyDescent="0.15">
      <c r="A23" s="80" t="s">
        <v>170</v>
      </c>
      <c r="G23" s="86"/>
      <c r="H23" s="86"/>
      <c r="I23" s="86"/>
    </row>
    <row r="24" spans="1:32" x14ac:dyDescent="0.15">
      <c r="G24" s="86"/>
      <c r="H24" s="86"/>
      <c r="I24" s="86"/>
    </row>
    <row r="25" spans="1:32" x14ac:dyDescent="0.15">
      <c r="A25" s="509" t="s">
        <v>371</v>
      </c>
      <c r="B25" s="509"/>
      <c r="C25" s="502"/>
      <c r="D25" s="511"/>
      <c r="E25" s="511"/>
      <c r="F25" s="511"/>
      <c r="G25" s="502" t="s">
        <v>372</v>
      </c>
      <c r="H25" s="502"/>
      <c r="I25" s="502"/>
      <c r="J25" s="503"/>
      <c r="K25" s="504"/>
      <c r="L25" s="504"/>
      <c r="M25" s="504"/>
      <c r="N25" s="504"/>
      <c r="O25" s="504"/>
      <c r="P25" s="504"/>
      <c r="Q25" s="504"/>
      <c r="R25" s="505"/>
    </row>
    <row r="26" spans="1:32" x14ac:dyDescent="0.15">
      <c r="A26" s="502"/>
      <c r="B26" s="502"/>
      <c r="C26" s="502"/>
      <c r="D26" s="511"/>
      <c r="E26" s="511"/>
      <c r="F26" s="511"/>
      <c r="G26" s="502"/>
      <c r="H26" s="502"/>
      <c r="I26" s="502"/>
      <c r="J26" s="506"/>
      <c r="K26" s="507"/>
      <c r="L26" s="507"/>
      <c r="M26" s="507"/>
      <c r="N26" s="507"/>
      <c r="O26" s="507"/>
      <c r="P26" s="507"/>
      <c r="Q26" s="507"/>
      <c r="R26" s="508"/>
    </row>
    <row r="27" spans="1:32" ht="12.75" customHeight="1" x14ac:dyDescent="0.15">
      <c r="A27" s="509" t="s">
        <v>373</v>
      </c>
      <c r="B27" s="509"/>
      <c r="C27" s="502"/>
      <c r="D27" s="511"/>
      <c r="E27" s="511"/>
      <c r="F27" s="511"/>
      <c r="G27" s="511"/>
      <c r="H27" s="511"/>
      <c r="I27" s="511"/>
      <c r="J27" s="511"/>
      <c r="K27" s="511"/>
      <c r="L27" s="511"/>
      <c r="M27" s="511"/>
      <c r="N27" s="511"/>
      <c r="O27" s="511"/>
      <c r="P27" s="511"/>
      <c r="Q27" s="511"/>
      <c r="R27" s="511"/>
    </row>
    <row r="28" spans="1:32" ht="12.75" customHeight="1" x14ac:dyDescent="0.15">
      <c r="A28" s="502"/>
      <c r="B28" s="502"/>
      <c r="C28" s="502"/>
      <c r="D28" s="511"/>
      <c r="E28" s="511"/>
      <c r="F28" s="511"/>
      <c r="G28" s="511"/>
      <c r="H28" s="511"/>
      <c r="I28" s="511"/>
      <c r="J28" s="511"/>
      <c r="K28" s="511"/>
      <c r="L28" s="511"/>
      <c r="M28" s="511"/>
      <c r="N28" s="511"/>
      <c r="O28" s="511"/>
      <c r="P28" s="511"/>
      <c r="Q28" s="511"/>
      <c r="R28" s="511"/>
    </row>
    <row r="29" spans="1:32" x14ac:dyDescent="0.15">
      <c r="A29" s="243"/>
      <c r="B29" s="243"/>
      <c r="C29" s="243"/>
      <c r="D29" s="243"/>
      <c r="E29" s="243"/>
      <c r="F29" s="243"/>
      <c r="G29" s="243"/>
      <c r="H29" s="243"/>
      <c r="I29" s="243"/>
      <c r="J29" s="243"/>
      <c r="K29" s="243"/>
      <c r="L29" s="243"/>
      <c r="M29" s="243"/>
      <c r="N29" s="243"/>
      <c r="O29" s="243"/>
      <c r="P29" s="243"/>
      <c r="Q29" s="243"/>
      <c r="R29" s="243"/>
    </row>
    <row r="30" spans="1:32" x14ac:dyDescent="0.15">
      <c r="A30" s="243"/>
      <c r="B30" s="243"/>
      <c r="C30" s="243"/>
      <c r="D30" s="243"/>
      <c r="E30" s="243"/>
      <c r="F30" s="243"/>
      <c r="G30" s="243"/>
      <c r="H30" s="243"/>
      <c r="I30" s="243"/>
      <c r="J30" s="243"/>
      <c r="K30" s="243"/>
      <c r="L30" s="243"/>
      <c r="M30" s="243"/>
      <c r="N30" s="243"/>
      <c r="O30" s="243"/>
      <c r="P30" s="243"/>
      <c r="Q30" s="243"/>
      <c r="R30" s="243"/>
    </row>
    <row r="31" spans="1:32" x14ac:dyDescent="0.15">
      <c r="A31" s="80" t="s">
        <v>225</v>
      </c>
      <c r="J31" s="148"/>
      <c r="K31" s="148"/>
      <c r="L31" s="148"/>
      <c r="M31" s="148"/>
      <c r="N31" s="148"/>
      <c r="O31" s="148"/>
      <c r="P31" s="148"/>
      <c r="Q31" s="148"/>
      <c r="R31" s="148"/>
    </row>
    <row r="32" spans="1:32" x14ac:dyDescent="0.15">
      <c r="J32" s="148"/>
      <c r="K32" s="148"/>
      <c r="L32" s="148"/>
      <c r="M32" s="148"/>
      <c r="N32" s="148"/>
      <c r="O32" s="148"/>
      <c r="P32" s="148"/>
      <c r="Q32" s="148"/>
      <c r="R32" s="148"/>
    </row>
    <row r="33" spans="1:18" x14ac:dyDescent="0.15">
      <c r="A33" s="545"/>
      <c r="B33" s="546" t="s">
        <v>479</v>
      </c>
      <c r="C33" s="547"/>
      <c r="D33" s="547"/>
      <c r="E33" s="547"/>
      <c r="F33" s="547"/>
      <c r="G33" s="547"/>
      <c r="H33" s="547"/>
      <c r="I33" s="547"/>
      <c r="J33" s="547"/>
      <c r="K33" s="547"/>
      <c r="L33" s="547"/>
      <c r="M33" s="547"/>
      <c r="N33" s="547"/>
      <c r="O33" s="547"/>
      <c r="P33" s="547"/>
      <c r="Q33" s="547"/>
      <c r="R33" s="548"/>
    </row>
    <row r="34" spans="1:18" x14ac:dyDescent="0.15">
      <c r="A34" s="545"/>
      <c r="B34" s="560"/>
      <c r="C34" s="550"/>
      <c r="D34" s="550"/>
      <c r="E34" s="550"/>
      <c r="F34" s="550"/>
      <c r="G34" s="550"/>
      <c r="H34" s="550"/>
      <c r="I34" s="550"/>
      <c r="J34" s="550"/>
      <c r="K34" s="550"/>
      <c r="L34" s="550"/>
      <c r="M34" s="550"/>
      <c r="N34" s="550"/>
      <c r="O34" s="550"/>
      <c r="P34" s="550"/>
      <c r="Q34" s="550"/>
      <c r="R34" s="551"/>
    </row>
    <row r="35" spans="1:18" x14ac:dyDescent="0.15">
      <c r="A35" s="545"/>
      <c r="B35" s="552"/>
      <c r="C35" s="553"/>
      <c r="D35" s="553"/>
      <c r="E35" s="553"/>
      <c r="F35" s="553"/>
      <c r="G35" s="553"/>
      <c r="H35" s="553"/>
      <c r="I35" s="553"/>
      <c r="J35" s="553"/>
      <c r="K35" s="553"/>
      <c r="L35" s="553"/>
      <c r="M35" s="553"/>
      <c r="N35" s="553"/>
      <c r="O35" s="553"/>
      <c r="P35" s="553"/>
      <c r="Q35" s="553"/>
      <c r="R35" s="554"/>
    </row>
    <row r="36" spans="1:18" x14ac:dyDescent="0.15">
      <c r="A36" s="545"/>
      <c r="B36" s="546" t="s">
        <v>480</v>
      </c>
      <c r="C36" s="547"/>
      <c r="D36" s="547"/>
      <c r="E36" s="547"/>
      <c r="F36" s="547"/>
      <c r="G36" s="547"/>
      <c r="H36" s="547"/>
      <c r="I36" s="547"/>
      <c r="J36" s="547"/>
      <c r="K36" s="547"/>
      <c r="L36" s="547"/>
      <c r="M36" s="547"/>
      <c r="N36" s="547"/>
      <c r="O36" s="547"/>
      <c r="P36" s="547"/>
      <c r="Q36" s="547"/>
      <c r="R36" s="548"/>
    </row>
    <row r="37" spans="1:18" x14ac:dyDescent="0.15">
      <c r="A37" s="545"/>
      <c r="B37" s="560"/>
      <c r="C37" s="550"/>
      <c r="D37" s="550"/>
      <c r="E37" s="550"/>
      <c r="F37" s="550"/>
      <c r="G37" s="550"/>
      <c r="H37" s="550"/>
      <c r="I37" s="550"/>
      <c r="J37" s="550"/>
      <c r="K37" s="550"/>
      <c r="L37" s="550"/>
      <c r="M37" s="550"/>
      <c r="N37" s="550"/>
      <c r="O37" s="550"/>
      <c r="P37" s="550"/>
      <c r="Q37" s="550"/>
      <c r="R37" s="551"/>
    </row>
    <row r="38" spans="1:18" x14ac:dyDescent="0.15">
      <c r="A38" s="545"/>
      <c r="B38" s="552"/>
      <c r="C38" s="553"/>
      <c r="D38" s="553"/>
      <c r="E38" s="553"/>
      <c r="F38" s="553"/>
      <c r="G38" s="553"/>
      <c r="H38" s="553"/>
      <c r="I38" s="553"/>
      <c r="J38" s="553"/>
      <c r="K38" s="553"/>
      <c r="L38" s="553"/>
      <c r="M38" s="553"/>
      <c r="N38" s="553"/>
      <c r="O38" s="553"/>
      <c r="P38" s="553"/>
      <c r="Q38" s="553"/>
      <c r="R38" s="554"/>
    </row>
    <row r="39" spans="1:18" x14ac:dyDescent="0.15">
      <c r="A39" s="545"/>
      <c r="B39" s="546" t="s">
        <v>390</v>
      </c>
      <c r="C39" s="547"/>
      <c r="D39" s="547"/>
      <c r="E39" s="547"/>
      <c r="F39" s="547"/>
      <c r="G39" s="547"/>
      <c r="H39" s="547"/>
      <c r="I39" s="547"/>
      <c r="J39" s="547"/>
      <c r="K39" s="547"/>
      <c r="L39" s="547"/>
      <c r="M39" s="547"/>
      <c r="N39" s="547"/>
      <c r="O39" s="547"/>
      <c r="P39" s="547"/>
      <c r="Q39" s="547"/>
      <c r="R39" s="548"/>
    </row>
    <row r="40" spans="1:18" x14ac:dyDescent="0.15">
      <c r="A40" s="545"/>
      <c r="B40" s="560"/>
      <c r="C40" s="550"/>
      <c r="D40" s="550"/>
      <c r="E40" s="550"/>
      <c r="F40" s="550"/>
      <c r="G40" s="550"/>
      <c r="H40" s="550"/>
      <c r="I40" s="550"/>
      <c r="J40" s="550"/>
      <c r="K40" s="550"/>
      <c r="L40" s="550"/>
      <c r="M40" s="550"/>
      <c r="N40" s="550"/>
      <c r="O40" s="550"/>
      <c r="P40" s="550"/>
      <c r="Q40" s="550"/>
      <c r="R40" s="551"/>
    </row>
    <row r="41" spans="1:18" x14ac:dyDescent="0.15">
      <c r="A41" s="545"/>
      <c r="B41" s="552"/>
      <c r="C41" s="553"/>
      <c r="D41" s="553"/>
      <c r="E41" s="553"/>
      <c r="F41" s="553"/>
      <c r="G41" s="553"/>
      <c r="H41" s="553"/>
      <c r="I41" s="553"/>
      <c r="J41" s="553"/>
      <c r="K41" s="553"/>
      <c r="L41" s="553"/>
      <c r="M41" s="553"/>
      <c r="N41" s="553"/>
      <c r="O41" s="553"/>
      <c r="P41" s="553"/>
      <c r="Q41" s="553"/>
      <c r="R41" s="554"/>
    </row>
    <row r="42" spans="1:18" x14ac:dyDescent="0.15">
      <c r="A42" s="545"/>
      <c r="B42" s="546" t="s">
        <v>401</v>
      </c>
      <c r="C42" s="547"/>
      <c r="D42" s="547"/>
      <c r="E42" s="547"/>
      <c r="F42" s="547"/>
      <c r="G42" s="547"/>
      <c r="H42" s="547"/>
      <c r="I42" s="547"/>
      <c r="J42" s="547"/>
      <c r="K42" s="547"/>
      <c r="L42" s="547"/>
      <c r="M42" s="547"/>
      <c r="N42" s="547"/>
      <c r="O42" s="547"/>
      <c r="P42" s="547"/>
      <c r="Q42" s="547"/>
      <c r="R42" s="548"/>
    </row>
    <row r="43" spans="1:18" ht="12.75" customHeight="1" x14ac:dyDescent="0.15">
      <c r="A43" s="545"/>
      <c r="B43" s="549"/>
      <c r="C43" s="550"/>
      <c r="D43" s="550"/>
      <c r="E43" s="550"/>
      <c r="F43" s="550"/>
      <c r="G43" s="550"/>
      <c r="H43" s="550"/>
      <c r="I43" s="550"/>
      <c r="J43" s="550"/>
      <c r="K43" s="550"/>
      <c r="L43" s="550"/>
      <c r="M43" s="550"/>
      <c r="N43" s="550"/>
      <c r="O43" s="550"/>
      <c r="P43" s="550"/>
      <c r="Q43" s="550"/>
      <c r="R43" s="551"/>
    </row>
    <row r="44" spans="1:18" ht="12.75" customHeight="1" x14ac:dyDescent="0.15">
      <c r="A44" s="545"/>
      <c r="B44" s="552"/>
      <c r="C44" s="553"/>
      <c r="D44" s="553"/>
      <c r="E44" s="553"/>
      <c r="F44" s="553"/>
      <c r="G44" s="553"/>
      <c r="H44" s="553"/>
      <c r="I44" s="553"/>
      <c r="J44" s="553"/>
      <c r="K44" s="553"/>
      <c r="L44" s="553"/>
      <c r="M44" s="553"/>
      <c r="N44" s="553"/>
      <c r="O44" s="553"/>
      <c r="P44" s="553"/>
      <c r="Q44" s="553"/>
      <c r="R44" s="554"/>
    </row>
    <row r="45" spans="1:18" x14ac:dyDescent="0.15">
      <c r="A45" s="545"/>
      <c r="B45" s="546" t="s">
        <v>402</v>
      </c>
      <c r="C45" s="547"/>
      <c r="D45" s="547"/>
      <c r="E45" s="547"/>
      <c r="F45" s="547"/>
      <c r="G45" s="547"/>
      <c r="H45" s="547"/>
      <c r="I45" s="547"/>
      <c r="J45" s="547"/>
      <c r="K45" s="547"/>
      <c r="L45" s="547"/>
      <c r="M45" s="547"/>
      <c r="N45" s="547"/>
      <c r="O45" s="547"/>
      <c r="P45" s="547"/>
      <c r="Q45" s="547"/>
      <c r="R45" s="548"/>
    </row>
    <row r="46" spans="1:18" ht="12.75" customHeight="1" x14ac:dyDescent="0.15">
      <c r="A46" s="545"/>
      <c r="B46" s="549"/>
      <c r="C46" s="550"/>
      <c r="D46" s="550"/>
      <c r="E46" s="550"/>
      <c r="F46" s="550"/>
      <c r="G46" s="550"/>
      <c r="H46" s="550"/>
      <c r="I46" s="550"/>
      <c r="J46" s="550"/>
      <c r="K46" s="550"/>
      <c r="L46" s="550"/>
      <c r="M46" s="550"/>
      <c r="N46" s="550"/>
      <c r="O46" s="550"/>
      <c r="P46" s="550"/>
      <c r="Q46" s="550"/>
      <c r="R46" s="551"/>
    </row>
    <row r="47" spans="1:18" ht="12.75" customHeight="1" x14ac:dyDescent="0.15">
      <c r="A47" s="545"/>
      <c r="B47" s="552"/>
      <c r="C47" s="553"/>
      <c r="D47" s="553"/>
      <c r="E47" s="553"/>
      <c r="F47" s="553"/>
      <c r="G47" s="553"/>
      <c r="H47" s="553"/>
      <c r="I47" s="553"/>
      <c r="J47" s="553"/>
      <c r="K47" s="553"/>
      <c r="L47" s="553"/>
      <c r="M47" s="553"/>
      <c r="N47" s="553"/>
      <c r="O47" s="553"/>
      <c r="P47" s="553"/>
      <c r="Q47" s="553"/>
      <c r="R47" s="554"/>
    </row>
    <row r="48" spans="1:18" x14ac:dyDescent="0.15">
      <c r="A48" s="248" t="str">
        <f>IF(D7="","",IF(AL16="NG","↑該当する対象要件（チェックボックス）を選択してください。",""))</f>
        <v/>
      </c>
      <c r="B48" s="243"/>
      <c r="C48" s="242"/>
      <c r="D48" s="242"/>
      <c r="E48" s="242"/>
      <c r="F48" s="242"/>
      <c r="G48" s="242"/>
      <c r="H48" s="242"/>
      <c r="I48" s="242"/>
      <c r="J48" s="242"/>
      <c r="K48" s="242"/>
      <c r="L48" s="242"/>
      <c r="M48" s="242"/>
      <c r="N48" s="242"/>
      <c r="O48" s="242"/>
      <c r="P48" s="242"/>
      <c r="Q48" s="242"/>
      <c r="R48" s="242"/>
    </row>
    <row r="50" spans="1:18" x14ac:dyDescent="0.15">
      <c r="A50" s="80" t="s">
        <v>166</v>
      </c>
      <c r="J50" s="148"/>
      <c r="K50" s="148"/>
      <c r="L50" s="148"/>
      <c r="M50" s="148"/>
      <c r="N50" s="148"/>
      <c r="O50" s="148"/>
      <c r="P50" s="148"/>
      <c r="Q50" s="148"/>
      <c r="R50" s="148"/>
    </row>
    <row r="51" spans="1:18" x14ac:dyDescent="0.15">
      <c r="J51" s="148"/>
      <c r="K51" s="148"/>
      <c r="L51" s="148"/>
      <c r="M51" s="148"/>
      <c r="N51" s="148"/>
      <c r="O51" s="148"/>
      <c r="P51" s="148"/>
      <c r="Q51" s="148"/>
      <c r="R51" s="148"/>
    </row>
    <row r="52" spans="1:18" ht="12.75" customHeight="1" x14ac:dyDescent="0.15">
      <c r="A52" s="572" t="s">
        <v>384</v>
      </c>
      <c r="B52" s="573"/>
      <c r="C52" s="573"/>
      <c r="D52" s="573"/>
      <c r="E52" s="512"/>
      <c r="F52" s="283"/>
      <c r="G52" s="518"/>
      <c r="H52" s="547" t="s">
        <v>385</v>
      </c>
      <c r="I52" s="547"/>
      <c r="J52" s="547"/>
      <c r="K52" s="518"/>
      <c r="L52" s="547" t="s">
        <v>386</v>
      </c>
      <c r="M52" s="547"/>
      <c r="N52" s="568" t="str">
        <f>IF(D7="","",IF(AF17="NG","←該当する導入設備区分（チェックボックス）を選択してください。",""))</f>
        <v/>
      </c>
      <c r="O52" s="568"/>
      <c r="P52" s="568"/>
      <c r="Q52" s="568"/>
      <c r="R52" s="569"/>
    </row>
    <row r="53" spans="1:18" x14ac:dyDescent="0.15">
      <c r="A53" s="574"/>
      <c r="B53" s="575"/>
      <c r="C53" s="575"/>
      <c r="D53" s="575"/>
      <c r="E53" s="513"/>
      <c r="F53" s="247"/>
      <c r="G53" s="576"/>
      <c r="H53" s="550"/>
      <c r="I53" s="550"/>
      <c r="J53" s="550"/>
      <c r="K53" s="576"/>
      <c r="L53" s="550"/>
      <c r="M53" s="550"/>
      <c r="N53" s="570"/>
      <c r="O53" s="570"/>
      <c r="P53" s="570"/>
      <c r="Q53" s="570"/>
      <c r="R53" s="571"/>
    </row>
    <row r="54" spans="1:18" x14ac:dyDescent="0.15">
      <c r="A54" s="565" t="s">
        <v>194</v>
      </c>
      <c r="B54" s="566"/>
      <c r="C54" s="566"/>
      <c r="D54" s="566"/>
      <c r="E54" s="567"/>
      <c r="F54" s="249"/>
      <c r="G54" s="249"/>
      <c r="H54" s="249"/>
      <c r="I54" s="249"/>
      <c r="J54" s="249"/>
      <c r="K54" s="249"/>
      <c r="L54" s="249"/>
      <c r="M54" s="249"/>
      <c r="N54" s="249"/>
      <c r="O54" s="249"/>
      <c r="P54" s="249"/>
      <c r="Q54" s="249"/>
      <c r="R54" s="250"/>
    </row>
    <row r="55" spans="1:18" x14ac:dyDescent="0.15">
      <c r="A55" s="526"/>
      <c r="B55" s="527"/>
      <c r="C55" s="527"/>
      <c r="D55" s="527"/>
      <c r="E55" s="527"/>
      <c r="F55" s="527"/>
      <c r="G55" s="527"/>
      <c r="H55" s="527"/>
      <c r="I55" s="527"/>
      <c r="J55" s="527"/>
      <c r="K55" s="527"/>
      <c r="L55" s="527"/>
      <c r="M55" s="527"/>
      <c r="N55" s="527"/>
      <c r="O55" s="527"/>
      <c r="P55" s="527"/>
      <c r="Q55" s="527"/>
      <c r="R55" s="528"/>
    </row>
    <row r="56" spans="1:18" x14ac:dyDescent="0.15">
      <c r="A56" s="526"/>
      <c r="B56" s="527"/>
      <c r="C56" s="527"/>
      <c r="D56" s="527"/>
      <c r="E56" s="527"/>
      <c r="F56" s="527"/>
      <c r="G56" s="527"/>
      <c r="H56" s="527"/>
      <c r="I56" s="527"/>
      <c r="J56" s="527"/>
      <c r="K56" s="527"/>
      <c r="L56" s="527"/>
      <c r="M56" s="527"/>
      <c r="N56" s="527"/>
      <c r="O56" s="527"/>
      <c r="P56" s="527"/>
      <c r="Q56" s="527"/>
      <c r="R56" s="528"/>
    </row>
    <row r="57" spans="1:18" x14ac:dyDescent="0.15">
      <c r="A57" s="526"/>
      <c r="B57" s="527"/>
      <c r="C57" s="527"/>
      <c r="D57" s="527"/>
      <c r="E57" s="527"/>
      <c r="F57" s="527"/>
      <c r="G57" s="527"/>
      <c r="H57" s="527"/>
      <c r="I57" s="527"/>
      <c r="J57" s="527"/>
      <c r="K57" s="527"/>
      <c r="L57" s="527"/>
      <c r="M57" s="527"/>
      <c r="N57" s="527"/>
      <c r="O57" s="527"/>
      <c r="P57" s="527"/>
      <c r="Q57" s="527"/>
      <c r="R57" s="528"/>
    </row>
    <row r="58" spans="1:18" x14ac:dyDescent="0.15">
      <c r="A58" s="526"/>
      <c r="B58" s="527"/>
      <c r="C58" s="527"/>
      <c r="D58" s="527"/>
      <c r="E58" s="527"/>
      <c r="F58" s="527"/>
      <c r="G58" s="527"/>
      <c r="H58" s="527"/>
      <c r="I58" s="527"/>
      <c r="J58" s="527"/>
      <c r="K58" s="527"/>
      <c r="L58" s="527"/>
      <c r="M58" s="527"/>
      <c r="N58" s="527"/>
      <c r="O58" s="527"/>
      <c r="P58" s="527"/>
      <c r="Q58" s="527"/>
      <c r="R58" s="528"/>
    </row>
    <row r="59" spans="1:18" x14ac:dyDescent="0.15">
      <c r="A59" s="526"/>
      <c r="B59" s="527"/>
      <c r="C59" s="527"/>
      <c r="D59" s="527"/>
      <c r="E59" s="527"/>
      <c r="F59" s="527"/>
      <c r="G59" s="527"/>
      <c r="H59" s="527"/>
      <c r="I59" s="527"/>
      <c r="J59" s="527"/>
      <c r="K59" s="527"/>
      <c r="L59" s="527"/>
      <c r="M59" s="527"/>
      <c r="N59" s="527"/>
      <c r="O59" s="527"/>
      <c r="P59" s="527"/>
      <c r="Q59" s="527"/>
      <c r="R59" s="528"/>
    </row>
    <row r="60" spans="1:18" x14ac:dyDescent="0.15">
      <c r="A60" s="526"/>
      <c r="B60" s="527"/>
      <c r="C60" s="527"/>
      <c r="D60" s="527"/>
      <c r="E60" s="527"/>
      <c r="F60" s="527"/>
      <c r="G60" s="527"/>
      <c r="H60" s="527"/>
      <c r="I60" s="527"/>
      <c r="J60" s="527"/>
      <c r="K60" s="527"/>
      <c r="L60" s="527"/>
      <c r="M60" s="527"/>
      <c r="N60" s="527"/>
      <c r="O60" s="527"/>
      <c r="P60" s="527"/>
      <c r="Q60" s="527"/>
      <c r="R60" s="528"/>
    </row>
    <row r="61" spans="1:18" x14ac:dyDescent="0.15">
      <c r="A61" s="529"/>
      <c r="B61" s="530"/>
      <c r="C61" s="530"/>
      <c r="D61" s="530"/>
      <c r="E61" s="530"/>
      <c r="F61" s="530"/>
      <c r="G61" s="530"/>
      <c r="H61" s="530"/>
      <c r="I61" s="530"/>
      <c r="J61" s="530"/>
      <c r="K61" s="530"/>
      <c r="L61" s="530"/>
      <c r="M61" s="530"/>
      <c r="N61" s="530"/>
      <c r="O61" s="530"/>
      <c r="P61" s="530"/>
      <c r="Q61" s="530"/>
      <c r="R61" s="531"/>
    </row>
    <row r="62" spans="1:18" x14ac:dyDescent="0.15">
      <c r="A62" s="565" t="s">
        <v>388</v>
      </c>
      <c r="B62" s="566"/>
      <c r="C62" s="566"/>
      <c r="D62" s="566"/>
      <c r="E62" s="567"/>
      <c r="F62" s="249"/>
      <c r="G62" s="249"/>
      <c r="H62" s="249"/>
      <c r="I62" s="249"/>
      <c r="J62" s="249"/>
      <c r="K62" s="249"/>
      <c r="L62" s="249"/>
      <c r="M62" s="249"/>
      <c r="N62" s="249"/>
      <c r="O62" s="249"/>
      <c r="P62" s="249"/>
      <c r="Q62" s="249"/>
      <c r="R62" s="250"/>
    </row>
    <row r="63" spans="1:18" x14ac:dyDescent="0.15">
      <c r="A63" s="526"/>
      <c r="B63" s="527"/>
      <c r="C63" s="527"/>
      <c r="D63" s="527"/>
      <c r="E63" s="527"/>
      <c r="F63" s="527"/>
      <c r="G63" s="527"/>
      <c r="H63" s="527"/>
      <c r="I63" s="527"/>
      <c r="J63" s="527"/>
      <c r="K63" s="527"/>
      <c r="L63" s="527"/>
      <c r="M63" s="527"/>
      <c r="N63" s="527"/>
      <c r="O63" s="527"/>
      <c r="P63" s="527"/>
      <c r="Q63" s="527"/>
      <c r="R63" s="528"/>
    </row>
    <row r="64" spans="1:18" x14ac:dyDescent="0.15">
      <c r="A64" s="526"/>
      <c r="B64" s="527"/>
      <c r="C64" s="527"/>
      <c r="D64" s="527"/>
      <c r="E64" s="527"/>
      <c r="F64" s="527"/>
      <c r="G64" s="527"/>
      <c r="H64" s="527"/>
      <c r="I64" s="527"/>
      <c r="J64" s="527"/>
      <c r="K64" s="527"/>
      <c r="L64" s="527"/>
      <c r="M64" s="527"/>
      <c r="N64" s="527"/>
      <c r="O64" s="527"/>
      <c r="P64" s="527"/>
      <c r="Q64" s="527"/>
      <c r="R64" s="528"/>
    </row>
    <row r="65" spans="1:18" x14ac:dyDescent="0.15">
      <c r="A65" s="526"/>
      <c r="B65" s="527"/>
      <c r="C65" s="527"/>
      <c r="D65" s="527"/>
      <c r="E65" s="527"/>
      <c r="F65" s="527"/>
      <c r="G65" s="527"/>
      <c r="H65" s="527"/>
      <c r="I65" s="527"/>
      <c r="J65" s="527"/>
      <c r="K65" s="527"/>
      <c r="L65" s="527"/>
      <c r="M65" s="527"/>
      <c r="N65" s="527"/>
      <c r="O65" s="527"/>
      <c r="P65" s="527"/>
      <c r="Q65" s="527"/>
      <c r="R65" s="528"/>
    </row>
    <row r="66" spans="1:18" x14ac:dyDescent="0.15">
      <c r="A66" s="526"/>
      <c r="B66" s="527"/>
      <c r="C66" s="527"/>
      <c r="D66" s="527"/>
      <c r="E66" s="527"/>
      <c r="F66" s="527"/>
      <c r="G66" s="527"/>
      <c r="H66" s="527"/>
      <c r="I66" s="527"/>
      <c r="J66" s="527"/>
      <c r="K66" s="527"/>
      <c r="L66" s="527"/>
      <c r="M66" s="527"/>
      <c r="N66" s="527"/>
      <c r="O66" s="527"/>
      <c r="P66" s="527"/>
      <c r="Q66" s="527"/>
      <c r="R66" s="528"/>
    </row>
    <row r="67" spans="1:18" x14ac:dyDescent="0.15">
      <c r="A67" s="526"/>
      <c r="B67" s="527"/>
      <c r="C67" s="527"/>
      <c r="D67" s="527"/>
      <c r="E67" s="527"/>
      <c r="F67" s="527"/>
      <c r="G67" s="527"/>
      <c r="H67" s="527"/>
      <c r="I67" s="527"/>
      <c r="J67" s="527"/>
      <c r="K67" s="527"/>
      <c r="L67" s="527"/>
      <c r="M67" s="527"/>
      <c r="N67" s="527"/>
      <c r="O67" s="527"/>
      <c r="P67" s="527"/>
      <c r="Q67" s="527"/>
      <c r="R67" s="528"/>
    </row>
    <row r="68" spans="1:18" x14ac:dyDescent="0.15">
      <c r="A68" s="526"/>
      <c r="B68" s="527"/>
      <c r="C68" s="527"/>
      <c r="D68" s="527"/>
      <c r="E68" s="527"/>
      <c r="F68" s="527"/>
      <c r="G68" s="527"/>
      <c r="H68" s="527"/>
      <c r="I68" s="527"/>
      <c r="J68" s="527"/>
      <c r="K68" s="527"/>
      <c r="L68" s="527"/>
      <c r="M68" s="527"/>
      <c r="N68" s="527"/>
      <c r="O68" s="527"/>
      <c r="P68" s="527"/>
      <c r="Q68" s="527"/>
      <c r="R68" s="528"/>
    </row>
    <row r="69" spans="1:18" x14ac:dyDescent="0.15">
      <c r="A69" s="529"/>
      <c r="B69" s="530"/>
      <c r="C69" s="530"/>
      <c r="D69" s="530"/>
      <c r="E69" s="530"/>
      <c r="F69" s="530"/>
      <c r="G69" s="530"/>
      <c r="H69" s="530"/>
      <c r="I69" s="530"/>
      <c r="J69" s="530"/>
      <c r="K69" s="530"/>
      <c r="L69" s="530"/>
      <c r="M69" s="530"/>
      <c r="N69" s="530"/>
      <c r="O69" s="530"/>
      <c r="P69" s="530"/>
      <c r="Q69" s="530"/>
      <c r="R69" s="531"/>
    </row>
    <row r="70" spans="1:18" x14ac:dyDescent="0.15">
      <c r="A70" s="251"/>
      <c r="B70" s="252"/>
      <c r="C70" s="252"/>
      <c r="D70" s="252"/>
      <c r="E70" s="252"/>
      <c r="F70" s="252"/>
      <c r="G70" s="252"/>
      <c r="H70" s="252"/>
      <c r="I70" s="252"/>
      <c r="J70" s="252"/>
      <c r="K70" s="252"/>
      <c r="L70" s="252"/>
      <c r="M70" s="252"/>
      <c r="N70" s="252"/>
      <c r="O70" s="252"/>
      <c r="P70" s="252"/>
      <c r="Q70" s="251"/>
      <c r="R70" s="251"/>
    </row>
    <row r="71" spans="1:18" x14ac:dyDescent="0.15">
      <c r="B71" s="180"/>
      <c r="C71" s="180"/>
      <c r="D71" s="180"/>
      <c r="E71" s="180"/>
      <c r="F71" s="180"/>
      <c r="G71" s="180"/>
      <c r="H71" s="180"/>
      <c r="I71" s="180"/>
      <c r="J71" s="180"/>
      <c r="K71" s="180"/>
      <c r="L71" s="180"/>
      <c r="M71" s="180"/>
      <c r="N71" s="180"/>
      <c r="O71" s="180"/>
      <c r="P71" s="180"/>
    </row>
    <row r="74" spans="1:18" x14ac:dyDescent="0.15">
      <c r="B74" s="180"/>
      <c r="C74" s="180"/>
      <c r="D74" s="180"/>
      <c r="E74" s="180"/>
      <c r="F74" s="180"/>
      <c r="G74" s="180"/>
    </row>
  </sheetData>
  <sheetProtection password="EEE6" sheet="1" objects="1" scenarios="1" selectLockedCells="1"/>
  <mergeCells count="54">
    <mergeCell ref="A54:E54"/>
    <mergeCell ref="A62:E62"/>
    <mergeCell ref="N52:R53"/>
    <mergeCell ref="A45:A47"/>
    <mergeCell ref="B45:R47"/>
    <mergeCell ref="A52:E53"/>
    <mergeCell ref="G52:G53"/>
    <mergeCell ref="H52:J53"/>
    <mergeCell ref="K52:K53"/>
    <mergeCell ref="L52:M53"/>
    <mergeCell ref="I15:I16"/>
    <mergeCell ref="A17:F18"/>
    <mergeCell ref="B33:R35"/>
    <mergeCell ref="B39:R41"/>
    <mergeCell ref="A19:C20"/>
    <mergeCell ref="D19:R20"/>
    <mergeCell ref="M17:N18"/>
    <mergeCell ref="O17:R18"/>
    <mergeCell ref="A27:C28"/>
    <mergeCell ref="A36:A38"/>
    <mergeCell ref="B36:R38"/>
    <mergeCell ref="D27:R28"/>
    <mergeCell ref="A63:R69"/>
    <mergeCell ref="A7:C8"/>
    <mergeCell ref="D7:I8"/>
    <mergeCell ref="J7:L8"/>
    <mergeCell ref="M7:R8"/>
    <mergeCell ref="A55:R61"/>
    <mergeCell ref="A13:C14"/>
    <mergeCell ref="D13:I14"/>
    <mergeCell ref="J13:L14"/>
    <mergeCell ref="M13:R14"/>
    <mergeCell ref="A15:C16"/>
    <mergeCell ref="J15:L16"/>
    <mergeCell ref="A33:A35"/>
    <mergeCell ref="A42:A44"/>
    <mergeCell ref="B42:R44"/>
    <mergeCell ref="A39:A41"/>
    <mergeCell ref="G9:I10"/>
    <mergeCell ref="J9:R10"/>
    <mergeCell ref="A11:C12"/>
    <mergeCell ref="D11:R12"/>
    <mergeCell ref="A25:C26"/>
    <mergeCell ref="D25:F26"/>
    <mergeCell ref="G25:I26"/>
    <mergeCell ref="J25:R26"/>
    <mergeCell ref="A9:C10"/>
    <mergeCell ref="D9:F10"/>
    <mergeCell ref="R15:R16"/>
    <mergeCell ref="M15:Q16"/>
    <mergeCell ref="H17:H18"/>
    <mergeCell ref="I17:K18"/>
    <mergeCell ref="L17:L18"/>
    <mergeCell ref="D15:H16"/>
  </mergeCells>
  <phoneticPr fontId="7"/>
  <pageMargins left="0.70866141732283472" right="0.70866141732283472" top="0.74803149606299213" bottom="0.74803149606299213" header="0.31496062992125984" footer="0.31496062992125984"/>
  <pageSetup paperSize="9" scale="89" orientation="portrait" r:id="rId1"/>
  <ignoredErrors>
    <ignoredError sqref="N52 O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11</xdr:col>
                    <xdr:colOff>0</xdr:colOff>
                    <xdr:row>16</xdr:row>
                    <xdr:rowOff>57150</xdr:rowOff>
                  </from>
                  <to>
                    <xdr:col>11</xdr:col>
                    <xdr:colOff>190500</xdr:colOff>
                    <xdr:row>17</xdr:row>
                    <xdr:rowOff>123825</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7</xdr:col>
                    <xdr:colOff>47625</xdr:colOff>
                    <xdr:row>16</xdr:row>
                    <xdr:rowOff>47625</xdr:rowOff>
                  </from>
                  <to>
                    <xdr:col>7</xdr:col>
                    <xdr:colOff>257175</xdr:colOff>
                    <xdr:row>17</xdr:row>
                    <xdr:rowOff>123825</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0</xdr:col>
                    <xdr:colOff>76200</xdr:colOff>
                    <xdr:row>32</xdr:row>
                    <xdr:rowOff>142875</xdr:rowOff>
                  </from>
                  <to>
                    <xdr:col>0</xdr:col>
                    <xdr:colOff>285750</xdr:colOff>
                    <xdr:row>34</xdr:row>
                    <xdr:rowOff>19050</xdr:rowOff>
                  </to>
                </anchor>
              </controlPr>
            </control>
          </mc:Choice>
        </mc:AlternateContent>
        <mc:AlternateContent xmlns:mc="http://schemas.openxmlformats.org/markup-compatibility/2006">
          <mc:Choice Requires="x14">
            <control shapeId="13318" r:id="rId7" name="Check Box 6">
              <controlPr locked="0" defaultSize="0" autoFill="0" autoLine="0" autoPict="0">
                <anchor moveWithCells="1">
                  <from>
                    <xdr:col>0</xdr:col>
                    <xdr:colOff>76200</xdr:colOff>
                    <xdr:row>38</xdr:row>
                    <xdr:rowOff>133350</xdr:rowOff>
                  </from>
                  <to>
                    <xdr:col>0</xdr:col>
                    <xdr:colOff>285750</xdr:colOff>
                    <xdr:row>40</xdr:row>
                    <xdr:rowOff>9525</xdr:rowOff>
                  </to>
                </anchor>
              </controlPr>
            </control>
          </mc:Choice>
        </mc:AlternateContent>
        <mc:AlternateContent xmlns:mc="http://schemas.openxmlformats.org/markup-compatibility/2006">
          <mc:Choice Requires="x14">
            <control shapeId="13319" r:id="rId8" name="Check Box 7">
              <controlPr locked="0" defaultSize="0" autoFill="0" autoLine="0" autoPict="0">
                <anchor moveWithCells="1">
                  <from>
                    <xdr:col>0</xdr:col>
                    <xdr:colOff>76200</xdr:colOff>
                    <xdr:row>41</xdr:row>
                    <xdr:rowOff>133350</xdr:rowOff>
                  </from>
                  <to>
                    <xdr:col>0</xdr:col>
                    <xdr:colOff>285750</xdr:colOff>
                    <xdr:row>43</xdr:row>
                    <xdr:rowOff>9525</xdr:rowOff>
                  </to>
                </anchor>
              </controlPr>
            </control>
          </mc:Choice>
        </mc:AlternateContent>
        <mc:AlternateContent xmlns:mc="http://schemas.openxmlformats.org/markup-compatibility/2006">
          <mc:Choice Requires="x14">
            <control shapeId="13320" r:id="rId9" name="Check Box 8">
              <controlPr locked="0" defaultSize="0" autoFill="0" autoLine="0" autoPict="0">
                <anchor moveWithCells="1">
                  <from>
                    <xdr:col>0</xdr:col>
                    <xdr:colOff>76200</xdr:colOff>
                    <xdr:row>35</xdr:row>
                    <xdr:rowOff>142875</xdr:rowOff>
                  </from>
                  <to>
                    <xdr:col>0</xdr:col>
                    <xdr:colOff>285750</xdr:colOff>
                    <xdr:row>37</xdr:row>
                    <xdr:rowOff>19050</xdr:rowOff>
                  </to>
                </anchor>
              </controlPr>
            </control>
          </mc:Choice>
        </mc:AlternateContent>
        <mc:AlternateContent xmlns:mc="http://schemas.openxmlformats.org/markup-compatibility/2006">
          <mc:Choice Requires="x14">
            <control shapeId="13321" r:id="rId10" name="Check Box 9">
              <controlPr locked="0" defaultSize="0" autoFill="0" autoLine="0" autoPict="0">
                <anchor moveWithCells="1">
                  <from>
                    <xdr:col>0</xdr:col>
                    <xdr:colOff>76200</xdr:colOff>
                    <xdr:row>44</xdr:row>
                    <xdr:rowOff>133350</xdr:rowOff>
                  </from>
                  <to>
                    <xdr:col>0</xdr:col>
                    <xdr:colOff>285750</xdr:colOff>
                    <xdr:row>46</xdr:row>
                    <xdr:rowOff>9525</xdr:rowOff>
                  </to>
                </anchor>
              </controlPr>
            </control>
          </mc:Choice>
        </mc:AlternateContent>
        <mc:AlternateContent xmlns:mc="http://schemas.openxmlformats.org/markup-compatibility/2006">
          <mc:Choice Requires="x14">
            <control shapeId="13323" r:id="rId11" name="Check Box 11">
              <controlPr locked="0" defaultSize="0" autoFill="0" autoLine="0" autoPict="0">
                <anchor moveWithCells="1">
                  <from>
                    <xdr:col>10</xdr:col>
                    <xdr:colOff>0</xdr:colOff>
                    <xdr:row>51</xdr:row>
                    <xdr:rowOff>57150</xdr:rowOff>
                  </from>
                  <to>
                    <xdr:col>10</xdr:col>
                    <xdr:colOff>190500</xdr:colOff>
                    <xdr:row>52</xdr:row>
                    <xdr:rowOff>123825</xdr:rowOff>
                  </to>
                </anchor>
              </controlPr>
            </control>
          </mc:Choice>
        </mc:AlternateContent>
        <mc:AlternateContent xmlns:mc="http://schemas.openxmlformats.org/markup-compatibility/2006">
          <mc:Choice Requires="x14">
            <control shapeId="13324" r:id="rId12" name="Check Box 12">
              <controlPr locked="0" defaultSize="0" autoFill="0" autoLine="0" autoPict="0">
                <anchor moveWithCells="1">
                  <from>
                    <xdr:col>6</xdr:col>
                    <xdr:colOff>47625</xdr:colOff>
                    <xdr:row>51</xdr:row>
                    <xdr:rowOff>47625</xdr:rowOff>
                  </from>
                  <to>
                    <xdr:col>6</xdr:col>
                    <xdr:colOff>257175</xdr:colOff>
                    <xdr:row>52</xdr:row>
                    <xdr:rowOff>123825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Z74"/>
  <sheetViews>
    <sheetView showGridLines="0" view="pageBreakPreview" zoomScaleNormal="100" zoomScaleSheetLayoutView="100" workbookViewId="0">
      <selection activeCell="G8" sqref="G8:I8"/>
    </sheetView>
  </sheetViews>
  <sheetFormatPr defaultRowHeight="12.75" x14ac:dyDescent="0.15"/>
  <cols>
    <col min="1" max="6" width="5.7109375" style="80" customWidth="1"/>
    <col min="7" max="9" width="20.7109375" style="80" customWidth="1"/>
    <col min="10" max="23" width="5.7109375" style="80" customWidth="1"/>
    <col min="24" max="24" width="10.7109375" style="80" hidden="1" customWidth="1"/>
    <col min="25" max="25" width="40.85546875" style="80" hidden="1" customWidth="1"/>
    <col min="26" max="26" width="13" style="80" hidden="1" customWidth="1"/>
    <col min="27" max="49" width="5.7109375" style="80" customWidth="1"/>
    <col min="50" max="16384" width="9.140625" style="80"/>
  </cols>
  <sheetData>
    <row r="1" spans="1:26" x14ac:dyDescent="0.15">
      <c r="A1" s="80" t="s">
        <v>171</v>
      </c>
    </row>
    <row r="2" spans="1:26" x14ac:dyDescent="0.15">
      <c r="A2" s="80" t="s">
        <v>145</v>
      </c>
    </row>
    <row r="4" spans="1:26" x14ac:dyDescent="0.15">
      <c r="A4" s="80" t="s">
        <v>192</v>
      </c>
    </row>
    <row r="6" spans="1:26" x14ac:dyDescent="0.15">
      <c r="A6" s="84"/>
      <c r="B6" s="80" t="s">
        <v>341</v>
      </c>
    </row>
    <row r="7" spans="1:26" x14ac:dyDescent="0.15">
      <c r="A7" s="84"/>
    </row>
    <row r="8" spans="1:26" ht="39.75" customHeight="1" x14ac:dyDescent="0.15">
      <c r="B8" s="390" t="s">
        <v>342</v>
      </c>
      <c r="C8" s="390"/>
      <c r="D8" s="390"/>
      <c r="E8" s="390"/>
      <c r="F8" s="390"/>
      <c r="G8" s="577"/>
      <c r="H8" s="577"/>
      <c r="I8" s="577"/>
      <c r="X8" s="80" t="s">
        <v>277</v>
      </c>
      <c r="Y8" s="80" t="s">
        <v>343</v>
      </c>
      <c r="Z8" s="173" t="str">
        <f>IF(G8="","",G8)</f>
        <v/>
      </c>
    </row>
    <row r="9" spans="1:26" ht="39.950000000000003" customHeight="1" x14ac:dyDescent="0.15">
      <c r="B9" s="390" t="s">
        <v>344</v>
      </c>
      <c r="C9" s="390"/>
      <c r="D9" s="390"/>
      <c r="E9" s="390"/>
      <c r="F9" s="390"/>
      <c r="G9" s="577"/>
      <c r="H9" s="577"/>
      <c r="I9" s="577"/>
      <c r="X9" s="80" t="s">
        <v>278</v>
      </c>
      <c r="Y9" s="80" t="s">
        <v>345</v>
      </c>
      <c r="Z9" s="173" t="str">
        <f>IF(G9="","",G9)</f>
        <v/>
      </c>
    </row>
    <row r="10" spans="1:26" ht="39.950000000000003" customHeight="1" x14ac:dyDescent="0.15">
      <c r="A10" s="82"/>
      <c r="B10" s="390" t="s">
        <v>346</v>
      </c>
      <c r="C10" s="390"/>
      <c r="D10" s="390"/>
      <c r="E10" s="390"/>
      <c r="F10" s="390"/>
      <c r="G10" s="577"/>
      <c r="H10" s="577"/>
      <c r="I10" s="577"/>
      <c r="X10" s="80" t="s">
        <v>279</v>
      </c>
      <c r="Y10" s="80" t="s">
        <v>347</v>
      </c>
      <c r="Z10" s="173" t="str">
        <f>IF(G10="","",G10)</f>
        <v/>
      </c>
    </row>
    <row r="11" spans="1:26" ht="39.950000000000003" customHeight="1" x14ac:dyDescent="0.15">
      <c r="A11" s="82"/>
      <c r="B11" s="390" t="s">
        <v>457</v>
      </c>
      <c r="C11" s="390"/>
      <c r="D11" s="390"/>
      <c r="E11" s="390"/>
      <c r="F11" s="390"/>
      <c r="G11" s="577"/>
      <c r="H11" s="577"/>
      <c r="I11" s="577"/>
      <c r="X11" s="80" t="s">
        <v>280</v>
      </c>
      <c r="Y11" s="80" t="s">
        <v>348</v>
      </c>
      <c r="Z11" s="173" t="str">
        <f>IF(G11="","",G11)</f>
        <v/>
      </c>
    </row>
    <row r="12" spans="1:26" ht="12.75" customHeight="1" x14ac:dyDescent="0.15">
      <c r="A12" s="82"/>
      <c r="X12" s="80" t="s">
        <v>281</v>
      </c>
      <c r="Y12" s="80" t="s">
        <v>349</v>
      </c>
      <c r="Z12" s="173" t="str">
        <f>IF(G17="","",G17)</f>
        <v/>
      </c>
    </row>
    <row r="13" spans="1:26" ht="12.75" customHeight="1" x14ac:dyDescent="0.15">
      <c r="A13" s="82"/>
      <c r="X13" s="80" t="s">
        <v>282</v>
      </c>
      <c r="Y13" s="80" t="s">
        <v>350</v>
      </c>
      <c r="Z13" s="173" t="str">
        <f>IF(G18="","",G18)</f>
        <v/>
      </c>
    </row>
    <row r="14" spans="1:26" ht="12.75" customHeight="1" x14ac:dyDescent="0.15">
      <c r="A14" s="82"/>
      <c r="B14" s="84"/>
      <c r="C14" s="82"/>
      <c r="D14" s="82"/>
      <c r="E14" s="82"/>
      <c r="F14" s="82"/>
      <c r="G14" s="82"/>
      <c r="H14" s="82"/>
      <c r="I14" s="82"/>
      <c r="X14" s="80" t="s">
        <v>283</v>
      </c>
      <c r="Y14" s="80" t="s">
        <v>351</v>
      </c>
      <c r="Z14" s="173" t="str">
        <f>IF(G19="","",G19)</f>
        <v/>
      </c>
    </row>
    <row r="15" spans="1:26" ht="12.75" customHeight="1" x14ac:dyDescent="0.15">
      <c r="A15" s="82"/>
      <c r="B15" s="80" t="s">
        <v>134</v>
      </c>
      <c r="X15" s="80" t="s">
        <v>284</v>
      </c>
      <c r="Y15" s="80" t="s">
        <v>352</v>
      </c>
      <c r="Z15" s="173" t="str">
        <f>IF(G20="","",G20)</f>
        <v/>
      </c>
    </row>
    <row r="16" spans="1:26" x14ac:dyDescent="0.15">
      <c r="A16" s="82"/>
    </row>
    <row r="17" spans="1:9" ht="39.950000000000003" customHeight="1" x14ac:dyDescent="0.15">
      <c r="A17" s="82"/>
      <c r="B17" s="390" t="s">
        <v>342</v>
      </c>
      <c r="C17" s="390"/>
      <c r="D17" s="390"/>
      <c r="E17" s="390"/>
      <c r="F17" s="390"/>
      <c r="G17" s="577"/>
      <c r="H17" s="577"/>
      <c r="I17" s="577"/>
    </row>
    <row r="18" spans="1:9" ht="39.950000000000003" customHeight="1" x14ac:dyDescent="0.15">
      <c r="B18" s="390" t="s">
        <v>344</v>
      </c>
      <c r="C18" s="390"/>
      <c r="D18" s="390"/>
      <c r="E18" s="390"/>
      <c r="F18" s="390"/>
      <c r="G18" s="577"/>
      <c r="H18" s="577"/>
      <c r="I18" s="577"/>
    </row>
    <row r="19" spans="1:9" ht="39.950000000000003" customHeight="1" x14ac:dyDescent="0.15">
      <c r="B19" s="390" t="s">
        <v>346</v>
      </c>
      <c r="C19" s="390"/>
      <c r="D19" s="390"/>
      <c r="E19" s="390"/>
      <c r="F19" s="390"/>
      <c r="G19" s="577"/>
      <c r="H19" s="577"/>
      <c r="I19" s="577"/>
    </row>
    <row r="20" spans="1:9" ht="39.950000000000003" customHeight="1" x14ac:dyDescent="0.15">
      <c r="A20" s="82"/>
      <c r="B20" s="390" t="s">
        <v>457</v>
      </c>
      <c r="C20" s="390"/>
      <c r="D20" s="390"/>
      <c r="E20" s="390"/>
      <c r="F20" s="390"/>
      <c r="G20" s="577"/>
      <c r="H20" s="577"/>
      <c r="I20" s="577"/>
    </row>
    <row r="21" spans="1:9" x14ac:dyDescent="0.15">
      <c r="A21" s="82"/>
      <c r="B21" s="82"/>
      <c r="C21" s="82"/>
      <c r="D21" s="82"/>
      <c r="E21" s="82"/>
      <c r="F21" s="82"/>
      <c r="G21" s="82"/>
      <c r="H21" s="82"/>
      <c r="I21" s="82"/>
    </row>
    <row r="22" spans="1:9" x14ac:dyDescent="0.15">
      <c r="A22" s="82"/>
      <c r="B22" s="82"/>
      <c r="C22" s="82"/>
      <c r="D22" s="82"/>
      <c r="E22" s="82"/>
      <c r="F22" s="82"/>
      <c r="G22" s="82"/>
      <c r="H22" s="82"/>
      <c r="I22" s="82"/>
    </row>
    <row r="23" spans="1:9" x14ac:dyDescent="0.15">
      <c r="A23" s="82"/>
      <c r="B23" s="82"/>
      <c r="C23" s="82"/>
      <c r="D23" s="82"/>
      <c r="E23" s="82"/>
      <c r="F23" s="82"/>
      <c r="G23" s="82"/>
      <c r="H23" s="82"/>
      <c r="I23" s="82"/>
    </row>
    <row r="24" spans="1:9" x14ac:dyDescent="0.15">
      <c r="A24" s="82"/>
      <c r="B24" s="82"/>
      <c r="C24" s="82"/>
      <c r="D24" s="82"/>
      <c r="E24" s="82"/>
      <c r="F24" s="82"/>
      <c r="G24" s="82"/>
      <c r="H24" s="82"/>
      <c r="I24" s="82"/>
    </row>
    <row r="25" spans="1:9" x14ac:dyDescent="0.15">
      <c r="A25" s="82"/>
      <c r="B25" s="82"/>
      <c r="C25" s="82"/>
      <c r="D25" s="82"/>
      <c r="E25" s="82"/>
      <c r="F25" s="82"/>
      <c r="G25" s="82"/>
      <c r="H25" s="82"/>
      <c r="I25" s="82"/>
    </row>
    <row r="26" spans="1:9" x14ac:dyDescent="0.15">
      <c r="A26" s="82"/>
      <c r="B26" s="82"/>
      <c r="C26" s="82"/>
      <c r="D26" s="82"/>
      <c r="E26" s="82"/>
      <c r="F26" s="82"/>
      <c r="G26" s="82"/>
      <c r="H26" s="82"/>
      <c r="I26" s="82"/>
    </row>
    <row r="27" spans="1:9" x14ac:dyDescent="0.15">
      <c r="A27" s="82"/>
      <c r="B27" s="82"/>
      <c r="C27" s="82"/>
      <c r="D27" s="82"/>
      <c r="E27" s="82"/>
      <c r="F27" s="82"/>
      <c r="G27" s="82"/>
      <c r="H27" s="82"/>
      <c r="I27" s="82"/>
    </row>
    <row r="28" spans="1:9" ht="12.75" customHeight="1" x14ac:dyDescent="0.15">
      <c r="A28" s="82"/>
      <c r="B28" s="82"/>
      <c r="C28" s="82"/>
      <c r="D28" s="82"/>
      <c r="E28" s="82"/>
      <c r="F28" s="82"/>
      <c r="G28" s="82"/>
      <c r="H28" s="82"/>
      <c r="I28" s="82"/>
    </row>
    <row r="29" spans="1:9" x14ac:dyDescent="0.15">
      <c r="A29" s="82"/>
      <c r="B29" s="82"/>
      <c r="C29" s="82"/>
      <c r="D29" s="82"/>
      <c r="E29" s="82"/>
      <c r="F29" s="82"/>
      <c r="G29" s="82"/>
      <c r="H29" s="82"/>
      <c r="I29" s="82"/>
    </row>
    <row r="30" spans="1:9" x14ac:dyDescent="0.15">
      <c r="A30" s="82"/>
      <c r="B30" s="82"/>
      <c r="C30" s="82"/>
      <c r="D30" s="82"/>
      <c r="E30" s="82"/>
      <c r="F30" s="82"/>
      <c r="G30" s="82"/>
      <c r="H30" s="82"/>
      <c r="I30" s="82"/>
    </row>
    <row r="36" spans="1:9" x14ac:dyDescent="0.15">
      <c r="A36" s="82"/>
      <c r="B36" s="82"/>
      <c r="C36" s="82"/>
      <c r="D36" s="82"/>
      <c r="E36" s="82"/>
      <c r="F36" s="82"/>
      <c r="G36" s="82"/>
      <c r="H36" s="82"/>
      <c r="I36" s="82"/>
    </row>
    <row r="37" spans="1:9" x14ac:dyDescent="0.15">
      <c r="A37" s="82"/>
      <c r="B37" s="82"/>
      <c r="C37" s="82"/>
      <c r="D37" s="82"/>
      <c r="E37" s="82"/>
      <c r="F37" s="82"/>
      <c r="G37" s="82"/>
      <c r="H37" s="82"/>
      <c r="I37" s="82"/>
    </row>
    <row r="38" spans="1:9" x14ac:dyDescent="0.15">
      <c r="A38" s="82"/>
      <c r="B38" s="82"/>
      <c r="C38" s="82"/>
      <c r="D38" s="82"/>
      <c r="E38" s="82"/>
      <c r="F38" s="82"/>
      <c r="G38" s="82"/>
      <c r="H38" s="82"/>
      <c r="I38" s="82"/>
    </row>
    <row r="39" spans="1:9" x14ac:dyDescent="0.15">
      <c r="A39" s="82"/>
      <c r="B39" s="82"/>
      <c r="C39" s="82"/>
      <c r="D39" s="82"/>
      <c r="E39" s="82"/>
      <c r="F39" s="82"/>
      <c r="G39" s="82"/>
      <c r="H39" s="82"/>
      <c r="I39" s="82"/>
    </row>
    <row r="40" spans="1:9" x14ac:dyDescent="0.15">
      <c r="A40" s="82"/>
      <c r="B40" s="82"/>
      <c r="C40" s="82"/>
      <c r="D40" s="82"/>
      <c r="E40" s="82"/>
      <c r="F40" s="82"/>
      <c r="G40" s="82"/>
      <c r="H40" s="82"/>
      <c r="I40" s="82"/>
    </row>
    <row r="41" spans="1:9" x14ac:dyDescent="0.15">
      <c r="A41" s="82"/>
      <c r="B41" s="82"/>
      <c r="C41" s="82"/>
      <c r="D41" s="82"/>
      <c r="E41" s="82"/>
      <c r="F41" s="82"/>
      <c r="G41" s="82"/>
      <c r="H41" s="82"/>
      <c r="I41" s="82"/>
    </row>
    <row r="70" spans="2:16" x14ac:dyDescent="0.15">
      <c r="B70" s="180"/>
      <c r="C70" s="180"/>
      <c r="D70" s="180"/>
      <c r="E70" s="180"/>
      <c r="F70" s="180"/>
      <c r="G70" s="180"/>
      <c r="H70" s="180"/>
      <c r="I70" s="180"/>
      <c r="J70" s="180"/>
      <c r="K70" s="180"/>
      <c r="L70" s="180"/>
      <c r="M70" s="180"/>
      <c r="N70" s="180"/>
      <c r="O70" s="180"/>
      <c r="P70" s="180"/>
    </row>
    <row r="71" spans="2:16" x14ac:dyDescent="0.15">
      <c r="B71" s="180"/>
      <c r="C71" s="180"/>
      <c r="D71" s="180"/>
      <c r="E71" s="180"/>
      <c r="F71" s="180"/>
      <c r="G71" s="180"/>
      <c r="H71" s="180"/>
      <c r="I71" s="180"/>
      <c r="J71" s="180"/>
      <c r="K71" s="180"/>
      <c r="L71" s="180"/>
      <c r="M71" s="180"/>
      <c r="N71" s="180"/>
      <c r="O71" s="180"/>
      <c r="P71" s="180"/>
    </row>
    <row r="74" spans="2:16" x14ac:dyDescent="0.15">
      <c r="B74" s="180"/>
      <c r="C74" s="180"/>
      <c r="D74" s="180"/>
      <c r="E74" s="180"/>
      <c r="F74" s="180"/>
      <c r="G74" s="180"/>
    </row>
  </sheetData>
  <sheetProtection algorithmName="SHA-512" hashValue="oqcJWkhdJQJXFxP0UQZPioDxBxBeur8DWjbHbCkKuifIFKqZyJV7rCod8qW2UgLTOQpKuSjm3YwqmEtaODzqTw==" saltValue="bdYl7VfuctcdhNiXs2HxYw==" spinCount="100000" sheet="1" objects="1" scenarios="1" formatCells="0" formatRows="0" selectLockedCells="1"/>
  <mergeCells count="16">
    <mergeCell ref="B19:F19"/>
    <mergeCell ref="G19:I19"/>
    <mergeCell ref="B20:F20"/>
    <mergeCell ref="G20:I20"/>
    <mergeCell ref="B11:F11"/>
    <mergeCell ref="G11:I11"/>
    <mergeCell ref="B17:F17"/>
    <mergeCell ref="G17:I17"/>
    <mergeCell ref="B18:F18"/>
    <mergeCell ref="G18:I18"/>
    <mergeCell ref="B8:F8"/>
    <mergeCell ref="G8:I8"/>
    <mergeCell ref="B9:F9"/>
    <mergeCell ref="G9:I9"/>
    <mergeCell ref="B10:F10"/>
    <mergeCell ref="G10:I10"/>
  </mergeCells>
  <phoneticPr fontId="7"/>
  <dataValidations count="1">
    <dataValidation imeMode="halfAlpha" allowBlank="1" showInputMessage="1" showErrorMessage="1" sqref="G10:G11 G19:G20" xr:uid="{00000000-0002-0000-0800-000000000000}"/>
  </dataValidations>
  <pageMargins left="0.70866141732283472" right="0.7086614173228347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31新規転記用FMT</vt:lpstr>
      <vt:lpstr>更新履歴</vt:lpstr>
      <vt:lpstr>提出書類一覧</vt:lpstr>
      <vt:lpstr>【参考】見込み省エネルギー量の算出（要件アと要件ウ）</vt:lpstr>
      <vt:lpstr>（様式第１）融資計画書</vt:lpstr>
      <vt:lpstr>（別添１）融資計画詳細1</vt:lpstr>
      <vt:lpstr>（別添１）融資計画詳細2</vt:lpstr>
      <vt:lpstr>（別添１）融資計画詳細3</vt:lpstr>
      <vt:lpstr>（別添１）融資計画詳細4</vt:lpstr>
      <vt:lpstr>（別添２）役員名簿（指定金融機関）</vt:lpstr>
      <vt:lpstr>（別添２）役員名簿 (利子補給対象事業者)</vt:lpstr>
      <vt:lpstr>（別添３）利子補給金の交付の対象となる経費リスト</vt:lpstr>
      <vt:lpstr>（別添４）エネルギー消費効率の根拠（要件ア）</vt:lpstr>
      <vt:lpstr>（別添５）エネルギー消費原単位の改善根拠（要件イ）</vt:lpstr>
      <vt:lpstr>（別添６）省エネルギー取組の根拠（要件ウ）</vt:lpstr>
      <vt:lpstr>（別添７）見込み省エネルギー量の算出（要件アと要件ウ）</vt:lpstr>
      <vt:lpstr>(別添７）見込み省エネルギー量の算出（要件イ）</vt:lpstr>
      <vt:lpstr>エネルギー使用量の原油換算表（任意）</vt:lpstr>
      <vt:lpstr>'（別添１）融資計画詳細1'!Print_Area</vt:lpstr>
      <vt:lpstr>'（別添１）融資計画詳細2'!Print_Area</vt:lpstr>
      <vt:lpstr>'（別添１）融資計画詳細3'!Print_Area</vt:lpstr>
      <vt:lpstr>'（別添１）融資計画詳細4'!Print_Area</vt:lpstr>
      <vt:lpstr>'（別添２）役員名簿 (利子補給対象事業者)'!Print_Area</vt:lpstr>
      <vt:lpstr>'（別添２）役員名簿（指定金融機関）'!Print_Area</vt:lpstr>
      <vt:lpstr>'（別添３）利子補給金の交付の対象となる経費リスト'!Print_Area</vt:lpstr>
      <vt:lpstr>'（別添４）エネルギー消費効率の根拠（要件ア）'!Print_Area</vt:lpstr>
      <vt:lpstr>'（別添５）エネルギー消費原単位の改善根拠（要件イ）'!Print_Area</vt:lpstr>
      <vt:lpstr>'（別添６）省エネルギー取組の根拠（要件ウ）'!Print_Area</vt:lpstr>
      <vt:lpstr>'（別添７）見込み省エネルギー量の算出（要件アと要件ウ）'!Print_Area</vt:lpstr>
      <vt:lpstr>'(別添７）見込み省エネルギー量の算出（要件イ）'!Print_Area</vt:lpstr>
      <vt:lpstr>'（様式第１）融資計画書'!Print_Area</vt:lpstr>
      <vt:lpstr>'【参考】見込み省エネルギー量の算出（要件アと要件ウ）'!Print_Area</vt:lpstr>
      <vt:lpstr>'エネルギー使用量の原油換算表（任意）'!Print_Area</vt:lpstr>
      <vt:lpstr>提出書類一覧!Print_Area</vt:lpstr>
      <vt:lpstr>'31新規転記用FMT'!Print_Titles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2018-05-17T09:01:19Z</dcterms:created>
  <dcterms:modified xsi:type="dcterms:W3CDTF">2019-10-10T04:36:43Z</dcterms:modified>
</cp:coreProperties>
</file>