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defaultThemeVersion="124226"/>
  <xr:revisionPtr revIDLastSave="0" documentId="13_ncr:1_{C47A529B-2BA3-40A9-8D84-3653F6A62E4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ｄ－３－２－４" sheetId="6" r:id="rId1"/>
  </sheets>
  <definedNames>
    <definedName name="_xlnm.Print_Area" localSheetId="0">'ｄ－３－２－４'!$B$2:$N$109</definedName>
    <definedName name="_xlnm.Print_Titles" localSheetId="0">'ｄ－３－２－４'!$4:$6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2" i="6" l="1"/>
  <c r="N96" i="6"/>
  <c r="N95" i="6"/>
  <c r="K95" i="6"/>
  <c r="N92" i="6"/>
  <c r="N94" i="6" l="1"/>
  <c r="N93" i="6"/>
  <c r="K94" i="6"/>
  <c r="K92" i="6"/>
  <c r="N91" i="6"/>
  <c r="N90" i="6"/>
  <c r="N89" i="6"/>
  <c r="N88" i="6"/>
  <c r="M94" i="6"/>
  <c r="L94" i="6"/>
  <c r="I94" i="6"/>
  <c r="J94" i="6"/>
  <c r="M93" i="6"/>
  <c r="L93" i="6"/>
  <c r="I93" i="6"/>
  <c r="J93" i="6"/>
  <c r="L92" i="6"/>
  <c r="M92" i="6"/>
  <c r="I92" i="6"/>
  <c r="K83" i="6"/>
  <c r="K77" i="6"/>
  <c r="K76" i="6"/>
  <c r="K75" i="6"/>
  <c r="K74" i="6"/>
  <c r="K72" i="6"/>
  <c r="N86" i="6" l="1"/>
  <c r="K86" i="6"/>
  <c r="K91" i="6"/>
  <c r="K90" i="6"/>
  <c r="N79" i="6"/>
  <c r="K79" i="6"/>
  <c r="N78" i="6"/>
  <c r="K78" i="6"/>
  <c r="N77" i="6"/>
  <c r="N76" i="6"/>
  <c r="N75" i="6"/>
  <c r="N74" i="6"/>
  <c r="K87" i="6"/>
  <c r="K85" i="6"/>
  <c r="K84" i="6"/>
  <c r="K82" i="6"/>
  <c r="K81" i="6"/>
  <c r="K93" i="6" s="1"/>
  <c r="K96" i="6" s="1"/>
  <c r="K80" i="6"/>
  <c r="K73" i="6"/>
  <c r="K88" i="6"/>
  <c r="K89" i="6"/>
  <c r="N65" i="6"/>
  <c r="K56" i="6"/>
  <c r="N87" i="6" l="1"/>
  <c r="N85" i="6"/>
  <c r="N84" i="6"/>
  <c r="N83" i="6"/>
  <c r="N72" i="6"/>
  <c r="N73" i="6"/>
  <c r="N80" i="6"/>
  <c r="N81" i="6"/>
  <c r="N82" i="6"/>
  <c r="K65" i="6"/>
  <c r="K63" i="6"/>
  <c r="N63" i="6"/>
  <c r="N61" i="6"/>
  <c r="K61" i="6"/>
  <c r="N59" i="6"/>
  <c r="K59" i="6"/>
  <c r="N57" i="6"/>
  <c r="K57" i="6"/>
  <c r="K64" i="6"/>
  <c r="N71" i="6"/>
  <c r="K71" i="6"/>
  <c r="N70" i="6"/>
  <c r="K70" i="6"/>
  <c r="N69" i="6"/>
  <c r="K69" i="6"/>
  <c r="N68" i="6"/>
  <c r="K68" i="6"/>
  <c r="N67" i="6"/>
  <c r="K67" i="6"/>
  <c r="N66" i="6"/>
  <c r="K66" i="6"/>
  <c r="N64" i="6"/>
  <c r="N55" i="6"/>
  <c r="K55" i="6"/>
  <c r="K54" i="6"/>
  <c r="N40" i="6"/>
  <c r="K40" i="6"/>
  <c r="N39" i="6"/>
  <c r="K39" i="6"/>
  <c r="N38" i="6"/>
  <c r="K38" i="6"/>
  <c r="N45" i="6"/>
  <c r="K45" i="6"/>
  <c r="N44" i="6"/>
  <c r="K44" i="6"/>
  <c r="N43" i="6"/>
  <c r="K43" i="6"/>
  <c r="N42" i="6"/>
  <c r="K42" i="6"/>
  <c r="N54" i="6"/>
  <c r="N53" i="6"/>
  <c r="K53" i="6"/>
  <c r="N52" i="6"/>
  <c r="K52" i="6"/>
  <c r="N51" i="6"/>
  <c r="K51" i="6"/>
  <c r="N50" i="6"/>
  <c r="K50" i="6"/>
  <c r="N49" i="6"/>
  <c r="K49" i="6"/>
  <c r="N48" i="6"/>
  <c r="K48" i="6"/>
  <c r="N47" i="6"/>
  <c r="K47" i="6"/>
  <c r="N46" i="6"/>
  <c r="K46" i="6"/>
  <c r="N41" i="6"/>
  <c r="K41" i="6"/>
  <c r="N12" i="6"/>
  <c r="K12" i="6"/>
  <c r="K8" i="6"/>
  <c r="K31" i="6"/>
  <c r="N98" i="6" l="1"/>
  <c r="K98" i="6"/>
  <c r="N33" i="6"/>
  <c r="K33" i="6"/>
  <c r="N27" i="6"/>
  <c r="K27" i="6"/>
  <c r="N25" i="6"/>
  <c r="K25" i="6"/>
  <c r="N24" i="6"/>
  <c r="K24" i="6"/>
  <c r="K26" i="6"/>
  <c r="N26" i="6"/>
  <c r="N62" i="6" l="1"/>
  <c r="N60" i="6"/>
  <c r="N58" i="6"/>
  <c r="N56" i="6"/>
  <c r="N37" i="6"/>
  <c r="N36" i="6"/>
  <c r="N35" i="6"/>
  <c r="N34" i="6"/>
  <c r="N32" i="6"/>
  <c r="N31" i="6"/>
  <c r="N30" i="6"/>
  <c r="N29" i="6"/>
  <c r="N28" i="6"/>
  <c r="N23" i="6"/>
  <c r="N22" i="6"/>
  <c r="N21" i="6"/>
  <c r="N20" i="6"/>
  <c r="N19" i="6"/>
  <c r="N18" i="6"/>
  <c r="N17" i="6"/>
  <c r="N16" i="6"/>
  <c r="N15" i="6"/>
  <c r="N14" i="6"/>
  <c r="N13" i="6"/>
  <c r="N11" i="6"/>
  <c r="N10" i="6"/>
  <c r="N9" i="6"/>
  <c r="N8" i="6"/>
  <c r="N97" i="6" l="1"/>
  <c r="K62" i="6"/>
  <c r="K58" i="6"/>
  <c r="K37" i="6"/>
  <c r="K35" i="6"/>
  <c r="K32" i="6"/>
  <c r="K30" i="6"/>
  <c r="K28" i="6"/>
  <c r="K23" i="6"/>
  <c r="K21" i="6"/>
  <c r="K19" i="6"/>
  <c r="K17" i="6"/>
  <c r="K15" i="6"/>
  <c r="K13" i="6"/>
  <c r="K10" i="6"/>
  <c r="K60" i="6"/>
  <c r="K36" i="6"/>
  <c r="K34" i="6"/>
  <c r="K29" i="6"/>
  <c r="K22" i="6"/>
  <c r="K20" i="6"/>
  <c r="K18" i="6"/>
  <c r="K16" i="6"/>
  <c r="K14" i="6"/>
  <c r="K11" i="6"/>
  <c r="K9" i="6"/>
  <c r="K97" i="6" l="1"/>
  <c r="L100" i="6" l="1"/>
  <c r="I108" i="6"/>
  <c r="I109" i="6"/>
</calcChain>
</file>

<file path=xl/sharedStrings.xml><?xml version="1.0" encoding="utf-8"?>
<sst xmlns="http://schemas.openxmlformats.org/spreadsheetml/2006/main" count="266" uniqueCount="141">
  <si>
    <t>単位</t>
  </si>
  <si>
    <t xml:space="preserve">
換算
係数
(GJ/
単位)</t>
    <rPh sb="1" eb="3">
      <t>カンサン</t>
    </rPh>
    <rPh sb="4" eb="6">
      <t>ケイスウ</t>
    </rPh>
    <rPh sb="12" eb="14">
      <t>タンイ</t>
    </rPh>
    <phoneticPr fontId="3"/>
  </si>
  <si>
    <t>使用量
A</t>
    <rPh sb="0" eb="3">
      <t>シヨウリョウ</t>
    </rPh>
    <phoneticPr fontId="3"/>
  </si>
  <si>
    <t>販売した副生エネルギーの量 B</t>
    <rPh sb="0" eb="2">
      <t>ハンバイ</t>
    </rPh>
    <rPh sb="4" eb="6">
      <t>フクセイ</t>
    </rPh>
    <rPh sb="12" eb="13">
      <t>リョウ</t>
    </rPh>
    <phoneticPr fontId="3"/>
  </si>
  <si>
    <t>差引後の熱量
(A-B)×換算係数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</si>
  <si>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使用量
C</t>
    <rPh sb="0" eb="3">
      <t>シヨウリョウ</t>
    </rPh>
    <phoneticPr fontId="3"/>
  </si>
  <si>
    <t>販売する副生エネルギーの量 D</t>
    <rPh sb="0" eb="2">
      <t>ハンバイ</t>
    </rPh>
    <rPh sb="4" eb="6">
      <t>フクセイ</t>
    </rPh>
    <rPh sb="12" eb="13">
      <t>リョウ</t>
    </rPh>
    <phoneticPr fontId="3"/>
  </si>
  <si>
    <t>差引後の熱量
(C-D)×換算係数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</si>
  <si>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数値</t>
    <rPh sb="0" eb="2">
      <t>スウチ</t>
    </rPh>
    <phoneticPr fontId="3"/>
  </si>
  <si>
    <t>熱量（GJ）</t>
    <rPh sb="0" eb="2">
      <t>ネツリョウ</t>
    </rPh>
    <phoneticPr fontId="3"/>
  </si>
  <si>
    <t>生産量　　</t>
    <phoneticPr fontId="3"/>
  </si>
  <si>
    <t>トン</t>
    <phoneticPr fontId="3"/>
  </si>
  <si>
    <t>ａ</t>
    <phoneticPr fontId="3"/>
  </si>
  <si>
    <t>原油</t>
  </si>
  <si>
    <t>ｋｌ</t>
  </si>
  <si>
    <t>揮発油（ガソリン）</t>
  </si>
  <si>
    <t>ナフサ</t>
  </si>
  <si>
    <t>灯油</t>
  </si>
  <si>
    <t>軽油</t>
  </si>
  <si>
    <t>Ａ重油</t>
  </si>
  <si>
    <t>Ｂ・Ｃ重油</t>
  </si>
  <si>
    <t>石油アスファルト</t>
  </si>
  <si>
    <t>ｔ</t>
  </si>
  <si>
    <t>石油コークス</t>
  </si>
  <si>
    <t>石油ガス</t>
  </si>
  <si>
    <t>液化石油ガス(ＬＰＧ)</t>
  </si>
  <si>
    <t>石油系炭化水素ガス</t>
  </si>
  <si>
    <t>千ｍ３</t>
  </si>
  <si>
    <t>可燃性
天然ガス</t>
  </si>
  <si>
    <t>液化天然ガス(ＬＮＧ)</t>
  </si>
  <si>
    <t>その他可燃性天然ガス</t>
  </si>
  <si>
    <t>石炭</t>
  </si>
  <si>
    <t>石炭コークス</t>
  </si>
  <si>
    <t>コールタール</t>
  </si>
  <si>
    <t>コークス炉ガス</t>
  </si>
  <si>
    <t>高炉ガス</t>
  </si>
  <si>
    <t>転炉ガス</t>
  </si>
  <si>
    <t>都市ガス１３A</t>
    <phoneticPr fontId="3"/>
  </si>
  <si>
    <t>産業用蒸気</t>
    <rPh sb="0" eb="3">
      <t>サンギョウヨウ</t>
    </rPh>
    <phoneticPr fontId="3"/>
  </si>
  <si>
    <t>GＪ</t>
  </si>
  <si>
    <t>産業用以外の蒸気</t>
    <rPh sb="0" eb="3">
      <t>サンギョウヨウ</t>
    </rPh>
    <rPh sb="3" eb="5">
      <t>イガイ</t>
    </rPh>
    <rPh sb="6" eb="8">
      <t>ジョウキ</t>
    </rPh>
    <phoneticPr fontId="3"/>
  </si>
  <si>
    <t>温水</t>
  </si>
  <si>
    <t>冷水</t>
  </si>
  <si>
    <t>電気</t>
    <rPh sb="0" eb="2">
      <t>デンキ</t>
    </rPh>
    <phoneticPr fontId="3"/>
  </si>
  <si>
    <t>千ｋWh</t>
  </si>
  <si>
    <t>-</t>
    <phoneticPr fontId="3"/>
  </si>
  <si>
    <t>GJ</t>
    <phoneticPr fontId="3"/>
  </si>
  <si>
    <t>【省エネルギー効果】</t>
    <rPh sb="1" eb="2">
      <t>ショウ</t>
    </rPh>
    <rPh sb="7" eb="9">
      <t>コウカ</t>
    </rPh>
    <phoneticPr fontId="3"/>
  </si>
  <si>
    <t>熱量合計</t>
    <rPh sb="2" eb="4">
      <t>ゴウケイ</t>
    </rPh>
    <phoneticPr fontId="1"/>
  </si>
  <si>
    <r>
      <rPr>
        <b/>
        <sz val="10"/>
        <rFont val="ＭＳ 明朝"/>
        <family val="1"/>
        <charset val="128"/>
      </rPr>
      <t>原油換算量</t>
    </r>
    <r>
      <rPr>
        <sz val="10"/>
        <rFont val="ＭＳ 明朝"/>
        <family val="1"/>
        <charset val="128"/>
      </rPr>
      <t xml:space="preserve">
(10GJ=0.258kl)</t>
    </r>
    <phoneticPr fontId="3"/>
  </si>
  <si>
    <t>　　　</t>
    <phoneticPr fontId="3"/>
  </si>
  <si>
    <t>・導入後に生産量や稼働時間等が減る見込みがある場合、導入後の生産量は過去の実績年度と同じとすることとし、</t>
    <rPh sb="1" eb="3">
      <t>ドウニュウ</t>
    </rPh>
    <rPh sb="3" eb="4">
      <t>ゴ</t>
    </rPh>
    <rPh sb="5" eb="7">
      <t>セイサン</t>
    </rPh>
    <rPh sb="7" eb="8">
      <t>リョウ</t>
    </rPh>
    <rPh sb="9" eb="11">
      <t>カドウ</t>
    </rPh>
    <rPh sb="11" eb="13">
      <t>ジカン</t>
    </rPh>
    <rPh sb="13" eb="14">
      <t>トウ</t>
    </rPh>
    <rPh sb="15" eb="16">
      <t>ヘ</t>
    </rPh>
    <rPh sb="17" eb="19">
      <t>ミコ</t>
    </rPh>
    <rPh sb="23" eb="25">
      <t>バアイ</t>
    </rPh>
    <rPh sb="26" eb="28">
      <t>ドウニュウ</t>
    </rPh>
    <rPh sb="28" eb="29">
      <t>ゴ</t>
    </rPh>
    <rPh sb="30" eb="32">
      <t>セイサン</t>
    </rPh>
    <rPh sb="32" eb="33">
      <t>リョウ</t>
    </rPh>
    <rPh sb="34" eb="36">
      <t>カコ</t>
    </rPh>
    <rPh sb="37" eb="39">
      <t>ジッセキ</t>
    </rPh>
    <rPh sb="39" eb="41">
      <t>ネンド</t>
    </rPh>
    <rPh sb="42" eb="43">
      <t>オナ</t>
    </rPh>
    <phoneticPr fontId="3"/>
  </si>
  <si>
    <t>　同条件として省エネルギー計算すること。</t>
    <rPh sb="1" eb="4">
      <t>ドウジョウケン</t>
    </rPh>
    <rPh sb="7" eb="8">
      <t>ショウ</t>
    </rPh>
    <rPh sb="13" eb="15">
      <t>ケイサン</t>
    </rPh>
    <phoneticPr fontId="3"/>
  </si>
  <si>
    <t>・導入後のエネルギー使用量は、補助事業に係わるエネルギー消費量の差異のみを織り込む。</t>
    <phoneticPr fontId="3"/>
  </si>
  <si>
    <t>・事業場への入出のエネルギー全てに関して記述すること。</t>
    <phoneticPr fontId="3"/>
  </si>
  <si>
    <t>（注）</t>
    <rPh sb="1" eb="2">
      <t>チュウ</t>
    </rPh>
    <phoneticPr fontId="3"/>
  </si>
  <si>
    <t>※内数の為、合計に含まず</t>
    <rPh sb="1" eb="2">
      <t>ウチ</t>
    </rPh>
    <rPh sb="2" eb="3">
      <t>スウ</t>
    </rPh>
    <rPh sb="4" eb="5">
      <t>タメ</t>
    </rPh>
    <rPh sb="6" eb="8">
      <t>ゴウケイ</t>
    </rPh>
    <rPh sb="9" eb="10">
      <t>フク</t>
    </rPh>
    <phoneticPr fontId="3"/>
  </si>
  <si>
    <t>原油のうちコンデンセート
（ＮＧＬ）</t>
    <rPh sb="0" eb="2">
      <t>ゲンユ</t>
    </rPh>
    <phoneticPr fontId="3"/>
  </si>
  <si>
    <t>%</t>
    <phoneticPr fontId="3"/>
  </si>
  <si>
    <t>kl</t>
    <phoneticPr fontId="3"/>
  </si>
  <si>
    <t>【燃料評価単価】</t>
    <phoneticPr fontId="3"/>
  </si>
  <si>
    <t>ｂ</t>
    <phoneticPr fontId="3"/>
  </si>
  <si>
    <t>Ｆ</t>
    <phoneticPr fontId="3"/>
  </si>
  <si>
    <t>ｃ</t>
    <phoneticPr fontId="3"/>
  </si>
  <si>
    <t>Ｅ</t>
    <phoneticPr fontId="3"/>
  </si>
  <si>
    <t>（ｂ－ｃ）／ｂ</t>
    <phoneticPr fontId="3"/>
  </si>
  <si>
    <t>千ｋWh</t>
    <phoneticPr fontId="3"/>
  </si>
  <si>
    <t>kl</t>
    <phoneticPr fontId="3"/>
  </si>
  <si>
    <t>エネルギーの種類</t>
    <rPh sb="6" eb="8">
      <t>シュルイ</t>
    </rPh>
    <phoneticPr fontId="3"/>
  </si>
  <si>
    <t>　ｂ－ｃ</t>
    <phoneticPr fontId="3"/>
  </si>
  <si>
    <r>
      <rPr>
        <sz val="11"/>
        <color rgb="FF0000FF"/>
        <rFont val="ＭＳ 明朝"/>
        <family val="1"/>
        <charset val="128"/>
      </rPr>
      <t>2021</t>
    </r>
    <r>
      <rPr>
        <sz val="11"/>
        <rFont val="ＭＳ 明朝"/>
        <family val="1"/>
        <charset val="128"/>
      </rPr>
      <t>年度（実績）</t>
    </r>
    <rPh sb="4" eb="6">
      <t>ネンド</t>
    </rPh>
    <rPh sb="7" eb="9">
      <t>ジッセキ</t>
    </rPh>
    <phoneticPr fontId="3"/>
  </si>
  <si>
    <t>ジェット燃料油</t>
    <rPh sb="4" eb="7">
      <t>ネンリョウユ</t>
    </rPh>
    <phoneticPr fontId="3"/>
  </si>
  <si>
    <t>輸入原料炭</t>
    <rPh sb="0" eb="2">
      <t>ユニュウ</t>
    </rPh>
    <phoneticPr fontId="3"/>
  </si>
  <si>
    <t>コークス用原料炭</t>
    <rPh sb="4" eb="5">
      <t>ヨウ</t>
    </rPh>
    <phoneticPr fontId="3"/>
  </si>
  <si>
    <t>吹込用原料炭</t>
    <rPh sb="0" eb="2">
      <t>フキコ</t>
    </rPh>
    <rPh sb="2" eb="3">
      <t>ヨウ</t>
    </rPh>
    <phoneticPr fontId="3"/>
  </si>
  <si>
    <t>輸入一般炭</t>
    <rPh sb="0" eb="2">
      <t>ユニュウ</t>
    </rPh>
    <phoneticPr fontId="3"/>
  </si>
  <si>
    <t>国産一般炭</t>
    <rPh sb="0" eb="2">
      <t>コクサン</t>
    </rPh>
    <phoneticPr fontId="3"/>
  </si>
  <si>
    <t>輸入無煙炭</t>
    <rPh sb="0" eb="2">
      <t>ユニュウ</t>
    </rPh>
    <phoneticPr fontId="3"/>
  </si>
  <si>
    <t>化石燃料</t>
    <rPh sb="0" eb="4">
      <t>カセキネンリョウ</t>
    </rPh>
    <phoneticPr fontId="3"/>
  </si>
  <si>
    <t>発電用高炉ガス</t>
    <rPh sb="0" eb="3">
      <t>ハツデンヨウ</t>
    </rPh>
    <phoneticPr fontId="3"/>
  </si>
  <si>
    <t>非化石燃料</t>
    <rPh sb="0" eb="3">
      <t>ヒカセキ</t>
    </rPh>
    <rPh sb="3" eb="5">
      <t>ネンリョウ</t>
    </rPh>
    <phoneticPr fontId="3"/>
  </si>
  <si>
    <t>黒液</t>
  </si>
  <si>
    <t>木材</t>
  </si>
  <si>
    <t>木質廃材</t>
  </si>
  <si>
    <t>バイオエタノール</t>
  </si>
  <si>
    <t>バイオディーゼル</t>
  </si>
  <si>
    <t>バイオガス</t>
  </si>
  <si>
    <t>その他バイオマス</t>
  </si>
  <si>
    <t>ＲＤＦ</t>
  </si>
  <si>
    <t>ＲＰＦ</t>
  </si>
  <si>
    <t>廃タイヤ</t>
  </si>
  <si>
    <t>廃プラスチック</t>
  </si>
  <si>
    <t>廃油</t>
  </si>
  <si>
    <t>廃棄物ガス</t>
  </si>
  <si>
    <t>混合廃材</t>
  </si>
  <si>
    <t>水素</t>
  </si>
  <si>
    <t>アンモニア</t>
  </si>
  <si>
    <t>他者から購入した熱</t>
    <rPh sb="0" eb="2">
      <t>タシャ</t>
    </rPh>
    <rPh sb="4" eb="6">
      <t>コウニュウ</t>
    </rPh>
    <rPh sb="8" eb="9">
      <t>ネツ</t>
    </rPh>
    <phoneticPr fontId="3"/>
  </si>
  <si>
    <t>その他使用した熱</t>
    <rPh sb="2" eb="3">
      <t>タ</t>
    </rPh>
    <rPh sb="3" eb="5">
      <t>シヨウ</t>
    </rPh>
    <rPh sb="7" eb="8">
      <t>ネツ</t>
    </rPh>
    <phoneticPr fontId="3"/>
  </si>
  <si>
    <t>地熱</t>
    <rPh sb="0" eb="2">
      <t>チネツ</t>
    </rPh>
    <phoneticPr fontId="3"/>
  </si>
  <si>
    <t>温泉熱</t>
    <rPh sb="0" eb="3">
      <t>オンセンネツ</t>
    </rPh>
    <phoneticPr fontId="3"/>
  </si>
  <si>
    <t>太陽熱</t>
    <rPh sb="0" eb="3">
      <t>タイヨウネツ</t>
    </rPh>
    <phoneticPr fontId="3"/>
  </si>
  <si>
    <t>雪氷熱</t>
    <rPh sb="0" eb="3">
      <t>セッピョウネツ</t>
    </rPh>
    <phoneticPr fontId="3"/>
  </si>
  <si>
    <t>熱</t>
    <phoneticPr fontId="1"/>
  </si>
  <si>
    <t>その他</t>
    <phoneticPr fontId="3"/>
  </si>
  <si>
    <t>うち非化石</t>
    <rPh sb="2" eb="5">
      <t>ヒカセキ</t>
    </rPh>
    <phoneticPr fontId="3"/>
  </si>
  <si>
    <t>（           ）</t>
    <phoneticPr fontId="3"/>
  </si>
  <si>
    <t>その他の
非化石燃料</t>
    <rPh sb="2" eb="3">
      <t>タ</t>
    </rPh>
    <rPh sb="5" eb="8">
      <t>ヒカセキ</t>
    </rPh>
    <rPh sb="8" eb="10">
      <t>ネンリョウ</t>
    </rPh>
    <phoneticPr fontId="3"/>
  </si>
  <si>
    <t>電気事業者</t>
    <rPh sb="0" eb="2">
      <t>デンキ</t>
    </rPh>
    <rPh sb="2" eb="5">
      <t>ジギョウシャ</t>
    </rPh>
    <phoneticPr fontId="3"/>
  </si>
  <si>
    <t>重み付け非化石</t>
    <rPh sb="0" eb="1">
      <t>オモ</t>
    </rPh>
    <rPh sb="2" eb="3">
      <t>ツ</t>
    </rPh>
    <rPh sb="4" eb="7">
      <t>ヒカセキ</t>
    </rPh>
    <phoneticPr fontId="3"/>
  </si>
  <si>
    <t>自家発電</t>
    <rPh sb="0" eb="2">
      <t>ジカ</t>
    </rPh>
    <rPh sb="2" eb="4">
      <t>ハツデン</t>
    </rPh>
    <phoneticPr fontId="3"/>
  </si>
  <si>
    <t>太陽光</t>
    <rPh sb="0" eb="3">
      <t>タイヨウコウ</t>
    </rPh>
    <phoneticPr fontId="3"/>
  </si>
  <si>
    <t>風力</t>
    <rPh sb="0" eb="2">
      <t>フウリョク</t>
    </rPh>
    <phoneticPr fontId="3"/>
  </si>
  <si>
    <t>地熱</t>
    <rPh sb="0" eb="2">
      <t>チネツ</t>
    </rPh>
    <phoneticPr fontId="3"/>
  </si>
  <si>
    <t>化石</t>
    <rPh sb="0" eb="2">
      <t>カセキ</t>
    </rPh>
    <phoneticPr fontId="3"/>
  </si>
  <si>
    <t>非化石</t>
    <rPh sb="0" eb="3">
      <t>ヒカセキ</t>
    </rPh>
    <phoneticPr fontId="3"/>
  </si>
  <si>
    <t>重み付け非化石</t>
    <rPh sb="0" eb="1">
      <t>オモ</t>
    </rPh>
    <rPh sb="2" eb="3">
      <t>ツ</t>
    </rPh>
    <rPh sb="4" eb="5">
      <t>ヒ</t>
    </rPh>
    <rPh sb="5" eb="7">
      <t>カセキ</t>
    </rPh>
    <phoneticPr fontId="3"/>
  </si>
  <si>
    <t>GJ</t>
    <phoneticPr fontId="3"/>
  </si>
  <si>
    <t>電気事業者
からの買電</t>
    <rPh sb="0" eb="5">
      <t>デンキジギョウシャ</t>
    </rPh>
    <rPh sb="9" eb="11">
      <t>カイデン</t>
    </rPh>
    <phoneticPr fontId="3"/>
  </si>
  <si>
    <t>上記以外の
買電</t>
    <rPh sb="0" eb="2">
      <t>ジョウキ</t>
    </rPh>
    <rPh sb="2" eb="4">
      <t>イガイ</t>
    </rPh>
    <rPh sb="6" eb="8">
      <t>カイデン</t>
    </rPh>
    <phoneticPr fontId="3"/>
  </si>
  <si>
    <t>その他の
化石燃料</t>
    <rPh sb="2" eb="3">
      <t>タ</t>
    </rPh>
    <rPh sb="5" eb="7">
      <t>カセキ</t>
    </rPh>
    <rPh sb="7" eb="9">
      <t>ネンリョウ</t>
    </rPh>
    <phoneticPr fontId="3"/>
  </si>
  <si>
    <t>省エネルギー率</t>
    <rPh sb="0" eb="1">
      <t>ショウ</t>
    </rPh>
    <rPh sb="6" eb="7">
      <t>リツ</t>
    </rPh>
    <phoneticPr fontId="3"/>
  </si>
  <si>
    <t>省エネルギー量</t>
    <rPh sb="0" eb="1">
      <t>ショウ</t>
    </rPh>
    <rPh sb="6" eb="7">
      <t>リョウ</t>
    </rPh>
    <phoneticPr fontId="3"/>
  </si>
  <si>
    <r>
      <rPr>
        <sz val="11"/>
        <color rgb="FF0000FF"/>
        <rFont val="ＭＳ 明朝"/>
        <family val="1"/>
        <charset val="128"/>
      </rPr>
      <t>2024</t>
    </r>
    <r>
      <rPr>
        <sz val="11"/>
        <rFont val="ＭＳ 明朝"/>
        <family val="1"/>
        <charset val="128"/>
      </rPr>
      <t>年度（導入後）</t>
    </r>
    <rPh sb="4" eb="6">
      <t>ネンド</t>
    </rPh>
    <rPh sb="7" eb="9">
      <t>ドウニュウ</t>
    </rPh>
    <rPh sb="9" eb="10">
      <t>ゴ</t>
    </rPh>
    <phoneticPr fontId="3"/>
  </si>
  <si>
    <t>-</t>
    <phoneticPr fontId="3"/>
  </si>
  <si>
    <t>※発電量が増加していないかの確認のため。</t>
    <rPh sb="1" eb="4">
      <t>ハツデンリョウ</t>
    </rPh>
    <rPh sb="5" eb="7">
      <t>ゾウカ</t>
    </rPh>
    <rPh sb="14" eb="16">
      <t>カクニン</t>
    </rPh>
    <phoneticPr fontId="3"/>
  </si>
  <si>
    <t>（           ）</t>
    <phoneticPr fontId="3"/>
  </si>
  <si>
    <t>オフサイト型ＰＰＡ
（重み付けなし）</t>
    <rPh sb="5" eb="6">
      <t>ガタ</t>
    </rPh>
    <rPh sb="11" eb="12">
      <t>オモ</t>
    </rPh>
    <rPh sb="13" eb="14">
      <t>ヅ</t>
    </rPh>
    <phoneticPr fontId="3"/>
  </si>
  <si>
    <t>オフサイト型ＰＰＡ
（重み付けあり）</t>
    <rPh sb="5" eb="6">
      <t>ガタ</t>
    </rPh>
    <rPh sb="11" eb="12">
      <t>オモ</t>
    </rPh>
    <rPh sb="13" eb="14">
      <t>ヅ</t>
    </rPh>
    <phoneticPr fontId="3"/>
  </si>
  <si>
    <t>自己託送
（非燃料由来の非化石電気）</t>
    <rPh sb="0" eb="4">
      <t>ジコタクソウ</t>
    </rPh>
    <rPh sb="6" eb="11">
      <t>ヒネンリョウユライ</t>
    </rPh>
    <rPh sb="12" eb="17">
      <t>ヒカセキデンキ</t>
    </rPh>
    <phoneticPr fontId="3"/>
  </si>
  <si>
    <t>上記以外の自己託送</t>
    <rPh sb="0" eb="4">
      <t>ジョウキイガイ</t>
    </rPh>
    <rPh sb="5" eb="9">
      <t>ジコタクソウ</t>
    </rPh>
    <phoneticPr fontId="3"/>
  </si>
  <si>
    <t>水力</t>
    <rPh sb="0" eb="2">
      <t>スイリョク</t>
    </rPh>
    <phoneticPr fontId="3"/>
  </si>
  <si>
    <t>その他
（非燃料由来の非化石）</t>
    <rPh sb="2" eb="3">
      <t>タ</t>
    </rPh>
    <rPh sb="5" eb="8">
      <t>ヒネンリョウ</t>
    </rPh>
    <rPh sb="8" eb="10">
      <t>ユライ</t>
    </rPh>
    <rPh sb="11" eb="14">
      <t>ヒカセキ</t>
    </rPh>
    <phoneticPr fontId="3"/>
  </si>
  <si>
    <t>その他
（燃料）</t>
    <rPh sb="2" eb="3">
      <t>タ</t>
    </rPh>
    <rPh sb="5" eb="7">
      <t>ネンリョウ</t>
    </rPh>
    <phoneticPr fontId="3"/>
  </si>
  <si>
    <t>その他
（熱）</t>
    <rPh sb="2" eb="3">
      <t>タ</t>
    </rPh>
    <rPh sb="5" eb="6">
      <t>ネツ</t>
    </rPh>
    <phoneticPr fontId="3"/>
  </si>
  <si>
    <t>ｄ</t>
    <phoneticPr fontId="3"/>
  </si>
  <si>
    <t>ｅ</t>
    <phoneticPr fontId="3"/>
  </si>
  <si>
    <t xml:space="preserve">   L／（ｂーｄ）</t>
    <phoneticPr fontId="3"/>
  </si>
  <si>
    <t>【工場・事業場単位のエネルギーコスト】
（化石燃料のみ）</t>
    <phoneticPr fontId="3"/>
  </si>
  <si>
    <r>
      <t>小計（電気）</t>
    </r>
    <r>
      <rPr>
        <sz val="6"/>
        <rFont val="ＭＳ 明朝"/>
        <family val="1"/>
        <charset val="128"/>
      </rPr>
      <t>※自家発電（燃料・熱）除く</t>
    </r>
    <rPh sb="9" eb="11">
      <t>ハツデン</t>
    </rPh>
    <rPh sb="15" eb="16">
      <t>ネツ</t>
    </rPh>
    <phoneticPr fontId="3"/>
  </si>
  <si>
    <t>ｄ－３－２－４　エネルギー使用量の原油換算表（ｄ）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</si>
</sst>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_ "/>
    <numFmt numFmtId="177" formatCode="0.0#####"/>
    <numFmt numFmtId="178" formatCode="#,###,###,##0.0#####"/>
    <numFmt numFmtId="179" formatCode="#,##0.0_ "/>
    <numFmt numFmtId="180" formatCode="#,##0.0"/>
    <numFmt numFmtId="181" formatCode="0.0_);\(0.0\)"/>
    <numFmt numFmtId="182" formatCode="#,##0_ "/>
    <numFmt numFmtId="183" formatCode="#,##0&quot;　円&quot;"/>
    <numFmt numFmtId="184" formatCode="#,##0.0;[Red]\-#,##0.0"/>
    <numFmt numFmtId="185" formatCode="0.0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602B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sz val="14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1"/>
      <color rgb="FF00B05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rgb="FF00B050"/>
      <name val="ＭＳ 明朝"/>
      <family val="1"/>
      <charset val="128"/>
    </font>
    <font>
      <sz val="9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3">
    <xf numFmtId="0" fontId="0" fillId="0" borderId="0" xfId="0"/>
    <xf numFmtId="178" fontId="9" fillId="0" borderId="14" xfId="1" applyNumberFormat="1" applyFont="1" applyFill="1" applyBorder="1" applyAlignment="1" applyProtection="1">
      <alignment horizontal="right" vertical="center"/>
      <protection locked="0"/>
    </xf>
    <xf numFmtId="178" fontId="9" fillId="0" borderId="24" xfId="1" applyNumberFormat="1" applyFont="1" applyFill="1" applyBorder="1" applyAlignment="1" applyProtection="1">
      <alignment horizontal="right" vertical="center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177" fontId="4" fillId="3" borderId="19" xfId="1" applyNumberFormat="1" applyFont="1" applyFill="1" applyBorder="1" applyAlignment="1" applyProtection="1">
      <alignment horizontal="center" vertical="center"/>
      <protection locked="0"/>
    </xf>
    <xf numFmtId="180" fontId="4" fillId="0" borderId="8" xfId="1" applyNumberFormat="1" applyFont="1" applyFill="1" applyBorder="1" applyAlignment="1" applyProtection="1">
      <alignment horizontal="left" vertical="center"/>
    </xf>
    <xf numFmtId="3" fontId="12" fillId="0" borderId="8" xfId="1" applyNumberFormat="1" applyFont="1" applyFill="1" applyBorder="1" applyAlignment="1" applyProtection="1">
      <alignment horizontal="left" vertical="center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178" fontId="9" fillId="4" borderId="14" xfId="1" applyNumberFormat="1" applyFont="1" applyFill="1" applyBorder="1" applyAlignment="1" applyProtection="1">
      <alignment horizontal="right" vertical="center"/>
      <protection locked="0"/>
    </xf>
    <xf numFmtId="178" fontId="9" fillId="4" borderId="24" xfId="1" applyNumberFormat="1" applyFont="1" applyFill="1" applyBorder="1" applyAlignment="1" applyProtection="1">
      <alignment horizontal="right" vertical="center"/>
      <protection locked="0"/>
    </xf>
    <xf numFmtId="178" fontId="2" fillId="0" borderId="24" xfId="1" applyNumberFormat="1" applyFont="1" applyFill="1" applyBorder="1" applyAlignment="1" applyProtection="1">
      <alignment horizontal="right" vertical="center"/>
    </xf>
    <xf numFmtId="178" fontId="2" fillId="4" borderId="24" xfId="1" applyNumberFormat="1" applyFont="1" applyFill="1" applyBorder="1" applyAlignment="1" applyProtection="1">
      <alignment horizontal="right" vertical="center"/>
    </xf>
    <xf numFmtId="178" fontId="2" fillId="0" borderId="51" xfId="1" applyNumberFormat="1" applyFont="1" applyFill="1" applyBorder="1" applyAlignment="1" applyProtection="1">
      <alignment horizontal="right" vertical="center"/>
    </xf>
    <xf numFmtId="178" fontId="2" fillId="2" borderId="11" xfId="1" applyNumberFormat="1" applyFont="1" applyFill="1" applyBorder="1" applyAlignment="1" applyProtection="1">
      <alignment horizontal="right" vertical="center"/>
    </xf>
    <xf numFmtId="178" fontId="2" fillId="2" borderId="13" xfId="1" applyNumberFormat="1" applyFont="1" applyFill="1" applyBorder="1" applyAlignment="1" applyProtection="1">
      <alignment horizontal="right" vertical="center"/>
    </xf>
    <xf numFmtId="178" fontId="2" fillId="2" borderId="15" xfId="1" applyNumberFormat="1" applyFont="1" applyFill="1" applyBorder="1" applyAlignment="1" applyProtection="1">
      <alignment horizontal="right" vertical="center"/>
    </xf>
    <xf numFmtId="178" fontId="2" fillId="0" borderId="27" xfId="1" applyNumberFormat="1" applyFont="1" applyFill="1" applyBorder="1" applyAlignment="1" applyProtection="1">
      <alignment horizontal="right" vertical="center"/>
    </xf>
    <xf numFmtId="178" fontId="2" fillId="4" borderId="27" xfId="1" applyNumberFormat="1" applyFont="1" applyFill="1" applyBorder="1" applyAlignment="1" applyProtection="1">
      <alignment horizontal="right" vertical="center"/>
    </xf>
    <xf numFmtId="178" fontId="2" fillId="2" borderId="61" xfId="1" applyNumberFormat="1" applyFont="1" applyFill="1" applyBorder="1" applyAlignment="1" applyProtection="1">
      <alignment horizontal="right" vertical="center"/>
    </xf>
    <xf numFmtId="178" fontId="2" fillId="2" borderId="62" xfId="1" applyNumberFormat="1" applyFont="1" applyFill="1" applyBorder="1" applyAlignment="1" applyProtection="1">
      <alignment horizontal="right" vertical="center"/>
    </xf>
    <xf numFmtId="178" fontId="2" fillId="2" borderId="3" xfId="1" applyNumberFormat="1" applyFont="1" applyFill="1" applyBorder="1" applyAlignment="1" applyProtection="1">
      <alignment horizontal="right" vertical="center"/>
    </xf>
    <xf numFmtId="178" fontId="2" fillId="2" borderId="23" xfId="1" applyNumberFormat="1" applyFont="1" applyFill="1" applyBorder="1" applyAlignment="1" applyProtection="1">
      <alignment horizontal="right" vertical="center"/>
    </xf>
    <xf numFmtId="179" fontId="17" fillId="2" borderId="15" xfId="1" applyNumberFormat="1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 wrapText="1"/>
      <protection locked="0"/>
    </xf>
    <xf numFmtId="0" fontId="4" fillId="4" borderId="9" xfId="0" applyFont="1" applyFill="1" applyBorder="1" applyAlignment="1" applyProtection="1">
      <alignment vertical="center" wrapText="1"/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horizontal="right"/>
    </xf>
    <xf numFmtId="0" fontId="2" fillId="2" borderId="0" xfId="0" applyFont="1" applyFill="1" applyProtection="1"/>
    <xf numFmtId="49" fontId="18" fillId="0" borderId="0" xfId="0" applyNumberFormat="1" applyFont="1" applyProtection="1"/>
    <xf numFmtId="0" fontId="18" fillId="2" borderId="0" xfId="0" applyFont="1" applyFill="1" applyProtection="1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vertical="center" wrapText="1"/>
    </xf>
    <xf numFmtId="0" fontId="20" fillId="2" borderId="0" xfId="0" applyFont="1" applyFill="1" applyProtection="1"/>
    <xf numFmtId="0" fontId="20" fillId="0" borderId="0" xfId="0" applyFont="1" applyProtection="1"/>
    <xf numFmtId="185" fontId="4" fillId="2" borderId="9" xfId="0" applyNumberFormat="1" applyFont="1" applyFill="1" applyBorder="1" applyAlignment="1" applyProtection="1">
      <alignment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</xf>
    <xf numFmtId="184" fontId="4" fillId="2" borderId="9" xfId="5" applyNumberFormat="1" applyFont="1" applyFill="1" applyBorder="1" applyAlignment="1" applyProtection="1">
      <alignment vertical="center" wrapText="1"/>
    </xf>
    <xf numFmtId="0" fontId="4" fillId="0" borderId="9" xfId="0" applyFont="1" applyBorder="1" applyAlignment="1" applyProtection="1">
      <alignment vertical="center" wrapText="1"/>
    </xf>
    <xf numFmtId="185" fontId="4" fillId="0" borderId="9" xfId="0" applyNumberFormat="1" applyFont="1" applyBorder="1" applyAlignment="1" applyProtection="1">
      <alignment vertical="center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4" fillId="4" borderId="9" xfId="0" applyFont="1" applyFill="1" applyBorder="1" applyAlignment="1" applyProtection="1">
      <alignment horizontal="center" vertical="center" wrapText="1"/>
    </xf>
    <xf numFmtId="0" fontId="4" fillId="4" borderId="9" xfId="0" applyFont="1" applyFill="1" applyBorder="1" applyAlignment="1" applyProtection="1">
      <alignment vertical="center" wrapText="1"/>
    </xf>
    <xf numFmtId="0" fontId="13" fillId="2" borderId="0" xfId="0" applyFont="1" applyFill="1" applyProtection="1"/>
    <xf numFmtId="0" fontId="5" fillId="0" borderId="30" xfId="0" applyFont="1" applyFill="1" applyBorder="1" applyAlignment="1" applyProtection="1">
      <alignment horizontal="center" vertical="center" wrapText="1"/>
    </xf>
    <xf numFmtId="40" fontId="4" fillId="2" borderId="9" xfId="5" applyNumberFormat="1" applyFont="1" applyFill="1" applyBorder="1" applyAlignment="1" applyProtection="1">
      <alignment vertical="center" wrapText="1"/>
    </xf>
    <xf numFmtId="0" fontId="4" fillId="2" borderId="24" xfId="0" applyFont="1" applyFill="1" applyBorder="1" applyAlignment="1" applyProtection="1">
      <alignment horizontal="center" vertical="center" wrapText="1"/>
    </xf>
    <xf numFmtId="0" fontId="4" fillId="2" borderId="24" xfId="0" applyFont="1" applyFill="1" applyBorder="1" applyAlignment="1" applyProtection="1">
      <alignment vertical="center" wrapText="1"/>
    </xf>
    <xf numFmtId="0" fontId="5" fillId="2" borderId="34" xfId="0" applyFont="1" applyFill="1" applyBorder="1" applyAlignment="1" applyProtection="1">
      <alignment vertical="center" wrapText="1"/>
    </xf>
    <xf numFmtId="0" fontId="5" fillId="2" borderId="30" xfId="0" applyFont="1" applyFill="1" applyBorder="1" applyAlignment="1" applyProtection="1">
      <alignment vertical="center" wrapText="1"/>
    </xf>
    <xf numFmtId="0" fontId="13" fillId="0" borderId="0" xfId="0" applyFont="1" applyProtection="1"/>
    <xf numFmtId="0" fontId="5" fillId="2" borderId="2" xfId="0" applyFont="1" applyFill="1" applyBorder="1" applyAlignment="1" applyProtection="1">
      <alignment horizontal="center" vertical="center" wrapText="1"/>
    </xf>
    <xf numFmtId="177" fontId="4" fillId="2" borderId="9" xfId="1" applyNumberFormat="1" applyFont="1" applyFill="1" applyBorder="1" applyAlignment="1" applyProtection="1">
      <alignment horizontal="center" vertical="center"/>
    </xf>
    <xf numFmtId="0" fontId="21" fillId="2" borderId="0" xfId="0" applyFont="1" applyFill="1" applyProtection="1"/>
    <xf numFmtId="0" fontId="5" fillId="2" borderId="34" xfId="0" applyFont="1" applyFill="1" applyBorder="1" applyAlignment="1" applyProtection="1">
      <alignment horizontal="center" vertical="center" wrapText="1"/>
    </xf>
    <xf numFmtId="0" fontId="4" fillId="2" borderId="43" xfId="0" applyFont="1" applyFill="1" applyBorder="1" applyAlignment="1" applyProtection="1">
      <alignment horizontal="center" vertical="center" wrapText="1"/>
    </xf>
    <xf numFmtId="177" fontId="4" fillId="2" borderId="43" xfId="1" applyNumberFormat="1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center" vertical="center"/>
    </xf>
    <xf numFmtId="3" fontId="4" fillId="2" borderId="8" xfId="0" applyNumberFormat="1" applyFont="1" applyFill="1" applyBorder="1" applyAlignment="1" applyProtection="1">
      <alignment horizontal="right" vertical="center"/>
    </xf>
    <xf numFmtId="3" fontId="4" fillId="2" borderId="11" xfId="0" applyNumberFormat="1" applyFont="1" applyFill="1" applyBorder="1" applyAlignment="1" applyProtection="1">
      <alignment horizontal="right" vertical="center"/>
    </xf>
    <xf numFmtId="179" fontId="9" fillId="2" borderId="0" xfId="0" applyNumberFormat="1" applyFont="1" applyFill="1" applyAlignment="1" applyProtection="1">
      <alignment horizontal="center" vertical="center"/>
    </xf>
    <xf numFmtId="0" fontId="14" fillId="2" borderId="0" xfId="0" applyFont="1" applyFill="1" applyProtection="1"/>
    <xf numFmtId="0" fontId="6" fillId="2" borderId="37" xfId="0" applyFont="1" applyFill="1" applyBorder="1" applyAlignment="1" applyProtection="1">
      <alignment horizontal="center" vertical="center"/>
    </xf>
    <xf numFmtId="0" fontId="4" fillId="2" borderId="30" xfId="0" applyFont="1" applyFill="1" applyBorder="1" applyAlignment="1" applyProtection="1">
      <alignment horizontal="center" vertical="center"/>
    </xf>
    <xf numFmtId="0" fontId="4" fillId="2" borderId="54" xfId="0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 vertical="center"/>
    </xf>
    <xf numFmtId="3" fontId="4" fillId="2" borderId="54" xfId="0" applyNumberFormat="1" applyFont="1" applyFill="1" applyBorder="1" applyAlignment="1" applyProtection="1">
      <alignment horizontal="right" vertical="center"/>
    </xf>
    <xf numFmtId="176" fontId="4" fillId="2" borderId="13" xfId="0" applyNumberFormat="1" applyFont="1" applyFill="1" applyBorder="1" applyAlignment="1" applyProtection="1">
      <alignment horizontal="center" vertical="center"/>
    </xf>
    <xf numFmtId="3" fontId="18" fillId="2" borderId="14" xfId="0" applyNumberFormat="1" applyFont="1" applyFill="1" applyBorder="1" applyAlignment="1" applyProtection="1">
      <alignment horizontal="right" vertical="center"/>
    </xf>
    <xf numFmtId="3" fontId="4" fillId="2" borderId="13" xfId="0" applyNumberFormat="1" applyFont="1" applyFill="1" applyBorder="1" applyAlignment="1" applyProtection="1">
      <alignment horizontal="right" vertical="center"/>
    </xf>
    <xf numFmtId="176" fontId="4" fillId="2" borderId="58" xfId="0" applyNumberFormat="1" applyFont="1" applyFill="1" applyBorder="1" applyAlignment="1" applyProtection="1">
      <alignment vertical="center" wrapText="1"/>
    </xf>
    <xf numFmtId="0" fontId="4" fillId="2" borderId="59" xfId="0" applyFont="1" applyFill="1" applyBorder="1" applyAlignment="1" applyProtection="1">
      <alignment horizontal="center" vertical="center" wrapText="1"/>
    </xf>
    <xf numFmtId="176" fontId="4" fillId="2" borderId="15" xfId="0" applyNumberFormat="1" applyFont="1" applyFill="1" applyBorder="1" applyAlignment="1" applyProtection="1">
      <alignment horizontal="center" vertical="center"/>
    </xf>
    <xf numFmtId="3" fontId="18" fillId="2" borderId="60" xfId="0" applyNumberFormat="1" applyFont="1" applyFill="1" applyBorder="1" applyAlignment="1" applyProtection="1">
      <alignment horizontal="right" vertical="center"/>
    </xf>
    <xf numFmtId="3" fontId="4" fillId="2" borderId="15" xfId="0" applyNumberFormat="1" applyFont="1" applyFill="1" applyBorder="1" applyAlignment="1" applyProtection="1">
      <alignment horizontal="right" vertical="center"/>
    </xf>
    <xf numFmtId="0" fontId="4" fillId="2" borderId="0" xfId="0" applyFont="1" applyFill="1" applyProtection="1"/>
    <xf numFmtId="0" fontId="4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181" fontId="11" fillId="2" borderId="0" xfId="0" applyNumberFormat="1" applyFont="1" applyFill="1" applyAlignment="1" applyProtection="1">
      <alignment horizontal="right" vertical="center"/>
    </xf>
    <xf numFmtId="0" fontId="2" fillId="2" borderId="0" xfId="0" applyFont="1" applyFill="1" applyAlignment="1" applyProtection="1">
      <alignment vertical="center"/>
    </xf>
    <xf numFmtId="0" fontId="15" fillId="2" borderId="0" xfId="0" applyFont="1" applyFill="1" applyProtection="1"/>
    <xf numFmtId="0" fontId="2" fillId="2" borderId="0" xfId="0" applyFont="1" applyFill="1" applyAlignment="1" applyProtection="1">
      <alignment horizontal="right" vertical="center"/>
    </xf>
    <xf numFmtId="182" fontId="17" fillId="2" borderId="18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Alignment="1" applyProtection="1">
      <alignment horizontal="center" wrapText="1"/>
    </xf>
    <xf numFmtId="0" fontId="6" fillId="2" borderId="0" xfId="0" applyFont="1" applyFill="1" applyProtection="1"/>
    <xf numFmtId="0" fontId="10" fillId="2" borderId="0" xfId="0" applyFont="1" applyFill="1" applyProtection="1"/>
    <xf numFmtId="0" fontId="4" fillId="2" borderId="0" xfId="0" applyFont="1" applyFill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6" fillId="2" borderId="20" xfId="0" applyFont="1" applyFill="1" applyBorder="1" applyAlignment="1" applyProtection="1">
      <alignment horizontal="left" vertical="center"/>
    </xf>
    <xf numFmtId="179" fontId="17" fillId="2" borderId="28" xfId="0" applyNumberFormat="1" applyFont="1" applyFill="1" applyBorder="1" applyAlignment="1" applyProtection="1">
      <alignment vertical="center"/>
    </xf>
    <xf numFmtId="0" fontId="4" fillId="2" borderId="21" xfId="0" applyFont="1" applyFill="1" applyBorder="1" applyAlignment="1" applyProtection="1">
      <alignment horizontal="center" vertical="center"/>
    </xf>
    <xf numFmtId="0" fontId="16" fillId="2" borderId="22" xfId="0" applyFont="1" applyFill="1" applyBorder="1" applyAlignment="1" applyProtection="1">
      <alignment horizontal="left" vertical="center"/>
    </xf>
    <xf numFmtId="0" fontId="4" fillId="2" borderId="23" xfId="0" applyFont="1" applyFill="1" applyBorder="1" applyAlignment="1" applyProtection="1">
      <alignment horizontal="center" vertical="center"/>
    </xf>
    <xf numFmtId="49" fontId="18" fillId="0" borderId="0" xfId="0" applyNumberFormat="1" applyFont="1"/>
    <xf numFmtId="0" fontId="4" fillId="2" borderId="36" xfId="0" applyFont="1" applyFill="1" applyBorder="1" applyAlignment="1" applyProtection="1">
      <alignment horizontal="center" vertical="center" textRotation="255"/>
    </xf>
    <xf numFmtId="0" fontId="4" fillId="2" borderId="37" xfId="0" applyFont="1" applyFill="1" applyBorder="1" applyAlignment="1" applyProtection="1">
      <alignment horizontal="center" vertical="center" textRotation="255"/>
    </xf>
    <xf numFmtId="0" fontId="5" fillId="3" borderId="24" xfId="0" applyFont="1" applyFill="1" applyBorder="1" applyAlignment="1" applyProtection="1">
      <alignment horizontal="center" vertical="center" wrapText="1"/>
      <protection locked="0"/>
    </xf>
    <xf numFmtId="0" fontId="5" fillId="3" borderId="12" xfId="0" applyFont="1" applyFill="1" applyBorder="1" applyAlignment="1" applyProtection="1">
      <alignment horizontal="center" vertical="center" wrapText="1"/>
      <protection locked="0"/>
    </xf>
    <xf numFmtId="0" fontId="5" fillId="2" borderId="24" xfId="0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51" xfId="0" applyFont="1" applyFill="1" applyBorder="1" applyAlignment="1" applyProtection="1">
      <alignment horizontal="center" vertical="center" wrapText="1"/>
    </xf>
    <xf numFmtId="0" fontId="5" fillId="2" borderId="52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53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183" fontId="17" fillId="2" borderId="44" xfId="0" applyNumberFormat="1" applyFont="1" applyFill="1" applyBorder="1" applyAlignment="1" applyProtection="1">
      <alignment horizontal="center" vertical="center"/>
    </xf>
    <xf numFmtId="183" fontId="17" fillId="2" borderId="45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center" vertical="center"/>
    </xf>
    <xf numFmtId="0" fontId="4" fillId="2" borderId="50" xfId="0" applyFont="1" applyFill="1" applyBorder="1" applyAlignment="1" applyProtection="1">
      <alignment horizontal="center" vertical="center"/>
    </xf>
    <xf numFmtId="0" fontId="5" fillId="3" borderId="29" xfId="0" applyFont="1" applyFill="1" applyBorder="1" applyAlignment="1" applyProtection="1">
      <alignment horizontal="center" vertical="center" wrapText="1"/>
      <protection locked="0"/>
    </xf>
    <xf numFmtId="0" fontId="5" fillId="2" borderId="29" xfId="0" applyFont="1" applyFill="1" applyBorder="1" applyAlignment="1" applyProtection="1">
      <alignment horizontal="center" vertical="center" wrapText="1"/>
    </xf>
    <xf numFmtId="0" fontId="5" fillId="2" borderId="29" xfId="0" applyFont="1" applyFill="1" applyBorder="1" applyAlignment="1" applyProtection="1">
      <alignment horizontal="center" vertical="center" textRotation="255"/>
    </xf>
    <xf numFmtId="0" fontId="5" fillId="2" borderId="34" xfId="0" applyFont="1" applyFill="1" applyBorder="1" applyAlignment="1" applyProtection="1">
      <alignment horizontal="center" vertical="center" textRotation="255"/>
    </xf>
    <xf numFmtId="0" fontId="5" fillId="2" borderId="30" xfId="0" applyFont="1" applyFill="1" applyBorder="1" applyAlignment="1" applyProtection="1">
      <alignment horizontal="center" vertical="center" textRotation="255"/>
    </xf>
    <xf numFmtId="0" fontId="4" fillId="0" borderId="40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4" fillId="0" borderId="41" xfId="0" applyFont="1" applyBorder="1" applyAlignment="1" applyProtection="1">
      <alignment horizontal="center" vertical="center"/>
    </xf>
    <xf numFmtId="0" fontId="4" fillId="0" borderId="42" xfId="0" applyFont="1" applyBorder="1" applyAlignment="1" applyProtection="1">
      <alignment horizontal="center" vertical="center" wrapText="1"/>
    </xf>
    <xf numFmtId="0" fontId="4" fillId="0" borderId="43" xfId="0" applyFont="1" applyBorder="1" applyAlignment="1" applyProtection="1">
      <alignment horizontal="center" vertical="center" wrapText="1"/>
    </xf>
    <xf numFmtId="0" fontId="4" fillId="0" borderId="39" xfId="0" applyFont="1" applyBorder="1" applyAlignment="1" applyProtection="1">
      <alignment horizontal="center" vertical="center" wrapText="1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178" fontId="9" fillId="0" borderId="11" xfId="1" applyNumberFormat="1" applyFont="1" applyFill="1" applyBorder="1" applyAlignment="1" applyProtection="1">
      <alignment horizontal="center" vertical="center"/>
      <protection locked="0"/>
    </xf>
    <xf numFmtId="178" fontId="9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2" borderId="31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32" xfId="0" applyFont="1" applyFill="1" applyBorder="1" applyAlignment="1" applyProtection="1">
      <alignment horizontal="center" vertical="center" wrapText="1"/>
    </xf>
    <xf numFmtId="0" fontId="19" fillId="2" borderId="17" xfId="0" applyFont="1" applyFill="1" applyBorder="1" applyAlignment="1" applyProtection="1">
      <alignment horizontal="center" vertical="center" wrapText="1"/>
    </xf>
    <xf numFmtId="0" fontId="19" fillId="2" borderId="16" xfId="0" applyFont="1" applyFill="1" applyBorder="1" applyAlignment="1" applyProtection="1">
      <alignment horizontal="center" vertical="center" wrapText="1"/>
    </xf>
    <xf numFmtId="0" fontId="19" fillId="2" borderId="49" xfId="0" applyFont="1" applyFill="1" applyBorder="1" applyAlignment="1" applyProtection="1">
      <alignment horizontal="center" vertical="center" wrapText="1"/>
    </xf>
    <xf numFmtId="0" fontId="19" fillId="2" borderId="18" xfId="0" applyFont="1" applyFill="1" applyBorder="1" applyAlignment="1" applyProtection="1">
      <alignment horizontal="center" vertical="center" wrapText="1"/>
    </xf>
    <xf numFmtId="0" fontId="19" fillId="2" borderId="0" xfId="0" applyFont="1" applyFill="1" applyAlignment="1" applyProtection="1">
      <alignment horizontal="center" vertical="center" wrapText="1"/>
    </xf>
    <xf numFmtId="0" fontId="19" fillId="2" borderId="46" xfId="0" applyFont="1" applyFill="1" applyBorder="1" applyAlignment="1" applyProtection="1">
      <alignment horizontal="center" vertical="center" wrapText="1"/>
    </xf>
    <xf numFmtId="0" fontId="19" fillId="2" borderId="33" xfId="0" applyFont="1" applyFill="1" applyBorder="1" applyAlignment="1" applyProtection="1">
      <alignment horizontal="center" vertical="center" wrapText="1"/>
    </xf>
    <xf numFmtId="0" fontId="19" fillId="2" borderId="47" xfId="0" applyFont="1" applyFill="1" applyBorder="1" applyAlignment="1" applyProtection="1">
      <alignment horizontal="center" vertical="center" wrapText="1"/>
    </xf>
    <xf numFmtId="0" fontId="19" fillId="2" borderId="48" xfId="0" applyFont="1" applyFill="1" applyBorder="1" applyAlignment="1" applyProtection="1">
      <alignment horizontal="center" vertical="center" wrapText="1"/>
    </xf>
    <xf numFmtId="0" fontId="4" fillId="2" borderId="35" xfId="0" applyFont="1" applyFill="1" applyBorder="1" applyAlignment="1" applyProtection="1">
      <alignment horizontal="center" vertical="center" textRotation="255"/>
    </xf>
    <xf numFmtId="0" fontId="5" fillId="2" borderId="34" xfId="0" applyFont="1" applyFill="1" applyBorder="1" applyAlignment="1" applyProtection="1">
      <alignment horizontal="center" vertical="center" wrapText="1"/>
    </xf>
    <xf numFmtId="0" fontId="5" fillId="2" borderId="30" xfId="0" applyFont="1" applyFill="1" applyBorder="1" applyAlignment="1" applyProtection="1">
      <alignment horizontal="center" vertical="center" wrapText="1"/>
    </xf>
    <xf numFmtId="0" fontId="4" fillId="2" borderId="57" xfId="0" applyFont="1" applyFill="1" applyBorder="1" applyAlignment="1" applyProtection="1">
      <alignment horizontal="center" vertical="center" textRotation="255"/>
    </xf>
    <xf numFmtId="0" fontId="5" fillId="4" borderId="2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textRotation="255"/>
    </xf>
    <xf numFmtId="183" fontId="11" fillId="3" borderId="44" xfId="0" applyNumberFormat="1" applyFont="1" applyFill="1" applyBorder="1" applyAlignment="1" applyProtection="1">
      <alignment horizontal="center" vertical="center"/>
      <protection locked="0"/>
    </xf>
    <xf numFmtId="183" fontId="11" fillId="3" borderId="45" xfId="0" applyNumberFormat="1" applyFont="1" applyFill="1" applyBorder="1" applyAlignment="1" applyProtection="1">
      <alignment horizontal="center" vertical="center"/>
      <protection locked="0"/>
    </xf>
    <xf numFmtId="0" fontId="5" fillId="4" borderId="24" xfId="0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 wrapText="1"/>
    </xf>
    <xf numFmtId="176" fontId="4" fillId="2" borderId="35" xfId="0" applyNumberFormat="1" applyFont="1" applyFill="1" applyBorder="1" applyAlignment="1" applyProtection="1">
      <alignment horizontal="center" vertical="center" wrapText="1"/>
    </xf>
    <xf numFmtId="176" fontId="4" fillId="2" borderId="2" xfId="0" applyNumberFormat="1" applyFont="1" applyFill="1" applyBorder="1" applyAlignment="1" applyProtection="1">
      <alignment horizontal="center" vertical="center" wrapText="1"/>
    </xf>
    <xf numFmtId="0" fontId="6" fillId="2" borderId="55" xfId="0" applyFont="1" applyFill="1" applyBorder="1" applyAlignment="1" applyProtection="1">
      <alignment horizontal="center" vertical="center"/>
    </xf>
    <xf numFmtId="0" fontId="6" fillId="2" borderId="11" xfId="0" applyFont="1" applyFill="1" applyBorder="1" applyAlignment="1" applyProtection="1">
      <alignment horizontal="center" vertical="center"/>
    </xf>
    <xf numFmtId="0" fontId="6" fillId="2" borderId="32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 wrapText="1"/>
    </xf>
    <xf numFmtId="0" fontId="4" fillId="0" borderId="50" xfId="0" applyFont="1" applyBorder="1" applyAlignment="1" applyProtection="1">
      <alignment horizontal="right" vertical="center" wrapText="1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59" xfId="0" applyFont="1" applyFill="1" applyBorder="1" applyAlignment="1" applyProtection="1">
      <alignment horizontal="center" vertical="center"/>
    </xf>
    <xf numFmtId="178" fontId="2" fillId="0" borderId="14" xfId="1" applyNumberFormat="1" applyFont="1" applyFill="1" applyBorder="1" applyAlignment="1" applyProtection="1">
      <alignment horizontal="right" vertical="center"/>
    </xf>
    <xf numFmtId="178" fontId="2" fillId="0" borderId="56" xfId="1" applyNumberFormat="1" applyFont="1" applyFill="1" applyBorder="1" applyAlignment="1" applyProtection="1">
      <alignment horizontal="right" vertical="center"/>
    </xf>
    <xf numFmtId="178" fontId="2" fillId="0" borderId="2" xfId="1" applyNumberFormat="1" applyFont="1" applyFill="1" applyBorder="1" applyAlignment="1" applyProtection="1">
      <alignment horizontal="right" vertical="center"/>
    </xf>
    <xf numFmtId="178" fontId="2" fillId="0" borderId="25" xfId="1" applyNumberFormat="1" applyFont="1" applyFill="1" applyBorder="1" applyAlignment="1" applyProtection="1">
      <alignment horizontal="right" vertical="center"/>
    </xf>
  </cellXfs>
  <cellStyles count="6">
    <cellStyle name="桁区切り" xfId="5" builtinId="6"/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2">
    <dxf>
      <font>
        <color theme="0" tint="-0.499984740745262"/>
      </font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27089</xdr:colOff>
      <xdr:row>1</xdr:row>
      <xdr:rowOff>3201</xdr:rowOff>
    </xdr:from>
    <xdr:ext cx="4099433" cy="537883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4786658" y="272832"/>
          <a:ext cx="4099433" cy="5378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他の書類（実施計画書の省エネルギー計算等）の値と整合を取ってください。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連携事業及び工場・事業場間一体省エネルギー事業の場合は、対象の各工場・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ja-JP" altLang="en-US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 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事業場及びその合算分を合わせて提出してください。</a:t>
          </a:r>
        </a:p>
      </xdr:txBody>
    </xdr:sp>
    <xdr:clientData/>
  </xdr:oneCellAnchor>
  <xdr:oneCellAnchor>
    <xdr:from>
      <xdr:col>7</xdr:col>
      <xdr:colOff>428625</xdr:colOff>
      <xdr:row>99</xdr:row>
      <xdr:rowOff>38100</xdr:rowOff>
    </xdr:from>
    <xdr:ext cx="262188" cy="292452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DA845AE-0458-4864-8CFD-DCDBCEB2ABBF}"/>
            </a:ext>
          </a:extLst>
        </xdr:cNvPr>
        <xdr:cNvSpPr txBox="1"/>
      </xdr:nvSpPr>
      <xdr:spPr>
        <a:xfrm>
          <a:off x="381000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L</a:t>
          </a:r>
          <a:endParaRPr kumimoji="1" lang="ja-JP" altLang="en-US" sz="1200" b="1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oneCellAnchor>
    <xdr:from>
      <xdr:col>11</xdr:col>
      <xdr:colOff>0</xdr:colOff>
      <xdr:row>99</xdr:row>
      <xdr:rowOff>38100</xdr:rowOff>
    </xdr:from>
    <xdr:ext cx="262188" cy="29245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13635A4-CA97-400B-A274-605C36049D63}"/>
            </a:ext>
          </a:extLst>
        </xdr:cNvPr>
        <xdr:cNvSpPr txBox="1"/>
      </xdr:nvSpPr>
      <xdr:spPr>
        <a:xfrm>
          <a:off x="699135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M</a:t>
          </a:r>
        </a:p>
      </xdr:txBody>
    </xdr:sp>
    <xdr:clientData/>
  </xdr:oneCellAnchor>
  <xdr:twoCellAnchor>
    <xdr:from>
      <xdr:col>8</xdr:col>
      <xdr:colOff>723900</xdr:colOff>
      <xdr:row>33</xdr:row>
      <xdr:rowOff>228600</xdr:rowOff>
    </xdr:from>
    <xdr:to>
      <xdr:col>10</xdr:col>
      <xdr:colOff>964473</xdr:colOff>
      <xdr:row>35</xdr:row>
      <xdr:rowOff>181138</xdr:rowOff>
    </xdr:to>
    <xdr:sp macro="" textlink="">
      <xdr:nvSpPr>
        <xdr:cNvPr id="2" name="四角形吹き出し 37">
          <a:extLst>
            <a:ext uri="{FF2B5EF4-FFF2-40B4-BE49-F238E27FC236}">
              <a16:creationId xmlns:a16="http://schemas.microsoft.com/office/drawing/2014/main" id="{6129F8BD-BA02-4BF1-9CE2-F31C61A51B6B}"/>
            </a:ext>
          </a:extLst>
        </xdr:cNvPr>
        <xdr:cNvSpPr/>
      </xdr:nvSpPr>
      <xdr:spPr bwMode="auto">
        <a:xfrm>
          <a:off x="4591050" y="8648700"/>
          <a:ext cx="2069373" cy="447838"/>
        </a:xfrm>
        <a:prstGeom prst="wedgeRectCallout">
          <a:avLst>
            <a:gd name="adj1" fmla="val -88264"/>
            <a:gd name="adj2" fmla="val 3187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その他燃料の単位、換算係数は燃料販売会社に確認すること</a:t>
          </a:r>
        </a:p>
      </xdr:txBody>
    </xdr:sp>
    <xdr:clientData/>
  </xdr:twoCellAnchor>
  <xdr:twoCellAnchor>
    <xdr:from>
      <xdr:col>8</xdr:col>
      <xdr:colOff>723900</xdr:colOff>
      <xdr:row>50</xdr:row>
      <xdr:rowOff>76200</xdr:rowOff>
    </xdr:from>
    <xdr:to>
      <xdr:col>10</xdr:col>
      <xdr:colOff>964473</xdr:colOff>
      <xdr:row>52</xdr:row>
      <xdr:rowOff>28738</xdr:rowOff>
    </xdr:to>
    <xdr:sp macro="" textlink="">
      <xdr:nvSpPr>
        <xdr:cNvPr id="3" name="四角形吹き出し 37">
          <a:extLst>
            <a:ext uri="{FF2B5EF4-FFF2-40B4-BE49-F238E27FC236}">
              <a16:creationId xmlns:a16="http://schemas.microsoft.com/office/drawing/2014/main" id="{5F8A09A7-0C1A-4FEA-8F36-21F8E94B5D29}"/>
            </a:ext>
          </a:extLst>
        </xdr:cNvPr>
        <xdr:cNvSpPr/>
      </xdr:nvSpPr>
      <xdr:spPr bwMode="auto">
        <a:xfrm>
          <a:off x="4591050" y="12706350"/>
          <a:ext cx="2069373" cy="447838"/>
        </a:xfrm>
        <a:prstGeom prst="wedgeRectCallout">
          <a:avLst>
            <a:gd name="adj1" fmla="val -88724"/>
            <a:gd name="adj2" fmla="val 13396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上記以外の非化石燃料種や換算係数を用いる場合は、本欄を使用すること</a:t>
          </a:r>
        </a:p>
      </xdr:txBody>
    </xdr:sp>
    <xdr:clientData/>
  </xdr:twoCellAnchor>
  <xdr:twoCellAnchor>
    <xdr:from>
      <xdr:col>10</xdr:col>
      <xdr:colOff>517282</xdr:colOff>
      <xdr:row>83</xdr:row>
      <xdr:rowOff>74733</xdr:rowOff>
    </xdr:from>
    <xdr:to>
      <xdr:col>12</xdr:col>
      <xdr:colOff>744061</xdr:colOff>
      <xdr:row>85</xdr:row>
      <xdr:rowOff>40221</xdr:rowOff>
    </xdr:to>
    <xdr:sp macro="" textlink="">
      <xdr:nvSpPr>
        <xdr:cNvPr id="4" name="四角形吹き出し 40">
          <a:extLst>
            <a:ext uri="{FF2B5EF4-FFF2-40B4-BE49-F238E27FC236}">
              <a16:creationId xmlns:a16="http://schemas.microsoft.com/office/drawing/2014/main" id="{6B605616-5FF4-493B-9022-6A96BF8CF06D}"/>
            </a:ext>
          </a:extLst>
        </xdr:cNvPr>
        <xdr:cNvSpPr/>
      </xdr:nvSpPr>
      <xdr:spPr bwMode="auto">
        <a:xfrm>
          <a:off x="6217628" y="21374098"/>
          <a:ext cx="2476145" cy="463719"/>
        </a:xfrm>
        <a:prstGeom prst="wedgeRectCallout">
          <a:avLst>
            <a:gd name="adj1" fmla="val -92832"/>
            <a:gd name="adj2" fmla="val -66264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自家発電の余剰を販売している場合</a:t>
          </a:r>
        </a:p>
      </xdr:txBody>
    </xdr:sp>
    <xdr:clientData/>
  </xdr:twoCellAnchor>
  <xdr:twoCellAnchor>
    <xdr:from>
      <xdr:col>8</xdr:col>
      <xdr:colOff>660156</xdr:colOff>
      <xdr:row>57</xdr:row>
      <xdr:rowOff>73268</xdr:rowOff>
    </xdr:from>
    <xdr:to>
      <xdr:col>10</xdr:col>
      <xdr:colOff>900729</xdr:colOff>
      <xdr:row>59</xdr:row>
      <xdr:rowOff>95249</xdr:rowOff>
    </xdr:to>
    <xdr:sp macro="" textlink="">
      <xdr:nvSpPr>
        <xdr:cNvPr id="5" name="四角形吹き出し 37">
          <a:extLst>
            <a:ext uri="{FF2B5EF4-FFF2-40B4-BE49-F238E27FC236}">
              <a16:creationId xmlns:a16="http://schemas.microsoft.com/office/drawing/2014/main" id="{5CD9383F-740A-46B0-AA7A-3F1DEE426A32}"/>
            </a:ext>
          </a:extLst>
        </xdr:cNvPr>
        <xdr:cNvSpPr/>
      </xdr:nvSpPr>
      <xdr:spPr bwMode="auto">
        <a:xfrm>
          <a:off x="4536417" y="14485007"/>
          <a:ext cx="2062747" cy="518938"/>
        </a:xfrm>
        <a:prstGeom prst="wedgeRectCallout">
          <a:avLst>
            <a:gd name="adj1" fmla="val -80798"/>
            <a:gd name="adj2" fmla="val -93272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熱、電気における「うち非化石」及び「重み付け非化石」の項目は任意で記載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B1:Q110"/>
  <sheetViews>
    <sheetView showGridLines="0" tabSelected="1" view="pageBreakPreview" zoomScaleNormal="85" zoomScaleSheetLayoutView="100" workbookViewId="0">
      <selection activeCell="B2" sqref="B2"/>
    </sheetView>
  </sheetViews>
  <sheetFormatPr defaultColWidth="9" defaultRowHeight="13.5" x14ac:dyDescent="0.15"/>
  <cols>
    <col min="1" max="2" width="3.375" style="25" customWidth="1"/>
    <col min="3" max="3" width="8.125" style="25" customWidth="1"/>
    <col min="4" max="4" width="5" style="25" customWidth="1"/>
    <col min="5" max="5" width="2.25" style="25" customWidth="1"/>
    <col min="6" max="6" width="13.75" style="25" bestFit="1" customWidth="1"/>
    <col min="7" max="7" width="9" style="25" customWidth="1"/>
    <col min="8" max="8" width="5.875" style="25" customWidth="1"/>
    <col min="9" max="10" width="12" style="25" customWidth="1"/>
    <col min="11" max="11" width="17.5" style="25" customWidth="1"/>
    <col min="12" max="13" width="12" style="25" customWidth="1"/>
    <col min="14" max="14" width="17.5" style="25" customWidth="1"/>
    <col min="15" max="15" width="1.25" style="27" customWidth="1"/>
    <col min="16" max="16" width="1.875" style="27" customWidth="1"/>
    <col min="17" max="16384" width="9" style="25"/>
  </cols>
  <sheetData>
    <row r="1" spans="2:16" x14ac:dyDescent="0.15">
      <c r="N1" s="26"/>
    </row>
    <row r="2" spans="2:16" ht="21" customHeight="1" x14ac:dyDescent="0.2">
      <c r="B2" s="104" t="s">
        <v>140</v>
      </c>
      <c r="C2" s="28"/>
      <c r="D2" s="28"/>
      <c r="E2" s="28"/>
      <c r="F2" s="29"/>
      <c r="G2" s="27"/>
      <c r="H2" s="27"/>
      <c r="I2" s="27"/>
      <c r="J2" s="27"/>
      <c r="K2" s="27"/>
      <c r="L2" s="27"/>
      <c r="M2" s="27"/>
      <c r="N2" s="27"/>
    </row>
    <row r="3" spans="2:16" ht="21" customHeight="1" thickBot="1" x14ac:dyDescent="0.2"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2:16" ht="18" customHeight="1" x14ac:dyDescent="0.15">
      <c r="B4" s="141" t="s">
        <v>68</v>
      </c>
      <c r="C4" s="142"/>
      <c r="D4" s="142"/>
      <c r="E4" s="142"/>
      <c r="F4" s="143"/>
      <c r="G4" s="127" t="s">
        <v>0</v>
      </c>
      <c r="H4" s="130" t="s">
        <v>1</v>
      </c>
      <c r="I4" s="133" t="s">
        <v>70</v>
      </c>
      <c r="J4" s="134"/>
      <c r="K4" s="134"/>
      <c r="L4" s="133" t="s">
        <v>123</v>
      </c>
      <c r="M4" s="134"/>
      <c r="N4" s="135"/>
    </row>
    <row r="5" spans="2:16" ht="45" customHeight="1" x14ac:dyDescent="0.15">
      <c r="B5" s="144"/>
      <c r="C5" s="145"/>
      <c r="D5" s="145"/>
      <c r="E5" s="145"/>
      <c r="F5" s="146"/>
      <c r="G5" s="128"/>
      <c r="H5" s="131"/>
      <c r="I5" s="30" t="s">
        <v>2</v>
      </c>
      <c r="J5" s="31" t="s">
        <v>3</v>
      </c>
      <c r="K5" s="32" t="s">
        <v>4</v>
      </c>
      <c r="L5" s="30" t="s">
        <v>5</v>
      </c>
      <c r="M5" s="31" t="s">
        <v>6</v>
      </c>
      <c r="N5" s="33" t="s">
        <v>7</v>
      </c>
    </row>
    <row r="6" spans="2:16" ht="19.5" customHeight="1" thickBot="1" x14ac:dyDescent="0.2">
      <c r="B6" s="147"/>
      <c r="C6" s="148"/>
      <c r="D6" s="148"/>
      <c r="E6" s="148"/>
      <c r="F6" s="149"/>
      <c r="G6" s="129"/>
      <c r="H6" s="132"/>
      <c r="I6" s="34" t="s">
        <v>8</v>
      </c>
      <c r="J6" s="35" t="s">
        <v>8</v>
      </c>
      <c r="K6" s="36" t="s">
        <v>9</v>
      </c>
      <c r="L6" s="34" t="s">
        <v>8</v>
      </c>
      <c r="M6" s="35" t="s">
        <v>8</v>
      </c>
      <c r="N6" s="37" t="s">
        <v>9</v>
      </c>
    </row>
    <row r="7" spans="2:16" ht="18" thickTop="1" x14ac:dyDescent="0.15">
      <c r="B7" s="138" t="s">
        <v>10</v>
      </c>
      <c r="C7" s="139"/>
      <c r="D7" s="140"/>
      <c r="E7" s="38"/>
      <c r="F7" s="38"/>
      <c r="G7" s="7" t="s">
        <v>11</v>
      </c>
      <c r="H7" s="39"/>
      <c r="I7" s="6" t="s">
        <v>12</v>
      </c>
      <c r="J7" s="136">
        <v>3000</v>
      </c>
      <c r="K7" s="136"/>
      <c r="L7" s="5"/>
      <c r="M7" s="136">
        <v>3000</v>
      </c>
      <c r="N7" s="137"/>
    </row>
    <row r="8" spans="2:16" ht="19.5" customHeight="1" x14ac:dyDescent="0.15">
      <c r="B8" s="150" t="s">
        <v>78</v>
      </c>
      <c r="C8" s="109" t="s">
        <v>13</v>
      </c>
      <c r="D8" s="110"/>
      <c r="E8" s="110"/>
      <c r="F8" s="111"/>
      <c r="G8" s="40" t="s">
        <v>14</v>
      </c>
      <c r="H8" s="41">
        <v>38.299999999999997</v>
      </c>
      <c r="I8" s="1">
        <v>0</v>
      </c>
      <c r="J8" s="2">
        <v>0</v>
      </c>
      <c r="K8" s="10">
        <f>(I8-J8)*$H8</f>
        <v>0</v>
      </c>
      <c r="L8" s="1">
        <v>0</v>
      </c>
      <c r="M8" s="2">
        <v>0</v>
      </c>
      <c r="N8" s="16">
        <f>(L8-M8)*$H8</f>
        <v>0</v>
      </c>
    </row>
    <row r="9" spans="2:16" ht="20.25" customHeight="1" x14ac:dyDescent="0.15">
      <c r="B9" s="105"/>
      <c r="C9" s="109" t="s">
        <v>57</v>
      </c>
      <c r="D9" s="110"/>
      <c r="E9" s="110"/>
      <c r="F9" s="111"/>
      <c r="G9" s="40" t="s">
        <v>14</v>
      </c>
      <c r="H9" s="41">
        <v>34.799999999999997</v>
      </c>
      <c r="I9" s="1">
        <v>0</v>
      </c>
      <c r="J9" s="2">
        <v>0</v>
      </c>
      <c r="K9" s="10">
        <f t="shared" ref="K9:K62" si="0">(I9-J9)*$H9</f>
        <v>0</v>
      </c>
      <c r="L9" s="1">
        <v>0</v>
      </c>
      <c r="M9" s="2">
        <v>0</v>
      </c>
      <c r="N9" s="16">
        <f>(L9-M9)*$H9</f>
        <v>0</v>
      </c>
    </row>
    <row r="10" spans="2:16" ht="19.5" customHeight="1" x14ac:dyDescent="0.15">
      <c r="B10" s="105"/>
      <c r="C10" s="109" t="s">
        <v>15</v>
      </c>
      <c r="D10" s="110"/>
      <c r="E10" s="110"/>
      <c r="F10" s="111"/>
      <c r="G10" s="40" t="s">
        <v>14</v>
      </c>
      <c r="H10" s="41">
        <v>33.4</v>
      </c>
      <c r="I10" s="1">
        <v>0</v>
      </c>
      <c r="J10" s="2">
        <v>0</v>
      </c>
      <c r="K10" s="10">
        <f t="shared" si="0"/>
        <v>0</v>
      </c>
      <c r="L10" s="1">
        <v>0</v>
      </c>
      <c r="M10" s="2">
        <v>0</v>
      </c>
      <c r="N10" s="16">
        <f t="shared" ref="N10:N72" si="1">(L10-M10)*$H10</f>
        <v>0</v>
      </c>
    </row>
    <row r="11" spans="2:16" ht="19.5" customHeight="1" x14ac:dyDescent="0.15">
      <c r="B11" s="105"/>
      <c r="C11" s="109" t="s">
        <v>16</v>
      </c>
      <c r="D11" s="110"/>
      <c r="E11" s="110"/>
      <c r="F11" s="111"/>
      <c r="G11" s="40" t="s">
        <v>14</v>
      </c>
      <c r="H11" s="41">
        <v>33.299999999999997</v>
      </c>
      <c r="I11" s="1">
        <v>0</v>
      </c>
      <c r="J11" s="2">
        <v>0</v>
      </c>
      <c r="K11" s="10">
        <f t="shared" si="0"/>
        <v>0</v>
      </c>
      <c r="L11" s="1">
        <v>0</v>
      </c>
      <c r="M11" s="2">
        <v>0</v>
      </c>
      <c r="N11" s="16">
        <f t="shared" si="1"/>
        <v>0</v>
      </c>
    </row>
    <row r="12" spans="2:16" s="43" customFormat="1" ht="19.5" customHeight="1" x14ac:dyDescent="0.15">
      <c r="B12" s="105"/>
      <c r="C12" s="109" t="s">
        <v>71</v>
      </c>
      <c r="D12" s="110"/>
      <c r="E12" s="110"/>
      <c r="F12" s="111"/>
      <c r="G12" s="40" t="s">
        <v>14</v>
      </c>
      <c r="H12" s="41">
        <v>36.299999999999997</v>
      </c>
      <c r="I12" s="1">
        <v>0</v>
      </c>
      <c r="J12" s="2">
        <v>0</v>
      </c>
      <c r="K12" s="10">
        <f>(I12-J12)*$H12</f>
        <v>0</v>
      </c>
      <c r="L12" s="1">
        <v>0</v>
      </c>
      <c r="M12" s="2">
        <v>0</v>
      </c>
      <c r="N12" s="16">
        <f>(L12-M12)*$H12</f>
        <v>0</v>
      </c>
      <c r="O12" s="42"/>
      <c r="P12" s="42"/>
    </row>
    <row r="13" spans="2:16" ht="19.5" customHeight="1" x14ac:dyDescent="0.15">
      <c r="B13" s="105"/>
      <c r="C13" s="109" t="s">
        <v>17</v>
      </c>
      <c r="D13" s="110"/>
      <c r="E13" s="110"/>
      <c r="F13" s="111"/>
      <c r="G13" s="40" t="s">
        <v>14</v>
      </c>
      <c r="H13" s="41">
        <v>36.5</v>
      </c>
      <c r="I13" s="1">
        <v>0</v>
      </c>
      <c r="J13" s="2">
        <v>0</v>
      </c>
      <c r="K13" s="10">
        <f t="shared" si="0"/>
        <v>0</v>
      </c>
      <c r="L13" s="1">
        <v>0</v>
      </c>
      <c r="M13" s="2">
        <v>0</v>
      </c>
      <c r="N13" s="16">
        <f t="shared" si="1"/>
        <v>0</v>
      </c>
    </row>
    <row r="14" spans="2:16" ht="19.5" customHeight="1" x14ac:dyDescent="0.15">
      <c r="B14" s="105"/>
      <c r="C14" s="109" t="s">
        <v>18</v>
      </c>
      <c r="D14" s="110"/>
      <c r="E14" s="110"/>
      <c r="F14" s="111"/>
      <c r="G14" s="40" t="s">
        <v>14</v>
      </c>
      <c r="H14" s="44">
        <v>38</v>
      </c>
      <c r="I14" s="1">
        <v>0</v>
      </c>
      <c r="J14" s="2">
        <v>0</v>
      </c>
      <c r="K14" s="10">
        <f t="shared" si="0"/>
        <v>0</v>
      </c>
      <c r="L14" s="1">
        <v>0</v>
      </c>
      <c r="M14" s="2">
        <v>0</v>
      </c>
      <c r="N14" s="16">
        <f t="shared" si="1"/>
        <v>0</v>
      </c>
    </row>
    <row r="15" spans="2:16" ht="19.5" customHeight="1" x14ac:dyDescent="0.15">
      <c r="B15" s="105"/>
      <c r="C15" s="109" t="s">
        <v>19</v>
      </c>
      <c r="D15" s="110"/>
      <c r="E15" s="110"/>
      <c r="F15" s="111"/>
      <c r="G15" s="40" t="s">
        <v>14</v>
      </c>
      <c r="H15" s="41">
        <v>38.9</v>
      </c>
      <c r="I15" s="1">
        <v>5000</v>
      </c>
      <c r="J15" s="2">
        <v>0</v>
      </c>
      <c r="K15" s="10">
        <f t="shared" si="0"/>
        <v>194500</v>
      </c>
      <c r="L15" s="1">
        <v>4000</v>
      </c>
      <c r="M15" s="2">
        <v>0</v>
      </c>
      <c r="N15" s="16">
        <f t="shared" si="1"/>
        <v>155600</v>
      </c>
    </row>
    <row r="16" spans="2:16" ht="19.5" customHeight="1" x14ac:dyDescent="0.15">
      <c r="B16" s="105"/>
      <c r="C16" s="109" t="s">
        <v>20</v>
      </c>
      <c r="D16" s="110"/>
      <c r="E16" s="110"/>
      <c r="F16" s="111"/>
      <c r="G16" s="40" t="s">
        <v>14</v>
      </c>
      <c r="H16" s="41">
        <v>41.8</v>
      </c>
      <c r="I16" s="1">
        <v>0</v>
      </c>
      <c r="J16" s="2">
        <v>0</v>
      </c>
      <c r="K16" s="10">
        <f t="shared" si="0"/>
        <v>0</v>
      </c>
      <c r="L16" s="1">
        <v>0</v>
      </c>
      <c r="M16" s="2">
        <v>0</v>
      </c>
      <c r="N16" s="16">
        <f>(L16-M16)*$H16</f>
        <v>0</v>
      </c>
    </row>
    <row r="17" spans="2:14" ht="19.5" customHeight="1" x14ac:dyDescent="0.15">
      <c r="B17" s="105"/>
      <c r="C17" s="109" t="s">
        <v>21</v>
      </c>
      <c r="D17" s="110"/>
      <c r="E17" s="110"/>
      <c r="F17" s="111"/>
      <c r="G17" s="40" t="s">
        <v>22</v>
      </c>
      <c r="H17" s="44">
        <v>40</v>
      </c>
      <c r="I17" s="1">
        <v>0</v>
      </c>
      <c r="J17" s="2">
        <v>0</v>
      </c>
      <c r="K17" s="10">
        <f t="shared" si="0"/>
        <v>0</v>
      </c>
      <c r="L17" s="1">
        <v>0</v>
      </c>
      <c r="M17" s="2">
        <v>0</v>
      </c>
      <c r="N17" s="16">
        <f t="shared" si="1"/>
        <v>0</v>
      </c>
    </row>
    <row r="18" spans="2:14" ht="19.5" customHeight="1" x14ac:dyDescent="0.15">
      <c r="B18" s="105"/>
      <c r="C18" s="109" t="s">
        <v>23</v>
      </c>
      <c r="D18" s="110"/>
      <c r="E18" s="110"/>
      <c r="F18" s="111"/>
      <c r="G18" s="40" t="s">
        <v>22</v>
      </c>
      <c r="H18" s="41">
        <v>34.1</v>
      </c>
      <c r="I18" s="1">
        <v>0</v>
      </c>
      <c r="J18" s="2">
        <v>0</v>
      </c>
      <c r="K18" s="10">
        <f t="shared" si="0"/>
        <v>0</v>
      </c>
      <c r="L18" s="1">
        <v>0</v>
      </c>
      <c r="M18" s="2">
        <v>0</v>
      </c>
      <c r="N18" s="16">
        <f t="shared" si="1"/>
        <v>0</v>
      </c>
    </row>
    <row r="19" spans="2:14" ht="19.5" customHeight="1" x14ac:dyDescent="0.15">
      <c r="B19" s="105"/>
      <c r="C19" s="112" t="s">
        <v>24</v>
      </c>
      <c r="D19" s="109" t="s">
        <v>25</v>
      </c>
      <c r="E19" s="110"/>
      <c r="F19" s="111"/>
      <c r="G19" s="45" t="s">
        <v>22</v>
      </c>
      <c r="H19" s="41">
        <v>50.1</v>
      </c>
      <c r="I19" s="1">
        <v>0</v>
      </c>
      <c r="J19" s="2">
        <v>0</v>
      </c>
      <c r="K19" s="10">
        <f t="shared" si="0"/>
        <v>0</v>
      </c>
      <c r="L19" s="1">
        <v>0</v>
      </c>
      <c r="M19" s="2">
        <v>0</v>
      </c>
      <c r="N19" s="16">
        <f t="shared" si="1"/>
        <v>0</v>
      </c>
    </row>
    <row r="20" spans="2:14" ht="19.5" customHeight="1" x14ac:dyDescent="0.15">
      <c r="B20" s="105"/>
      <c r="C20" s="112"/>
      <c r="D20" s="109" t="s">
        <v>26</v>
      </c>
      <c r="E20" s="110"/>
      <c r="F20" s="111"/>
      <c r="G20" s="45" t="s">
        <v>27</v>
      </c>
      <c r="H20" s="41">
        <v>46.1</v>
      </c>
      <c r="I20" s="1">
        <v>0</v>
      </c>
      <c r="J20" s="2">
        <v>0</v>
      </c>
      <c r="K20" s="10">
        <f t="shared" si="0"/>
        <v>0</v>
      </c>
      <c r="L20" s="1">
        <v>0</v>
      </c>
      <c r="M20" s="2">
        <v>0</v>
      </c>
      <c r="N20" s="16">
        <f t="shared" si="1"/>
        <v>0</v>
      </c>
    </row>
    <row r="21" spans="2:14" ht="19.5" customHeight="1" x14ac:dyDescent="0.15">
      <c r="B21" s="105"/>
      <c r="C21" s="112" t="s">
        <v>28</v>
      </c>
      <c r="D21" s="109" t="s">
        <v>29</v>
      </c>
      <c r="E21" s="110"/>
      <c r="F21" s="111"/>
      <c r="G21" s="45" t="s">
        <v>22</v>
      </c>
      <c r="H21" s="41">
        <v>54.7</v>
      </c>
      <c r="I21" s="1">
        <v>5500</v>
      </c>
      <c r="J21" s="2">
        <v>0</v>
      </c>
      <c r="K21" s="10">
        <f t="shared" si="0"/>
        <v>300850</v>
      </c>
      <c r="L21" s="1">
        <v>5500</v>
      </c>
      <c r="M21" s="2">
        <v>0</v>
      </c>
      <c r="N21" s="16">
        <f t="shared" si="1"/>
        <v>300850</v>
      </c>
    </row>
    <row r="22" spans="2:14" ht="19.5" customHeight="1" x14ac:dyDescent="0.15">
      <c r="B22" s="105"/>
      <c r="C22" s="112"/>
      <c r="D22" s="109" t="s">
        <v>30</v>
      </c>
      <c r="E22" s="110"/>
      <c r="F22" s="111"/>
      <c r="G22" s="45" t="s">
        <v>27</v>
      </c>
      <c r="H22" s="41">
        <v>38.4</v>
      </c>
      <c r="I22" s="1">
        <v>0</v>
      </c>
      <c r="J22" s="2">
        <v>0</v>
      </c>
      <c r="K22" s="10">
        <f t="shared" si="0"/>
        <v>0</v>
      </c>
      <c r="L22" s="1">
        <v>0</v>
      </c>
      <c r="M22" s="2">
        <v>0</v>
      </c>
      <c r="N22" s="16">
        <f t="shared" si="1"/>
        <v>0</v>
      </c>
    </row>
    <row r="23" spans="2:14" ht="19.5" customHeight="1" x14ac:dyDescent="0.15">
      <c r="B23" s="105"/>
      <c r="C23" s="112" t="s">
        <v>31</v>
      </c>
      <c r="D23" s="109" t="s">
        <v>72</v>
      </c>
      <c r="E23" s="110"/>
      <c r="F23" s="111"/>
      <c r="G23" s="45" t="s">
        <v>22</v>
      </c>
      <c r="H23" s="41">
        <v>28.7</v>
      </c>
      <c r="I23" s="1">
        <v>0</v>
      </c>
      <c r="J23" s="2">
        <v>0</v>
      </c>
      <c r="K23" s="10">
        <f t="shared" si="0"/>
        <v>0</v>
      </c>
      <c r="L23" s="1">
        <v>0</v>
      </c>
      <c r="M23" s="2">
        <v>0</v>
      </c>
      <c r="N23" s="16">
        <f t="shared" si="1"/>
        <v>0</v>
      </c>
    </row>
    <row r="24" spans="2:14" ht="19.5" customHeight="1" x14ac:dyDescent="0.15">
      <c r="B24" s="105"/>
      <c r="C24" s="112"/>
      <c r="D24" s="109" t="s">
        <v>73</v>
      </c>
      <c r="E24" s="110"/>
      <c r="F24" s="111"/>
      <c r="G24" s="45" t="s">
        <v>22</v>
      </c>
      <c r="H24" s="41">
        <v>28.9</v>
      </c>
      <c r="I24" s="1">
        <v>0</v>
      </c>
      <c r="J24" s="2">
        <v>0</v>
      </c>
      <c r="K24" s="10">
        <f t="shared" ref="K24" si="2">(I24-J24)*$H24</f>
        <v>0</v>
      </c>
      <c r="L24" s="1">
        <v>0</v>
      </c>
      <c r="M24" s="2">
        <v>0</v>
      </c>
      <c r="N24" s="16">
        <f t="shared" ref="N24" si="3">(L24-M24)*$H24</f>
        <v>0</v>
      </c>
    </row>
    <row r="25" spans="2:14" ht="19.5" customHeight="1" x14ac:dyDescent="0.15">
      <c r="B25" s="105"/>
      <c r="C25" s="112"/>
      <c r="D25" s="109" t="s">
        <v>74</v>
      </c>
      <c r="E25" s="110"/>
      <c r="F25" s="111"/>
      <c r="G25" s="45" t="s">
        <v>22</v>
      </c>
      <c r="H25" s="41">
        <v>28.3</v>
      </c>
      <c r="I25" s="1">
        <v>0</v>
      </c>
      <c r="J25" s="2">
        <v>0</v>
      </c>
      <c r="K25" s="10">
        <f t="shared" ref="K25" si="4">(I25-J25)*$H25</f>
        <v>0</v>
      </c>
      <c r="L25" s="1">
        <v>0</v>
      </c>
      <c r="M25" s="2">
        <v>0</v>
      </c>
      <c r="N25" s="16">
        <f t="shared" ref="N25" si="5">(L25-M25)*$H25</f>
        <v>0</v>
      </c>
    </row>
    <row r="26" spans="2:14" ht="19.5" customHeight="1" x14ac:dyDescent="0.15">
      <c r="B26" s="105"/>
      <c r="C26" s="112"/>
      <c r="D26" s="109" t="s">
        <v>75</v>
      </c>
      <c r="E26" s="110"/>
      <c r="F26" s="111"/>
      <c r="G26" s="45" t="s">
        <v>22</v>
      </c>
      <c r="H26" s="41">
        <v>26.1</v>
      </c>
      <c r="I26" s="1">
        <v>0</v>
      </c>
      <c r="J26" s="2">
        <v>0</v>
      </c>
      <c r="K26" s="10">
        <f t="shared" si="0"/>
        <v>0</v>
      </c>
      <c r="L26" s="1">
        <v>0</v>
      </c>
      <c r="M26" s="2">
        <v>0</v>
      </c>
      <c r="N26" s="16">
        <f t="shared" si="1"/>
        <v>0</v>
      </c>
    </row>
    <row r="27" spans="2:14" ht="19.5" customHeight="1" x14ac:dyDescent="0.15">
      <c r="B27" s="105"/>
      <c r="C27" s="112"/>
      <c r="D27" s="109" t="s">
        <v>76</v>
      </c>
      <c r="E27" s="110"/>
      <c r="F27" s="111"/>
      <c r="G27" s="45" t="s">
        <v>22</v>
      </c>
      <c r="H27" s="41">
        <v>24.2</v>
      </c>
      <c r="I27" s="1">
        <v>0</v>
      </c>
      <c r="J27" s="2">
        <v>0</v>
      </c>
      <c r="K27" s="10">
        <f t="shared" ref="K27" si="6">(I27-J27)*$H27</f>
        <v>0</v>
      </c>
      <c r="L27" s="1">
        <v>0</v>
      </c>
      <c r="M27" s="2">
        <v>0</v>
      </c>
      <c r="N27" s="16">
        <f t="shared" ref="N27" si="7">(L27-M27)*$H27</f>
        <v>0</v>
      </c>
    </row>
    <row r="28" spans="2:14" ht="19.5" customHeight="1" x14ac:dyDescent="0.15">
      <c r="B28" s="105"/>
      <c r="C28" s="112"/>
      <c r="D28" s="109" t="s">
        <v>77</v>
      </c>
      <c r="E28" s="110"/>
      <c r="F28" s="111"/>
      <c r="G28" s="45" t="s">
        <v>22</v>
      </c>
      <c r="H28" s="41">
        <v>27.8</v>
      </c>
      <c r="I28" s="1">
        <v>0</v>
      </c>
      <c r="J28" s="2">
        <v>0</v>
      </c>
      <c r="K28" s="10">
        <f t="shared" si="0"/>
        <v>0</v>
      </c>
      <c r="L28" s="1">
        <v>0</v>
      </c>
      <c r="M28" s="2">
        <v>0</v>
      </c>
      <c r="N28" s="16">
        <f t="shared" si="1"/>
        <v>0</v>
      </c>
    </row>
    <row r="29" spans="2:14" ht="19.5" customHeight="1" x14ac:dyDescent="0.15">
      <c r="B29" s="105"/>
      <c r="C29" s="109" t="s">
        <v>32</v>
      </c>
      <c r="D29" s="110"/>
      <c r="E29" s="110"/>
      <c r="F29" s="111"/>
      <c r="G29" s="46" t="s">
        <v>22</v>
      </c>
      <c r="H29" s="47">
        <v>29</v>
      </c>
      <c r="I29" s="1">
        <v>0</v>
      </c>
      <c r="J29" s="2">
        <v>0</v>
      </c>
      <c r="K29" s="10">
        <f t="shared" si="0"/>
        <v>0</v>
      </c>
      <c r="L29" s="1">
        <v>0</v>
      </c>
      <c r="M29" s="2">
        <v>0</v>
      </c>
      <c r="N29" s="16">
        <f t="shared" si="1"/>
        <v>0</v>
      </c>
    </row>
    <row r="30" spans="2:14" ht="19.5" customHeight="1" x14ac:dyDescent="0.15">
      <c r="B30" s="105"/>
      <c r="C30" s="109" t="s">
        <v>33</v>
      </c>
      <c r="D30" s="110"/>
      <c r="E30" s="110"/>
      <c r="F30" s="111"/>
      <c r="G30" s="40" t="s">
        <v>22</v>
      </c>
      <c r="H30" s="41">
        <v>37.299999999999997</v>
      </c>
      <c r="I30" s="1">
        <v>0</v>
      </c>
      <c r="J30" s="2">
        <v>0</v>
      </c>
      <c r="K30" s="10">
        <f t="shared" si="0"/>
        <v>0</v>
      </c>
      <c r="L30" s="1">
        <v>0</v>
      </c>
      <c r="M30" s="2">
        <v>0</v>
      </c>
      <c r="N30" s="16">
        <f t="shared" si="1"/>
        <v>0</v>
      </c>
    </row>
    <row r="31" spans="2:14" ht="19.5" customHeight="1" x14ac:dyDescent="0.15">
      <c r="B31" s="105"/>
      <c r="C31" s="109" t="s">
        <v>34</v>
      </c>
      <c r="D31" s="110"/>
      <c r="E31" s="110"/>
      <c r="F31" s="111"/>
      <c r="G31" s="40" t="s">
        <v>27</v>
      </c>
      <c r="H31" s="41">
        <v>18.399999999999999</v>
      </c>
      <c r="I31" s="1">
        <v>0</v>
      </c>
      <c r="J31" s="2">
        <v>0</v>
      </c>
      <c r="K31" s="10">
        <f>(I31-J31)*$H31</f>
        <v>0</v>
      </c>
      <c r="L31" s="1">
        <v>0</v>
      </c>
      <c r="M31" s="2">
        <v>0</v>
      </c>
      <c r="N31" s="16">
        <f t="shared" si="1"/>
        <v>0</v>
      </c>
    </row>
    <row r="32" spans="2:14" ht="19.5" customHeight="1" x14ac:dyDescent="0.15">
      <c r="B32" s="105"/>
      <c r="C32" s="109" t="s">
        <v>35</v>
      </c>
      <c r="D32" s="110"/>
      <c r="E32" s="110"/>
      <c r="F32" s="111"/>
      <c r="G32" s="40" t="s">
        <v>27</v>
      </c>
      <c r="H32" s="41">
        <v>3.23</v>
      </c>
      <c r="I32" s="1">
        <v>0</v>
      </c>
      <c r="J32" s="2">
        <v>0</v>
      </c>
      <c r="K32" s="10">
        <f t="shared" si="0"/>
        <v>0</v>
      </c>
      <c r="L32" s="1">
        <v>0</v>
      </c>
      <c r="M32" s="2">
        <v>0</v>
      </c>
      <c r="N32" s="16">
        <f t="shared" si="1"/>
        <v>0</v>
      </c>
    </row>
    <row r="33" spans="2:17" ht="19.5" customHeight="1" x14ac:dyDescent="0.15">
      <c r="B33" s="105"/>
      <c r="C33" s="109" t="s">
        <v>79</v>
      </c>
      <c r="D33" s="110"/>
      <c r="E33" s="110"/>
      <c r="F33" s="111"/>
      <c r="G33" s="40" t="s">
        <v>27</v>
      </c>
      <c r="H33" s="41">
        <v>3.45</v>
      </c>
      <c r="I33" s="1">
        <v>0</v>
      </c>
      <c r="J33" s="2">
        <v>0</v>
      </c>
      <c r="K33" s="10">
        <f t="shared" ref="K33" si="8">(I33-J33)*$H33</f>
        <v>0</v>
      </c>
      <c r="L33" s="1">
        <v>0</v>
      </c>
      <c r="M33" s="2">
        <v>0</v>
      </c>
      <c r="N33" s="16">
        <f t="shared" ref="N33" si="9">(L33-M33)*$H33</f>
        <v>0</v>
      </c>
    </row>
    <row r="34" spans="2:17" ht="19.5" customHeight="1" x14ac:dyDescent="0.15">
      <c r="B34" s="105"/>
      <c r="C34" s="109" t="s">
        <v>36</v>
      </c>
      <c r="D34" s="110"/>
      <c r="E34" s="110"/>
      <c r="F34" s="111"/>
      <c r="G34" s="40" t="s">
        <v>27</v>
      </c>
      <c r="H34" s="41">
        <v>7.53</v>
      </c>
      <c r="I34" s="1">
        <v>0</v>
      </c>
      <c r="J34" s="2">
        <v>0</v>
      </c>
      <c r="K34" s="10">
        <f t="shared" si="0"/>
        <v>0</v>
      </c>
      <c r="L34" s="1">
        <v>0</v>
      </c>
      <c r="M34" s="2">
        <v>0</v>
      </c>
      <c r="N34" s="16">
        <f t="shared" si="1"/>
        <v>0</v>
      </c>
    </row>
    <row r="35" spans="2:17" ht="19.5" customHeight="1" x14ac:dyDescent="0.15">
      <c r="B35" s="105"/>
      <c r="C35" s="112" t="s">
        <v>120</v>
      </c>
      <c r="D35" s="112"/>
      <c r="E35" s="112" t="s">
        <v>37</v>
      </c>
      <c r="F35" s="112"/>
      <c r="G35" s="40" t="s">
        <v>27</v>
      </c>
      <c r="H35" s="4"/>
      <c r="I35" s="1">
        <v>0</v>
      </c>
      <c r="J35" s="2">
        <v>0</v>
      </c>
      <c r="K35" s="10">
        <f t="shared" si="0"/>
        <v>0</v>
      </c>
      <c r="L35" s="1">
        <v>0</v>
      </c>
      <c r="M35" s="2">
        <v>0</v>
      </c>
      <c r="N35" s="16">
        <f t="shared" si="1"/>
        <v>0</v>
      </c>
    </row>
    <row r="36" spans="2:17" ht="19.5" customHeight="1" x14ac:dyDescent="0.15">
      <c r="B36" s="105"/>
      <c r="C36" s="112"/>
      <c r="D36" s="112"/>
      <c r="E36" s="117" t="s">
        <v>126</v>
      </c>
      <c r="F36" s="117"/>
      <c r="G36" s="3"/>
      <c r="H36" s="4"/>
      <c r="I36" s="1">
        <v>0</v>
      </c>
      <c r="J36" s="2">
        <v>0</v>
      </c>
      <c r="K36" s="10">
        <f t="shared" si="0"/>
        <v>0</v>
      </c>
      <c r="L36" s="1">
        <v>0</v>
      </c>
      <c r="M36" s="2">
        <v>0</v>
      </c>
      <c r="N36" s="16">
        <f t="shared" si="1"/>
        <v>0</v>
      </c>
    </row>
    <row r="37" spans="2:17" ht="19.5" customHeight="1" x14ac:dyDescent="0.15">
      <c r="B37" s="106"/>
      <c r="C37" s="112"/>
      <c r="D37" s="112"/>
      <c r="E37" s="117" t="s">
        <v>126</v>
      </c>
      <c r="F37" s="117"/>
      <c r="G37" s="3"/>
      <c r="H37" s="4"/>
      <c r="I37" s="1">
        <v>0</v>
      </c>
      <c r="J37" s="2">
        <v>0</v>
      </c>
      <c r="K37" s="10">
        <f t="shared" si="0"/>
        <v>0</v>
      </c>
      <c r="L37" s="1">
        <v>0</v>
      </c>
      <c r="M37" s="2">
        <v>0</v>
      </c>
      <c r="N37" s="16">
        <f t="shared" si="1"/>
        <v>0</v>
      </c>
    </row>
    <row r="38" spans="2:17" ht="19.5" customHeight="1" x14ac:dyDescent="0.15">
      <c r="B38" s="105" t="s">
        <v>80</v>
      </c>
      <c r="C38" s="109" t="s">
        <v>81</v>
      </c>
      <c r="D38" s="110"/>
      <c r="E38" s="110"/>
      <c r="F38" s="111"/>
      <c r="G38" s="45" t="s">
        <v>22</v>
      </c>
      <c r="H38" s="48">
        <v>13.6</v>
      </c>
      <c r="I38" s="1">
        <v>0</v>
      </c>
      <c r="J38" s="2">
        <v>0</v>
      </c>
      <c r="K38" s="10">
        <f t="shared" ref="K38:K40" si="10">(I38-J38)*$H38</f>
        <v>0</v>
      </c>
      <c r="L38" s="1">
        <v>0</v>
      </c>
      <c r="M38" s="2">
        <v>0</v>
      </c>
      <c r="N38" s="16">
        <f>(L38-M38)*$H38</f>
        <v>0</v>
      </c>
    </row>
    <row r="39" spans="2:17" ht="19.5" customHeight="1" x14ac:dyDescent="0.15">
      <c r="B39" s="105"/>
      <c r="C39" s="109" t="s">
        <v>82</v>
      </c>
      <c r="D39" s="110"/>
      <c r="E39" s="110"/>
      <c r="F39" s="111"/>
      <c r="G39" s="45" t="s">
        <v>22</v>
      </c>
      <c r="H39" s="48">
        <v>13.2</v>
      </c>
      <c r="I39" s="1">
        <v>0</v>
      </c>
      <c r="J39" s="2">
        <v>0</v>
      </c>
      <c r="K39" s="10">
        <f t="shared" si="10"/>
        <v>0</v>
      </c>
      <c r="L39" s="1">
        <v>0</v>
      </c>
      <c r="M39" s="2">
        <v>0</v>
      </c>
      <c r="N39" s="16">
        <f t="shared" ref="N39:N40" si="11">(L39-M39)*$H39</f>
        <v>0</v>
      </c>
    </row>
    <row r="40" spans="2:17" ht="19.5" customHeight="1" x14ac:dyDescent="0.15">
      <c r="B40" s="105"/>
      <c r="C40" s="109" t="s">
        <v>83</v>
      </c>
      <c r="D40" s="110"/>
      <c r="E40" s="110"/>
      <c r="F40" s="111"/>
      <c r="G40" s="45" t="s">
        <v>22</v>
      </c>
      <c r="H40" s="48">
        <v>17.100000000000001</v>
      </c>
      <c r="I40" s="1">
        <v>0</v>
      </c>
      <c r="J40" s="2">
        <v>0</v>
      </c>
      <c r="K40" s="10">
        <f t="shared" si="10"/>
        <v>0</v>
      </c>
      <c r="L40" s="1">
        <v>0</v>
      </c>
      <c r="M40" s="2">
        <v>0</v>
      </c>
      <c r="N40" s="16">
        <f t="shared" si="11"/>
        <v>0</v>
      </c>
    </row>
    <row r="41" spans="2:17" ht="19.5" customHeight="1" x14ac:dyDescent="0.15">
      <c r="B41" s="105"/>
      <c r="C41" s="109" t="s">
        <v>84</v>
      </c>
      <c r="D41" s="110"/>
      <c r="E41" s="110"/>
      <c r="F41" s="111"/>
      <c r="G41" s="40" t="s">
        <v>14</v>
      </c>
      <c r="H41" s="48">
        <v>23.4</v>
      </c>
      <c r="I41" s="1">
        <v>0</v>
      </c>
      <c r="J41" s="2">
        <v>0</v>
      </c>
      <c r="K41" s="10">
        <f t="shared" ref="K41:K47" si="12">(I41-J41)*$H41</f>
        <v>0</v>
      </c>
      <c r="L41" s="1">
        <v>0</v>
      </c>
      <c r="M41" s="2">
        <v>0</v>
      </c>
      <c r="N41" s="16">
        <f>(L41-M41)*$H41</f>
        <v>0</v>
      </c>
    </row>
    <row r="42" spans="2:17" ht="19.5" customHeight="1" x14ac:dyDescent="0.15">
      <c r="B42" s="105"/>
      <c r="C42" s="109" t="s">
        <v>85</v>
      </c>
      <c r="D42" s="110"/>
      <c r="E42" s="110"/>
      <c r="F42" s="111"/>
      <c r="G42" s="40" t="s">
        <v>14</v>
      </c>
      <c r="H42" s="48">
        <v>35.6</v>
      </c>
      <c r="I42" s="1">
        <v>0</v>
      </c>
      <c r="J42" s="2">
        <v>0</v>
      </c>
      <c r="K42" s="10">
        <f t="shared" ref="K42:K43" si="13">(I42-J42)*$H42</f>
        <v>0</v>
      </c>
      <c r="L42" s="1">
        <v>0</v>
      </c>
      <c r="M42" s="2">
        <v>0</v>
      </c>
      <c r="N42" s="16">
        <f t="shared" ref="N42:N43" si="14">(L42-M42)*$H42</f>
        <v>0</v>
      </c>
    </row>
    <row r="43" spans="2:17" ht="19.5" customHeight="1" x14ac:dyDescent="0.15">
      <c r="B43" s="105"/>
      <c r="C43" s="109" t="s">
        <v>86</v>
      </c>
      <c r="D43" s="110"/>
      <c r="E43" s="110"/>
      <c r="F43" s="111"/>
      <c r="G43" s="40" t="s">
        <v>27</v>
      </c>
      <c r="H43" s="48">
        <v>21.2</v>
      </c>
      <c r="I43" s="1">
        <v>0</v>
      </c>
      <c r="J43" s="2">
        <v>0</v>
      </c>
      <c r="K43" s="10">
        <f t="shared" si="13"/>
        <v>0</v>
      </c>
      <c r="L43" s="1">
        <v>0</v>
      </c>
      <c r="M43" s="2">
        <v>0</v>
      </c>
      <c r="N43" s="16">
        <f t="shared" si="14"/>
        <v>0</v>
      </c>
    </row>
    <row r="44" spans="2:17" s="43" customFormat="1" ht="19.5" customHeight="1" x14ac:dyDescent="0.15">
      <c r="B44" s="105"/>
      <c r="C44" s="109" t="s">
        <v>87</v>
      </c>
      <c r="D44" s="110"/>
      <c r="E44" s="110"/>
      <c r="F44" s="111"/>
      <c r="G44" s="45" t="s">
        <v>22</v>
      </c>
      <c r="H44" s="48">
        <v>13.2</v>
      </c>
      <c r="I44" s="1">
        <v>0</v>
      </c>
      <c r="J44" s="2">
        <v>0</v>
      </c>
      <c r="K44" s="10">
        <f>(I44-J44)*$H44</f>
        <v>0</v>
      </c>
      <c r="L44" s="1">
        <v>0</v>
      </c>
      <c r="M44" s="2">
        <v>0</v>
      </c>
      <c r="N44" s="16">
        <f>(L44-M44)*$H44</f>
        <v>0</v>
      </c>
      <c r="P44" s="42"/>
      <c r="Q44" s="42"/>
    </row>
    <row r="45" spans="2:17" ht="19.5" customHeight="1" x14ac:dyDescent="0.15">
      <c r="B45" s="105"/>
      <c r="C45" s="109" t="s">
        <v>88</v>
      </c>
      <c r="D45" s="110"/>
      <c r="E45" s="110"/>
      <c r="F45" s="111"/>
      <c r="G45" s="45" t="s">
        <v>22</v>
      </c>
      <c r="H45" s="49">
        <v>18</v>
      </c>
      <c r="I45" s="1">
        <v>0</v>
      </c>
      <c r="J45" s="2">
        <v>0</v>
      </c>
      <c r="K45" s="10">
        <f t="shared" ref="K45" si="15">(I45-J45)*$H45</f>
        <v>0</v>
      </c>
      <c r="L45" s="1">
        <v>0</v>
      </c>
      <c r="M45" s="2">
        <v>0</v>
      </c>
      <c r="N45" s="16">
        <f t="shared" ref="N45" si="16">(L45-M45)*$H45</f>
        <v>0</v>
      </c>
      <c r="Q45" s="27"/>
    </row>
    <row r="46" spans="2:17" ht="19.5" customHeight="1" x14ac:dyDescent="0.15">
      <c r="B46" s="105"/>
      <c r="C46" s="109" t="s">
        <v>89</v>
      </c>
      <c r="D46" s="110"/>
      <c r="E46" s="110"/>
      <c r="F46" s="111"/>
      <c r="G46" s="45" t="s">
        <v>22</v>
      </c>
      <c r="H46" s="48">
        <v>26.9</v>
      </c>
      <c r="I46" s="1">
        <v>0</v>
      </c>
      <c r="J46" s="2">
        <v>0</v>
      </c>
      <c r="K46" s="10">
        <f t="shared" si="12"/>
        <v>0</v>
      </c>
      <c r="L46" s="1">
        <v>0</v>
      </c>
      <c r="M46" s="2">
        <v>0</v>
      </c>
      <c r="N46" s="16">
        <f t="shared" ref="N46:N47" si="17">(L46-M46)*$H46</f>
        <v>0</v>
      </c>
      <c r="Q46" s="27"/>
    </row>
    <row r="47" spans="2:17" ht="19.5" customHeight="1" x14ac:dyDescent="0.15">
      <c r="B47" s="105"/>
      <c r="C47" s="109" t="s">
        <v>90</v>
      </c>
      <c r="D47" s="110"/>
      <c r="E47" s="110"/>
      <c r="F47" s="111"/>
      <c r="G47" s="45" t="s">
        <v>22</v>
      </c>
      <c r="H47" s="48">
        <v>33.200000000000003</v>
      </c>
      <c r="I47" s="1">
        <v>0</v>
      </c>
      <c r="J47" s="2">
        <v>0</v>
      </c>
      <c r="K47" s="10">
        <f t="shared" si="12"/>
        <v>0</v>
      </c>
      <c r="L47" s="1">
        <v>0</v>
      </c>
      <c r="M47" s="2">
        <v>0</v>
      </c>
      <c r="N47" s="16">
        <f t="shared" si="17"/>
        <v>0</v>
      </c>
      <c r="Q47" s="27"/>
    </row>
    <row r="48" spans="2:17" s="43" customFormat="1" ht="19.5" customHeight="1" x14ac:dyDescent="0.15">
      <c r="B48" s="105"/>
      <c r="C48" s="109" t="s">
        <v>91</v>
      </c>
      <c r="D48" s="110"/>
      <c r="E48" s="110"/>
      <c r="F48" s="111"/>
      <c r="G48" s="45" t="s">
        <v>22</v>
      </c>
      <c r="H48" s="48">
        <v>29.3</v>
      </c>
      <c r="I48" s="1">
        <v>0</v>
      </c>
      <c r="J48" s="2">
        <v>0</v>
      </c>
      <c r="K48" s="10">
        <f>(I48-J48)*$H48</f>
        <v>0</v>
      </c>
      <c r="L48" s="1">
        <v>0</v>
      </c>
      <c r="M48" s="2">
        <v>0</v>
      </c>
      <c r="N48" s="16">
        <f>(L48-M48)*$H48</f>
        <v>0</v>
      </c>
      <c r="P48" s="42"/>
      <c r="Q48" s="42"/>
    </row>
    <row r="49" spans="2:17" ht="19.5" customHeight="1" x14ac:dyDescent="0.15">
      <c r="B49" s="105"/>
      <c r="C49" s="109" t="s">
        <v>92</v>
      </c>
      <c r="D49" s="110"/>
      <c r="E49" s="110"/>
      <c r="F49" s="111"/>
      <c r="G49" s="40" t="s">
        <v>14</v>
      </c>
      <c r="H49" s="48">
        <v>40.200000000000003</v>
      </c>
      <c r="I49" s="1">
        <v>0</v>
      </c>
      <c r="J49" s="2">
        <v>0</v>
      </c>
      <c r="K49" s="10">
        <f t="shared" ref="K49:K53" si="18">(I49-J49)*$H49</f>
        <v>0</v>
      </c>
      <c r="L49" s="1">
        <v>0</v>
      </c>
      <c r="M49" s="2">
        <v>0</v>
      </c>
      <c r="N49" s="16">
        <f t="shared" ref="N49:N51" si="19">(L49-M49)*$H49</f>
        <v>0</v>
      </c>
      <c r="Q49" s="27"/>
    </row>
    <row r="50" spans="2:17" ht="19.5" customHeight="1" x14ac:dyDescent="0.15">
      <c r="B50" s="105"/>
      <c r="C50" s="109" t="s">
        <v>93</v>
      </c>
      <c r="D50" s="110"/>
      <c r="E50" s="110"/>
      <c r="F50" s="111"/>
      <c r="G50" s="40" t="s">
        <v>27</v>
      </c>
      <c r="H50" s="48">
        <v>21.2</v>
      </c>
      <c r="I50" s="1">
        <v>0</v>
      </c>
      <c r="J50" s="2">
        <v>0</v>
      </c>
      <c r="K50" s="10">
        <f t="shared" si="18"/>
        <v>0</v>
      </c>
      <c r="L50" s="1">
        <v>0</v>
      </c>
      <c r="M50" s="2">
        <v>0</v>
      </c>
      <c r="N50" s="16">
        <f t="shared" si="19"/>
        <v>0</v>
      </c>
      <c r="Q50" s="27"/>
    </row>
    <row r="51" spans="2:17" ht="19.5" customHeight="1" x14ac:dyDescent="0.15">
      <c r="B51" s="105"/>
      <c r="C51" s="109" t="s">
        <v>94</v>
      </c>
      <c r="D51" s="110"/>
      <c r="E51" s="110"/>
      <c r="F51" s="111"/>
      <c r="G51" s="45" t="s">
        <v>22</v>
      </c>
      <c r="H51" s="48">
        <v>17.100000000000001</v>
      </c>
      <c r="I51" s="1">
        <v>0</v>
      </c>
      <c r="J51" s="2">
        <v>0</v>
      </c>
      <c r="K51" s="10">
        <f t="shared" si="18"/>
        <v>0</v>
      </c>
      <c r="L51" s="1">
        <v>0</v>
      </c>
      <c r="M51" s="2">
        <v>0</v>
      </c>
      <c r="N51" s="16">
        <f t="shared" si="19"/>
        <v>0</v>
      </c>
      <c r="Q51" s="27"/>
    </row>
    <row r="52" spans="2:17" ht="19.5" customHeight="1" x14ac:dyDescent="0.15">
      <c r="B52" s="105"/>
      <c r="C52" s="109" t="s">
        <v>95</v>
      </c>
      <c r="D52" s="110"/>
      <c r="E52" s="110"/>
      <c r="F52" s="111"/>
      <c r="G52" s="45" t="s">
        <v>22</v>
      </c>
      <c r="H52" s="44">
        <v>142</v>
      </c>
      <c r="I52" s="1">
        <v>0</v>
      </c>
      <c r="J52" s="2">
        <v>0</v>
      </c>
      <c r="K52" s="10">
        <f t="shared" si="18"/>
        <v>0</v>
      </c>
      <c r="L52" s="1">
        <v>0</v>
      </c>
      <c r="M52" s="2">
        <v>0</v>
      </c>
      <c r="N52" s="16">
        <f>(L52-M52)*$H52</f>
        <v>0</v>
      </c>
      <c r="Q52" s="27"/>
    </row>
    <row r="53" spans="2:17" ht="19.5" customHeight="1" x14ac:dyDescent="0.15">
      <c r="B53" s="105"/>
      <c r="C53" s="109" t="s">
        <v>96</v>
      </c>
      <c r="D53" s="110"/>
      <c r="E53" s="110"/>
      <c r="F53" s="111"/>
      <c r="G53" s="45" t="s">
        <v>22</v>
      </c>
      <c r="H53" s="41">
        <v>22.5</v>
      </c>
      <c r="I53" s="1">
        <v>0</v>
      </c>
      <c r="J53" s="2">
        <v>0</v>
      </c>
      <c r="K53" s="10">
        <f t="shared" si="18"/>
        <v>0</v>
      </c>
      <c r="L53" s="1">
        <v>0</v>
      </c>
      <c r="M53" s="2">
        <v>0</v>
      </c>
      <c r="N53" s="16">
        <f t="shared" ref="N53:N54" si="20">(L53-M53)*$H53</f>
        <v>0</v>
      </c>
      <c r="Q53" s="27"/>
    </row>
    <row r="54" spans="2:17" ht="19.5" customHeight="1" x14ac:dyDescent="0.15">
      <c r="B54" s="105"/>
      <c r="C54" s="113" t="s">
        <v>107</v>
      </c>
      <c r="D54" s="114"/>
      <c r="E54" s="107" t="s">
        <v>126</v>
      </c>
      <c r="F54" s="108"/>
      <c r="G54" s="3"/>
      <c r="H54" s="23"/>
      <c r="I54" s="1">
        <v>0</v>
      </c>
      <c r="J54" s="2">
        <v>0</v>
      </c>
      <c r="K54" s="10">
        <f>(I54-J54)*$H54</f>
        <v>0</v>
      </c>
      <c r="L54" s="1">
        <v>0</v>
      </c>
      <c r="M54" s="2">
        <v>0</v>
      </c>
      <c r="N54" s="16">
        <f t="shared" si="20"/>
        <v>0</v>
      </c>
      <c r="Q54" s="27"/>
    </row>
    <row r="55" spans="2:17" ht="19.5" customHeight="1" x14ac:dyDescent="0.15">
      <c r="B55" s="106"/>
      <c r="C55" s="115"/>
      <c r="D55" s="116"/>
      <c r="E55" s="107" t="s">
        <v>126</v>
      </c>
      <c r="F55" s="108"/>
      <c r="G55" s="3"/>
      <c r="H55" s="23"/>
      <c r="I55" s="1">
        <v>0</v>
      </c>
      <c r="J55" s="2">
        <v>0</v>
      </c>
      <c r="K55" s="10">
        <f>(I55-J55)*$H55</f>
        <v>0</v>
      </c>
      <c r="L55" s="1">
        <v>0</v>
      </c>
      <c r="M55" s="2">
        <v>0</v>
      </c>
      <c r="N55" s="16">
        <f>(L55-M55)*$H55</f>
        <v>0</v>
      </c>
      <c r="Q55" s="27"/>
    </row>
    <row r="56" spans="2:17" ht="19.5" customHeight="1" x14ac:dyDescent="0.15">
      <c r="B56" s="150" t="s">
        <v>103</v>
      </c>
      <c r="C56" s="124" t="s">
        <v>97</v>
      </c>
      <c r="D56" s="123" t="s">
        <v>38</v>
      </c>
      <c r="E56" s="123"/>
      <c r="F56" s="112"/>
      <c r="G56" s="40" t="s">
        <v>39</v>
      </c>
      <c r="H56" s="41">
        <v>1.17</v>
      </c>
      <c r="I56" s="1">
        <v>0</v>
      </c>
      <c r="J56" s="2">
        <v>0</v>
      </c>
      <c r="K56" s="10">
        <f>(I56-J56)*$H56</f>
        <v>0</v>
      </c>
      <c r="L56" s="1">
        <v>0</v>
      </c>
      <c r="M56" s="2">
        <v>0</v>
      </c>
      <c r="N56" s="16">
        <f>(L56-M56)*$H56</f>
        <v>0</v>
      </c>
      <c r="Q56" s="27"/>
    </row>
    <row r="57" spans="2:17" ht="19.5" customHeight="1" x14ac:dyDescent="0.15">
      <c r="B57" s="105"/>
      <c r="C57" s="125"/>
      <c r="D57" s="115"/>
      <c r="E57" s="116"/>
      <c r="F57" s="50" t="s">
        <v>105</v>
      </c>
      <c r="G57" s="51" t="s">
        <v>39</v>
      </c>
      <c r="H57" s="52">
        <v>1.17</v>
      </c>
      <c r="I57" s="8">
        <v>0</v>
      </c>
      <c r="J57" s="9">
        <v>0</v>
      </c>
      <c r="K57" s="11">
        <f>(I57-J57)*$H57</f>
        <v>0</v>
      </c>
      <c r="L57" s="8">
        <v>0</v>
      </c>
      <c r="M57" s="9">
        <v>0</v>
      </c>
      <c r="N57" s="17">
        <f>(L57-M57)*$H57</f>
        <v>0</v>
      </c>
      <c r="Q57" s="53" t="s">
        <v>56</v>
      </c>
    </row>
    <row r="58" spans="2:17" ht="19.5" customHeight="1" x14ac:dyDescent="0.15">
      <c r="B58" s="105"/>
      <c r="C58" s="125"/>
      <c r="D58" s="123" t="s">
        <v>40</v>
      </c>
      <c r="E58" s="123"/>
      <c r="F58" s="112"/>
      <c r="G58" s="40" t="s">
        <v>39</v>
      </c>
      <c r="H58" s="41">
        <v>1.19</v>
      </c>
      <c r="I58" s="1">
        <v>0</v>
      </c>
      <c r="J58" s="2">
        <v>0</v>
      </c>
      <c r="K58" s="10">
        <f t="shared" si="0"/>
        <v>0</v>
      </c>
      <c r="L58" s="1">
        <v>0</v>
      </c>
      <c r="M58" s="2">
        <v>0</v>
      </c>
      <c r="N58" s="16">
        <f t="shared" si="1"/>
        <v>0</v>
      </c>
      <c r="Q58" s="27"/>
    </row>
    <row r="59" spans="2:17" ht="19.5" customHeight="1" x14ac:dyDescent="0.15">
      <c r="B59" s="105"/>
      <c r="C59" s="125"/>
      <c r="D59" s="115"/>
      <c r="E59" s="116"/>
      <c r="F59" s="50" t="s">
        <v>105</v>
      </c>
      <c r="G59" s="51" t="s">
        <v>39</v>
      </c>
      <c r="H59" s="52">
        <v>1.19</v>
      </c>
      <c r="I59" s="8">
        <v>0</v>
      </c>
      <c r="J59" s="9">
        <v>0</v>
      </c>
      <c r="K59" s="11">
        <f>(I59-J59)*$H59</f>
        <v>0</v>
      </c>
      <c r="L59" s="8">
        <v>0</v>
      </c>
      <c r="M59" s="9">
        <v>0</v>
      </c>
      <c r="N59" s="17">
        <f>(L59-M59)*$H59</f>
        <v>0</v>
      </c>
      <c r="Q59" s="53" t="s">
        <v>56</v>
      </c>
    </row>
    <row r="60" spans="2:17" ht="19.5" customHeight="1" x14ac:dyDescent="0.15">
      <c r="B60" s="105"/>
      <c r="C60" s="125"/>
      <c r="D60" s="123" t="s">
        <v>41</v>
      </c>
      <c r="E60" s="123"/>
      <c r="F60" s="112"/>
      <c r="G60" s="40" t="s">
        <v>39</v>
      </c>
      <c r="H60" s="41">
        <v>1.19</v>
      </c>
      <c r="I60" s="1">
        <v>0</v>
      </c>
      <c r="J60" s="2">
        <v>0</v>
      </c>
      <c r="K60" s="10">
        <f t="shared" si="0"/>
        <v>0</v>
      </c>
      <c r="L60" s="1">
        <v>0</v>
      </c>
      <c r="M60" s="2">
        <v>0</v>
      </c>
      <c r="N60" s="16">
        <f t="shared" si="1"/>
        <v>0</v>
      </c>
      <c r="Q60" s="27"/>
    </row>
    <row r="61" spans="2:17" ht="19.5" customHeight="1" x14ac:dyDescent="0.15">
      <c r="B61" s="105"/>
      <c r="C61" s="125"/>
      <c r="D61" s="115"/>
      <c r="E61" s="116"/>
      <c r="F61" s="50" t="s">
        <v>105</v>
      </c>
      <c r="G61" s="51" t="s">
        <v>39</v>
      </c>
      <c r="H61" s="52">
        <v>1.19</v>
      </c>
      <c r="I61" s="8">
        <v>0</v>
      </c>
      <c r="J61" s="9">
        <v>0</v>
      </c>
      <c r="K61" s="11">
        <f>(I61-J61)*$H61</f>
        <v>0</v>
      </c>
      <c r="L61" s="8">
        <v>0</v>
      </c>
      <c r="M61" s="9">
        <v>0</v>
      </c>
      <c r="N61" s="17">
        <f>(L61-M61)*$H61</f>
        <v>0</v>
      </c>
      <c r="Q61" s="53" t="s">
        <v>56</v>
      </c>
    </row>
    <row r="62" spans="2:17" ht="19.5" customHeight="1" x14ac:dyDescent="0.15">
      <c r="B62" s="105"/>
      <c r="C62" s="125"/>
      <c r="D62" s="123" t="s">
        <v>42</v>
      </c>
      <c r="E62" s="123"/>
      <c r="F62" s="112"/>
      <c r="G62" s="40" t="s">
        <v>39</v>
      </c>
      <c r="H62" s="41">
        <v>1.19</v>
      </c>
      <c r="I62" s="1">
        <v>0</v>
      </c>
      <c r="J62" s="2">
        <v>0</v>
      </c>
      <c r="K62" s="10">
        <f t="shared" si="0"/>
        <v>0</v>
      </c>
      <c r="L62" s="1">
        <v>0</v>
      </c>
      <c r="M62" s="2">
        <v>0</v>
      </c>
      <c r="N62" s="16">
        <f t="shared" si="1"/>
        <v>0</v>
      </c>
      <c r="Q62" s="27"/>
    </row>
    <row r="63" spans="2:17" ht="19.5" customHeight="1" x14ac:dyDescent="0.15">
      <c r="B63" s="105"/>
      <c r="C63" s="125"/>
      <c r="D63" s="115"/>
      <c r="E63" s="116"/>
      <c r="F63" s="50" t="s">
        <v>105</v>
      </c>
      <c r="G63" s="51" t="s">
        <v>39</v>
      </c>
      <c r="H63" s="52">
        <v>1.19</v>
      </c>
      <c r="I63" s="8">
        <v>0</v>
      </c>
      <c r="J63" s="9">
        <v>0</v>
      </c>
      <c r="K63" s="11">
        <f t="shared" ref="K63:K71" si="21">(I63-J63)*$H63</f>
        <v>0</v>
      </c>
      <c r="L63" s="8">
        <v>0</v>
      </c>
      <c r="M63" s="9">
        <v>0</v>
      </c>
      <c r="N63" s="17">
        <f t="shared" ref="N63:N71" si="22">(L63-M63)*$H63</f>
        <v>0</v>
      </c>
      <c r="Q63" s="53" t="s">
        <v>56</v>
      </c>
    </row>
    <row r="64" spans="2:17" ht="19.5" customHeight="1" x14ac:dyDescent="0.15">
      <c r="B64" s="105"/>
      <c r="C64" s="125"/>
      <c r="D64" s="112" t="s">
        <v>104</v>
      </c>
      <c r="E64" s="122" t="s">
        <v>126</v>
      </c>
      <c r="F64" s="117"/>
      <c r="G64" s="40" t="s">
        <v>39</v>
      </c>
      <c r="H64" s="23"/>
      <c r="I64" s="1">
        <v>0</v>
      </c>
      <c r="J64" s="2">
        <v>0</v>
      </c>
      <c r="K64" s="10">
        <f t="shared" si="21"/>
        <v>0</v>
      </c>
      <c r="L64" s="1">
        <v>0</v>
      </c>
      <c r="M64" s="2">
        <v>0</v>
      </c>
      <c r="N64" s="16">
        <f t="shared" si="22"/>
        <v>0</v>
      </c>
      <c r="Q64" s="27"/>
    </row>
    <row r="65" spans="2:17" ht="19.5" customHeight="1" x14ac:dyDescent="0.15">
      <c r="B65" s="105"/>
      <c r="C65" s="126"/>
      <c r="D65" s="112"/>
      <c r="E65" s="54"/>
      <c r="F65" s="50" t="s">
        <v>105</v>
      </c>
      <c r="G65" s="51" t="s">
        <v>39</v>
      </c>
      <c r="H65" s="24"/>
      <c r="I65" s="8">
        <v>0</v>
      </c>
      <c r="J65" s="9">
        <v>0</v>
      </c>
      <c r="K65" s="11">
        <f t="shared" si="21"/>
        <v>0</v>
      </c>
      <c r="L65" s="8">
        <v>0</v>
      </c>
      <c r="M65" s="9">
        <v>0</v>
      </c>
      <c r="N65" s="17">
        <f t="shared" si="22"/>
        <v>0</v>
      </c>
      <c r="Q65" s="53" t="s">
        <v>56</v>
      </c>
    </row>
    <row r="66" spans="2:17" ht="19.5" customHeight="1" x14ac:dyDescent="0.15">
      <c r="B66" s="105"/>
      <c r="C66" s="155" t="s">
        <v>98</v>
      </c>
      <c r="D66" s="112" t="s">
        <v>99</v>
      </c>
      <c r="E66" s="112"/>
      <c r="F66" s="112"/>
      <c r="G66" s="40" t="s">
        <v>39</v>
      </c>
      <c r="H66" s="55">
        <v>1</v>
      </c>
      <c r="I66" s="1">
        <v>0</v>
      </c>
      <c r="J66" s="2">
        <v>0</v>
      </c>
      <c r="K66" s="10">
        <f t="shared" si="21"/>
        <v>0</v>
      </c>
      <c r="L66" s="1">
        <v>0</v>
      </c>
      <c r="M66" s="2">
        <v>0</v>
      </c>
      <c r="N66" s="16">
        <f t="shared" si="22"/>
        <v>0</v>
      </c>
      <c r="Q66" s="27"/>
    </row>
    <row r="67" spans="2:17" ht="19.5" customHeight="1" x14ac:dyDescent="0.15">
      <c r="B67" s="105"/>
      <c r="C67" s="155"/>
      <c r="D67" s="112" t="s">
        <v>100</v>
      </c>
      <c r="E67" s="112"/>
      <c r="F67" s="112"/>
      <c r="G67" s="40" t="s">
        <v>39</v>
      </c>
      <c r="H67" s="55">
        <v>1</v>
      </c>
      <c r="I67" s="1">
        <v>0</v>
      </c>
      <c r="J67" s="2">
        <v>0</v>
      </c>
      <c r="K67" s="10">
        <f t="shared" si="21"/>
        <v>0</v>
      </c>
      <c r="L67" s="1">
        <v>0</v>
      </c>
      <c r="M67" s="2">
        <v>0</v>
      </c>
      <c r="N67" s="16">
        <f t="shared" si="22"/>
        <v>0</v>
      </c>
      <c r="Q67" s="27"/>
    </row>
    <row r="68" spans="2:17" ht="19.5" customHeight="1" x14ac:dyDescent="0.15">
      <c r="B68" s="105"/>
      <c r="C68" s="155"/>
      <c r="D68" s="112" t="s">
        <v>101</v>
      </c>
      <c r="E68" s="112"/>
      <c r="F68" s="112"/>
      <c r="G68" s="40" t="s">
        <v>39</v>
      </c>
      <c r="H68" s="55">
        <v>1</v>
      </c>
      <c r="I68" s="1">
        <v>0</v>
      </c>
      <c r="J68" s="2">
        <v>0</v>
      </c>
      <c r="K68" s="10">
        <f t="shared" si="21"/>
        <v>0</v>
      </c>
      <c r="L68" s="1">
        <v>0</v>
      </c>
      <c r="M68" s="2">
        <v>0</v>
      </c>
      <c r="N68" s="16">
        <f t="shared" si="22"/>
        <v>0</v>
      </c>
      <c r="Q68" s="27"/>
    </row>
    <row r="69" spans="2:17" ht="19.5" customHeight="1" x14ac:dyDescent="0.15">
      <c r="B69" s="105"/>
      <c r="C69" s="155"/>
      <c r="D69" s="112" t="s">
        <v>102</v>
      </c>
      <c r="E69" s="112"/>
      <c r="F69" s="112"/>
      <c r="G69" s="40" t="s">
        <v>39</v>
      </c>
      <c r="H69" s="55">
        <v>1</v>
      </c>
      <c r="I69" s="1">
        <v>0</v>
      </c>
      <c r="J69" s="2">
        <v>0</v>
      </c>
      <c r="K69" s="10">
        <f t="shared" si="21"/>
        <v>0</v>
      </c>
      <c r="L69" s="1">
        <v>0</v>
      </c>
      <c r="M69" s="2">
        <v>0</v>
      </c>
      <c r="N69" s="16">
        <f t="shared" si="22"/>
        <v>0</v>
      </c>
      <c r="Q69" s="27"/>
    </row>
    <row r="70" spans="2:17" ht="19.5" customHeight="1" x14ac:dyDescent="0.15">
      <c r="B70" s="105"/>
      <c r="C70" s="155"/>
      <c r="D70" s="112" t="s">
        <v>104</v>
      </c>
      <c r="E70" s="117" t="s">
        <v>106</v>
      </c>
      <c r="F70" s="117"/>
      <c r="G70" s="40" t="s">
        <v>39</v>
      </c>
      <c r="H70" s="23"/>
      <c r="I70" s="1">
        <v>0</v>
      </c>
      <c r="J70" s="2">
        <v>0</v>
      </c>
      <c r="K70" s="10">
        <f t="shared" si="21"/>
        <v>0</v>
      </c>
      <c r="L70" s="1">
        <v>0</v>
      </c>
      <c r="M70" s="2">
        <v>0</v>
      </c>
      <c r="N70" s="16">
        <f t="shared" si="22"/>
        <v>0</v>
      </c>
      <c r="Q70" s="27"/>
    </row>
    <row r="71" spans="2:17" ht="19.5" customHeight="1" x14ac:dyDescent="0.15">
      <c r="B71" s="106"/>
      <c r="C71" s="155"/>
      <c r="D71" s="112"/>
      <c r="E71" s="117" t="s">
        <v>106</v>
      </c>
      <c r="F71" s="117"/>
      <c r="G71" s="40" t="s">
        <v>39</v>
      </c>
      <c r="H71" s="23"/>
      <c r="I71" s="1">
        <v>0</v>
      </c>
      <c r="J71" s="2">
        <v>0</v>
      </c>
      <c r="K71" s="10">
        <f t="shared" si="21"/>
        <v>0</v>
      </c>
      <c r="L71" s="1">
        <v>0</v>
      </c>
      <c r="M71" s="2">
        <v>0</v>
      </c>
      <c r="N71" s="16">
        <f t="shared" si="22"/>
        <v>0</v>
      </c>
      <c r="Q71" s="27"/>
    </row>
    <row r="72" spans="2:17" ht="19.5" customHeight="1" x14ac:dyDescent="0.15">
      <c r="B72" s="150" t="s">
        <v>43</v>
      </c>
      <c r="C72" s="123" t="s">
        <v>118</v>
      </c>
      <c r="D72" s="123" t="s">
        <v>108</v>
      </c>
      <c r="E72" s="112"/>
      <c r="F72" s="112"/>
      <c r="G72" s="56" t="s">
        <v>66</v>
      </c>
      <c r="H72" s="57">
        <v>8.64</v>
      </c>
      <c r="I72" s="1">
        <v>9800</v>
      </c>
      <c r="J72" s="2">
        <v>0</v>
      </c>
      <c r="K72" s="10">
        <f>(I72-J72)*$H72</f>
        <v>84672</v>
      </c>
      <c r="L72" s="1">
        <v>9800</v>
      </c>
      <c r="M72" s="2">
        <v>0</v>
      </c>
      <c r="N72" s="16">
        <f t="shared" si="1"/>
        <v>84672</v>
      </c>
      <c r="Q72" s="27"/>
    </row>
    <row r="73" spans="2:17" ht="19.5" customHeight="1" x14ac:dyDescent="0.15">
      <c r="B73" s="105"/>
      <c r="C73" s="152"/>
      <c r="D73" s="58"/>
      <c r="E73" s="154" t="s">
        <v>105</v>
      </c>
      <c r="F73" s="154"/>
      <c r="G73" s="51" t="s">
        <v>44</v>
      </c>
      <c r="H73" s="52">
        <v>8.64</v>
      </c>
      <c r="I73" s="8">
        <v>0</v>
      </c>
      <c r="J73" s="9">
        <v>0</v>
      </c>
      <c r="K73" s="11">
        <f t="shared" ref="K73:K87" si="23">(I73-J73)*$H73</f>
        <v>0</v>
      </c>
      <c r="L73" s="8">
        <v>0</v>
      </c>
      <c r="M73" s="9">
        <v>0</v>
      </c>
      <c r="N73" s="17">
        <f>(L73-M73)*$H73</f>
        <v>0</v>
      </c>
      <c r="Q73" s="53" t="s">
        <v>56</v>
      </c>
    </row>
    <row r="74" spans="2:17" ht="20.25" customHeight="1" x14ac:dyDescent="0.15">
      <c r="B74" s="105"/>
      <c r="C74" s="123" t="s">
        <v>119</v>
      </c>
      <c r="D74" s="123" t="s">
        <v>127</v>
      </c>
      <c r="E74" s="112"/>
      <c r="F74" s="112"/>
      <c r="G74" s="40" t="s">
        <v>66</v>
      </c>
      <c r="H74" s="41">
        <v>3.6</v>
      </c>
      <c r="I74" s="1">
        <v>0</v>
      </c>
      <c r="J74" s="2">
        <v>0</v>
      </c>
      <c r="K74" s="10">
        <f>(I74-J74)*$H74</f>
        <v>0</v>
      </c>
      <c r="L74" s="1">
        <v>0</v>
      </c>
      <c r="M74" s="2">
        <v>0</v>
      </c>
      <c r="N74" s="16">
        <f t="shared" ref="N74" si="24">(L74-M74)*$H74</f>
        <v>0</v>
      </c>
      <c r="Q74" s="27"/>
    </row>
    <row r="75" spans="2:17" ht="20.25" customHeight="1" x14ac:dyDescent="0.15">
      <c r="B75" s="105"/>
      <c r="C75" s="151"/>
      <c r="D75" s="123" t="s">
        <v>128</v>
      </c>
      <c r="E75" s="112"/>
      <c r="F75" s="112"/>
      <c r="G75" s="40" t="s">
        <v>66</v>
      </c>
      <c r="H75" s="41">
        <v>3.6</v>
      </c>
      <c r="I75" s="1">
        <v>0</v>
      </c>
      <c r="J75" s="2">
        <v>0</v>
      </c>
      <c r="K75" s="10">
        <f>(I75-J75)*$H75</f>
        <v>0</v>
      </c>
      <c r="L75" s="1">
        <v>0</v>
      </c>
      <c r="M75" s="2">
        <v>0</v>
      </c>
      <c r="N75" s="16">
        <f t="shared" ref="N75" si="25">(L75-M75)*$H75</f>
        <v>0</v>
      </c>
      <c r="Q75" s="27"/>
    </row>
    <row r="76" spans="2:17" ht="20.25" customHeight="1" x14ac:dyDescent="0.15">
      <c r="B76" s="105"/>
      <c r="C76" s="151"/>
      <c r="D76" s="123" t="s">
        <v>129</v>
      </c>
      <c r="E76" s="112"/>
      <c r="F76" s="112"/>
      <c r="G76" s="40" t="s">
        <v>66</v>
      </c>
      <c r="H76" s="41">
        <v>3.6</v>
      </c>
      <c r="I76" s="1">
        <v>0</v>
      </c>
      <c r="J76" s="2">
        <v>0</v>
      </c>
      <c r="K76" s="10">
        <f>(I76-J76)*$H76</f>
        <v>0</v>
      </c>
      <c r="L76" s="1">
        <v>0</v>
      </c>
      <c r="M76" s="2">
        <v>0</v>
      </c>
      <c r="N76" s="16">
        <f t="shared" ref="N76:N79" si="26">(L76-M76)*$H76</f>
        <v>0</v>
      </c>
      <c r="Q76" s="27"/>
    </row>
    <row r="77" spans="2:17" ht="19.5" customHeight="1" x14ac:dyDescent="0.15">
      <c r="B77" s="105"/>
      <c r="C77" s="151"/>
      <c r="D77" s="123" t="s">
        <v>130</v>
      </c>
      <c r="E77" s="112"/>
      <c r="F77" s="112"/>
      <c r="G77" s="40" t="s">
        <v>66</v>
      </c>
      <c r="H77" s="41">
        <v>8.64</v>
      </c>
      <c r="I77" s="1">
        <v>0</v>
      </c>
      <c r="J77" s="2">
        <v>0</v>
      </c>
      <c r="K77" s="10">
        <f>(I77-J77)*$H77</f>
        <v>0</v>
      </c>
      <c r="L77" s="1">
        <v>0</v>
      </c>
      <c r="M77" s="2">
        <v>0</v>
      </c>
      <c r="N77" s="16">
        <f t="shared" si="26"/>
        <v>0</v>
      </c>
      <c r="Q77" s="27"/>
    </row>
    <row r="78" spans="2:17" ht="19.5" customHeight="1" x14ac:dyDescent="0.15">
      <c r="B78" s="105"/>
      <c r="C78" s="151"/>
      <c r="D78" s="58"/>
      <c r="E78" s="158" t="s">
        <v>105</v>
      </c>
      <c r="F78" s="159"/>
      <c r="G78" s="51" t="s">
        <v>66</v>
      </c>
      <c r="H78" s="52">
        <v>8.64</v>
      </c>
      <c r="I78" s="8">
        <v>0</v>
      </c>
      <c r="J78" s="9">
        <v>0</v>
      </c>
      <c r="K78" s="11">
        <f t="shared" ref="K78:K79" si="27">(I78-J78)*$H78</f>
        <v>0</v>
      </c>
      <c r="L78" s="8">
        <v>0</v>
      </c>
      <c r="M78" s="9">
        <v>0</v>
      </c>
      <c r="N78" s="17">
        <f t="shared" si="26"/>
        <v>0</v>
      </c>
      <c r="Q78" s="53" t="s">
        <v>56</v>
      </c>
    </row>
    <row r="79" spans="2:17" ht="19.5" customHeight="1" x14ac:dyDescent="0.15">
      <c r="B79" s="105"/>
      <c r="C79" s="151"/>
      <c r="D79" s="58"/>
      <c r="E79" s="158" t="s">
        <v>109</v>
      </c>
      <c r="F79" s="159"/>
      <c r="G79" s="51" t="s">
        <v>66</v>
      </c>
      <c r="H79" s="52">
        <v>8.64</v>
      </c>
      <c r="I79" s="8">
        <v>0</v>
      </c>
      <c r="J79" s="9">
        <v>0</v>
      </c>
      <c r="K79" s="11">
        <f t="shared" si="27"/>
        <v>0</v>
      </c>
      <c r="L79" s="8">
        <v>0</v>
      </c>
      <c r="M79" s="9">
        <v>0</v>
      </c>
      <c r="N79" s="17">
        <f t="shared" si="26"/>
        <v>0</v>
      </c>
      <c r="Q79" s="53" t="s">
        <v>56</v>
      </c>
    </row>
    <row r="80" spans="2:17" ht="19.5" customHeight="1" x14ac:dyDescent="0.15">
      <c r="B80" s="105"/>
      <c r="C80" s="151"/>
      <c r="D80" s="122" t="s">
        <v>106</v>
      </c>
      <c r="E80" s="117"/>
      <c r="F80" s="117"/>
      <c r="G80" s="40" t="s">
        <v>66</v>
      </c>
      <c r="H80" s="23"/>
      <c r="I80" s="1">
        <v>0</v>
      </c>
      <c r="J80" s="2">
        <v>0</v>
      </c>
      <c r="K80" s="10">
        <f t="shared" si="23"/>
        <v>0</v>
      </c>
      <c r="L80" s="1">
        <v>0</v>
      </c>
      <c r="M80" s="2">
        <v>0</v>
      </c>
      <c r="N80" s="16">
        <f t="shared" ref="N80" si="28">(L80-M80)*$H80</f>
        <v>0</v>
      </c>
      <c r="Q80" s="27"/>
    </row>
    <row r="81" spans="2:17" ht="19.5" customHeight="1" x14ac:dyDescent="0.15">
      <c r="B81" s="105"/>
      <c r="C81" s="151"/>
      <c r="D81" s="58"/>
      <c r="E81" s="154" t="s">
        <v>105</v>
      </c>
      <c r="F81" s="154"/>
      <c r="G81" s="51" t="s">
        <v>44</v>
      </c>
      <c r="H81" s="24"/>
      <c r="I81" s="8">
        <v>0</v>
      </c>
      <c r="J81" s="9">
        <v>0</v>
      </c>
      <c r="K81" s="11">
        <f t="shared" si="23"/>
        <v>0</v>
      </c>
      <c r="L81" s="8">
        <v>0</v>
      </c>
      <c r="M81" s="9">
        <v>0</v>
      </c>
      <c r="N81" s="17">
        <f t="shared" ref="N81:N87" si="29">(L81-M81)*$H81</f>
        <v>0</v>
      </c>
      <c r="Q81" s="53" t="s">
        <v>56</v>
      </c>
    </row>
    <row r="82" spans="2:17" ht="19.5" customHeight="1" x14ac:dyDescent="0.15">
      <c r="B82" s="106"/>
      <c r="C82" s="152"/>
      <c r="D82" s="59"/>
      <c r="E82" s="154" t="s">
        <v>109</v>
      </c>
      <c r="F82" s="154"/>
      <c r="G82" s="51" t="s">
        <v>44</v>
      </c>
      <c r="H82" s="24"/>
      <c r="I82" s="8">
        <v>0</v>
      </c>
      <c r="J82" s="9">
        <v>0</v>
      </c>
      <c r="K82" s="11">
        <f t="shared" si="23"/>
        <v>0</v>
      </c>
      <c r="L82" s="8">
        <v>0</v>
      </c>
      <c r="M82" s="9">
        <v>0</v>
      </c>
      <c r="N82" s="17">
        <f t="shared" si="29"/>
        <v>0</v>
      </c>
      <c r="Q82" s="53" t="s">
        <v>56</v>
      </c>
    </row>
    <row r="83" spans="2:17" ht="19.5" customHeight="1" x14ac:dyDescent="0.15">
      <c r="B83" s="105" t="s">
        <v>43</v>
      </c>
      <c r="C83" s="123" t="s">
        <v>110</v>
      </c>
      <c r="D83" s="112" t="s">
        <v>111</v>
      </c>
      <c r="E83" s="112"/>
      <c r="F83" s="112"/>
      <c r="G83" s="40" t="s">
        <v>44</v>
      </c>
      <c r="H83" s="41">
        <v>3.6</v>
      </c>
      <c r="I83" s="1">
        <v>950</v>
      </c>
      <c r="J83" s="2">
        <v>0</v>
      </c>
      <c r="K83" s="10">
        <f>(I83-J83)*$H83</f>
        <v>3420</v>
      </c>
      <c r="L83" s="1">
        <v>950</v>
      </c>
      <c r="M83" s="2">
        <v>0</v>
      </c>
      <c r="N83" s="16">
        <f t="shared" si="29"/>
        <v>3420</v>
      </c>
      <c r="Q83" s="27"/>
    </row>
    <row r="84" spans="2:17" ht="19.5" customHeight="1" x14ac:dyDescent="0.15">
      <c r="B84" s="105"/>
      <c r="C84" s="151"/>
      <c r="D84" s="112" t="s">
        <v>112</v>
      </c>
      <c r="E84" s="112"/>
      <c r="F84" s="112"/>
      <c r="G84" s="40" t="s">
        <v>44</v>
      </c>
      <c r="H84" s="41">
        <v>3.6</v>
      </c>
      <c r="I84" s="1">
        <v>0</v>
      </c>
      <c r="J84" s="2">
        <v>0</v>
      </c>
      <c r="K84" s="10">
        <f t="shared" si="23"/>
        <v>0</v>
      </c>
      <c r="L84" s="1">
        <v>0</v>
      </c>
      <c r="M84" s="2">
        <v>0</v>
      </c>
      <c r="N84" s="16">
        <f t="shared" si="29"/>
        <v>0</v>
      </c>
      <c r="Q84" s="27"/>
    </row>
    <row r="85" spans="2:17" ht="19.5" customHeight="1" x14ac:dyDescent="0.15">
      <c r="B85" s="105"/>
      <c r="C85" s="151"/>
      <c r="D85" s="112" t="s">
        <v>113</v>
      </c>
      <c r="E85" s="112"/>
      <c r="F85" s="112"/>
      <c r="G85" s="40" t="s">
        <v>44</v>
      </c>
      <c r="H85" s="41">
        <v>3.6</v>
      </c>
      <c r="I85" s="1">
        <v>0</v>
      </c>
      <c r="J85" s="2">
        <v>0</v>
      </c>
      <c r="K85" s="10">
        <f t="shared" si="23"/>
        <v>0</v>
      </c>
      <c r="L85" s="1">
        <v>0</v>
      </c>
      <c r="M85" s="2">
        <v>0</v>
      </c>
      <c r="N85" s="16">
        <f t="shared" si="29"/>
        <v>0</v>
      </c>
      <c r="Q85" s="27"/>
    </row>
    <row r="86" spans="2:17" ht="19.5" customHeight="1" x14ac:dyDescent="0.15">
      <c r="B86" s="105"/>
      <c r="C86" s="151"/>
      <c r="D86" s="109" t="s">
        <v>131</v>
      </c>
      <c r="E86" s="110"/>
      <c r="F86" s="111"/>
      <c r="G86" s="40" t="s">
        <v>44</v>
      </c>
      <c r="H86" s="41">
        <v>3.6</v>
      </c>
      <c r="I86" s="1">
        <v>0</v>
      </c>
      <c r="J86" s="2">
        <v>0</v>
      </c>
      <c r="K86" s="10">
        <f t="shared" ref="K86" si="30">(I86-J86)*$H86</f>
        <v>0</v>
      </c>
      <c r="L86" s="1">
        <v>0</v>
      </c>
      <c r="M86" s="2">
        <v>0</v>
      </c>
      <c r="N86" s="16">
        <f t="shared" ref="N86" si="31">(L86-M86)*$H86</f>
        <v>0</v>
      </c>
      <c r="Q86" s="27"/>
    </row>
    <row r="87" spans="2:17" ht="20.25" customHeight="1" x14ac:dyDescent="0.15">
      <c r="B87" s="105"/>
      <c r="C87" s="151"/>
      <c r="D87" s="109" t="s">
        <v>132</v>
      </c>
      <c r="E87" s="110"/>
      <c r="F87" s="111"/>
      <c r="G87" s="40" t="s">
        <v>44</v>
      </c>
      <c r="H87" s="41">
        <v>3.6</v>
      </c>
      <c r="I87" s="1">
        <v>0</v>
      </c>
      <c r="J87" s="2">
        <v>0</v>
      </c>
      <c r="K87" s="10">
        <f t="shared" si="23"/>
        <v>0</v>
      </c>
      <c r="L87" s="1">
        <v>0</v>
      </c>
      <c r="M87" s="2">
        <v>0</v>
      </c>
      <c r="N87" s="16">
        <f t="shared" si="29"/>
        <v>0</v>
      </c>
      <c r="Q87" s="60" t="s">
        <v>125</v>
      </c>
    </row>
    <row r="88" spans="2:17" ht="19.5" customHeight="1" x14ac:dyDescent="0.15">
      <c r="B88" s="105"/>
      <c r="C88" s="151"/>
      <c r="D88" s="112" t="s">
        <v>133</v>
      </c>
      <c r="E88" s="112"/>
      <c r="F88" s="61" t="s">
        <v>114</v>
      </c>
      <c r="G88" s="40" t="s">
        <v>44</v>
      </c>
      <c r="H88" s="41">
        <v>8.64</v>
      </c>
      <c r="I88" s="1">
        <v>0</v>
      </c>
      <c r="J88" s="2">
        <v>0</v>
      </c>
      <c r="K88" s="10">
        <f t="shared" ref="K88:K89" si="32">(-J88)*$H88</f>
        <v>0</v>
      </c>
      <c r="L88" s="1">
        <v>0</v>
      </c>
      <c r="M88" s="2">
        <v>0</v>
      </c>
      <c r="N88" s="10">
        <f t="shared" ref="N88:N91" si="33">(-M88)*$H88</f>
        <v>0</v>
      </c>
      <c r="Q88" s="60" t="s">
        <v>125</v>
      </c>
    </row>
    <row r="89" spans="2:17" ht="19.5" customHeight="1" x14ac:dyDescent="0.15">
      <c r="B89" s="105"/>
      <c r="C89" s="151"/>
      <c r="D89" s="112"/>
      <c r="E89" s="112"/>
      <c r="F89" s="61" t="s">
        <v>115</v>
      </c>
      <c r="G89" s="40" t="s">
        <v>44</v>
      </c>
      <c r="H89" s="41">
        <v>8.64</v>
      </c>
      <c r="I89" s="1">
        <v>0</v>
      </c>
      <c r="J89" s="2">
        <v>0</v>
      </c>
      <c r="K89" s="10">
        <f t="shared" si="32"/>
        <v>0</v>
      </c>
      <c r="L89" s="1">
        <v>0</v>
      </c>
      <c r="M89" s="2">
        <v>0</v>
      </c>
      <c r="N89" s="10">
        <f t="shared" si="33"/>
        <v>0</v>
      </c>
      <c r="Q89" s="60" t="s">
        <v>125</v>
      </c>
    </row>
    <row r="90" spans="2:17" ht="19.5" customHeight="1" x14ac:dyDescent="0.15">
      <c r="B90" s="105"/>
      <c r="C90" s="151"/>
      <c r="D90" s="112" t="s">
        <v>134</v>
      </c>
      <c r="E90" s="112"/>
      <c r="F90" s="61" t="s">
        <v>114</v>
      </c>
      <c r="G90" s="40" t="s">
        <v>44</v>
      </c>
      <c r="H90" s="41">
        <v>8.64</v>
      </c>
      <c r="I90" s="1">
        <v>0</v>
      </c>
      <c r="J90" s="2">
        <v>0</v>
      </c>
      <c r="K90" s="10">
        <f t="shared" ref="K90:K91" si="34">(-J90)*$H90</f>
        <v>0</v>
      </c>
      <c r="L90" s="1">
        <v>0</v>
      </c>
      <c r="M90" s="2">
        <v>0</v>
      </c>
      <c r="N90" s="10">
        <f t="shared" si="33"/>
        <v>0</v>
      </c>
      <c r="Q90" s="60" t="s">
        <v>125</v>
      </c>
    </row>
    <row r="91" spans="2:17" ht="19.5" customHeight="1" x14ac:dyDescent="0.15">
      <c r="B91" s="105"/>
      <c r="C91" s="152"/>
      <c r="D91" s="112"/>
      <c r="E91" s="112"/>
      <c r="F91" s="61" t="s">
        <v>115</v>
      </c>
      <c r="G91" s="40" t="s">
        <v>44</v>
      </c>
      <c r="H91" s="41">
        <v>8.64</v>
      </c>
      <c r="I91" s="1">
        <v>0</v>
      </c>
      <c r="J91" s="2">
        <v>0</v>
      </c>
      <c r="K91" s="10">
        <f t="shared" si="34"/>
        <v>0</v>
      </c>
      <c r="L91" s="1">
        <v>0</v>
      </c>
      <c r="M91" s="2">
        <v>0</v>
      </c>
      <c r="N91" s="10">
        <f t="shared" si="33"/>
        <v>0</v>
      </c>
      <c r="Q91" s="60" t="s">
        <v>125</v>
      </c>
    </row>
    <row r="92" spans="2:17" ht="19.5" customHeight="1" x14ac:dyDescent="0.15">
      <c r="B92" s="105"/>
      <c r="C92" s="123" t="s">
        <v>139</v>
      </c>
      <c r="D92" s="112"/>
      <c r="E92" s="112"/>
      <c r="F92" s="112"/>
      <c r="G92" s="40" t="s">
        <v>44</v>
      </c>
      <c r="H92" s="62" t="s">
        <v>45</v>
      </c>
      <c r="I92" s="169">
        <f t="shared" ref="I92:N92" si="35">SUM(I72,I74:I77,I80,I83:I87)</f>
        <v>10750</v>
      </c>
      <c r="J92" s="10">
        <f>SUM(J72,J74:J77,J80,J83:J87)</f>
        <v>0</v>
      </c>
      <c r="K92" s="10">
        <f t="shared" si="35"/>
        <v>88092</v>
      </c>
      <c r="L92" s="169">
        <f t="shared" si="35"/>
        <v>10750</v>
      </c>
      <c r="M92" s="10">
        <f t="shared" si="35"/>
        <v>0</v>
      </c>
      <c r="N92" s="16">
        <f>SUM(N72,N74:N77,N80,N83:N87)</f>
        <v>88092</v>
      </c>
      <c r="Q92" s="63"/>
    </row>
    <row r="93" spans="2:17" ht="19.5" customHeight="1" x14ac:dyDescent="0.15">
      <c r="B93" s="105"/>
      <c r="C93" s="64"/>
      <c r="D93" s="112" t="s">
        <v>105</v>
      </c>
      <c r="E93" s="112"/>
      <c r="F93" s="112"/>
      <c r="G93" s="40" t="s">
        <v>44</v>
      </c>
      <c r="H93" s="62" t="s">
        <v>45</v>
      </c>
      <c r="I93" s="169">
        <f t="shared" ref="I93:N93" si="36">SUM(I73:I74,I76,I78,I81,I83:I87)</f>
        <v>950</v>
      </c>
      <c r="J93" s="10">
        <f t="shared" si="36"/>
        <v>0</v>
      </c>
      <c r="K93" s="10">
        <f t="shared" si="36"/>
        <v>3420</v>
      </c>
      <c r="L93" s="169">
        <f t="shared" si="36"/>
        <v>950</v>
      </c>
      <c r="M93" s="171">
        <f t="shared" si="36"/>
        <v>0</v>
      </c>
      <c r="N93" s="18">
        <f t="shared" si="36"/>
        <v>3420</v>
      </c>
      <c r="Q93" s="53" t="s">
        <v>56</v>
      </c>
    </row>
    <row r="94" spans="2:17" ht="19.5" customHeight="1" thickBot="1" x14ac:dyDescent="0.2">
      <c r="B94" s="153"/>
      <c r="C94" s="64"/>
      <c r="D94" s="123" t="s">
        <v>116</v>
      </c>
      <c r="E94" s="123"/>
      <c r="F94" s="123"/>
      <c r="G94" s="65" t="s">
        <v>44</v>
      </c>
      <c r="H94" s="66" t="s">
        <v>45</v>
      </c>
      <c r="I94" s="170">
        <f t="shared" ref="I94:N94" si="37">SUM(I75,I79,I82)</f>
        <v>0</v>
      </c>
      <c r="J94" s="12">
        <f t="shared" si="37"/>
        <v>0</v>
      </c>
      <c r="K94" s="12">
        <f t="shared" si="37"/>
        <v>0</v>
      </c>
      <c r="L94" s="170">
        <f t="shared" si="37"/>
        <v>0</v>
      </c>
      <c r="M94" s="172">
        <f t="shared" si="37"/>
        <v>0</v>
      </c>
      <c r="N94" s="19">
        <f t="shared" si="37"/>
        <v>0</v>
      </c>
      <c r="Q94" s="53" t="s">
        <v>56</v>
      </c>
    </row>
    <row r="95" spans="2:17" ht="19.5" customHeight="1" thickTop="1" x14ac:dyDescent="0.15">
      <c r="B95" s="162" t="s">
        <v>48</v>
      </c>
      <c r="C95" s="163"/>
      <c r="D95" s="163"/>
      <c r="E95" s="163"/>
      <c r="F95" s="164"/>
      <c r="G95" s="67" t="s">
        <v>46</v>
      </c>
      <c r="H95" s="68" t="s">
        <v>124</v>
      </c>
      <c r="I95" s="69"/>
      <c r="J95" s="70"/>
      <c r="K95" s="13">
        <f>SUM(K8:K56,K58,K60,K62,K64,K66:K71,K92,K88:K91)</f>
        <v>583442</v>
      </c>
      <c r="L95" s="69"/>
      <c r="M95" s="70"/>
      <c r="N95" s="18">
        <f>SUM(N8:N56,N58,N60,N62,N64,N66:N71,N92,N88:N91)</f>
        <v>544542</v>
      </c>
      <c r="O95" s="71"/>
      <c r="P95" s="72"/>
    </row>
    <row r="96" spans="2:17" ht="19.5" customHeight="1" x14ac:dyDescent="0.15">
      <c r="B96" s="73"/>
      <c r="C96" s="167" t="s">
        <v>105</v>
      </c>
      <c r="D96" s="167"/>
      <c r="E96" s="167"/>
      <c r="F96" s="167"/>
      <c r="G96" s="74" t="s">
        <v>117</v>
      </c>
      <c r="H96" s="75" t="s">
        <v>124</v>
      </c>
      <c r="I96" s="76"/>
      <c r="J96" s="77"/>
      <c r="K96" s="14">
        <f>SUM(K38:K55,K57,K59,K61,K63,K65:K71,K93:K94,K89,K91)</f>
        <v>3420</v>
      </c>
      <c r="L96" s="76"/>
      <c r="M96" s="77"/>
      <c r="N96" s="20">
        <f>SUM(N38:N55,N57,N59,N61,N63,N65:N71,N93:N94,N89,N91)</f>
        <v>3420</v>
      </c>
      <c r="O96" s="71"/>
      <c r="P96" s="72"/>
    </row>
    <row r="97" spans="2:16" ht="24" customHeight="1" x14ac:dyDescent="0.15">
      <c r="B97" s="160" t="s">
        <v>49</v>
      </c>
      <c r="C97" s="161"/>
      <c r="D97" s="161"/>
      <c r="E97" s="161"/>
      <c r="F97" s="161"/>
      <c r="G97" s="46" t="s">
        <v>67</v>
      </c>
      <c r="H97" s="78" t="s">
        <v>124</v>
      </c>
      <c r="I97" s="79" t="s">
        <v>61</v>
      </c>
      <c r="J97" s="80"/>
      <c r="K97" s="14">
        <f>ROUND(K95*0.0258,1)</f>
        <v>15052.8</v>
      </c>
      <c r="L97" s="79" t="s">
        <v>63</v>
      </c>
      <c r="M97" s="80"/>
      <c r="N97" s="20">
        <f>ROUND(N95*0.0258,1)</f>
        <v>14049.2</v>
      </c>
      <c r="O97" s="72"/>
      <c r="P97" s="72"/>
    </row>
    <row r="98" spans="2:16" ht="19.5" customHeight="1" thickBot="1" x14ac:dyDescent="0.2">
      <c r="B98" s="81"/>
      <c r="C98" s="168" t="s">
        <v>105</v>
      </c>
      <c r="D98" s="168"/>
      <c r="E98" s="168"/>
      <c r="F98" s="168"/>
      <c r="G98" s="82" t="s">
        <v>59</v>
      </c>
      <c r="H98" s="83" t="s">
        <v>124</v>
      </c>
      <c r="I98" s="84" t="s">
        <v>135</v>
      </c>
      <c r="J98" s="85"/>
      <c r="K98" s="15">
        <f>ROUND(K96*0.0258,1)</f>
        <v>88.2</v>
      </c>
      <c r="L98" s="84" t="s">
        <v>136</v>
      </c>
      <c r="M98" s="85"/>
      <c r="N98" s="21">
        <f>ROUND(N96*0.0258,1)</f>
        <v>88.2</v>
      </c>
      <c r="O98" s="72"/>
      <c r="P98" s="72"/>
    </row>
    <row r="99" spans="2:16" ht="6.75" customHeight="1" thickBot="1" x14ac:dyDescent="0.2">
      <c r="B99" s="86"/>
      <c r="C99" s="87"/>
      <c r="D99" s="87"/>
      <c r="E99" s="87"/>
      <c r="F99" s="87"/>
      <c r="G99" s="87"/>
      <c r="H99" s="88"/>
      <c r="I99" s="89"/>
      <c r="J99" s="90"/>
      <c r="K99" s="91"/>
      <c r="L99" s="86"/>
      <c r="M99" s="86"/>
      <c r="N99" s="86"/>
    </row>
    <row r="100" spans="2:16" ht="27.75" customHeight="1" thickBot="1" x14ac:dyDescent="0.2">
      <c r="B100" s="86"/>
      <c r="D100" s="165" t="s">
        <v>138</v>
      </c>
      <c r="E100" s="165"/>
      <c r="F100" s="165"/>
      <c r="G100" s="165"/>
      <c r="H100" s="166"/>
      <c r="I100" s="156">
        <v>506700000</v>
      </c>
      <c r="J100" s="157"/>
      <c r="K100" s="92" t="s">
        <v>60</v>
      </c>
      <c r="L100" s="118">
        <f>ROUND(($I$100/($K$97-$K$98)),1)</f>
        <v>33860</v>
      </c>
      <c r="M100" s="119"/>
      <c r="N100" s="93" t="s">
        <v>137</v>
      </c>
    </row>
    <row r="101" spans="2:16" ht="7.5" customHeight="1" x14ac:dyDescent="0.15">
      <c r="B101" s="86"/>
      <c r="C101" s="87"/>
      <c r="D101" s="87"/>
      <c r="E101" s="87"/>
      <c r="F101" s="87"/>
      <c r="G101" s="87"/>
      <c r="H101" s="88"/>
      <c r="I101" s="89"/>
      <c r="J101" s="90"/>
      <c r="K101" s="91"/>
      <c r="L101" s="86"/>
      <c r="M101" s="86"/>
      <c r="N101" s="86"/>
    </row>
    <row r="102" spans="2:16" ht="19.5" customHeight="1" x14ac:dyDescent="0.15">
      <c r="B102" s="86"/>
      <c r="C102" s="94" t="s">
        <v>55</v>
      </c>
      <c r="D102" s="86" t="s">
        <v>53</v>
      </c>
      <c r="E102" s="86"/>
      <c r="F102" s="86"/>
      <c r="G102" s="86"/>
      <c r="H102" s="86"/>
      <c r="I102" s="86"/>
      <c r="J102" s="86"/>
      <c r="K102" s="86"/>
      <c r="L102" s="27"/>
      <c r="M102" s="27"/>
      <c r="N102" s="27"/>
      <c r="O102" s="72"/>
      <c r="P102" s="72"/>
    </row>
    <row r="103" spans="2:16" ht="14.25" customHeight="1" x14ac:dyDescent="0.15">
      <c r="B103" s="86"/>
      <c r="C103" s="95" t="s">
        <v>50</v>
      </c>
      <c r="D103" s="95" t="s">
        <v>54</v>
      </c>
      <c r="E103" s="95"/>
      <c r="F103" s="95"/>
      <c r="G103" s="86"/>
      <c r="H103" s="86"/>
      <c r="I103" s="86"/>
      <c r="J103" s="86"/>
      <c r="K103" s="86"/>
      <c r="L103" s="86"/>
      <c r="M103" s="86"/>
      <c r="N103" s="86"/>
      <c r="O103" s="72"/>
      <c r="P103" s="72"/>
    </row>
    <row r="104" spans="2:16" ht="14.25" customHeight="1" x14ac:dyDescent="0.15">
      <c r="B104" s="86"/>
      <c r="C104" s="96" t="s">
        <v>50</v>
      </c>
      <c r="D104" s="86" t="s">
        <v>51</v>
      </c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72"/>
      <c r="P104" s="72"/>
    </row>
    <row r="105" spans="2:16" ht="12" customHeight="1" x14ac:dyDescent="0.15">
      <c r="B105" s="86"/>
      <c r="C105" s="96" t="s">
        <v>50</v>
      </c>
      <c r="D105" s="86" t="s">
        <v>52</v>
      </c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72"/>
      <c r="P105" s="72"/>
    </row>
    <row r="106" spans="2:16" ht="8.25" customHeight="1" x14ac:dyDescent="0.15">
      <c r="B106" s="86"/>
      <c r="C106" s="9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  <c r="O106" s="72"/>
      <c r="P106" s="72"/>
    </row>
    <row r="107" spans="2:16" ht="13.5" customHeight="1" thickBot="1" x14ac:dyDescent="0.2">
      <c r="B107" s="86"/>
      <c r="C107" s="97" t="s">
        <v>47</v>
      </c>
      <c r="D107" s="97"/>
      <c r="E107" s="97"/>
      <c r="F107" s="97"/>
      <c r="G107" s="97"/>
      <c r="H107" s="86"/>
      <c r="I107" s="86"/>
      <c r="J107" s="86"/>
      <c r="K107" s="86"/>
      <c r="L107" s="86"/>
      <c r="M107" s="86"/>
      <c r="N107" s="86"/>
      <c r="O107" s="72"/>
      <c r="P107" s="72"/>
    </row>
    <row r="108" spans="2:16" ht="21" customHeight="1" x14ac:dyDescent="0.15">
      <c r="B108" s="86"/>
      <c r="C108" s="98"/>
      <c r="D108" s="97"/>
      <c r="E108" s="120" t="s">
        <v>121</v>
      </c>
      <c r="F108" s="120"/>
      <c r="G108" s="121"/>
      <c r="H108" s="99" t="s">
        <v>64</v>
      </c>
      <c r="I108" s="100">
        <f>ROUND((K97-N97)/K97*100,1)</f>
        <v>6.7</v>
      </c>
      <c r="J108" s="101" t="s">
        <v>58</v>
      </c>
      <c r="K108" s="90" t="s">
        <v>65</v>
      </c>
      <c r="L108" s="86"/>
      <c r="M108" s="86"/>
      <c r="N108" s="86"/>
      <c r="O108" s="72"/>
      <c r="P108" s="72"/>
    </row>
    <row r="109" spans="2:16" ht="21" customHeight="1" thickBot="1" x14ac:dyDescent="0.2">
      <c r="B109" s="86"/>
      <c r="C109" s="97"/>
      <c r="D109" s="97"/>
      <c r="E109" s="120" t="s">
        <v>122</v>
      </c>
      <c r="F109" s="120"/>
      <c r="G109" s="121"/>
      <c r="H109" s="102" t="s">
        <v>62</v>
      </c>
      <c r="I109" s="22">
        <f>ROUND(K97-N97,1)</f>
        <v>1003.6</v>
      </c>
      <c r="J109" s="103" t="s">
        <v>59</v>
      </c>
      <c r="K109" s="90" t="s">
        <v>69</v>
      </c>
      <c r="L109" s="86"/>
      <c r="M109" s="86"/>
      <c r="N109" s="86"/>
      <c r="O109" s="72"/>
      <c r="P109" s="72"/>
    </row>
    <row r="110" spans="2:16" ht="7.5" customHeight="1" x14ac:dyDescent="0.15">
      <c r="B110" s="86"/>
      <c r="C110" s="97"/>
      <c r="D110" s="97"/>
      <c r="E110" s="97"/>
      <c r="F110" s="97"/>
      <c r="G110" s="97"/>
      <c r="H110" s="86"/>
      <c r="I110" s="86"/>
      <c r="J110" s="86"/>
      <c r="K110" s="86"/>
      <c r="L110" s="86"/>
      <c r="M110" s="86"/>
      <c r="N110" s="86"/>
      <c r="O110" s="72"/>
      <c r="P110" s="72"/>
    </row>
  </sheetData>
  <sheetProtection algorithmName="SHA-512" hashValue="IQi7k4uEmlOfK3YrZvEJvAFbc3l38q89s2HnGKq/QqvkdQFMjdcSvCRE0BEqJ4gZiXlCSudVOIzmSMxfS6/cdA==" saltValue="O3v3LUY4msKF6tQuNMFT0A==" spinCount="100000" sheet="1" formatCells="0"/>
  <mergeCells count="118">
    <mergeCell ref="I100:J100"/>
    <mergeCell ref="D74:F74"/>
    <mergeCell ref="D75:F75"/>
    <mergeCell ref="D76:F76"/>
    <mergeCell ref="D77:F77"/>
    <mergeCell ref="E78:F78"/>
    <mergeCell ref="E79:F79"/>
    <mergeCell ref="D72:F72"/>
    <mergeCell ref="E73:F73"/>
    <mergeCell ref="D80:F80"/>
    <mergeCell ref="B97:F97"/>
    <mergeCell ref="B95:F95"/>
    <mergeCell ref="D100:H100"/>
    <mergeCell ref="C96:F96"/>
    <mergeCell ref="C98:F98"/>
    <mergeCell ref="D70:D71"/>
    <mergeCell ref="B56:B71"/>
    <mergeCell ref="C74:C82"/>
    <mergeCell ref="D86:F86"/>
    <mergeCell ref="D90:E91"/>
    <mergeCell ref="C83:C91"/>
    <mergeCell ref="D87:F87"/>
    <mergeCell ref="B72:B82"/>
    <mergeCell ref="B83:B94"/>
    <mergeCell ref="C72:C73"/>
    <mergeCell ref="D83:F83"/>
    <mergeCell ref="D84:F84"/>
    <mergeCell ref="D85:F85"/>
    <mergeCell ref="D88:E89"/>
    <mergeCell ref="E81:F81"/>
    <mergeCell ref="E82:F82"/>
    <mergeCell ref="C92:F92"/>
    <mergeCell ref="D93:F93"/>
    <mergeCell ref="D94:F94"/>
    <mergeCell ref="D69:F69"/>
    <mergeCell ref="C66:C71"/>
    <mergeCell ref="E70:F70"/>
    <mergeCell ref="E71:F71"/>
    <mergeCell ref="D19:F19"/>
    <mergeCell ref="D26:F26"/>
    <mergeCell ref="C21:C22"/>
    <mergeCell ref="C12:F12"/>
    <mergeCell ref="D24:F24"/>
    <mergeCell ref="D25:F25"/>
    <mergeCell ref="C16:F16"/>
    <mergeCell ref="C17:F17"/>
    <mergeCell ref="C10:F10"/>
    <mergeCell ref="C14:F14"/>
    <mergeCell ref="C15:F15"/>
    <mergeCell ref="C23:C28"/>
    <mergeCell ref="D20:F20"/>
    <mergeCell ref="D21:F21"/>
    <mergeCell ref="G4:G6"/>
    <mergeCell ref="H4:H6"/>
    <mergeCell ref="I4:K4"/>
    <mergeCell ref="L4:N4"/>
    <mergeCell ref="M7:N7"/>
    <mergeCell ref="B7:D7"/>
    <mergeCell ref="J7:K7"/>
    <mergeCell ref="C8:F8"/>
    <mergeCell ref="C9:F9"/>
    <mergeCell ref="B4:F6"/>
    <mergeCell ref="B8:B37"/>
    <mergeCell ref="C11:F11"/>
    <mergeCell ref="C13:F13"/>
    <mergeCell ref="D22:F22"/>
    <mergeCell ref="C18:F18"/>
    <mergeCell ref="C31:F31"/>
    <mergeCell ref="C32:F32"/>
    <mergeCell ref="C34:F34"/>
    <mergeCell ref="C33:F33"/>
    <mergeCell ref="D28:F28"/>
    <mergeCell ref="C29:F29"/>
    <mergeCell ref="D23:F23"/>
    <mergeCell ref="D27:F27"/>
    <mergeCell ref="C19:C20"/>
    <mergeCell ref="C30:F30"/>
    <mergeCell ref="C35:D37"/>
    <mergeCell ref="E35:F35"/>
    <mergeCell ref="E36:F36"/>
    <mergeCell ref="E37:F37"/>
    <mergeCell ref="L100:M100"/>
    <mergeCell ref="E108:G108"/>
    <mergeCell ref="E109:G109"/>
    <mergeCell ref="C42:F42"/>
    <mergeCell ref="C41:F41"/>
    <mergeCell ref="C44:F44"/>
    <mergeCell ref="C45:F45"/>
    <mergeCell ref="E64:F64"/>
    <mergeCell ref="D57:E57"/>
    <mergeCell ref="D59:E59"/>
    <mergeCell ref="D61:E61"/>
    <mergeCell ref="D63:E63"/>
    <mergeCell ref="D56:F56"/>
    <mergeCell ref="D64:D65"/>
    <mergeCell ref="C56:C65"/>
    <mergeCell ref="D62:F62"/>
    <mergeCell ref="D60:F60"/>
    <mergeCell ref="D58:F58"/>
    <mergeCell ref="C47:F47"/>
    <mergeCell ref="B38:B55"/>
    <mergeCell ref="E54:F54"/>
    <mergeCell ref="E55:F55"/>
    <mergeCell ref="C38:F38"/>
    <mergeCell ref="C39:F39"/>
    <mergeCell ref="C40:F40"/>
    <mergeCell ref="D66:F66"/>
    <mergeCell ref="D67:F67"/>
    <mergeCell ref="D68:F68"/>
    <mergeCell ref="C43:F43"/>
    <mergeCell ref="C52:F52"/>
    <mergeCell ref="C53:F53"/>
    <mergeCell ref="C49:F49"/>
    <mergeCell ref="C50:F50"/>
    <mergeCell ref="C51:F51"/>
    <mergeCell ref="C46:F46"/>
    <mergeCell ref="C48:F48"/>
    <mergeCell ref="C54:D55"/>
  </mergeCells>
  <phoneticPr fontId="3"/>
  <conditionalFormatting sqref="B108 C107 H108:N109 D108:E108 B109:E109">
    <cfRule type="expression" dxfId="1" priority="15">
      <formula>$B$4="（イ）"</formula>
    </cfRule>
  </conditionalFormatting>
  <conditionalFormatting sqref="I108:I109">
    <cfRule type="expression" dxfId="0" priority="16">
      <formula>$B$4="（イ）"</formula>
    </cfRule>
  </conditionalFormatting>
  <printOptions horizontalCentered="1"/>
  <pageMargins left="0.36" right="0.23622047244094491" top="0.55118110236220474" bottom="0.51" header="0.31496062992125984" footer="0.31496062992125984"/>
  <pageSetup paperSize="9" scale="75" fitToHeight="0" orientation="portrait" r:id="rId1"/>
  <headerFooter alignWithMargins="0">
    <oddHeader>&amp;Lver2.0&amp;R&amp;D</oddHeader>
  </headerFooter>
  <rowBreaks count="2" manualBreakCount="2">
    <brk id="55" min="1" max="13" man="1"/>
    <brk id="109" min="1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ｄ－３－２－４</vt:lpstr>
      <vt:lpstr>'ｄ－３－２－４'!Print_Area</vt:lpstr>
      <vt:lpstr>'ｄ－３－２－４'!Print_Titles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2012-07-24T10:54:34Z</dcterms:created>
  <dcterms:modified xsi:type="dcterms:W3CDTF">2023-04-13T08:33:51Z</dcterms:modified>
</cp:coreProperties>
</file>