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defaultThemeVersion="124226"/>
  <xr:revisionPtr revIDLastSave="0" documentId="13_ncr:1_{54E6C748-3407-4F58-9C3B-7F3C2620717D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ｂ－２－２－４" sheetId="6" r:id="rId1"/>
  </sheets>
  <definedNames>
    <definedName name="_xlnm.Print_Area" localSheetId="0">'ｂ－２－２－４'!$B$2:$N$119</definedName>
    <definedName name="_xlnm.Print_Titles" localSheetId="0">'ｂ－２－２－４'!$4:$6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95" i="6" l="1"/>
  <c r="N93" i="6"/>
  <c r="K93" i="6"/>
  <c r="K94" i="6"/>
  <c r="J94" i="6"/>
  <c r="I94" i="6"/>
  <c r="I93" i="6"/>
  <c r="J93" i="6"/>
  <c r="N92" i="6"/>
  <c r="K92" i="6"/>
  <c r="J92" i="6"/>
  <c r="I92" i="6"/>
  <c r="N91" i="6"/>
  <c r="N96" i="6" s="1"/>
  <c r="N90" i="6"/>
  <c r="N89" i="6"/>
  <c r="N88" i="6"/>
  <c r="M94" i="6"/>
  <c r="L94" i="6"/>
  <c r="M93" i="6"/>
  <c r="L93" i="6"/>
  <c r="L92" i="6"/>
  <c r="M92" i="6"/>
  <c r="K83" i="6"/>
  <c r="K77" i="6"/>
  <c r="K76" i="6"/>
  <c r="K75" i="6"/>
  <c r="K74" i="6"/>
  <c r="K72" i="6"/>
  <c r="N86" i="6" l="1"/>
  <c r="K86" i="6"/>
  <c r="K91" i="6"/>
  <c r="K90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80" i="6"/>
  <c r="K73" i="6"/>
  <c r="K88" i="6"/>
  <c r="K89" i="6"/>
  <c r="K96" i="6" s="1"/>
  <c r="N65" i="6"/>
  <c r="K56" i="6"/>
  <c r="K95" i="6" l="1"/>
  <c r="N87" i="6"/>
  <c r="N85" i="6"/>
  <c r="N84" i="6"/>
  <c r="N83" i="6"/>
  <c r="N72" i="6"/>
  <c r="N73" i="6"/>
  <c r="N80" i="6"/>
  <c r="N81" i="6"/>
  <c r="N82" i="6"/>
  <c r="N94" i="6" s="1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N98" i="6" l="1"/>
  <c r="K98" i="6"/>
  <c r="N33" i="6"/>
  <c r="K33" i="6"/>
  <c r="N27" i="6"/>
  <c r="K27" i="6"/>
  <c r="N25" i="6"/>
  <c r="K25" i="6"/>
  <c r="N24" i="6"/>
  <c r="K24" i="6"/>
  <c r="K26" i="6"/>
  <c r="N26" i="6"/>
  <c r="I115" i="6" l="1"/>
  <c r="I117" i="6" s="1"/>
  <c r="N62" i="6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7" i="6" l="1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7" i="6" l="1"/>
  <c r="I118" i="6" l="1"/>
  <c r="L100" i="6"/>
  <c r="I108" i="6"/>
  <c r="I109" i="6"/>
  <c r="H112" i="6"/>
</calcChain>
</file>

<file path=xl/sharedStrings.xml><?xml version="1.0" encoding="utf-8"?>
<sst xmlns="http://schemas.openxmlformats.org/spreadsheetml/2006/main" count="283" uniqueCount="154">
  <si>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</si>
  <si>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</si>
  <si>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</si>
  <si>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</si>
  <si>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</si>
  <si>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</si>
  <si>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</si>
  <si>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</si>
  <si>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</si>
  <si>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</si>
  <si>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</si>
  <si>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</si>
  <si>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</si>
  <si>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</si>
  <si>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</si>
  <si>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</si>
  <si>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</si>
  <si>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</si>
  <si>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</si>
  <si>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</si>
  <si>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</si>
  <si>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</si>
  <si>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</si>
  <si>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</si>
  <si>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</si>
  <si>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</si>
  <si>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</si>
  <si>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</si>
  <si>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</si>
  <si>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</si>
  <si>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</si>
  <si>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</si>
  <si>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</si>
  <si>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</si>
  <si>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</si>
  <si>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</si>
  <si>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</si>
  <si>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</si>
  <si>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</si>
  <si>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</si>
  <si>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</si>
  <si>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</si>
  <si>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</si>
  <si>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</si>
  <si>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</si>
  <si>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</si>
  <si>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</si>
  <si>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</si>
  <si>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</si>
  <si>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</si>
  <si>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</si>
  <si>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</si>
  <si>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</si>
  <si>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</si>
  <si>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</si>
  <si>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</si>
  <si>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※内数の為、合計に含まず</t>
    <rPh sb="1" eb="2">
      <t>ウチ</t>
    </rPh>
    <rPh sb="2" eb="3">
      <t>スウ</t>
    </rPh>
    <rPh sb="4" eb="5">
      <t>タメ</t>
    </rPh>
    <rPh sb="6" eb="8">
      <t>ゴウケイ</t>
    </rPh>
    <rPh sb="9" eb="10">
      <t>フク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</si>
  <si>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</si>
  <si>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</si>
  <si>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</si>
  <si>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</si>
  <si>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</si>
  <si>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</si>
  <si>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</si>
  <si>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</si>
  <si>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</si>
  <si>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</si>
  <si>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</si>
  <si>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</si>
  <si>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</si>
  <si>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</si>
  <si>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</si>
  <si>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</si>
  <si>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</si>
  <si>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</si>
  <si>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</si>
  <si>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</si>
  <si>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</si>
  <si>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</si>
  <si>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</si>
  <si>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</si>
  <si>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</si>
  <si>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</si>
  <si>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</si>
  <si>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</si>
  <si>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</si>
  <si>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</si>
  <si>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</si>
  <si>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</si>
  <si>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</si>
  <si>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</si>
  <si>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</si>
  <si>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</si>
  <si>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</si>
  <si>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</si>
  <si>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</si>
  <si>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</si>
  <si>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</si>
  <si>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</si>
  <si>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</si>
  <si>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</si>
  <si>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</si>
  <si>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</si>
  <si>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</si>
  <si>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</si>
  <si>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</si>
  <si>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</si>
  <si>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</si>
  <si>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</si>
  <si>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</si>
  <si>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</si>
  <si>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</si>
  <si>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</si>
  <si>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</si>
  <si>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</si>
  <si>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</si>
  <si>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</si>
  <si>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非化石使用量</t>
    <rPh sb="0" eb="6">
      <t>ヒカセキシヨウリョウ</t>
    </rPh>
    <phoneticPr fontId="3"/>
  </si>
  <si>
    <t>非化石割合増加率</t>
    <rPh sb="0" eb="8">
      <t>ヒカセキワリアイゾウカリツ</t>
    </rPh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</si>
  <si>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</si>
  <si>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</si>
  <si>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</si>
  <si>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</si>
  <si>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</si>
  <si>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r>
      <rPr>
        <sz val="11"/>
        <color rgb="FF0000FF"/>
        <rFont val="ＭＳ 明朝"/>
        <family val="1"/>
        <charset val="128"/>
      </rPr>
      <t>2024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</si>
  <si>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t>-</t>
    <phoneticPr fontId="3"/>
  </si>
  <si>
    <t>※発電量が増加していないかの確認のため。</t>
    <rPh sb="1" eb="4">
      <t>ハツデンリョウ</t>
    </rPh>
    <rPh sb="5" eb="7">
      <t>ゾウカ</t>
    </rPh>
    <rPh sb="14" eb="16">
      <t>カクニン</t>
    </rPh>
    <phoneticPr fontId="3"/>
  </si>
  <si>
    <t>事業実施後に増加した非化石燃料</t>
    <rPh sb="0" eb="5">
      <t>ジギョウジッシゴ</t>
    </rPh>
    <rPh sb="6" eb="8">
      <t>ゾウカ</t>
    </rPh>
    <rPh sb="10" eb="15">
      <t>ヒカセキネンリョウ</t>
    </rPh>
    <phoneticPr fontId="3"/>
  </si>
  <si>
    <t>Ｇ</t>
    <phoneticPr fontId="3"/>
  </si>
  <si>
    <t>Ｈ</t>
    <phoneticPr fontId="3"/>
  </si>
  <si>
    <t>Ⅰ</t>
    <phoneticPr fontId="3"/>
  </si>
  <si>
    <t>Ｊ</t>
    <phoneticPr fontId="3"/>
  </si>
  <si>
    <t>　Ｇ又はＨ</t>
    <rPh sb="2" eb="3">
      <t>マタ</t>
    </rPh>
    <phoneticPr fontId="3"/>
  </si>
  <si>
    <t>　ｅ－ｄ</t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</si>
  <si>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</si>
  <si>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</si>
  <si>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</si>
  <si>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</si>
  <si>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</si>
  <si>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</si>
  <si>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</si>
  <si>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</si>
  <si>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</si>
  <si>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</si>
  <si>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</si>
  <si>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>　I／ｂ</t>
    <phoneticPr fontId="3"/>
  </si>
  <si>
    <t xml:space="preserve">   L／（ｂーｄ）</t>
    <phoneticPr fontId="3"/>
  </si>
  <si>
    <t>【非化石化を図る事業の省エネルギー効果】</t>
    <rPh sb="4" eb="5">
      <t>カ</t>
    </rPh>
    <rPh sb="11" eb="12">
      <t>ショウ</t>
    </rPh>
    <phoneticPr fontId="3"/>
  </si>
  <si>
    <t>【非化石化を図る事業の増エネ判定】</t>
    <rPh sb="1" eb="2">
      <t>ヒ</t>
    </rPh>
    <rPh sb="2" eb="4">
      <t>カセキ</t>
    </rPh>
    <rPh sb="4" eb="5">
      <t>カ</t>
    </rPh>
    <rPh sb="6" eb="7">
      <t>ハカ</t>
    </rPh>
    <rPh sb="8" eb="10">
      <t>ジギョウ</t>
    </rPh>
    <rPh sb="11" eb="12">
      <t>ゾウ</t>
    </rPh>
    <rPh sb="14" eb="16">
      <t>ハンテイ</t>
    </rPh>
    <phoneticPr fontId="3"/>
  </si>
  <si>
    <t>非化石転換した部分に相当する
化石エネルギー使用量（原油換算）</t>
    <rPh sb="7" eb="9">
      <t>ブブン</t>
    </rPh>
    <rPh sb="10" eb="12">
      <t>ソウトウ</t>
    </rPh>
    <rPh sb="22" eb="25">
      <t>シヨウリョウ</t>
    </rPh>
    <rPh sb="26" eb="30">
      <t>ゲンユカンサン</t>
    </rPh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</si>
  <si>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</si>
  <si>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</si>
  <si>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ｂ－２－２－４　エネルギー使用量の原油換算表（ｂ）</t>
    <phoneticPr fontId="3"/>
  </si>
  <si>
    <r>
      <rPr>
        <sz val="11"/>
        <color rgb="FF0000FF"/>
        <rFont val="ＭＳ 明朝"/>
        <family val="1"/>
        <charset val="128"/>
      </rPr>
      <t>2022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</si>
</sst>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9"/>
      <name val="ＭＳ 明朝"/>
      <family val="1"/>
      <charset val="128"/>
    </font>
    <font>
      <sz val="9"/>
      <color rgb="FF00B050"/>
      <name val="ＭＳ 明朝"/>
      <family val="1"/>
      <charset val="128"/>
    </font>
    <font>
      <sz val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3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9" fontId="16" fillId="2" borderId="20" xfId="1" applyNumberFormat="1" applyFont="1" applyFill="1" applyBorder="1" applyAlignment="1" applyProtection="1">
      <alignment vertical="center"/>
    </xf>
    <xf numFmtId="179" fontId="17" fillId="2" borderId="28" xfId="1" applyNumberFormat="1" applyFont="1" applyFill="1" applyBorder="1" applyAlignment="1" applyProtection="1">
      <alignment vertical="center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63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7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179" fontId="11" fillId="3" borderId="28" xfId="0" applyNumberFormat="1" applyFont="1" applyFill="1" applyBorder="1" applyAlignment="1" applyProtection="1">
      <alignment vertical="center"/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0" fontId="2" fillId="2" borderId="0" xfId="0" applyFont="1" applyFill="1" applyProtection="1"/>
    <xf numFmtId="49" fontId="18" fillId="0" borderId="0" xfId="0" applyNumberFormat="1" applyFont="1" applyProtection="1"/>
    <xf numFmtId="0" fontId="18" fillId="2" borderId="0" xfId="0" applyFont="1" applyFill="1" applyProtection="1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vertical="center" wrapText="1"/>
    </xf>
    <xf numFmtId="0" fontId="20" fillId="2" borderId="0" xfId="0" applyFont="1" applyFill="1" applyProtection="1"/>
    <xf numFmtId="0" fontId="20" fillId="0" borderId="0" xfId="0" applyFont="1" applyProtection="1"/>
    <xf numFmtId="185" fontId="4" fillId="2" borderId="9" xfId="0" applyNumberFormat="1" applyFont="1" applyFill="1" applyBorder="1" applyAlignment="1" applyProtection="1">
      <alignment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 applyProtection="1">
      <alignment vertical="center" wrapText="1"/>
    </xf>
    <xf numFmtId="185" fontId="4" fillId="0" borderId="9" xfId="0" applyNumberFormat="1" applyFont="1" applyBorder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vertical="center" wrapText="1"/>
    </xf>
    <xf numFmtId="0" fontId="13" fillId="2" borderId="0" xfId="0" applyFont="1" applyFill="1" applyProtection="1"/>
    <xf numFmtId="0" fontId="5" fillId="0" borderId="30" xfId="0" applyFont="1" applyFill="1" applyBorder="1" applyAlignment="1" applyProtection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 applyProtection="1">
      <alignment horizontal="center" vertical="center" wrapText="1"/>
    </xf>
    <xf numFmtId="0" fontId="4" fillId="2" borderId="24" xfId="0" applyFont="1" applyFill="1" applyBorder="1" applyAlignment="1" applyProtection="1">
      <alignment vertical="center" wrapText="1"/>
    </xf>
    <xf numFmtId="0" fontId="5" fillId="2" borderId="34" xfId="0" applyFont="1" applyFill="1" applyBorder="1" applyAlignment="1" applyProtection="1">
      <alignment vertical="center" wrapText="1"/>
    </xf>
    <xf numFmtId="0" fontId="5" fillId="2" borderId="30" xfId="0" applyFont="1" applyFill="1" applyBorder="1" applyAlignment="1" applyProtection="1">
      <alignment vertical="center" wrapText="1"/>
    </xf>
    <xf numFmtId="0" fontId="13" fillId="0" borderId="0" xfId="0" applyFont="1" applyProtection="1"/>
    <xf numFmtId="0" fontId="5" fillId="2" borderId="2" xfId="0" applyFont="1" applyFill="1" applyBorder="1" applyAlignment="1" applyProtection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21" fillId="2" borderId="0" xfId="0" applyFont="1" applyFill="1" applyProtection="1"/>
    <xf numFmtId="0" fontId="5" fillId="2" borderId="34" xfId="0" applyFont="1" applyFill="1" applyBorder="1" applyAlignment="1" applyProtection="1">
      <alignment horizontal="center" vertical="center" wrapText="1"/>
    </xf>
    <xf numFmtId="0" fontId="4" fillId="2" borderId="43" xfId="0" applyFont="1" applyFill="1" applyBorder="1" applyAlignment="1" applyProtection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center" vertical="center"/>
    </xf>
    <xf numFmtId="3" fontId="4" fillId="2" borderId="8" xfId="0" applyNumberFormat="1" applyFont="1" applyFill="1" applyBorder="1" applyAlignment="1" applyProtection="1">
      <alignment horizontal="right" vertical="center"/>
    </xf>
    <xf numFmtId="3" fontId="4" fillId="2" borderId="11" xfId="0" applyNumberFormat="1" applyFont="1" applyFill="1" applyBorder="1" applyAlignment="1" applyProtection="1">
      <alignment horizontal="right" vertical="center"/>
    </xf>
    <xf numFmtId="179" fontId="9" fillId="2" borderId="0" xfId="0" applyNumberFormat="1" applyFont="1" applyFill="1" applyAlignment="1" applyProtection="1">
      <alignment horizontal="center" vertical="center"/>
    </xf>
    <xf numFmtId="0" fontId="14" fillId="2" borderId="0" xfId="0" applyFont="1" applyFill="1" applyProtection="1"/>
    <xf numFmtId="0" fontId="6" fillId="2" borderId="37" xfId="0" applyFont="1" applyFill="1" applyBorder="1" applyAlignment="1" applyProtection="1">
      <alignment horizontal="center" vertical="center"/>
    </xf>
    <xf numFmtId="0" fontId="4" fillId="2" borderId="30" xfId="0" applyFont="1" applyFill="1" applyBorder="1" applyAlignment="1" applyProtection="1">
      <alignment horizontal="center" vertical="center"/>
    </xf>
    <xf numFmtId="0" fontId="4" fillId="2" borderId="54" xfId="0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 vertical="center"/>
    </xf>
    <xf numFmtId="3" fontId="4" fillId="2" borderId="54" xfId="0" applyNumberFormat="1" applyFont="1" applyFill="1" applyBorder="1" applyAlignment="1" applyProtection="1">
      <alignment horizontal="right" vertical="center"/>
    </xf>
    <xf numFmtId="176" fontId="4" fillId="2" borderId="13" xfId="0" applyNumberFormat="1" applyFont="1" applyFill="1" applyBorder="1" applyAlignment="1" applyProtection="1">
      <alignment horizontal="center" vertical="center"/>
    </xf>
    <xf numFmtId="3" fontId="18" fillId="2" borderId="14" xfId="0" applyNumberFormat="1" applyFont="1" applyFill="1" applyBorder="1" applyAlignment="1" applyProtection="1">
      <alignment horizontal="right" vertical="center"/>
    </xf>
    <xf numFmtId="3" fontId="4" fillId="2" borderId="13" xfId="0" applyNumberFormat="1" applyFont="1" applyFill="1" applyBorder="1" applyAlignment="1" applyProtection="1">
      <alignment horizontal="right" vertical="center"/>
    </xf>
    <xf numFmtId="176" fontId="4" fillId="2" borderId="58" xfId="0" applyNumberFormat="1" applyFont="1" applyFill="1" applyBorder="1" applyAlignment="1" applyProtection="1">
      <alignment vertical="center" wrapText="1"/>
    </xf>
    <xf numFmtId="0" fontId="4" fillId="2" borderId="59" xfId="0" applyFont="1" applyFill="1" applyBorder="1" applyAlignment="1" applyProtection="1">
      <alignment horizontal="center" vertical="center" wrapText="1"/>
    </xf>
    <xf numFmtId="176" fontId="4" fillId="2" borderId="15" xfId="0" applyNumberFormat="1" applyFont="1" applyFill="1" applyBorder="1" applyAlignment="1" applyProtection="1">
      <alignment horizontal="center" vertical="center"/>
    </xf>
    <xf numFmtId="3" fontId="18" fillId="2" borderId="60" xfId="0" applyNumberFormat="1" applyFont="1" applyFill="1" applyBorder="1" applyAlignment="1" applyProtection="1">
      <alignment horizontal="right" vertical="center"/>
    </xf>
    <xf numFmtId="3" fontId="4" fillId="2" borderId="15" xfId="0" applyNumberFormat="1" applyFont="1" applyFill="1" applyBorder="1" applyAlignment="1" applyProtection="1">
      <alignment horizontal="right" vertical="center"/>
    </xf>
    <xf numFmtId="0" fontId="4" fillId="2" borderId="0" xfId="0" applyFont="1" applyFill="1" applyProtection="1"/>
    <xf numFmtId="0" fontId="4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181" fontId="11" fillId="2" borderId="0" xfId="0" applyNumberFormat="1" applyFont="1" applyFill="1" applyAlignment="1" applyProtection="1">
      <alignment horizontal="right" vertical="center"/>
    </xf>
    <xf numFmtId="0" fontId="2" fillId="2" borderId="0" xfId="0" applyFont="1" applyFill="1" applyAlignment="1" applyProtection="1">
      <alignment vertical="center"/>
    </xf>
    <xf numFmtId="0" fontId="15" fillId="2" borderId="0" xfId="0" applyFont="1" applyFill="1" applyProtection="1"/>
    <xf numFmtId="0" fontId="2" fillId="2" borderId="0" xfId="0" applyFont="1" applyFill="1" applyAlignment="1" applyProtection="1">
      <alignment horizontal="right" vertical="center"/>
    </xf>
    <xf numFmtId="182" fontId="17" fillId="2" borderId="18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Alignment="1" applyProtection="1">
      <alignment horizontal="center" wrapText="1"/>
    </xf>
    <xf numFmtId="0" fontId="6" fillId="2" borderId="0" xfId="0" applyFont="1" applyFill="1" applyProtection="1"/>
    <xf numFmtId="0" fontId="10" fillId="2" borderId="0" xfId="0" applyFont="1" applyFill="1" applyProtection="1"/>
    <xf numFmtId="0" fontId="4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6" fillId="2" borderId="20" xfId="0" applyFont="1" applyFill="1" applyBorder="1" applyAlignment="1" applyProtection="1">
      <alignment horizontal="left" vertical="center"/>
    </xf>
    <xf numFmtId="179" fontId="17" fillId="2" borderId="28" xfId="0" applyNumberFormat="1" applyFont="1" applyFill="1" applyBorder="1" applyAlignment="1" applyProtection="1">
      <alignment vertical="center"/>
    </xf>
    <xf numFmtId="0" fontId="4" fillId="2" borderId="21" xfId="0" applyFont="1" applyFill="1" applyBorder="1" applyAlignment="1" applyProtection="1">
      <alignment horizontal="center" vertical="center"/>
    </xf>
    <xf numFmtId="0" fontId="16" fillId="2" borderId="22" xfId="0" applyFont="1" applyFill="1" applyBorder="1" applyAlignment="1" applyProtection="1">
      <alignment horizontal="left" vertical="center"/>
    </xf>
    <xf numFmtId="0" fontId="4" fillId="2" borderId="23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79" fontId="16" fillId="3" borderId="20" xfId="0" applyNumberFormat="1" applyFont="1" applyFill="1" applyBorder="1" applyAlignment="1" applyProtection="1">
      <alignment vertical="center"/>
    </xf>
    <xf numFmtId="0" fontId="22" fillId="2" borderId="0" xfId="0" applyFont="1" applyFill="1" applyBorder="1" applyAlignment="1" applyProtection="1">
      <alignment vertical="center"/>
    </xf>
    <xf numFmtId="179" fontId="16" fillId="2" borderId="22" xfId="0" applyNumberFormat="1" applyFont="1" applyFill="1" applyBorder="1" applyAlignment="1" applyProtection="1">
      <alignment vertical="center"/>
    </xf>
    <xf numFmtId="179" fontId="17" fillId="2" borderId="15" xfId="0" applyNumberFormat="1" applyFont="1" applyFill="1" applyBorder="1" applyAlignment="1" applyProtection="1">
      <alignment vertical="center"/>
    </xf>
    <xf numFmtId="0" fontId="4" fillId="0" borderId="0" xfId="0" applyFont="1" applyBorder="1" applyProtection="1"/>
    <xf numFmtId="0" fontId="4" fillId="0" borderId="0" xfId="0" applyFont="1" applyBorder="1" applyAlignment="1" applyProtection="1">
      <alignment vertical="center"/>
    </xf>
    <xf numFmtId="0" fontId="2" fillId="0" borderId="0" xfId="0" applyFont="1" applyBorder="1" applyProtection="1"/>
    <xf numFmtId="0" fontId="4" fillId="0" borderId="0" xfId="0" applyFont="1" applyProtection="1"/>
    <xf numFmtId="49" fontId="18" fillId="0" borderId="0" xfId="0" applyNumberFormat="1" applyFont="1"/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center" vertical="center"/>
    </xf>
    <xf numFmtId="0" fontId="4" fillId="2" borderId="5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 wrapText="1"/>
    </xf>
    <xf numFmtId="0" fontId="4" fillId="0" borderId="50" xfId="0" applyFont="1" applyBorder="1" applyAlignment="1" applyProtection="1">
      <alignment horizontal="center" vertical="center" wrapText="1"/>
    </xf>
    <xf numFmtId="0" fontId="4" fillId="2" borderId="36" xfId="0" applyFont="1" applyFill="1" applyBorder="1" applyAlignment="1" applyProtection="1">
      <alignment horizontal="center" vertical="center" textRotation="255"/>
    </xf>
    <xf numFmtId="0" fontId="4" fillId="2" borderId="37" xfId="0" applyFont="1" applyFill="1" applyBorder="1" applyAlignment="1" applyProtection="1">
      <alignment horizontal="center" vertical="center" textRotation="255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5" fillId="2" borderId="24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textRotation="255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183" fontId="17" fillId="2" borderId="44" xfId="0" applyNumberFormat="1" applyFont="1" applyFill="1" applyBorder="1" applyAlignment="1" applyProtection="1">
      <alignment horizontal="center" vertical="center"/>
    </xf>
    <xf numFmtId="183" fontId="17" fillId="2" borderId="45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2" fillId="2" borderId="61" xfId="0" applyFont="1" applyFill="1" applyBorder="1" applyAlignment="1" applyProtection="1">
      <alignment horizontal="center" vertical="center"/>
    </xf>
    <xf numFmtId="0" fontId="2" fillId="2" borderId="45" xfId="0" applyFont="1" applyFill="1" applyBorder="1" applyAlignment="1" applyProtection="1">
      <alignment horizontal="center" vertical="center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53" xfId="0" applyFont="1" applyFill="1" applyBorder="1" applyAlignment="1" applyProtection="1">
      <alignment horizontal="center" vertical="center" wrapText="1"/>
    </xf>
    <xf numFmtId="0" fontId="5" fillId="2" borderId="29" xfId="0" applyFont="1" applyFill="1" applyBorder="1" applyAlignment="1" applyProtection="1">
      <alignment horizontal="center" vertical="center" wrapText="1"/>
    </xf>
    <xf numFmtId="0" fontId="5" fillId="2" borderId="29" xfId="0" applyFont="1" applyFill="1" applyBorder="1" applyAlignment="1" applyProtection="1">
      <alignment horizontal="center" vertical="center" textRotation="255"/>
    </xf>
    <xf numFmtId="0" fontId="5" fillId="2" borderId="34" xfId="0" applyFont="1" applyFill="1" applyBorder="1" applyAlignment="1" applyProtection="1">
      <alignment horizontal="center" vertical="center" textRotation="255"/>
    </xf>
    <xf numFmtId="0" fontId="5" fillId="2" borderId="30" xfId="0" applyFont="1" applyFill="1" applyBorder="1" applyAlignment="1" applyProtection="1">
      <alignment horizontal="center" vertical="center" textRotation="255"/>
    </xf>
    <xf numFmtId="0" fontId="4" fillId="0" borderId="40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4" fillId="0" borderId="41" xfId="0" applyFont="1" applyBorder="1" applyAlignment="1" applyProtection="1">
      <alignment horizontal="center" vertical="center"/>
    </xf>
    <xf numFmtId="0" fontId="4" fillId="0" borderId="42" xfId="0" applyFont="1" applyBorder="1" applyAlignment="1" applyProtection="1">
      <alignment horizontal="center" vertical="center" wrapText="1"/>
    </xf>
    <xf numFmtId="0" fontId="4" fillId="0" borderId="43" xfId="0" applyFont="1" applyBorder="1" applyAlignment="1" applyProtection="1">
      <alignment horizontal="center" vertical="center" wrapText="1"/>
    </xf>
    <xf numFmtId="0" fontId="4" fillId="0" borderId="39" xfId="0" applyFont="1" applyBorder="1" applyAlignment="1" applyProtection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32" xfId="0" applyFont="1" applyFill="1" applyBorder="1" applyAlignment="1" applyProtection="1">
      <alignment horizontal="center" vertical="center" wrapText="1"/>
    </xf>
    <xf numFmtId="0" fontId="19" fillId="2" borderId="17" xfId="0" applyFont="1" applyFill="1" applyBorder="1" applyAlignment="1" applyProtection="1">
      <alignment horizontal="center" vertical="center" wrapText="1"/>
    </xf>
    <xf numFmtId="0" fontId="19" fillId="2" borderId="16" xfId="0" applyFont="1" applyFill="1" applyBorder="1" applyAlignment="1" applyProtection="1">
      <alignment horizontal="center" vertical="center" wrapText="1"/>
    </xf>
    <xf numFmtId="0" fontId="19" fillId="2" borderId="49" xfId="0" applyFont="1" applyFill="1" applyBorder="1" applyAlignment="1" applyProtection="1">
      <alignment horizontal="center" vertical="center" wrapText="1"/>
    </xf>
    <xf numFmtId="0" fontId="19" fillId="2" borderId="18" xfId="0" applyFont="1" applyFill="1" applyBorder="1" applyAlignment="1" applyProtection="1">
      <alignment horizontal="center" vertical="center" wrapText="1"/>
    </xf>
    <xf numFmtId="0" fontId="19" fillId="2" borderId="0" xfId="0" applyFont="1" applyFill="1" applyAlignment="1" applyProtection="1">
      <alignment horizontal="center" vertical="center" wrapText="1"/>
    </xf>
    <xf numFmtId="0" fontId="19" fillId="2" borderId="46" xfId="0" applyFont="1" applyFill="1" applyBorder="1" applyAlignment="1" applyProtection="1">
      <alignment horizontal="center" vertical="center" wrapText="1"/>
    </xf>
    <xf numFmtId="0" fontId="19" fillId="2" borderId="33" xfId="0" applyFont="1" applyFill="1" applyBorder="1" applyAlignment="1" applyProtection="1">
      <alignment horizontal="center" vertical="center" wrapText="1"/>
    </xf>
    <xf numFmtId="0" fontId="19" fillId="2" borderId="47" xfId="0" applyFont="1" applyFill="1" applyBorder="1" applyAlignment="1" applyProtection="1">
      <alignment horizontal="center" vertical="center" wrapText="1"/>
    </xf>
    <xf numFmtId="0" fontId="19" fillId="2" borderId="48" xfId="0" applyFont="1" applyFill="1" applyBorder="1" applyAlignment="1" applyProtection="1">
      <alignment horizontal="center" vertical="center" wrapText="1"/>
    </xf>
    <xf numFmtId="0" fontId="4" fillId="2" borderId="35" xfId="0" applyFont="1" applyFill="1" applyBorder="1" applyAlignment="1" applyProtection="1">
      <alignment horizontal="center" vertical="center" textRotation="255"/>
    </xf>
    <xf numFmtId="0" fontId="5" fillId="2" borderId="51" xfId="0" applyFont="1" applyFill="1" applyBorder="1" applyAlignment="1" applyProtection="1">
      <alignment horizontal="center" vertical="center" wrapText="1"/>
    </xf>
    <xf numFmtId="0" fontId="5" fillId="2" borderId="52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right" vertical="center" wrapText="1"/>
    </xf>
    <xf numFmtId="0" fontId="4" fillId="0" borderId="50" xfId="0" applyFont="1" applyBorder="1" applyAlignment="1" applyProtection="1">
      <alignment horizontal="right"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59" xfId="0" applyFont="1" applyFill="1" applyBorder="1" applyAlignment="1" applyProtection="1">
      <alignment horizontal="center" vertical="center"/>
    </xf>
    <xf numFmtId="176" fontId="4" fillId="2" borderId="35" xfId="0" applyNumberFormat="1" applyFont="1" applyFill="1" applyBorder="1" applyAlignment="1" applyProtection="1">
      <alignment horizontal="center" vertical="center" wrapText="1"/>
    </xf>
    <xf numFmtId="176" fontId="4" fillId="2" borderId="2" xfId="0" applyNumberFormat="1" applyFont="1" applyFill="1" applyBorder="1" applyAlignment="1" applyProtection="1">
      <alignment horizontal="center" vertical="center" wrapText="1"/>
    </xf>
    <xf numFmtId="0" fontId="6" fillId="2" borderId="55" xfId="0" applyFont="1" applyFill="1" applyBorder="1" applyAlignment="1" applyProtection="1">
      <alignment horizontal="center" vertical="center"/>
    </xf>
    <xf numFmtId="0" fontId="6" fillId="2" borderId="11" xfId="0" applyFont="1" applyFill="1" applyBorder="1" applyAlignment="1" applyProtection="1">
      <alignment horizontal="center" vertical="center"/>
    </xf>
    <xf numFmtId="0" fontId="6" fillId="2" borderId="32" xfId="0" applyFont="1" applyFill="1" applyBorder="1" applyAlignment="1" applyProtection="1">
      <alignment horizontal="center" vertical="center"/>
    </xf>
    <xf numFmtId="0" fontId="5" fillId="2" borderId="34" xfId="0" applyFont="1" applyFill="1" applyBorder="1" applyAlignment="1" applyProtection="1">
      <alignment horizontal="center" vertical="center" wrapText="1"/>
    </xf>
    <xf numFmtId="0" fontId="5" fillId="2" borderId="30" xfId="0" applyFont="1" applyFill="1" applyBorder="1" applyAlignment="1" applyProtection="1">
      <alignment horizontal="center" vertical="center" wrapText="1"/>
    </xf>
    <xf numFmtId="0" fontId="4" fillId="2" borderId="57" xfId="0" applyFont="1" applyFill="1" applyBorder="1" applyAlignment="1" applyProtection="1">
      <alignment horizontal="center" vertical="center" textRotation="255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5" fillId="4" borderId="24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16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3201</xdr:rowOff>
    </xdr:from>
    <xdr:ext cx="4099433" cy="537883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4786658" y="272832"/>
          <a:ext cx="4099433" cy="5378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連携事業及び工場・事業場間一体省エネルギー事業の場合は、対象の各工場・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ja-JP" altLang="en-US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 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事業場及びその合算分を合わせて提出してください。</a:t>
          </a: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48700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その他燃料の単位、換算係数は燃料販売会社に確認すること</a:t>
          </a:r>
        </a:p>
      </xdr:txBody>
    </xdr:sp>
    <xdr:clientData/>
  </xdr:twoCellAnchor>
  <xdr:twoCellAnchor>
    <xdr:from>
      <xdr:col>8</xdr:col>
      <xdr:colOff>723900</xdr:colOff>
      <xdr:row>50</xdr:row>
      <xdr:rowOff>76200</xdr:rowOff>
    </xdr:from>
    <xdr:to>
      <xdr:col>10</xdr:col>
      <xdr:colOff>964473</xdr:colOff>
      <xdr:row>52</xdr:row>
      <xdr:rowOff>28738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591050" y="12706350"/>
          <a:ext cx="2069373" cy="447838"/>
        </a:xfrm>
        <a:prstGeom prst="wedgeRectCallout">
          <a:avLst>
            <a:gd name="adj1" fmla="val -88724"/>
            <a:gd name="adj2" fmla="val 13396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上記以外の非化石燃料種や換算係数を用いる場合は、本欄を使用すること</a:t>
          </a:r>
        </a:p>
      </xdr:txBody>
    </xdr:sp>
    <xdr:clientData/>
  </xdr:twoCellAnchor>
  <xdr:twoCellAnchor>
    <xdr:from>
      <xdr:col>10</xdr:col>
      <xdr:colOff>517282</xdr:colOff>
      <xdr:row>83</xdr:row>
      <xdr:rowOff>74733</xdr:rowOff>
    </xdr:from>
    <xdr:to>
      <xdr:col>12</xdr:col>
      <xdr:colOff>744061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7628" y="21374098"/>
          <a:ext cx="2476145" cy="463719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28771" y="14499980"/>
          <a:ext cx="2072304" cy="520211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  <xdr:twoCellAnchor>
    <xdr:from>
      <xdr:col>11</xdr:col>
      <xdr:colOff>16120</xdr:colOff>
      <xdr:row>108</xdr:row>
      <xdr:rowOff>162656</xdr:rowOff>
    </xdr:from>
    <xdr:to>
      <xdr:col>13</xdr:col>
      <xdr:colOff>637443</xdr:colOff>
      <xdr:row>111</xdr:row>
      <xdr:rowOff>81252</xdr:rowOff>
    </xdr:to>
    <xdr:sp macro="" textlink="">
      <xdr:nvSpPr>
        <xdr:cNvPr id="7" name="四角形吹き出し 40">
          <a:extLst>
            <a:ext uri="{FF2B5EF4-FFF2-40B4-BE49-F238E27FC236}">
              <a16:creationId xmlns:a16="http://schemas.microsoft.com/office/drawing/2014/main" id="{819C966F-BB4E-4259-942E-F6F99B58A138}"/>
            </a:ext>
          </a:extLst>
        </xdr:cNvPr>
        <xdr:cNvSpPr/>
      </xdr:nvSpPr>
      <xdr:spPr bwMode="auto">
        <a:xfrm>
          <a:off x="7049966" y="27521387"/>
          <a:ext cx="2453054" cy="468115"/>
        </a:xfrm>
        <a:prstGeom prst="wedgeRectCallout">
          <a:avLst>
            <a:gd name="adj1" fmla="val -63983"/>
            <a:gd name="adj2" fmla="val 55851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非化石化を図る事業の場合のみ使用する欄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250580</xdr:colOff>
      <xdr:row>109</xdr:row>
      <xdr:rowOff>52753</xdr:rowOff>
    </xdr:from>
    <xdr:to>
      <xdr:col>10</xdr:col>
      <xdr:colOff>959827</xdr:colOff>
      <xdr:row>118</xdr:row>
      <xdr:rowOff>58615</xdr:rowOff>
    </xdr:to>
    <xdr:sp macro="" textlink="">
      <xdr:nvSpPr>
        <xdr:cNvPr id="12" name="四角形吹き出し 40">
          <a:extLst>
            <a:ext uri="{FF2B5EF4-FFF2-40B4-BE49-F238E27FC236}">
              <a16:creationId xmlns:a16="http://schemas.microsoft.com/office/drawing/2014/main" id="{3010E233-E00D-4EC5-A3BC-8955AF44A497}"/>
            </a:ext>
          </a:extLst>
        </xdr:cNvPr>
        <xdr:cNvSpPr/>
      </xdr:nvSpPr>
      <xdr:spPr bwMode="auto">
        <a:xfrm>
          <a:off x="507022" y="27675253"/>
          <a:ext cx="6153151" cy="2291862"/>
        </a:xfrm>
        <a:prstGeom prst="roundRect">
          <a:avLst>
            <a:gd name="adj" fmla="val 4199"/>
          </a:avLst>
        </a:prstGeom>
        <a:noFill/>
        <a:ln w="19050" cap="flat" cmpd="sng" algn="ctr">
          <a:solidFill>
            <a:sysClr val="windowText" lastClr="000000"/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00" b="0" i="0" u="none" strike="noStrike" kern="0" cap="none" spc="0" normalizeH="0" baseline="0" noProof="0">
            <a:ln>
              <a:noFill/>
            </a:ln>
            <a:solidFill>
              <a:srgbClr val="00B05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10</xdr:col>
      <xdr:colOff>499696</xdr:colOff>
      <xdr:row>112</xdr:row>
      <xdr:rowOff>137745</xdr:rowOff>
    </xdr:from>
    <xdr:to>
      <xdr:col>12</xdr:col>
      <xdr:colOff>726475</xdr:colOff>
      <xdr:row>114</xdr:row>
      <xdr:rowOff>31429</xdr:rowOff>
    </xdr:to>
    <xdr:sp macro="" textlink="">
      <xdr:nvSpPr>
        <xdr:cNvPr id="6" name="四角形吹き出し 40">
          <a:extLst>
            <a:ext uri="{FF2B5EF4-FFF2-40B4-BE49-F238E27FC236}">
              <a16:creationId xmlns:a16="http://schemas.microsoft.com/office/drawing/2014/main" id="{8DB6D9E4-87EB-49C3-9DCC-DB492AC5A7B5}"/>
            </a:ext>
          </a:extLst>
        </xdr:cNvPr>
        <xdr:cNvSpPr/>
      </xdr:nvSpPr>
      <xdr:spPr bwMode="auto">
        <a:xfrm>
          <a:off x="6200042" y="28331745"/>
          <a:ext cx="2476145" cy="465184"/>
        </a:xfrm>
        <a:prstGeom prst="wedgeRectCallout">
          <a:avLst>
            <a:gd name="adj1" fmla="val -67125"/>
            <a:gd name="adj2" fmla="val -93054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非化石化を図る事業の場合は、本項目が「増エネではない」ことを確認すること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Q119"/>
  <sheetViews>
    <sheetView showGridLines="0" tabSelected="1" view="pageBreakPreview" zoomScaleNormal="85" zoomScaleSheetLayoutView="100" workbookViewId="0"/>
  </sheetViews>
  <sheetFormatPr defaultColWidth="9" defaultRowHeight="13.2" x14ac:dyDescent="0.2"/>
  <cols>
    <col min="1" max="2" width="3.33203125" style="28" customWidth="1"/>
    <col min="3" max="3" width="8.109375" style="28" customWidth="1"/>
    <col min="4" max="4" width="5" style="28" customWidth="1"/>
    <col min="5" max="5" width="2.21875" style="28" customWidth="1"/>
    <col min="6" max="6" width="13.77734375" style="28" bestFit="1" customWidth="1"/>
    <col min="7" max="7" width="9" style="28" customWidth="1"/>
    <col min="8" max="8" width="5.88671875" style="28" customWidth="1"/>
    <col min="9" max="10" width="12" style="28" customWidth="1"/>
    <col min="11" max="11" width="17.44140625" style="28" customWidth="1"/>
    <col min="12" max="13" width="12" style="28" customWidth="1"/>
    <col min="14" max="14" width="17.44140625" style="28" customWidth="1"/>
    <col min="15" max="15" width="1.21875" style="30" customWidth="1"/>
    <col min="16" max="16" width="1.88671875" style="30" customWidth="1"/>
    <col min="17" max="16384" width="9" style="28"/>
  </cols>
  <sheetData>
    <row r="1" spans="2:16" x14ac:dyDescent="0.2">
      <c r="N1" s="29"/>
    </row>
    <row r="2" spans="2:16" ht="21" customHeight="1" x14ac:dyDescent="0.2">
      <c r="B2" s="118" t="s">
        <v>152</v>
      </c>
      <c r="C2" s="31"/>
      <c r="D2" s="31"/>
      <c r="E2" s="31"/>
      <c r="F2" s="32"/>
      <c r="G2" s="30"/>
      <c r="H2" s="30"/>
      <c r="I2" s="30"/>
      <c r="J2" s="30"/>
      <c r="K2" s="30"/>
      <c r="L2" s="30"/>
      <c r="M2" s="30"/>
      <c r="N2" s="30"/>
    </row>
    <row r="3" spans="2:16" ht="21" customHeight="1" thickBot="1" x14ac:dyDescent="0.25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2:16" ht="18" customHeight="1" x14ac:dyDescent="0.2">
      <c r="B4" s="164" t="s">
        <v>68</v>
      </c>
      <c r="C4" s="165"/>
      <c r="D4" s="165"/>
      <c r="E4" s="165"/>
      <c r="F4" s="166"/>
      <c r="G4" s="150" t="s">
        <v>0</v>
      </c>
      <c r="H4" s="153" t="s">
        <v>1</v>
      </c>
      <c r="I4" s="156" t="s">
        <v>153</v>
      </c>
      <c r="J4" s="157"/>
      <c r="K4" s="157"/>
      <c r="L4" s="156" t="s">
        <v>124</v>
      </c>
      <c r="M4" s="157"/>
      <c r="N4" s="158"/>
    </row>
    <row r="5" spans="2:16" ht="45" customHeight="1" x14ac:dyDescent="0.2">
      <c r="B5" s="167"/>
      <c r="C5" s="168"/>
      <c r="D5" s="168"/>
      <c r="E5" s="168"/>
      <c r="F5" s="169"/>
      <c r="G5" s="151"/>
      <c r="H5" s="154"/>
      <c r="I5" s="33" t="s">
        <v>2</v>
      </c>
      <c r="J5" s="34" t="s">
        <v>3</v>
      </c>
      <c r="K5" s="35" t="s">
        <v>4</v>
      </c>
      <c r="L5" s="33" t="s">
        <v>5</v>
      </c>
      <c r="M5" s="34" t="s">
        <v>6</v>
      </c>
      <c r="N5" s="36" t="s">
        <v>7</v>
      </c>
    </row>
    <row r="6" spans="2:16" ht="19.5" customHeight="1" thickBot="1" x14ac:dyDescent="0.25">
      <c r="B6" s="170"/>
      <c r="C6" s="171"/>
      <c r="D6" s="171"/>
      <c r="E6" s="171"/>
      <c r="F6" s="172"/>
      <c r="G6" s="152"/>
      <c r="H6" s="155"/>
      <c r="I6" s="37" t="s">
        <v>8</v>
      </c>
      <c r="J6" s="38" t="s">
        <v>8</v>
      </c>
      <c r="K6" s="39" t="s">
        <v>9</v>
      </c>
      <c r="L6" s="37" t="s">
        <v>8</v>
      </c>
      <c r="M6" s="38" t="s">
        <v>8</v>
      </c>
      <c r="N6" s="40" t="s">
        <v>9</v>
      </c>
    </row>
    <row r="7" spans="2:16" ht="16.8" thickTop="1" x14ac:dyDescent="0.2">
      <c r="B7" s="161" t="s">
        <v>10</v>
      </c>
      <c r="C7" s="162"/>
      <c r="D7" s="163"/>
      <c r="E7" s="41"/>
      <c r="F7" s="41"/>
      <c r="G7" s="7" t="s">
        <v>11</v>
      </c>
      <c r="H7" s="42"/>
      <c r="I7" s="6" t="s">
        <v>12</v>
      </c>
      <c r="J7" s="159">
        <v>3000</v>
      </c>
      <c r="K7" s="159"/>
      <c r="L7" s="5"/>
      <c r="M7" s="159">
        <v>3000</v>
      </c>
      <c r="N7" s="160"/>
    </row>
    <row r="8" spans="2:16" ht="19.5" customHeight="1" x14ac:dyDescent="0.2">
      <c r="B8" s="173" t="s">
        <v>77</v>
      </c>
      <c r="C8" s="131" t="s">
        <v>13</v>
      </c>
      <c r="D8" s="132"/>
      <c r="E8" s="132"/>
      <c r="F8" s="133"/>
      <c r="G8" s="43" t="s">
        <v>14</v>
      </c>
      <c r="H8" s="44">
        <v>38.299999999999997</v>
      </c>
      <c r="I8" s="1">
        <v>0</v>
      </c>
      <c r="J8" s="2">
        <v>0</v>
      </c>
      <c r="K8" s="12">
        <f>(I8-J8)*$H8</f>
        <v>0</v>
      </c>
      <c r="L8" s="1">
        <v>0</v>
      </c>
      <c r="M8" s="2">
        <v>0</v>
      </c>
      <c r="N8" s="18">
        <f>(L8-M8)*$H8</f>
        <v>0</v>
      </c>
    </row>
    <row r="9" spans="2:16" ht="20.25" customHeight="1" x14ac:dyDescent="0.2">
      <c r="B9" s="127"/>
      <c r="C9" s="131" t="s">
        <v>57</v>
      </c>
      <c r="D9" s="132"/>
      <c r="E9" s="132"/>
      <c r="F9" s="133"/>
      <c r="G9" s="43" t="s">
        <v>14</v>
      </c>
      <c r="H9" s="44">
        <v>34.799999999999997</v>
      </c>
      <c r="I9" s="1">
        <v>0</v>
      </c>
      <c r="J9" s="2">
        <v>0</v>
      </c>
      <c r="K9" s="12">
        <f t="shared" ref="K9:K62" si="0">(I9-J9)*$H9</f>
        <v>0</v>
      </c>
      <c r="L9" s="1">
        <v>0</v>
      </c>
      <c r="M9" s="2">
        <v>0</v>
      </c>
      <c r="N9" s="18">
        <f>(L9-M9)*$H9</f>
        <v>0</v>
      </c>
    </row>
    <row r="10" spans="2:16" ht="19.5" customHeight="1" x14ac:dyDescent="0.2">
      <c r="B10" s="127"/>
      <c r="C10" s="131" t="s">
        <v>15</v>
      </c>
      <c r="D10" s="132"/>
      <c r="E10" s="132"/>
      <c r="F10" s="133"/>
      <c r="G10" s="43" t="s">
        <v>14</v>
      </c>
      <c r="H10" s="44">
        <v>33.4</v>
      </c>
      <c r="I10" s="1">
        <v>0</v>
      </c>
      <c r="J10" s="2">
        <v>0</v>
      </c>
      <c r="K10" s="12">
        <f t="shared" si="0"/>
        <v>0</v>
      </c>
      <c r="L10" s="1">
        <v>0</v>
      </c>
      <c r="M10" s="2">
        <v>0</v>
      </c>
      <c r="N10" s="18">
        <f t="shared" ref="N10:N72" si="1">(L10-M10)*$H10</f>
        <v>0</v>
      </c>
    </row>
    <row r="11" spans="2:16" ht="19.5" customHeight="1" x14ac:dyDescent="0.2">
      <c r="B11" s="127"/>
      <c r="C11" s="131" t="s">
        <v>16</v>
      </c>
      <c r="D11" s="132"/>
      <c r="E11" s="132"/>
      <c r="F11" s="133"/>
      <c r="G11" s="43" t="s">
        <v>14</v>
      </c>
      <c r="H11" s="44">
        <v>33.299999999999997</v>
      </c>
      <c r="I11" s="1">
        <v>0</v>
      </c>
      <c r="J11" s="2">
        <v>0</v>
      </c>
      <c r="K11" s="12">
        <f t="shared" si="0"/>
        <v>0</v>
      </c>
      <c r="L11" s="1">
        <v>0</v>
      </c>
      <c r="M11" s="2">
        <v>0</v>
      </c>
      <c r="N11" s="18">
        <f t="shared" si="1"/>
        <v>0</v>
      </c>
    </row>
    <row r="12" spans="2:16" s="46" customFormat="1" ht="19.5" customHeight="1" x14ac:dyDescent="0.2">
      <c r="B12" s="127"/>
      <c r="C12" s="131" t="s">
        <v>70</v>
      </c>
      <c r="D12" s="132"/>
      <c r="E12" s="132"/>
      <c r="F12" s="133"/>
      <c r="G12" s="43" t="s">
        <v>14</v>
      </c>
      <c r="H12" s="44">
        <v>36.299999999999997</v>
      </c>
      <c r="I12" s="1">
        <v>0</v>
      </c>
      <c r="J12" s="2">
        <v>0</v>
      </c>
      <c r="K12" s="12">
        <f>(I12-J12)*$H12</f>
        <v>0</v>
      </c>
      <c r="L12" s="1">
        <v>0</v>
      </c>
      <c r="M12" s="2">
        <v>0</v>
      </c>
      <c r="N12" s="18">
        <f>(L12-M12)*$H12</f>
        <v>0</v>
      </c>
      <c r="O12" s="45"/>
      <c r="P12" s="45"/>
    </row>
    <row r="13" spans="2:16" ht="19.5" customHeight="1" x14ac:dyDescent="0.2">
      <c r="B13" s="127"/>
      <c r="C13" s="131" t="s">
        <v>17</v>
      </c>
      <c r="D13" s="132"/>
      <c r="E13" s="132"/>
      <c r="F13" s="133"/>
      <c r="G13" s="43" t="s">
        <v>14</v>
      </c>
      <c r="H13" s="44">
        <v>36.5</v>
      </c>
      <c r="I13" s="1">
        <v>0</v>
      </c>
      <c r="J13" s="2">
        <v>0</v>
      </c>
      <c r="K13" s="12">
        <f t="shared" si="0"/>
        <v>0</v>
      </c>
      <c r="L13" s="1">
        <v>0</v>
      </c>
      <c r="M13" s="2">
        <v>0</v>
      </c>
      <c r="N13" s="18">
        <f t="shared" si="1"/>
        <v>0</v>
      </c>
    </row>
    <row r="14" spans="2:16" ht="19.5" customHeight="1" x14ac:dyDescent="0.2">
      <c r="B14" s="127"/>
      <c r="C14" s="131" t="s">
        <v>18</v>
      </c>
      <c r="D14" s="132"/>
      <c r="E14" s="132"/>
      <c r="F14" s="133"/>
      <c r="G14" s="43" t="s">
        <v>14</v>
      </c>
      <c r="H14" s="47">
        <v>38</v>
      </c>
      <c r="I14" s="1">
        <v>0</v>
      </c>
      <c r="J14" s="2">
        <v>0</v>
      </c>
      <c r="K14" s="12">
        <f t="shared" si="0"/>
        <v>0</v>
      </c>
      <c r="L14" s="1">
        <v>0</v>
      </c>
      <c r="M14" s="2">
        <v>0</v>
      </c>
      <c r="N14" s="18">
        <f t="shared" si="1"/>
        <v>0</v>
      </c>
    </row>
    <row r="15" spans="2:16" ht="19.5" customHeight="1" x14ac:dyDescent="0.2">
      <c r="B15" s="127"/>
      <c r="C15" s="131" t="s">
        <v>19</v>
      </c>
      <c r="D15" s="132"/>
      <c r="E15" s="132"/>
      <c r="F15" s="133"/>
      <c r="G15" s="43" t="s">
        <v>14</v>
      </c>
      <c r="H15" s="44">
        <v>38.9</v>
      </c>
      <c r="I15" s="1">
        <v>5000</v>
      </c>
      <c r="J15" s="2">
        <v>0</v>
      </c>
      <c r="K15" s="12">
        <f t="shared" si="0"/>
        <v>194500</v>
      </c>
      <c r="L15" s="1">
        <v>4000</v>
      </c>
      <c r="M15" s="2">
        <v>0</v>
      </c>
      <c r="N15" s="18">
        <f t="shared" si="1"/>
        <v>155600</v>
      </c>
    </row>
    <row r="16" spans="2:16" ht="19.5" customHeight="1" x14ac:dyDescent="0.2">
      <c r="B16" s="127"/>
      <c r="C16" s="131" t="s">
        <v>20</v>
      </c>
      <c r="D16" s="132"/>
      <c r="E16" s="132"/>
      <c r="F16" s="133"/>
      <c r="G16" s="43" t="s">
        <v>14</v>
      </c>
      <c r="H16" s="44">
        <v>41.8</v>
      </c>
      <c r="I16" s="1">
        <v>0</v>
      </c>
      <c r="J16" s="2">
        <v>0</v>
      </c>
      <c r="K16" s="12">
        <f t="shared" si="0"/>
        <v>0</v>
      </c>
      <c r="L16" s="1">
        <v>0</v>
      </c>
      <c r="M16" s="2">
        <v>0</v>
      </c>
      <c r="N16" s="18">
        <f>(L16-M16)*$H16</f>
        <v>0</v>
      </c>
    </row>
    <row r="17" spans="2:14" ht="19.5" customHeight="1" x14ac:dyDescent="0.2">
      <c r="B17" s="127"/>
      <c r="C17" s="131" t="s">
        <v>21</v>
      </c>
      <c r="D17" s="132"/>
      <c r="E17" s="132"/>
      <c r="F17" s="133"/>
      <c r="G17" s="43" t="s">
        <v>22</v>
      </c>
      <c r="H17" s="47">
        <v>40</v>
      </c>
      <c r="I17" s="1">
        <v>0</v>
      </c>
      <c r="J17" s="2">
        <v>0</v>
      </c>
      <c r="K17" s="12">
        <f t="shared" si="0"/>
        <v>0</v>
      </c>
      <c r="L17" s="1">
        <v>0</v>
      </c>
      <c r="M17" s="2">
        <v>0</v>
      </c>
      <c r="N17" s="18">
        <f t="shared" si="1"/>
        <v>0</v>
      </c>
    </row>
    <row r="18" spans="2:14" ht="19.5" customHeight="1" x14ac:dyDescent="0.2">
      <c r="B18" s="127"/>
      <c r="C18" s="131" t="s">
        <v>23</v>
      </c>
      <c r="D18" s="132"/>
      <c r="E18" s="132"/>
      <c r="F18" s="133"/>
      <c r="G18" s="43" t="s">
        <v>22</v>
      </c>
      <c r="H18" s="44">
        <v>34.1</v>
      </c>
      <c r="I18" s="1">
        <v>0</v>
      </c>
      <c r="J18" s="2">
        <v>0</v>
      </c>
      <c r="K18" s="12">
        <f t="shared" si="0"/>
        <v>0</v>
      </c>
      <c r="L18" s="1">
        <v>0</v>
      </c>
      <c r="M18" s="2">
        <v>0</v>
      </c>
      <c r="N18" s="18">
        <f t="shared" si="1"/>
        <v>0</v>
      </c>
    </row>
    <row r="19" spans="2:14" ht="19.5" customHeight="1" x14ac:dyDescent="0.2">
      <c r="B19" s="127"/>
      <c r="C19" s="134" t="s">
        <v>24</v>
      </c>
      <c r="D19" s="131" t="s">
        <v>25</v>
      </c>
      <c r="E19" s="132"/>
      <c r="F19" s="133"/>
      <c r="G19" s="48" t="s">
        <v>22</v>
      </c>
      <c r="H19" s="44">
        <v>50.1</v>
      </c>
      <c r="I19" s="1">
        <v>0</v>
      </c>
      <c r="J19" s="2">
        <v>0</v>
      </c>
      <c r="K19" s="12">
        <f t="shared" si="0"/>
        <v>0</v>
      </c>
      <c r="L19" s="1">
        <v>0</v>
      </c>
      <c r="M19" s="2">
        <v>0</v>
      </c>
      <c r="N19" s="18">
        <f t="shared" si="1"/>
        <v>0</v>
      </c>
    </row>
    <row r="20" spans="2:14" ht="19.5" customHeight="1" x14ac:dyDescent="0.2">
      <c r="B20" s="127"/>
      <c r="C20" s="134"/>
      <c r="D20" s="131" t="s">
        <v>26</v>
      </c>
      <c r="E20" s="132"/>
      <c r="F20" s="133"/>
      <c r="G20" s="48" t="s">
        <v>27</v>
      </c>
      <c r="H20" s="44">
        <v>46.1</v>
      </c>
      <c r="I20" s="1">
        <v>0</v>
      </c>
      <c r="J20" s="2">
        <v>0</v>
      </c>
      <c r="K20" s="12">
        <f t="shared" si="0"/>
        <v>0</v>
      </c>
      <c r="L20" s="1">
        <v>0</v>
      </c>
      <c r="M20" s="2">
        <v>0</v>
      </c>
      <c r="N20" s="18">
        <f t="shared" si="1"/>
        <v>0</v>
      </c>
    </row>
    <row r="21" spans="2:14" ht="19.5" customHeight="1" x14ac:dyDescent="0.2">
      <c r="B21" s="127"/>
      <c r="C21" s="134" t="s">
        <v>28</v>
      </c>
      <c r="D21" s="131" t="s">
        <v>29</v>
      </c>
      <c r="E21" s="132"/>
      <c r="F21" s="133"/>
      <c r="G21" s="48" t="s">
        <v>22</v>
      </c>
      <c r="H21" s="44">
        <v>54.7</v>
      </c>
      <c r="I21" s="1">
        <v>5500</v>
      </c>
      <c r="J21" s="2">
        <v>0</v>
      </c>
      <c r="K21" s="12">
        <f t="shared" si="0"/>
        <v>300850</v>
      </c>
      <c r="L21" s="1">
        <v>5500</v>
      </c>
      <c r="M21" s="2">
        <v>0</v>
      </c>
      <c r="N21" s="18">
        <f t="shared" si="1"/>
        <v>300850</v>
      </c>
    </row>
    <row r="22" spans="2:14" ht="19.5" customHeight="1" x14ac:dyDescent="0.2">
      <c r="B22" s="127"/>
      <c r="C22" s="134"/>
      <c r="D22" s="131" t="s">
        <v>30</v>
      </c>
      <c r="E22" s="132"/>
      <c r="F22" s="133"/>
      <c r="G22" s="48" t="s">
        <v>27</v>
      </c>
      <c r="H22" s="44">
        <v>38.4</v>
      </c>
      <c r="I22" s="1">
        <v>0</v>
      </c>
      <c r="J22" s="2">
        <v>0</v>
      </c>
      <c r="K22" s="12">
        <f t="shared" si="0"/>
        <v>0</v>
      </c>
      <c r="L22" s="1">
        <v>0</v>
      </c>
      <c r="M22" s="2">
        <v>0</v>
      </c>
      <c r="N22" s="18">
        <f t="shared" si="1"/>
        <v>0</v>
      </c>
    </row>
    <row r="23" spans="2:14" ht="19.5" customHeight="1" x14ac:dyDescent="0.2">
      <c r="B23" s="127"/>
      <c r="C23" s="134" t="s">
        <v>31</v>
      </c>
      <c r="D23" s="131" t="s">
        <v>71</v>
      </c>
      <c r="E23" s="132"/>
      <c r="F23" s="133"/>
      <c r="G23" s="48" t="s">
        <v>22</v>
      </c>
      <c r="H23" s="44">
        <v>28.7</v>
      </c>
      <c r="I23" s="1">
        <v>0</v>
      </c>
      <c r="J23" s="2">
        <v>0</v>
      </c>
      <c r="K23" s="12">
        <f t="shared" si="0"/>
        <v>0</v>
      </c>
      <c r="L23" s="1">
        <v>0</v>
      </c>
      <c r="M23" s="2">
        <v>0</v>
      </c>
      <c r="N23" s="18">
        <f t="shared" si="1"/>
        <v>0</v>
      </c>
    </row>
    <row r="24" spans="2:14" ht="19.5" customHeight="1" x14ac:dyDescent="0.2">
      <c r="B24" s="127"/>
      <c r="C24" s="134"/>
      <c r="D24" s="131" t="s">
        <v>72</v>
      </c>
      <c r="E24" s="132"/>
      <c r="F24" s="133"/>
      <c r="G24" s="48" t="s">
        <v>22</v>
      </c>
      <c r="H24" s="44">
        <v>28.9</v>
      </c>
      <c r="I24" s="1">
        <v>0</v>
      </c>
      <c r="J24" s="2">
        <v>0</v>
      </c>
      <c r="K24" s="12">
        <f t="shared" ref="K24" si="2">(I24-J24)*$H24</f>
        <v>0</v>
      </c>
      <c r="L24" s="1">
        <v>0</v>
      </c>
      <c r="M24" s="2">
        <v>0</v>
      </c>
      <c r="N24" s="18">
        <f t="shared" ref="N24" si="3">(L24-M24)*$H24</f>
        <v>0</v>
      </c>
    </row>
    <row r="25" spans="2:14" ht="19.5" customHeight="1" x14ac:dyDescent="0.2">
      <c r="B25" s="127"/>
      <c r="C25" s="134"/>
      <c r="D25" s="131" t="s">
        <v>73</v>
      </c>
      <c r="E25" s="132"/>
      <c r="F25" s="133"/>
      <c r="G25" s="48" t="s">
        <v>22</v>
      </c>
      <c r="H25" s="44">
        <v>28.3</v>
      </c>
      <c r="I25" s="1">
        <v>0</v>
      </c>
      <c r="J25" s="2">
        <v>0</v>
      </c>
      <c r="K25" s="12">
        <f t="shared" ref="K25" si="4">(I25-J25)*$H25</f>
        <v>0</v>
      </c>
      <c r="L25" s="1">
        <v>0</v>
      </c>
      <c r="M25" s="2">
        <v>0</v>
      </c>
      <c r="N25" s="18">
        <f t="shared" ref="N25" si="5">(L25-M25)*$H25</f>
        <v>0</v>
      </c>
    </row>
    <row r="26" spans="2:14" ht="19.5" customHeight="1" x14ac:dyDescent="0.2">
      <c r="B26" s="127"/>
      <c r="C26" s="134"/>
      <c r="D26" s="131" t="s">
        <v>74</v>
      </c>
      <c r="E26" s="132"/>
      <c r="F26" s="133"/>
      <c r="G26" s="48" t="s">
        <v>22</v>
      </c>
      <c r="H26" s="44">
        <v>26.1</v>
      </c>
      <c r="I26" s="1">
        <v>0</v>
      </c>
      <c r="J26" s="2">
        <v>0</v>
      </c>
      <c r="K26" s="12">
        <f t="shared" si="0"/>
        <v>0</v>
      </c>
      <c r="L26" s="1">
        <v>0</v>
      </c>
      <c r="M26" s="2">
        <v>0</v>
      </c>
      <c r="N26" s="18">
        <f t="shared" si="1"/>
        <v>0</v>
      </c>
    </row>
    <row r="27" spans="2:14" ht="19.5" customHeight="1" x14ac:dyDescent="0.2">
      <c r="B27" s="127"/>
      <c r="C27" s="134"/>
      <c r="D27" s="131" t="s">
        <v>75</v>
      </c>
      <c r="E27" s="132"/>
      <c r="F27" s="133"/>
      <c r="G27" s="48" t="s">
        <v>22</v>
      </c>
      <c r="H27" s="44">
        <v>24.2</v>
      </c>
      <c r="I27" s="1">
        <v>0</v>
      </c>
      <c r="J27" s="2">
        <v>0</v>
      </c>
      <c r="K27" s="12">
        <f t="shared" ref="K27" si="6">(I27-J27)*$H27</f>
        <v>0</v>
      </c>
      <c r="L27" s="1">
        <v>0</v>
      </c>
      <c r="M27" s="2">
        <v>0</v>
      </c>
      <c r="N27" s="18">
        <f t="shared" ref="N27" si="7">(L27-M27)*$H27</f>
        <v>0</v>
      </c>
    </row>
    <row r="28" spans="2:14" ht="19.5" customHeight="1" x14ac:dyDescent="0.2">
      <c r="B28" s="127"/>
      <c r="C28" s="134"/>
      <c r="D28" s="131" t="s">
        <v>76</v>
      </c>
      <c r="E28" s="132"/>
      <c r="F28" s="133"/>
      <c r="G28" s="48" t="s">
        <v>22</v>
      </c>
      <c r="H28" s="44">
        <v>27.8</v>
      </c>
      <c r="I28" s="1">
        <v>0</v>
      </c>
      <c r="J28" s="2">
        <v>0</v>
      </c>
      <c r="K28" s="12">
        <f t="shared" si="0"/>
        <v>0</v>
      </c>
      <c r="L28" s="1">
        <v>0</v>
      </c>
      <c r="M28" s="2">
        <v>0</v>
      </c>
      <c r="N28" s="18">
        <f t="shared" si="1"/>
        <v>0</v>
      </c>
    </row>
    <row r="29" spans="2:14" ht="19.5" customHeight="1" x14ac:dyDescent="0.2">
      <c r="B29" s="127"/>
      <c r="C29" s="131" t="s">
        <v>32</v>
      </c>
      <c r="D29" s="132"/>
      <c r="E29" s="132"/>
      <c r="F29" s="133"/>
      <c r="G29" s="49" t="s">
        <v>22</v>
      </c>
      <c r="H29" s="50">
        <v>29</v>
      </c>
      <c r="I29" s="1">
        <v>0</v>
      </c>
      <c r="J29" s="2">
        <v>0</v>
      </c>
      <c r="K29" s="12">
        <f t="shared" si="0"/>
        <v>0</v>
      </c>
      <c r="L29" s="1">
        <v>0</v>
      </c>
      <c r="M29" s="2">
        <v>0</v>
      </c>
      <c r="N29" s="18">
        <f t="shared" si="1"/>
        <v>0</v>
      </c>
    </row>
    <row r="30" spans="2:14" ht="19.5" customHeight="1" x14ac:dyDescent="0.2">
      <c r="B30" s="127"/>
      <c r="C30" s="131" t="s">
        <v>33</v>
      </c>
      <c r="D30" s="132"/>
      <c r="E30" s="132"/>
      <c r="F30" s="133"/>
      <c r="G30" s="43" t="s">
        <v>22</v>
      </c>
      <c r="H30" s="44">
        <v>37.299999999999997</v>
      </c>
      <c r="I30" s="1">
        <v>0</v>
      </c>
      <c r="J30" s="2">
        <v>0</v>
      </c>
      <c r="K30" s="12">
        <f t="shared" si="0"/>
        <v>0</v>
      </c>
      <c r="L30" s="1">
        <v>0</v>
      </c>
      <c r="M30" s="2">
        <v>0</v>
      </c>
      <c r="N30" s="18">
        <f t="shared" si="1"/>
        <v>0</v>
      </c>
    </row>
    <row r="31" spans="2:14" ht="19.5" customHeight="1" x14ac:dyDescent="0.2">
      <c r="B31" s="127"/>
      <c r="C31" s="131" t="s">
        <v>34</v>
      </c>
      <c r="D31" s="132"/>
      <c r="E31" s="132"/>
      <c r="F31" s="133"/>
      <c r="G31" s="43" t="s">
        <v>27</v>
      </c>
      <c r="H31" s="44">
        <v>18.399999999999999</v>
      </c>
      <c r="I31" s="1">
        <v>0</v>
      </c>
      <c r="J31" s="2">
        <v>0</v>
      </c>
      <c r="K31" s="12">
        <f>(I31-J31)*$H31</f>
        <v>0</v>
      </c>
      <c r="L31" s="1">
        <v>0</v>
      </c>
      <c r="M31" s="2">
        <v>0</v>
      </c>
      <c r="N31" s="18">
        <f t="shared" si="1"/>
        <v>0</v>
      </c>
    </row>
    <row r="32" spans="2:14" ht="19.5" customHeight="1" x14ac:dyDescent="0.2">
      <c r="B32" s="127"/>
      <c r="C32" s="131" t="s">
        <v>35</v>
      </c>
      <c r="D32" s="132"/>
      <c r="E32" s="132"/>
      <c r="F32" s="133"/>
      <c r="G32" s="43" t="s">
        <v>27</v>
      </c>
      <c r="H32" s="44">
        <v>3.23</v>
      </c>
      <c r="I32" s="1">
        <v>0</v>
      </c>
      <c r="J32" s="2">
        <v>0</v>
      </c>
      <c r="K32" s="12">
        <f t="shared" si="0"/>
        <v>0</v>
      </c>
      <c r="L32" s="1">
        <v>0</v>
      </c>
      <c r="M32" s="2">
        <v>0</v>
      </c>
      <c r="N32" s="18">
        <f t="shared" si="1"/>
        <v>0</v>
      </c>
    </row>
    <row r="33" spans="2:17" ht="19.5" customHeight="1" x14ac:dyDescent="0.2">
      <c r="B33" s="127"/>
      <c r="C33" s="131" t="s">
        <v>78</v>
      </c>
      <c r="D33" s="132"/>
      <c r="E33" s="132"/>
      <c r="F33" s="133"/>
      <c r="G33" s="43" t="s">
        <v>27</v>
      </c>
      <c r="H33" s="44">
        <v>3.45</v>
      </c>
      <c r="I33" s="1">
        <v>0</v>
      </c>
      <c r="J33" s="2">
        <v>0</v>
      </c>
      <c r="K33" s="12">
        <f t="shared" ref="K33" si="8">(I33-J33)*$H33</f>
        <v>0</v>
      </c>
      <c r="L33" s="1">
        <v>0</v>
      </c>
      <c r="M33" s="2">
        <v>0</v>
      </c>
      <c r="N33" s="18">
        <f t="shared" ref="N33" si="9">(L33-M33)*$H33</f>
        <v>0</v>
      </c>
    </row>
    <row r="34" spans="2:17" ht="19.5" customHeight="1" x14ac:dyDescent="0.2">
      <c r="B34" s="127"/>
      <c r="C34" s="131" t="s">
        <v>36</v>
      </c>
      <c r="D34" s="132"/>
      <c r="E34" s="132"/>
      <c r="F34" s="133"/>
      <c r="G34" s="43" t="s">
        <v>27</v>
      </c>
      <c r="H34" s="44">
        <v>7.53</v>
      </c>
      <c r="I34" s="1">
        <v>0</v>
      </c>
      <c r="J34" s="2">
        <v>0</v>
      </c>
      <c r="K34" s="12">
        <f t="shared" si="0"/>
        <v>0</v>
      </c>
      <c r="L34" s="1">
        <v>0</v>
      </c>
      <c r="M34" s="2">
        <v>0</v>
      </c>
      <c r="N34" s="18">
        <f t="shared" si="1"/>
        <v>0</v>
      </c>
    </row>
    <row r="35" spans="2:17" ht="19.5" customHeight="1" x14ac:dyDescent="0.2">
      <c r="B35" s="127"/>
      <c r="C35" s="134" t="s">
        <v>121</v>
      </c>
      <c r="D35" s="134"/>
      <c r="E35" s="134" t="s">
        <v>37</v>
      </c>
      <c r="F35" s="134"/>
      <c r="G35" s="43" t="s">
        <v>27</v>
      </c>
      <c r="H35" s="4"/>
      <c r="I35" s="1">
        <v>0</v>
      </c>
      <c r="J35" s="2">
        <v>0</v>
      </c>
      <c r="K35" s="12">
        <f t="shared" si="0"/>
        <v>0</v>
      </c>
      <c r="L35" s="1">
        <v>0</v>
      </c>
      <c r="M35" s="2">
        <v>0</v>
      </c>
      <c r="N35" s="18">
        <f t="shared" si="1"/>
        <v>0</v>
      </c>
    </row>
    <row r="36" spans="2:17" ht="19.5" customHeight="1" x14ac:dyDescent="0.2">
      <c r="B36" s="127"/>
      <c r="C36" s="134"/>
      <c r="D36" s="134"/>
      <c r="E36" s="136" t="s">
        <v>134</v>
      </c>
      <c r="F36" s="136"/>
      <c r="G36" s="3"/>
      <c r="H36" s="4"/>
      <c r="I36" s="1">
        <v>0</v>
      </c>
      <c r="J36" s="2">
        <v>0</v>
      </c>
      <c r="K36" s="12">
        <f t="shared" si="0"/>
        <v>0</v>
      </c>
      <c r="L36" s="1">
        <v>0</v>
      </c>
      <c r="M36" s="2">
        <v>0</v>
      </c>
      <c r="N36" s="18">
        <f t="shared" si="1"/>
        <v>0</v>
      </c>
    </row>
    <row r="37" spans="2:17" ht="19.5" customHeight="1" x14ac:dyDescent="0.2">
      <c r="B37" s="128"/>
      <c r="C37" s="134"/>
      <c r="D37" s="134"/>
      <c r="E37" s="136" t="s">
        <v>134</v>
      </c>
      <c r="F37" s="136"/>
      <c r="G37" s="3"/>
      <c r="H37" s="4"/>
      <c r="I37" s="1">
        <v>0</v>
      </c>
      <c r="J37" s="2">
        <v>0</v>
      </c>
      <c r="K37" s="12">
        <f t="shared" si="0"/>
        <v>0</v>
      </c>
      <c r="L37" s="1">
        <v>0</v>
      </c>
      <c r="M37" s="2">
        <v>0</v>
      </c>
      <c r="N37" s="18">
        <f t="shared" si="1"/>
        <v>0</v>
      </c>
    </row>
    <row r="38" spans="2:17" ht="19.5" customHeight="1" x14ac:dyDescent="0.2">
      <c r="B38" s="127" t="s">
        <v>79</v>
      </c>
      <c r="C38" s="131" t="s">
        <v>80</v>
      </c>
      <c r="D38" s="132"/>
      <c r="E38" s="132"/>
      <c r="F38" s="133"/>
      <c r="G38" s="48" t="s">
        <v>22</v>
      </c>
      <c r="H38" s="51">
        <v>13.6</v>
      </c>
      <c r="I38" s="1">
        <v>0</v>
      </c>
      <c r="J38" s="2">
        <v>0</v>
      </c>
      <c r="K38" s="12">
        <f t="shared" ref="K38:K40" si="10">(I38-J38)*$H38</f>
        <v>0</v>
      </c>
      <c r="L38" s="1">
        <v>0</v>
      </c>
      <c r="M38" s="2">
        <v>0</v>
      </c>
      <c r="N38" s="18">
        <f>(L38-M38)*$H38</f>
        <v>0</v>
      </c>
    </row>
    <row r="39" spans="2:17" ht="19.5" customHeight="1" x14ac:dyDescent="0.2">
      <c r="B39" s="127"/>
      <c r="C39" s="131" t="s">
        <v>81</v>
      </c>
      <c r="D39" s="132"/>
      <c r="E39" s="132"/>
      <c r="F39" s="133"/>
      <c r="G39" s="48" t="s">
        <v>22</v>
      </c>
      <c r="H39" s="51">
        <v>13.2</v>
      </c>
      <c r="I39" s="1">
        <v>0</v>
      </c>
      <c r="J39" s="2">
        <v>0</v>
      </c>
      <c r="K39" s="12">
        <f t="shared" si="10"/>
        <v>0</v>
      </c>
      <c r="L39" s="1">
        <v>0</v>
      </c>
      <c r="M39" s="2">
        <v>0</v>
      </c>
      <c r="N39" s="18">
        <f t="shared" ref="N39:N40" si="11">(L39-M39)*$H39</f>
        <v>0</v>
      </c>
    </row>
    <row r="40" spans="2:17" ht="19.5" customHeight="1" x14ac:dyDescent="0.2">
      <c r="B40" s="127"/>
      <c r="C40" s="131" t="s">
        <v>82</v>
      </c>
      <c r="D40" s="132"/>
      <c r="E40" s="132"/>
      <c r="F40" s="133"/>
      <c r="G40" s="48" t="s">
        <v>22</v>
      </c>
      <c r="H40" s="51">
        <v>17.100000000000001</v>
      </c>
      <c r="I40" s="1">
        <v>0</v>
      </c>
      <c r="J40" s="2">
        <v>0</v>
      </c>
      <c r="K40" s="12">
        <f t="shared" si="10"/>
        <v>0</v>
      </c>
      <c r="L40" s="1">
        <v>0</v>
      </c>
      <c r="M40" s="2">
        <v>0</v>
      </c>
      <c r="N40" s="18">
        <f t="shared" si="11"/>
        <v>0</v>
      </c>
    </row>
    <row r="41" spans="2:17" ht="19.5" customHeight="1" x14ac:dyDescent="0.2">
      <c r="B41" s="127"/>
      <c r="C41" s="131" t="s">
        <v>83</v>
      </c>
      <c r="D41" s="132"/>
      <c r="E41" s="132"/>
      <c r="F41" s="133"/>
      <c r="G41" s="43" t="s">
        <v>14</v>
      </c>
      <c r="H41" s="51">
        <v>23.4</v>
      </c>
      <c r="I41" s="1">
        <v>0</v>
      </c>
      <c r="J41" s="2">
        <v>0</v>
      </c>
      <c r="K41" s="12">
        <f t="shared" ref="K41:K47" si="12">(I41-J41)*$H41</f>
        <v>0</v>
      </c>
      <c r="L41" s="1">
        <v>0</v>
      </c>
      <c r="M41" s="2">
        <v>0</v>
      </c>
      <c r="N41" s="18">
        <f>(L41-M41)*$H41</f>
        <v>0</v>
      </c>
    </row>
    <row r="42" spans="2:17" ht="19.5" customHeight="1" x14ac:dyDescent="0.2">
      <c r="B42" s="127"/>
      <c r="C42" s="131" t="s">
        <v>84</v>
      </c>
      <c r="D42" s="132"/>
      <c r="E42" s="132"/>
      <c r="F42" s="133"/>
      <c r="G42" s="43" t="s">
        <v>14</v>
      </c>
      <c r="H42" s="51">
        <v>35.6</v>
      </c>
      <c r="I42" s="1">
        <v>0</v>
      </c>
      <c r="J42" s="2">
        <v>0</v>
      </c>
      <c r="K42" s="12">
        <f t="shared" ref="K42:K43" si="13">(I42-J42)*$H42</f>
        <v>0</v>
      </c>
      <c r="L42" s="1">
        <v>0</v>
      </c>
      <c r="M42" s="2">
        <v>0</v>
      </c>
      <c r="N42" s="18">
        <f t="shared" ref="N42:N43" si="14">(L42-M42)*$H42</f>
        <v>0</v>
      </c>
    </row>
    <row r="43" spans="2:17" ht="19.5" customHeight="1" x14ac:dyDescent="0.2">
      <c r="B43" s="127"/>
      <c r="C43" s="131" t="s">
        <v>85</v>
      </c>
      <c r="D43" s="132"/>
      <c r="E43" s="132"/>
      <c r="F43" s="133"/>
      <c r="G43" s="43" t="s">
        <v>27</v>
      </c>
      <c r="H43" s="51">
        <v>21.2</v>
      </c>
      <c r="I43" s="1">
        <v>0</v>
      </c>
      <c r="J43" s="2">
        <v>0</v>
      </c>
      <c r="K43" s="12">
        <f t="shared" si="13"/>
        <v>0</v>
      </c>
      <c r="L43" s="1">
        <v>0</v>
      </c>
      <c r="M43" s="2">
        <v>0</v>
      </c>
      <c r="N43" s="18">
        <f t="shared" si="14"/>
        <v>0</v>
      </c>
    </row>
    <row r="44" spans="2:17" s="46" customFormat="1" ht="19.5" customHeight="1" x14ac:dyDescent="0.2">
      <c r="B44" s="127"/>
      <c r="C44" s="131" t="s">
        <v>86</v>
      </c>
      <c r="D44" s="132"/>
      <c r="E44" s="132"/>
      <c r="F44" s="133"/>
      <c r="G44" s="48" t="s">
        <v>22</v>
      </c>
      <c r="H44" s="51">
        <v>13.2</v>
      </c>
      <c r="I44" s="1">
        <v>0</v>
      </c>
      <c r="J44" s="2">
        <v>0</v>
      </c>
      <c r="K44" s="12">
        <f>(I44-J44)*$H44</f>
        <v>0</v>
      </c>
      <c r="L44" s="1">
        <v>0</v>
      </c>
      <c r="M44" s="2">
        <v>0</v>
      </c>
      <c r="N44" s="18">
        <f>(L44-M44)*$H44</f>
        <v>0</v>
      </c>
      <c r="P44" s="45"/>
      <c r="Q44" s="45"/>
    </row>
    <row r="45" spans="2:17" ht="19.5" customHeight="1" x14ac:dyDescent="0.2">
      <c r="B45" s="127"/>
      <c r="C45" s="131" t="s">
        <v>87</v>
      </c>
      <c r="D45" s="132"/>
      <c r="E45" s="132"/>
      <c r="F45" s="133"/>
      <c r="G45" s="48" t="s">
        <v>22</v>
      </c>
      <c r="H45" s="52">
        <v>18</v>
      </c>
      <c r="I45" s="1">
        <v>0</v>
      </c>
      <c r="J45" s="2">
        <v>0</v>
      </c>
      <c r="K45" s="12">
        <f t="shared" ref="K45" si="15">(I45-J45)*$H45</f>
        <v>0</v>
      </c>
      <c r="L45" s="1">
        <v>0</v>
      </c>
      <c r="M45" s="2">
        <v>0</v>
      </c>
      <c r="N45" s="18">
        <f t="shared" ref="N45" si="16">(L45-M45)*$H45</f>
        <v>0</v>
      </c>
      <c r="Q45" s="30"/>
    </row>
    <row r="46" spans="2:17" ht="19.5" customHeight="1" x14ac:dyDescent="0.2">
      <c r="B46" s="127"/>
      <c r="C46" s="131" t="s">
        <v>88</v>
      </c>
      <c r="D46" s="132"/>
      <c r="E46" s="132"/>
      <c r="F46" s="133"/>
      <c r="G46" s="48" t="s">
        <v>22</v>
      </c>
      <c r="H46" s="51">
        <v>26.9</v>
      </c>
      <c r="I46" s="1">
        <v>0</v>
      </c>
      <c r="J46" s="2">
        <v>0</v>
      </c>
      <c r="K46" s="12">
        <f t="shared" si="12"/>
        <v>0</v>
      </c>
      <c r="L46" s="1">
        <v>0</v>
      </c>
      <c r="M46" s="2">
        <v>0</v>
      </c>
      <c r="N46" s="18">
        <f t="shared" ref="N46:N47" si="17">(L46-M46)*$H46</f>
        <v>0</v>
      </c>
      <c r="Q46" s="30"/>
    </row>
    <row r="47" spans="2:17" ht="19.5" customHeight="1" x14ac:dyDescent="0.2">
      <c r="B47" s="127"/>
      <c r="C47" s="131" t="s">
        <v>89</v>
      </c>
      <c r="D47" s="132"/>
      <c r="E47" s="132"/>
      <c r="F47" s="133"/>
      <c r="G47" s="48" t="s">
        <v>22</v>
      </c>
      <c r="H47" s="51">
        <v>33.200000000000003</v>
      </c>
      <c r="I47" s="1">
        <v>0</v>
      </c>
      <c r="J47" s="2">
        <v>0</v>
      </c>
      <c r="K47" s="12">
        <f t="shared" si="12"/>
        <v>0</v>
      </c>
      <c r="L47" s="1">
        <v>0</v>
      </c>
      <c r="M47" s="2">
        <v>0</v>
      </c>
      <c r="N47" s="18">
        <f t="shared" si="17"/>
        <v>0</v>
      </c>
      <c r="Q47" s="30"/>
    </row>
    <row r="48" spans="2:17" s="46" customFormat="1" ht="19.5" customHeight="1" x14ac:dyDescent="0.2">
      <c r="B48" s="127"/>
      <c r="C48" s="131" t="s">
        <v>90</v>
      </c>
      <c r="D48" s="132"/>
      <c r="E48" s="132"/>
      <c r="F48" s="133"/>
      <c r="G48" s="48" t="s">
        <v>22</v>
      </c>
      <c r="H48" s="51">
        <v>29.3</v>
      </c>
      <c r="I48" s="1">
        <v>0</v>
      </c>
      <c r="J48" s="2">
        <v>0</v>
      </c>
      <c r="K48" s="12">
        <f>(I48-J48)*$H48</f>
        <v>0</v>
      </c>
      <c r="L48" s="1">
        <v>0</v>
      </c>
      <c r="M48" s="2">
        <v>0</v>
      </c>
      <c r="N48" s="18">
        <f>(L48-M48)*$H48</f>
        <v>0</v>
      </c>
      <c r="P48" s="45"/>
      <c r="Q48" s="45"/>
    </row>
    <row r="49" spans="2:17" ht="19.5" customHeight="1" x14ac:dyDescent="0.2">
      <c r="B49" s="127"/>
      <c r="C49" s="131" t="s">
        <v>91</v>
      </c>
      <c r="D49" s="132"/>
      <c r="E49" s="132"/>
      <c r="F49" s="133"/>
      <c r="G49" s="43" t="s">
        <v>14</v>
      </c>
      <c r="H49" s="51">
        <v>40.200000000000003</v>
      </c>
      <c r="I49" s="1">
        <v>0</v>
      </c>
      <c r="J49" s="2">
        <v>0</v>
      </c>
      <c r="K49" s="12">
        <f t="shared" ref="K49:K53" si="18">(I49-J49)*$H49</f>
        <v>0</v>
      </c>
      <c r="L49" s="1">
        <v>0</v>
      </c>
      <c r="M49" s="2">
        <v>0</v>
      </c>
      <c r="N49" s="18">
        <f t="shared" ref="N49:N51" si="19">(L49-M49)*$H49</f>
        <v>0</v>
      </c>
      <c r="Q49" s="30"/>
    </row>
    <row r="50" spans="2:17" ht="19.5" customHeight="1" x14ac:dyDescent="0.2">
      <c r="B50" s="127"/>
      <c r="C50" s="131" t="s">
        <v>92</v>
      </c>
      <c r="D50" s="132"/>
      <c r="E50" s="132"/>
      <c r="F50" s="133"/>
      <c r="G50" s="43" t="s">
        <v>27</v>
      </c>
      <c r="H50" s="51">
        <v>21.2</v>
      </c>
      <c r="I50" s="1">
        <v>0</v>
      </c>
      <c r="J50" s="2">
        <v>0</v>
      </c>
      <c r="K50" s="12">
        <f t="shared" si="18"/>
        <v>0</v>
      </c>
      <c r="L50" s="1">
        <v>0</v>
      </c>
      <c r="M50" s="2">
        <v>0</v>
      </c>
      <c r="N50" s="18">
        <f t="shared" si="19"/>
        <v>0</v>
      </c>
      <c r="Q50" s="30"/>
    </row>
    <row r="51" spans="2:17" ht="19.5" customHeight="1" x14ac:dyDescent="0.2">
      <c r="B51" s="127"/>
      <c r="C51" s="131" t="s">
        <v>93</v>
      </c>
      <c r="D51" s="132"/>
      <c r="E51" s="132"/>
      <c r="F51" s="133"/>
      <c r="G51" s="48" t="s">
        <v>22</v>
      </c>
      <c r="H51" s="51">
        <v>17.100000000000001</v>
      </c>
      <c r="I51" s="1">
        <v>0</v>
      </c>
      <c r="J51" s="2">
        <v>0</v>
      </c>
      <c r="K51" s="12">
        <f t="shared" si="18"/>
        <v>0</v>
      </c>
      <c r="L51" s="1">
        <v>0</v>
      </c>
      <c r="M51" s="2">
        <v>0</v>
      </c>
      <c r="N51" s="18">
        <f t="shared" si="19"/>
        <v>0</v>
      </c>
      <c r="Q51" s="30"/>
    </row>
    <row r="52" spans="2:17" ht="19.5" customHeight="1" x14ac:dyDescent="0.2">
      <c r="B52" s="127"/>
      <c r="C52" s="131" t="s">
        <v>94</v>
      </c>
      <c r="D52" s="132"/>
      <c r="E52" s="132"/>
      <c r="F52" s="133"/>
      <c r="G52" s="48" t="s">
        <v>22</v>
      </c>
      <c r="H52" s="47">
        <v>142</v>
      </c>
      <c r="I52" s="1">
        <v>0</v>
      </c>
      <c r="J52" s="2">
        <v>0</v>
      </c>
      <c r="K52" s="12">
        <f t="shared" si="18"/>
        <v>0</v>
      </c>
      <c r="L52" s="1">
        <v>0</v>
      </c>
      <c r="M52" s="2">
        <v>0</v>
      </c>
      <c r="N52" s="18">
        <f>(L52-M52)*$H52</f>
        <v>0</v>
      </c>
      <c r="Q52" s="30"/>
    </row>
    <row r="53" spans="2:17" ht="19.5" customHeight="1" x14ac:dyDescent="0.2">
      <c r="B53" s="127"/>
      <c r="C53" s="131" t="s">
        <v>95</v>
      </c>
      <c r="D53" s="132"/>
      <c r="E53" s="132"/>
      <c r="F53" s="133"/>
      <c r="G53" s="48" t="s">
        <v>22</v>
      </c>
      <c r="H53" s="44">
        <v>22.5</v>
      </c>
      <c r="I53" s="1">
        <v>0</v>
      </c>
      <c r="J53" s="2">
        <v>0</v>
      </c>
      <c r="K53" s="12">
        <f t="shared" si="18"/>
        <v>0</v>
      </c>
      <c r="L53" s="1">
        <v>0</v>
      </c>
      <c r="M53" s="2">
        <v>0</v>
      </c>
      <c r="N53" s="18">
        <f t="shared" ref="N53:N54" si="20">(L53-M53)*$H53</f>
        <v>0</v>
      </c>
      <c r="Q53" s="30"/>
    </row>
    <row r="54" spans="2:17" ht="19.5" customHeight="1" x14ac:dyDescent="0.2">
      <c r="B54" s="127"/>
      <c r="C54" s="174" t="s">
        <v>106</v>
      </c>
      <c r="D54" s="175"/>
      <c r="E54" s="129" t="s">
        <v>134</v>
      </c>
      <c r="F54" s="130"/>
      <c r="G54" s="3"/>
      <c r="H54" s="25"/>
      <c r="I54" s="1">
        <v>0</v>
      </c>
      <c r="J54" s="2">
        <v>0</v>
      </c>
      <c r="K54" s="12">
        <f>(I54-J54)*$H54</f>
        <v>0</v>
      </c>
      <c r="L54" s="1">
        <v>0</v>
      </c>
      <c r="M54" s="2">
        <v>0</v>
      </c>
      <c r="N54" s="18">
        <f t="shared" si="20"/>
        <v>0</v>
      </c>
      <c r="Q54" s="30"/>
    </row>
    <row r="55" spans="2:17" ht="19.5" customHeight="1" x14ac:dyDescent="0.2">
      <c r="B55" s="128"/>
      <c r="C55" s="144"/>
      <c r="D55" s="145"/>
      <c r="E55" s="129" t="s">
        <v>134</v>
      </c>
      <c r="F55" s="130"/>
      <c r="G55" s="3"/>
      <c r="H55" s="25"/>
      <c r="I55" s="1">
        <v>0</v>
      </c>
      <c r="J55" s="2">
        <v>0</v>
      </c>
      <c r="K55" s="12">
        <f>(I55-J55)*$H55</f>
        <v>0</v>
      </c>
      <c r="L55" s="1">
        <v>0</v>
      </c>
      <c r="M55" s="2">
        <v>0</v>
      </c>
      <c r="N55" s="18">
        <f>(L55-M55)*$H55</f>
        <v>0</v>
      </c>
      <c r="Q55" s="30"/>
    </row>
    <row r="56" spans="2:17" ht="19.5" customHeight="1" x14ac:dyDescent="0.2">
      <c r="B56" s="173" t="s">
        <v>102</v>
      </c>
      <c r="C56" s="147" t="s">
        <v>96</v>
      </c>
      <c r="D56" s="146" t="s">
        <v>38</v>
      </c>
      <c r="E56" s="146"/>
      <c r="F56" s="134"/>
      <c r="G56" s="43" t="s">
        <v>39</v>
      </c>
      <c r="H56" s="44">
        <v>1.17</v>
      </c>
      <c r="I56" s="1">
        <v>0</v>
      </c>
      <c r="J56" s="2">
        <v>0</v>
      </c>
      <c r="K56" s="12">
        <f>(I56-J56)*$H56</f>
        <v>0</v>
      </c>
      <c r="L56" s="1">
        <v>0</v>
      </c>
      <c r="M56" s="2">
        <v>0</v>
      </c>
      <c r="N56" s="18">
        <f>(L56-M56)*$H56</f>
        <v>0</v>
      </c>
      <c r="Q56" s="30"/>
    </row>
    <row r="57" spans="2:17" ht="19.5" customHeight="1" x14ac:dyDescent="0.2">
      <c r="B57" s="127"/>
      <c r="C57" s="148"/>
      <c r="D57" s="144"/>
      <c r="E57" s="145"/>
      <c r="F57" s="53" t="s">
        <v>104</v>
      </c>
      <c r="G57" s="54" t="s">
        <v>39</v>
      </c>
      <c r="H57" s="55">
        <v>1.17</v>
      </c>
      <c r="I57" s="10">
        <v>0</v>
      </c>
      <c r="J57" s="11">
        <v>0</v>
      </c>
      <c r="K57" s="13">
        <f>(I57-J57)*$H57</f>
        <v>0</v>
      </c>
      <c r="L57" s="10">
        <v>0</v>
      </c>
      <c r="M57" s="11">
        <v>0</v>
      </c>
      <c r="N57" s="19">
        <f>(L57-M57)*$H57</f>
        <v>0</v>
      </c>
      <c r="Q57" s="56" t="s">
        <v>56</v>
      </c>
    </row>
    <row r="58" spans="2:17" ht="19.5" customHeight="1" x14ac:dyDescent="0.2">
      <c r="B58" s="127"/>
      <c r="C58" s="148"/>
      <c r="D58" s="146" t="s">
        <v>40</v>
      </c>
      <c r="E58" s="146"/>
      <c r="F58" s="134"/>
      <c r="G58" s="43" t="s">
        <v>39</v>
      </c>
      <c r="H58" s="44">
        <v>1.19</v>
      </c>
      <c r="I58" s="1">
        <v>0</v>
      </c>
      <c r="J58" s="2">
        <v>0</v>
      </c>
      <c r="K58" s="12">
        <f t="shared" si="0"/>
        <v>0</v>
      </c>
      <c r="L58" s="1">
        <v>0</v>
      </c>
      <c r="M58" s="2">
        <v>0</v>
      </c>
      <c r="N58" s="18">
        <f t="shared" si="1"/>
        <v>0</v>
      </c>
      <c r="Q58" s="30"/>
    </row>
    <row r="59" spans="2:17" ht="19.5" customHeight="1" x14ac:dyDescent="0.2">
      <c r="B59" s="127"/>
      <c r="C59" s="148"/>
      <c r="D59" s="144"/>
      <c r="E59" s="145"/>
      <c r="F59" s="53" t="s">
        <v>104</v>
      </c>
      <c r="G59" s="54" t="s">
        <v>39</v>
      </c>
      <c r="H59" s="55">
        <v>1.19</v>
      </c>
      <c r="I59" s="10">
        <v>0</v>
      </c>
      <c r="J59" s="11">
        <v>0</v>
      </c>
      <c r="K59" s="13">
        <f>(I59-J59)*$H59</f>
        <v>0</v>
      </c>
      <c r="L59" s="10">
        <v>0</v>
      </c>
      <c r="M59" s="11">
        <v>0</v>
      </c>
      <c r="N59" s="19">
        <f>(L59-M59)*$H59</f>
        <v>0</v>
      </c>
      <c r="Q59" s="56" t="s">
        <v>56</v>
      </c>
    </row>
    <row r="60" spans="2:17" ht="19.5" customHeight="1" x14ac:dyDescent="0.2">
      <c r="B60" s="127"/>
      <c r="C60" s="148"/>
      <c r="D60" s="146" t="s">
        <v>41</v>
      </c>
      <c r="E60" s="146"/>
      <c r="F60" s="134"/>
      <c r="G60" s="43" t="s">
        <v>39</v>
      </c>
      <c r="H60" s="44">
        <v>1.19</v>
      </c>
      <c r="I60" s="1">
        <v>0</v>
      </c>
      <c r="J60" s="2">
        <v>0</v>
      </c>
      <c r="K60" s="12">
        <f t="shared" si="0"/>
        <v>0</v>
      </c>
      <c r="L60" s="1">
        <v>0</v>
      </c>
      <c r="M60" s="2">
        <v>0</v>
      </c>
      <c r="N60" s="18">
        <f t="shared" si="1"/>
        <v>0</v>
      </c>
      <c r="Q60" s="30"/>
    </row>
    <row r="61" spans="2:17" ht="19.5" customHeight="1" x14ac:dyDescent="0.2">
      <c r="B61" s="127"/>
      <c r="C61" s="148"/>
      <c r="D61" s="144"/>
      <c r="E61" s="145"/>
      <c r="F61" s="53" t="s">
        <v>104</v>
      </c>
      <c r="G61" s="54" t="s">
        <v>39</v>
      </c>
      <c r="H61" s="55">
        <v>1.19</v>
      </c>
      <c r="I61" s="10">
        <v>0</v>
      </c>
      <c r="J61" s="11">
        <v>0</v>
      </c>
      <c r="K61" s="13">
        <f>(I61-J61)*$H61</f>
        <v>0</v>
      </c>
      <c r="L61" s="10">
        <v>0</v>
      </c>
      <c r="M61" s="11">
        <v>0</v>
      </c>
      <c r="N61" s="19">
        <f>(L61-M61)*$H61</f>
        <v>0</v>
      </c>
      <c r="Q61" s="56" t="s">
        <v>56</v>
      </c>
    </row>
    <row r="62" spans="2:17" ht="19.5" customHeight="1" x14ac:dyDescent="0.2">
      <c r="B62" s="127"/>
      <c r="C62" s="148"/>
      <c r="D62" s="146" t="s">
        <v>42</v>
      </c>
      <c r="E62" s="146"/>
      <c r="F62" s="134"/>
      <c r="G62" s="43" t="s">
        <v>39</v>
      </c>
      <c r="H62" s="44">
        <v>1.19</v>
      </c>
      <c r="I62" s="1">
        <v>0</v>
      </c>
      <c r="J62" s="2">
        <v>0</v>
      </c>
      <c r="K62" s="12">
        <f t="shared" si="0"/>
        <v>0</v>
      </c>
      <c r="L62" s="1">
        <v>0</v>
      </c>
      <c r="M62" s="2">
        <v>0</v>
      </c>
      <c r="N62" s="18">
        <f t="shared" si="1"/>
        <v>0</v>
      </c>
      <c r="Q62" s="30"/>
    </row>
    <row r="63" spans="2:17" ht="19.5" customHeight="1" x14ac:dyDescent="0.2">
      <c r="B63" s="127"/>
      <c r="C63" s="148"/>
      <c r="D63" s="144"/>
      <c r="E63" s="145"/>
      <c r="F63" s="53" t="s">
        <v>104</v>
      </c>
      <c r="G63" s="54" t="s">
        <v>39</v>
      </c>
      <c r="H63" s="55">
        <v>1.19</v>
      </c>
      <c r="I63" s="10">
        <v>0</v>
      </c>
      <c r="J63" s="11">
        <v>0</v>
      </c>
      <c r="K63" s="13">
        <f t="shared" ref="K63:K71" si="21">(I63-J63)*$H63</f>
        <v>0</v>
      </c>
      <c r="L63" s="10">
        <v>0</v>
      </c>
      <c r="M63" s="11">
        <v>0</v>
      </c>
      <c r="N63" s="19">
        <f t="shared" ref="N63:N71" si="22">(L63-M63)*$H63</f>
        <v>0</v>
      </c>
      <c r="Q63" s="56" t="s">
        <v>56</v>
      </c>
    </row>
    <row r="64" spans="2:17" ht="19.5" customHeight="1" x14ac:dyDescent="0.2">
      <c r="B64" s="127"/>
      <c r="C64" s="148"/>
      <c r="D64" s="134" t="s">
        <v>103</v>
      </c>
      <c r="E64" s="143" t="s">
        <v>134</v>
      </c>
      <c r="F64" s="136"/>
      <c r="G64" s="43" t="s">
        <v>39</v>
      </c>
      <c r="H64" s="25"/>
      <c r="I64" s="1">
        <v>0</v>
      </c>
      <c r="J64" s="2">
        <v>0</v>
      </c>
      <c r="K64" s="12">
        <f t="shared" si="21"/>
        <v>0</v>
      </c>
      <c r="L64" s="1">
        <v>0</v>
      </c>
      <c r="M64" s="2">
        <v>0</v>
      </c>
      <c r="N64" s="18">
        <f t="shared" si="22"/>
        <v>0</v>
      </c>
      <c r="Q64" s="30"/>
    </row>
    <row r="65" spans="2:17" ht="19.5" customHeight="1" x14ac:dyDescent="0.2">
      <c r="B65" s="127"/>
      <c r="C65" s="149"/>
      <c r="D65" s="134"/>
      <c r="E65" s="57"/>
      <c r="F65" s="53" t="s">
        <v>104</v>
      </c>
      <c r="G65" s="54" t="s">
        <v>39</v>
      </c>
      <c r="H65" s="26"/>
      <c r="I65" s="10">
        <v>0</v>
      </c>
      <c r="J65" s="11">
        <v>0</v>
      </c>
      <c r="K65" s="13">
        <f t="shared" si="21"/>
        <v>0</v>
      </c>
      <c r="L65" s="10">
        <v>0</v>
      </c>
      <c r="M65" s="11">
        <v>0</v>
      </c>
      <c r="N65" s="19">
        <f t="shared" si="22"/>
        <v>0</v>
      </c>
      <c r="Q65" s="56" t="s">
        <v>56</v>
      </c>
    </row>
    <row r="66" spans="2:17" ht="19.5" customHeight="1" x14ac:dyDescent="0.2">
      <c r="B66" s="127"/>
      <c r="C66" s="135" t="s">
        <v>97</v>
      </c>
      <c r="D66" s="134" t="s">
        <v>98</v>
      </c>
      <c r="E66" s="134"/>
      <c r="F66" s="134"/>
      <c r="G66" s="43" t="s">
        <v>39</v>
      </c>
      <c r="H66" s="58">
        <v>1</v>
      </c>
      <c r="I66" s="1">
        <v>0</v>
      </c>
      <c r="J66" s="2">
        <v>0</v>
      </c>
      <c r="K66" s="12">
        <f t="shared" si="21"/>
        <v>0</v>
      </c>
      <c r="L66" s="1">
        <v>0</v>
      </c>
      <c r="M66" s="2">
        <v>0</v>
      </c>
      <c r="N66" s="18">
        <f t="shared" si="22"/>
        <v>0</v>
      </c>
      <c r="Q66" s="30"/>
    </row>
    <row r="67" spans="2:17" ht="19.5" customHeight="1" x14ac:dyDescent="0.2">
      <c r="B67" s="127"/>
      <c r="C67" s="135"/>
      <c r="D67" s="134" t="s">
        <v>99</v>
      </c>
      <c r="E67" s="134"/>
      <c r="F67" s="134"/>
      <c r="G67" s="43" t="s">
        <v>39</v>
      </c>
      <c r="H67" s="58">
        <v>1</v>
      </c>
      <c r="I67" s="1">
        <v>0</v>
      </c>
      <c r="J67" s="2">
        <v>0</v>
      </c>
      <c r="K67" s="12">
        <f t="shared" si="21"/>
        <v>0</v>
      </c>
      <c r="L67" s="1">
        <v>0</v>
      </c>
      <c r="M67" s="2">
        <v>0</v>
      </c>
      <c r="N67" s="18">
        <f t="shared" si="22"/>
        <v>0</v>
      </c>
      <c r="Q67" s="30"/>
    </row>
    <row r="68" spans="2:17" ht="19.5" customHeight="1" x14ac:dyDescent="0.2">
      <c r="B68" s="127"/>
      <c r="C68" s="135"/>
      <c r="D68" s="134" t="s">
        <v>100</v>
      </c>
      <c r="E68" s="134"/>
      <c r="F68" s="134"/>
      <c r="G68" s="43" t="s">
        <v>39</v>
      </c>
      <c r="H68" s="58">
        <v>1</v>
      </c>
      <c r="I68" s="1">
        <v>0</v>
      </c>
      <c r="J68" s="2">
        <v>0</v>
      </c>
      <c r="K68" s="12">
        <f t="shared" si="21"/>
        <v>0</v>
      </c>
      <c r="L68" s="1">
        <v>0</v>
      </c>
      <c r="M68" s="2">
        <v>0</v>
      </c>
      <c r="N68" s="18">
        <f t="shared" si="22"/>
        <v>0</v>
      </c>
      <c r="Q68" s="30"/>
    </row>
    <row r="69" spans="2:17" ht="19.5" customHeight="1" x14ac:dyDescent="0.2">
      <c r="B69" s="127"/>
      <c r="C69" s="135"/>
      <c r="D69" s="134" t="s">
        <v>101</v>
      </c>
      <c r="E69" s="134"/>
      <c r="F69" s="134"/>
      <c r="G69" s="43" t="s">
        <v>39</v>
      </c>
      <c r="H69" s="58">
        <v>1</v>
      </c>
      <c r="I69" s="1">
        <v>0</v>
      </c>
      <c r="J69" s="2">
        <v>0</v>
      </c>
      <c r="K69" s="12">
        <f t="shared" si="21"/>
        <v>0</v>
      </c>
      <c r="L69" s="1">
        <v>0</v>
      </c>
      <c r="M69" s="2">
        <v>0</v>
      </c>
      <c r="N69" s="18">
        <f t="shared" si="22"/>
        <v>0</v>
      </c>
      <c r="Q69" s="30"/>
    </row>
    <row r="70" spans="2:17" ht="19.5" customHeight="1" x14ac:dyDescent="0.2">
      <c r="B70" s="127"/>
      <c r="C70" s="135"/>
      <c r="D70" s="134" t="s">
        <v>103</v>
      </c>
      <c r="E70" s="136" t="s">
        <v>105</v>
      </c>
      <c r="F70" s="136"/>
      <c r="G70" s="43" t="s">
        <v>39</v>
      </c>
      <c r="H70" s="25"/>
      <c r="I70" s="1">
        <v>0</v>
      </c>
      <c r="J70" s="2">
        <v>0</v>
      </c>
      <c r="K70" s="12">
        <f t="shared" si="21"/>
        <v>0</v>
      </c>
      <c r="L70" s="1">
        <v>0</v>
      </c>
      <c r="M70" s="2">
        <v>0</v>
      </c>
      <c r="N70" s="18">
        <f t="shared" si="22"/>
        <v>0</v>
      </c>
      <c r="Q70" s="30"/>
    </row>
    <row r="71" spans="2:17" ht="19.5" customHeight="1" x14ac:dyDescent="0.2">
      <c r="B71" s="128"/>
      <c r="C71" s="135"/>
      <c r="D71" s="134"/>
      <c r="E71" s="136" t="s">
        <v>105</v>
      </c>
      <c r="F71" s="136"/>
      <c r="G71" s="43" t="s">
        <v>39</v>
      </c>
      <c r="H71" s="25"/>
      <c r="I71" s="1">
        <v>0</v>
      </c>
      <c r="J71" s="2">
        <v>0</v>
      </c>
      <c r="K71" s="12">
        <f t="shared" si="21"/>
        <v>0</v>
      </c>
      <c r="L71" s="1">
        <v>0</v>
      </c>
      <c r="M71" s="2">
        <v>0</v>
      </c>
      <c r="N71" s="18">
        <f t="shared" si="22"/>
        <v>0</v>
      </c>
      <c r="Q71" s="30"/>
    </row>
    <row r="72" spans="2:17" ht="19.5" customHeight="1" x14ac:dyDescent="0.2">
      <c r="B72" s="173" t="s">
        <v>43</v>
      </c>
      <c r="C72" s="146" t="s">
        <v>119</v>
      </c>
      <c r="D72" s="146" t="s">
        <v>107</v>
      </c>
      <c r="E72" s="134"/>
      <c r="F72" s="134"/>
      <c r="G72" s="59" t="s">
        <v>66</v>
      </c>
      <c r="H72" s="60">
        <v>8.64</v>
      </c>
      <c r="I72" s="1">
        <v>9800</v>
      </c>
      <c r="J72" s="2">
        <v>0</v>
      </c>
      <c r="K72" s="12">
        <f>(I72-J72)*$H72</f>
        <v>84672</v>
      </c>
      <c r="L72" s="1">
        <v>9800</v>
      </c>
      <c r="M72" s="2">
        <v>0</v>
      </c>
      <c r="N72" s="18">
        <f t="shared" si="1"/>
        <v>84672</v>
      </c>
      <c r="Q72" s="30"/>
    </row>
    <row r="73" spans="2:17" ht="19.5" customHeight="1" x14ac:dyDescent="0.2">
      <c r="B73" s="127"/>
      <c r="C73" s="187"/>
      <c r="D73" s="61"/>
      <c r="E73" s="178" t="s">
        <v>104</v>
      </c>
      <c r="F73" s="178"/>
      <c r="G73" s="54" t="s">
        <v>44</v>
      </c>
      <c r="H73" s="55">
        <v>8.64</v>
      </c>
      <c r="I73" s="10">
        <v>0</v>
      </c>
      <c r="J73" s="11">
        <v>0</v>
      </c>
      <c r="K73" s="13">
        <f t="shared" ref="K73:K87" si="23">(I73-J73)*$H73</f>
        <v>0</v>
      </c>
      <c r="L73" s="10">
        <v>0</v>
      </c>
      <c r="M73" s="11">
        <v>0</v>
      </c>
      <c r="N73" s="19">
        <f>(L73-M73)*$H73</f>
        <v>0</v>
      </c>
      <c r="Q73" s="56" t="s">
        <v>56</v>
      </c>
    </row>
    <row r="74" spans="2:17" ht="20.25" customHeight="1" x14ac:dyDescent="0.2">
      <c r="B74" s="127"/>
      <c r="C74" s="146" t="s">
        <v>120</v>
      </c>
      <c r="D74" s="146" t="s">
        <v>135</v>
      </c>
      <c r="E74" s="134"/>
      <c r="F74" s="134"/>
      <c r="G74" s="43" t="s">
        <v>66</v>
      </c>
      <c r="H74" s="44">
        <v>3.6</v>
      </c>
      <c r="I74" s="1">
        <v>0</v>
      </c>
      <c r="J74" s="2">
        <v>0</v>
      </c>
      <c r="K74" s="12">
        <f>(I74-J74)*$H74</f>
        <v>0</v>
      </c>
      <c r="L74" s="1">
        <v>0</v>
      </c>
      <c r="M74" s="2">
        <v>0</v>
      </c>
      <c r="N74" s="18">
        <f t="shared" ref="N74" si="24">(L74-M74)*$H74</f>
        <v>0</v>
      </c>
      <c r="Q74" s="30"/>
    </row>
    <row r="75" spans="2:17" ht="20.25" customHeight="1" x14ac:dyDescent="0.2">
      <c r="B75" s="127"/>
      <c r="C75" s="186"/>
      <c r="D75" s="146" t="s">
        <v>136</v>
      </c>
      <c r="E75" s="134"/>
      <c r="F75" s="134"/>
      <c r="G75" s="43" t="s">
        <v>66</v>
      </c>
      <c r="H75" s="44">
        <v>3.6</v>
      </c>
      <c r="I75" s="1">
        <v>0</v>
      </c>
      <c r="J75" s="2">
        <v>0</v>
      </c>
      <c r="K75" s="12">
        <f>(I75-J75)*$H75</f>
        <v>0</v>
      </c>
      <c r="L75" s="1">
        <v>0</v>
      </c>
      <c r="M75" s="2">
        <v>0</v>
      </c>
      <c r="N75" s="18">
        <f t="shared" ref="N75" si="25">(L75-M75)*$H75</f>
        <v>0</v>
      </c>
      <c r="Q75" s="30"/>
    </row>
    <row r="76" spans="2:17" ht="20.25" customHeight="1" x14ac:dyDescent="0.2">
      <c r="B76" s="127"/>
      <c r="C76" s="186"/>
      <c r="D76" s="146" t="s">
        <v>137</v>
      </c>
      <c r="E76" s="134"/>
      <c r="F76" s="134"/>
      <c r="G76" s="43" t="s">
        <v>66</v>
      </c>
      <c r="H76" s="44">
        <v>3.6</v>
      </c>
      <c r="I76" s="1">
        <v>0</v>
      </c>
      <c r="J76" s="2">
        <v>0</v>
      </c>
      <c r="K76" s="12">
        <f>(I76-J76)*$H76</f>
        <v>0</v>
      </c>
      <c r="L76" s="1">
        <v>0</v>
      </c>
      <c r="M76" s="2">
        <v>0</v>
      </c>
      <c r="N76" s="18">
        <f t="shared" ref="N76:N79" si="26">(L76-M76)*$H76</f>
        <v>0</v>
      </c>
      <c r="Q76" s="30"/>
    </row>
    <row r="77" spans="2:17" ht="19.5" customHeight="1" x14ac:dyDescent="0.2">
      <c r="B77" s="127"/>
      <c r="C77" s="186"/>
      <c r="D77" s="146" t="s">
        <v>138</v>
      </c>
      <c r="E77" s="134"/>
      <c r="F77" s="134"/>
      <c r="G77" s="43" t="s">
        <v>66</v>
      </c>
      <c r="H77" s="44">
        <v>8.64</v>
      </c>
      <c r="I77" s="1">
        <v>0</v>
      </c>
      <c r="J77" s="2">
        <v>0</v>
      </c>
      <c r="K77" s="12">
        <f>(I77-J77)*$H77</f>
        <v>0</v>
      </c>
      <c r="L77" s="1">
        <v>0</v>
      </c>
      <c r="M77" s="2">
        <v>0</v>
      </c>
      <c r="N77" s="18">
        <f t="shared" si="26"/>
        <v>0</v>
      </c>
      <c r="Q77" s="30"/>
    </row>
    <row r="78" spans="2:17" ht="19.5" customHeight="1" x14ac:dyDescent="0.2">
      <c r="B78" s="127"/>
      <c r="C78" s="186"/>
      <c r="D78" s="61"/>
      <c r="E78" s="191" t="s">
        <v>104</v>
      </c>
      <c r="F78" s="192"/>
      <c r="G78" s="54" t="s">
        <v>66</v>
      </c>
      <c r="H78" s="55">
        <v>8.64</v>
      </c>
      <c r="I78" s="10">
        <v>0</v>
      </c>
      <c r="J78" s="11">
        <v>0</v>
      </c>
      <c r="K78" s="13">
        <f t="shared" ref="K78:K79" si="27">(I78-J78)*$H78</f>
        <v>0</v>
      </c>
      <c r="L78" s="10">
        <v>0</v>
      </c>
      <c r="M78" s="11">
        <v>0</v>
      </c>
      <c r="N78" s="19">
        <f t="shared" si="26"/>
        <v>0</v>
      </c>
      <c r="Q78" s="56" t="s">
        <v>56</v>
      </c>
    </row>
    <row r="79" spans="2:17" ht="19.5" customHeight="1" x14ac:dyDescent="0.2">
      <c r="B79" s="127"/>
      <c r="C79" s="186"/>
      <c r="D79" s="61"/>
      <c r="E79" s="191" t="s">
        <v>108</v>
      </c>
      <c r="F79" s="192"/>
      <c r="G79" s="54" t="s">
        <v>66</v>
      </c>
      <c r="H79" s="55">
        <v>8.64</v>
      </c>
      <c r="I79" s="10">
        <v>0</v>
      </c>
      <c r="J79" s="11">
        <v>0</v>
      </c>
      <c r="K79" s="13">
        <f t="shared" si="27"/>
        <v>0</v>
      </c>
      <c r="L79" s="10">
        <v>0</v>
      </c>
      <c r="M79" s="11">
        <v>0</v>
      </c>
      <c r="N79" s="19">
        <f t="shared" si="26"/>
        <v>0</v>
      </c>
      <c r="Q79" s="56" t="s">
        <v>56</v>
      </c>
    </row>
    <row r="80" spans="2:17" ht="19.5" customHeight="1" x14ac:dyDescent="0.2">
      <c r="B80" s="127"/>
      <c r="C80" s="186"/>
      <c r="D80" s="143" t="s">
        <v>105</v>
      </c>
      <c r="E80" s="136"/>
      <c r="F80" s="136"/>
      <c r="G80" s="43" t="s">
        <v>66</v>
      </c>
      <c r="H80" s="25"/>
      <c r="I80" s="1">
        <v>0</v>
      </c>
      <c r="J80" s="2">
        <v>0</v>
      </c>
      <c r="K80" s="12">
        <f t="shared" si="23"/>
        <v>0</v>
      </c>
      <c r="L80" s="1">
        <v>0</v>
      </c>
      <c r="M80" s="2">
        <v>0</v>
      </c>
      <c r="N80" s="18">
        <f t="shared" ref="N80" si="28">(L80-M80)*$H80</f>
        <v>0</v>
      </c>
      <c r="Q80" s="30"/>
    </row>
    <row r="81" spans="2:17" ht="19.5" customHeight="1" x14ac:dyDescent="0.2">
      <c r="B81" s="127"/>
      <c r="C81" s="186"/>
      <c r="D81" s="61"/>
      <c r="E81" s="178" t="s">
        <v>104</v>
      </c>
      <c r="F81" s="178"/>
      <c r="G81" s="54" t="s">
        <v>44</v>
      </c>
      <c r="H81" s="26"/>
      <c r="I81" s="10">
        <v>0</v>
      </c>
      <c r="J81" s="11">
        <v>0</v>
      </c>
      <c r="K81" s="13">
        <f t="shared" si="23"/>
        <v>0</v>
      </c>
      <c r="L81" s="10">
        <v>0</v>
      </c>
      <c r="M81" s="11">
        <v>0</v>
      </c>
      <c r="N81" s="19">
        <f t="shared" ref="N81:N87" si="29">(L81-M81)*$H81</f>
        <v>0</v>
      </c>
      <c r="Q81" s="56" t="s">
        <v>56</v>
      </c>
    </row>
    <row r="82" spans="2:17" ht="19.5" customHeight="1" x14ac:dyDescent="0.2">
      <c r="B82" s="128"/>
      <c r="C82" s="187"/>
      <c r="D82" s="62"/>
      <c r="E82" s="178" t="s">
        <v>108</v>
      </c>
      <c r="F82" s="178"/>
      <c r="G82" s="54" t="s">
        <v>44</v>
      </c>
      <c r="H82" s="26"/>
      <c r="I82" s="10">
        <v>0</v>
      </c>
      <c r="J82" s="11">
        <v>0</v>
      </c>
      <c r="K82" s="13">
        <f t="shared" si="23"/>
        <v>0</v>
      </c>
      <c r="L82" s="10">
        <v>0</v>
      </c>
      <c r="M82" s="11">
        <v>0</v>
      </c>
      <c r="N82" s="19">
        <f t="shared" si="29"/>
        <v>0</v>
      </c>
      <c r="Q82" s="56" t="s">
        <v>56</v>
      </c>
    </row>
    <row r="83" spans="2:17" ht="19.5" customHeight="1" x14ac:dyDescent="0.2">
      <c r="B83" s="127" t="s">
        <v>43</v>
      </c>
      <c r="C83" s="146" t="s">
        <v>109</v>
      </c>
      <c r="D83" s="134" t="s">
        <v>110</v>
      </c>
      <c r="E83" s="134"/>
      <c r="F83" s="134"/>
      <c r="G83" s="43" t="s">
        <v>44</v>
      </c>
      <c r="H83" s="44">
        <v>3.6</v>
      </c>
      <c r="I83" s="1">
        <v>950</v>
      </c>
      <c r="J83" s="2">
        <v>0</v>
      </c>
      <c r="K83" s="12">
        <f>(I83-J83)*$H83</f>
        <v>3420</v>
      </c>
      <c r="L83" s="1">
        <v>950</v>
      </c>
      <c r="M83" s="2">
        <v>0</v>
      </c>
      <c r="N83" s="18">
        <f t="shared" si="29"/>
        <v>3420</v>
      </c>
      <c r="Q83" s="30"/>
    </row>
    <row r="84" spans="2:17" ht="19.5" customHeight="1" x14ac:dyDescent="0.2">
      <c r="B84" s="127"/>
      <c r="C84" s="186"/>
      <c r="D84" s="134" t="s">
        <v>111</v>
      </c>
      <c r="E84" s="134"/>
      <c r="F84" s="134"/>
      <c r="G84" s="43" t="s">
        <v>44</v>
      </c>
      <c r="H84" s="44">
        <v>3.6</v>
      </c>
      <c r="I84" s="1">
        <v>0</v>
      </c>
      <c r="J84" s="2">
        <v>0</v>
      </c>
      <c r="K84" s="12">
        <f t="shared" si="23"/>
        <v>0</v>
      </c>
      <c r="L84" s="1">
        <v>0</v>
      </c>
      <c r="M84" s="2">
        <v>0</v>
      </c>
      <c r="N84" s="18">
        <f t="shared" si="29"/>
        <v>0</v>
      </c>
      <c r="Q84" s="30"/>
    </row>
    <row r="85" spans="2:17" ht="19.5" customHeight="1" x14ac:dyDescent="0.2">
      <c r="B85" s="127"/>
      <c r="C85" s="186"/>
      <c r="D85" s="134" t="s">
        <v>112</v>
      </c>
      <c r="E85" s="134"/>
      <c r="F85" s="134"/>
      <c r="G85" s="43" t="s">
        <v>44</v>
      </c>
      <c r="H85" s="44">
        <v>3.6</v>
      </c>
      <c r="I85" s="1">
        <v>0</v>
      </c>
      <c r="J85" s="2">
        <v>0</v>
      </c>
      <c r="K85" s="12">
        <f t="shared" si="23"/>
        <v>0</v>
      </c>
      <c r="L85" s="1">
        <v>0</v>
      </c>
      <c r="M85" s="2">
        <v>0</v>
      </c>
      <c r="N85" s="18">
        <f t="shared" si="29"/>
        <v>0</v>
      </c>
      <c r="Q85" s="30"/>
    </row>
    <row r="86" spans="2:17" ht="19.5" customHeight="1" x14ac:dyDescent="0.2">
      <c r="B86" s="127"/>
      <c r="C86" s="186"/>
      <c r="D86" s="131" t="s">
        <v>139</v>
      </c>
      <c r="E86" s="132"/>
      <c r="F86" s="133"/>
      <c r="G86" s="43" t="s">
        <v>44</v>
      </c>
      <c r="H86" s="44">
        <v>3.6</v>
      </c>
      <c r="I86" s="1">
        <v>0</v>
      </c>
      <c r="J86" s="2">
        <v>0</v>
      </c>
      <c r="K86" s="12">
        <f t="shared" ref="K86" si="30">(I86-J86)*$H86</f>
        <v>0</v>
      </c>
      <c r="L86" s="1">
        <v>0</v>
      </c>
      <c r="M86" s="2">
        <v>0</v>
      </c>
      <c r="N86" s="18">
        <f t="shared" ref="N86" si="31">(L86-M86)*$H86</f>
        <v>0</v>
      </c>
      <c r="Q86" s="30"/>
    </row>
    <row r="87" spans="2:17" ht="20.25" customHeight="1" x14ac:dyDescent="0.2">
      <c r="B87" s="127"/>
      <c r="C87" s="186"/>
      <c r="D87" s="131" t="s">
        <v>140</v>
      </c>
      <c r="E87" s="132"/>
      <c r="F87" s="133"/>
      <c r="G87" s="43" t="s">
        <v>44</v>
      </c>
      <c r="H87" s="44">
        <v>3.6</v>
      </c>
      <c r="I87" s="1">
        <v>0</v>
      </c>
      <c r="J87" s="2">
        <v>0</v>
      </c>
      <c r="K87" s="12">
        <f t="shared" si="23"/>
        <v>0</v>
      </c>
      <c r="L87" s="1">
        <v>0</v>
      </c>
      <c r="M87" s="2">
        <v>0</v>
      </c>
      <c r="N87" s="18">
        <f t="shared" si="29"/>
        <v>0</v>
      </c>
      <c r="Q87" s="63" t="s">
        <v>126</v>
      </c>
    </row>
    <row r="88" spans="2:17" ht="19.5" customHeight="1" x14ac:dyDescent="0.2">
      <c r="B88" s="127"/>
      <c r="C88" s="186"/>
      <c r="D88" s="134" t="s">
        <v>141</v>
      </c>
      <c r="E88" s="134"/>
      <c r="F88" s="64" t="s">
        <v>113</v>
      </c>
      <c r="G88" s="43" t="s">
        <v>44</v>
      </c>
      <c r="H88" s="44">
        <v>8.64</v>
      </c>
      <c r="I88" s="1">
        <v>0</v>
      </c>
      <c r="J88" s="2">
        <v>0</v>
      </c>
      <c r="K88" s="12">
        <f t="shared" ref="K88:K89" si="32">(-J88)*$H88</f>
        <v>0</v>
      </c>
      <c r="L88" s="1">
        <v>0</v>
      </c>
      <c r="M88" s="2">
        <v>0</v>
      </c>
      <c r="N88" s="12">
        <f>(-M88)*$H88</f>
        <v>0</v>
      </c>
      <c r="Q88" s="63" t="s">
        <v>126</v>
      </c>
    </row>
    <row r="89" spans="2:17" ht="19.5" customHeight="1" x14ac:dyDescent="0.2">
      <c r="B89" s="127"/>
      <c r="C89" s="186"/>
      <c r="D89" s="134"/>
      <c r="E89" s="134"/>
      <c r="F89" s="64" t="s">
        <v>114</v>
      </c>
      <c r="G89" s="43" t="s">
        <v>44</v>
      </c>
      <c r="H89" s="44">
        <v>8.64</v>
      </c>
      <c r="I89" s="1">
        <v>0</v>
      </c>
      <c r="J89" s="2">
        <v>0</v>
      </c>
      <c r="K89" s="12">
        <f t="shared" si="32"/>
        <v>0</v>
      </c>
      <c r="L89" s="1">
        <v>0</v>
      </c>
      <c r="M89" s="2">
        <v>0</v>
      </c>
      <c r="N89" s="12">
        <f>(-M89)*$H89</f>
        <v>0</v>
      </c>
      <c r="Q89" s="63" t="s">
        <v>126</v>
      </c>
    </row>
    <row r="90" spans="2:17" ht="19.5" customHeight="1" x14ac:dyDescent="0.2">
      <c r="B90" s="127"/>
      <c r="C90" s="186"/>
      <c r="D90" s="134" t="s">
        <v>142</v>
      </c>
      <c r="E90" s="134"/>
      <c r="F90" s="64" t="s">
        <v>113</v>
      </c>
      <c r="G90" s="43" t="s">
        <v>44</v>
      </c>
      <c r="H90" s="44">
        <v>8.64</v>
      </c>
      <c r="I90" s="1">
        <v>0</v>
      </c>
      <c r="J90" s="2">
        <v>0</v>
      </c>
      <c r="K90" s="12">
        <f t="shared" ref="K90:K91" si="33">(-J90)*$H90</f>
        <v>0</v>
      </c>
      <c r="L90" s="1">
        <v>0</v>
      </c>
      <c r="M90" s="2">
        <v>0</v>
      </c>
      <c r="N90" s="12">
        <f>(-M90)*$H90</f>
        <v>0</v>
      </c>
      <c r="Q90" s="63" t="s">
        <v>126</v>
      </c>
    </row>
    <row r="91" spans="2:17" ht="19.5" customHeight="1" x14ac:dyDescent="0.2">
      <c r="B91" s="127"/>
      <c r="C91" s="187"/>
      <c r="D91" s="134"/>
      <c r="E91" s="134"/>
      <c r="F91" s="64" t="s">
        <v>114</v>
      </c>
      <c r="G91" s="43" t="s">
        <v>44</v>
      </c>
      <c r="H91" s="44">
        <v>8.64</v>
      </c>
      <c r="I91" s="1">
        <v>0</v>
      </c>
      <c r="J91" s="2">
        <v>0</v>
      </c>
      <c r="K91" s="12">
        <f t="shared" si="33"/>
        <v>0</v>
      </c>
      <c r="L91" s="1">
        <v>0</v>
      </c>
      <c r="M91" s="2">
        <v>0</v>
      </c>
      <c r="N91" s="12">
        <f>(-M91)*$H91</f>
        <v>0</v>
      </c>
      <c r="Q91" s="63" t="s">
        <v>126</v>
      </c>
    </row>
    <row r="92" spans="2:17" ht="19.5" customHeight="1" x14ac:dyDescent="0.2">
      <c r="B92" s="127"/>
      <c r="C92" s="146" t="s">
        <v>151</v>
      </c>
      <c r="D92" s="134"/>
      <c r="E92" s="134"/>
      <c r="F92" s="134"/>
      <c r="G92" s="43" t="s">
        <v>44</v>
      </c>
      <c r="H92" s="65" t="s">
        <v>45</v>
      </c>
      <c r="I92" s="119">
        <f>SUM(I72,I74:I77,I80,I83:I87)</f>
        <v>10750</v>
      </c>
      <c r="J92" s="12">
        <f>SUM(J72,J74:J77,J80,J83:J87)</f>
        <v>0</v>
      </c>
      <c r="K92" s="12">
        <f>SUM(K72,K74:K77,K80,K83:K87)</f>
        <v>88092</v>
      </c>
      <c r="L92" s="119">
        <f t="shared" ref="L92:M92" si="34">SUM(L72,L74:L77,L80,L83:L87)</f>
        <v>10750</v>
      </c>
      <c r="M92" s="12">
        <f t="shared" si="34"/>
        <v>0</v>
      </c>
      <c r="N92" s="18">
        <f>SUM(N72,N74:N77,N80,N83:N87)</f>
        <v>88092</v>
      </c>
      <c r="Q92" s="66"/>
    </row>
    <row r="93" spans="2:17" ht="19.5" customHeight="1" x14ac:dyDescent="0.2">
      <c r="B93" s="127"/>
      <c r="C93" s="67"/>
      <c r="D93" s="134" t="s">
        <v>104</v>
      </c>
      <c r="E93" s="134"/>
      <c r="F93" s="134"/>
      <c r="G93" s="43" t="s">
        <v>44</v>
      </c>
      <c r="H93" s="65" t="s">
        <v>45</v>
      </c>
      <c r="I93" s="119">
        <f>SUM(I73:I74,I76,I78,I81,I83:I87)</f>
        <v>950</v>
      </c>
      <c r="J93" s="12">
        <f>SUM(J73:J74,J76,J78,J81,J83:J87)</f>
        <v>0</v>
      </c>
      <c r="K93" s="12">
        <f>SUM(K73:K74,K76,K78,K81,K83:K87)</f>
        <v>3420</v>
      </c>
      <c r="L93" s="119">
        <f t="shared" ref="L93:M93" si="35">SUM(L73:L74,L76,L78,L81,L83:L87)</f>
        <v>950</v>
      </c>
      <c r="M93" s="121">
        <f t="shared" si="35"/>
        <v>0</v>
      </c>
      <c r="N93" s="20">
        <f>SUM(N73:N74,N76,N78,N81,N83:N87)</f>
        <v>3420</v>
      </c>
      <c r="Q93" s="56" t="s">
        <v>56</v>
      </c>
    </row>
    <row r="94" spans="2:17" ht="19.5" customHeight="1" thickBot="1" x14ac:dyDescent="0.25">
      <c r="B94" s="188"/>
      <c r="C94" s="67"/>
      <c r="D94" s="146" t="s">
        <v>115</v>
      </c>
      <c r="E94" s="146"/>
      <c r="F94" s="146"/>
      <c r="G94" s="68" t="s">
        <v>44</v>
      </c>
      <c r="H94" s="69" t="s">
        <v>45</v>
      </c>
      <c r="I94" s="120">
        <f>SUM(I75,I79,I82)</f>
        <v>0</v>
      </c>
      <c r="J94" s="14">
        <f>SUM(J75,J79,J82)</f>
        <v>0</v>
      </c>
      <c r="K94" s="14">
        <f>SUM(K75,K79,K82)</f>
        <v>0</v>
      </c>
      <c r="L94" s="120">
        <f t="shared" ref="L94:N94" si="36">SUM(L75,L79,L82)</f>
        <v>0</v>
      </c>
      <c r="M94" s="122">
        <f t="shared" si="36"/>
        <v>0</v>
      </c>
      <c r="N94" s="21">
        <f t="shared" si="36"/>
        <v>0</v>
      </c>
      <c r="Q94" s="56" t="s">
        <v>56</v>
      </c>
    </row>
    <row r="95" spans="2:17" ht="22.5" customHeight="1" thickTop="1" x14ac:dyDescent="0.2">
      <c r="B95" s="183" t="s">
        <v>48</v>
      </c>
      <c r="C95" s="184"/>
      <c r="D95" s="184"/>
      <c r="E95" s="184"/>
      <c r="F95" s="185"/>
      <c r="G95" s="70" t="s">
        <v>46</v>
      </c>
      <c r="H95" s="71" t="s">
        <v>125</v>
      </c>
      <c r="I95" s="72"/>
      <c r="J95" s="73"/>
      <c r="K95" s="15">
        <f>SUM(K8:K56,K58,K60,K62,K64,K66:K71,K92,K88:K91)</f>
        <v>583442</v>
      </c>
      <c r="L95" s="72"/>
      <c r="M95" s="73"/>
      <c r="N95" s="20">
        <f>SUM(N8:N56,N58,N60,N62,N64,N66:N71,N92,N88:N91)</f>
        <v>544542</v>
      </c>
      <c r="O95" s="74"/>
      <c r="P95" s="75"/>
    </row>
    <row r="96" spans="2:17" ht="22.5" customHeight="1" x14ac:dyDescent="0.2">
      <c r="B96" s="76"/>
      <c r="C96" s="179" t="s">
        <v>104</v>
      </c>
      <c r="D96" s="179"/>
      <c r="E96" s="179"/>
      <c r="F96" s="179"/>
      <c r="G96" s="77" t="s">
        <v>116</v>
      </c>
      <c r="H96" s="78" t="s">
        <v>125</v>
      </c>
      <c r="I96" s="79"/>
      <c r="J96" s="80"/>
      <c r="K96" s="16">
        <f>SUM(K38:K55,K57,K59,K61,K63,K65:K71,K93:K94,K89,K91)</f>
        <v>3420</v>
      </c>
      <c r="L96" s="79"/>
      <c r="M96" s="80"/>
      <c r="N96" s="22">
        <f>SUM(N38:N55,N57,N59,N61,N63,N65:N71,N93:N94,N89,N91)</f>
        <v>3420</v>
      </c>
      <c r="O96" s="74"/>
      <c r="P96" s="75"/>
    </row>
    <row r="97" spans="2:16" ht="24" customHeight="1" x14ac:dyDescent="0.2">
      <c r="B97" s="181" t="s">
        <v>49</v>
      </c>
      <c r="C97" s="182"/>
      <c r="D97" s="182"/>
      <c r="E97" s="182"/>
      <c r="F97" s="182"/>
      <c r="G97" s="49" t="s">
        <v>67</v>
      </c>
      <c r="H97" s="81" t="s">
        <v>125</v>
      </c>
      <c r="I97" s="82" t="s">
        <v>61</v>
      </c>
      <c r="J97" s="83"/>
      <c r="K97" s="16">
        <f>ROUND(K95*0.0258,1)</f>
        <v>15052.8</v>
      </c>
      <c r="L97" s="82" t="s">
        <v>63</v>
      </c>
      <c r="M97" s="83"/>
      <c r="N97" s="22">
        <f>ROUND(N95*0.0258,1)</f>
        <v>14049.2</v>
      </c>
      <c r="O97" s="75"/>
      <c r="P97" s="75"/>
    </row>
    <row r="98" spans="2:16" ht="24" customHeight="1" thickBot="1" x14ac:dyDescent="0.25">
      <c r="B98" s="84"/>
      <c r="C98" s="180" t="s">
        <v>104</v>
      </c>
      <c r="D98" s="180"/>
      <c r="E98" s="180"/>
      <c r="F98" s="180"/>
      <c r="G98" s="85" t="s">
        <v>59</v>
      </c>
      <c r="H98" s="86" t="s">
        <v>125</v>
      </c>
      <c r="I98" s="87" t="s">
        <v>143</v>
      </c>
      <c r="J98" s="88"/>
      <c r="K98" s="17">
        <f>ROUND(K96*0.0258,1)</f>
        <v>88.2</v>
      </c>
      <c r="L98" s="87" t="s">
        <v>144</v>
      </c>
      <c r="M98" s="88"/>
      <c r="N98" s="23">
        <f>ROUND(N96*0.0258,1)</f>
        <v>88.2</v>
      </c>
      <c r="O98" s="75"/>
      <c r="P98" s="75"/>
    </row>
    <row r="99" spans="2:16" ht="7.5" customHeight="1" thickBot="1" x14ac:dyDescent="0.25">
      <c r="B99" s="89"/>
      <c r="C99" s="90"/>
      <c r="D99" s="90"/>
      <c r="E99" s="90"/>
      <c r="F99" s="90"/>
      <c r="G99" s="90"/>
      <c r="H99" s="91"/>
      <c r="I99" s="92"/>
      <c r="J99" s="93"/>
      <c r="K99" s="94"/>
      <c r="L99" s="89"/>
      <c r="M99" s="89"/>
      <c r="N99" s="89"/>
    </row>
    <row r="100" spans="2:16" ht="27.75" customHeight="1" thickBot="1" x14ac:dyDescent="0.25">
      <c r="B100" s="89"/>
      <c r="D100" s="176" t="s">
        <v>150</v>
      </c>
      <c r="E100" s="176"/>
      <c r="F100" s="176"/>
      <c r="G100" s="176"/>
      <c r="H100" s="177"/>
      <c r="I100" s="189">
        <v>506700000</v>
      </c>
      <c r="J100" s="190"/>
      <c r="K100" s="95" t="s">
        <v>60</v>
      </c>
      <c r="L100" s="137">
        <f>ROUND(($I$100/($K$97-$K$98)),1)</f>
        <v>33860</v>
      </c>
      <c r="M100" s="138"/>
      <c r="N100" s="96" t="s">
        <v>146</v>
      </c>
    </row>
    <row r="101" spans="2:16" ht="7.5" customHeight="1" x14ac:dyDescent="0.2">
      <c r="B101" s="89"/>
      <c r="C101" s="90"/>
      <c r="D101" s="90"/>
      <c r="E101" s="90"/>
      <c r="F101" s="90"/>
      <c r="G101" s="90"/>
      <c r="H101" s="91"/>
      <c r="I101" s="92"/>
      <c r="J101" s="93"/>
      <c r="K101" s="94"/>
      <c r="L101" s="89"/>
      <c r="M101" s="89"/>
      <c r="N101" s="89"/>
    </row>
    <row r="102" spans="2:16" ht="19.5" customHeight="1" x14ac:dyDescent="0.2">
      <c r="B102" s="89"/>
      <c r="C102" s="97" t="s">
        <v>55</v>
      </c>
      <c r="D102" s="89" t="s">
        <v>53</v>
      </c>
      <c r="E102" s="89"/>
      <c r="F102" s="89"/>
      <c r="G102" s="89"/>
      <c r="H102" s="89"/>
      <c r="I102" s="89"/>
      <c r="J102" s="89"/>
      <c r="K102" s="89"/>
      <c r="L102" s="30"/>
      <c r="M102" s="30"/>
      <c r="N102" s="30"/>
      <c r="O102" s="75"/>
      <c r="P102" s="75"/>
    </row>
    <row r="103" spans="2:16" ht="14.25" customHeight="1" x14ac:dyDescent="0.2">
      <c r="B103" s="89"/>
      <c r="C103" s="98" t="s">
        <v>50</v>
      </c>
      <c r="D103" s="98" t="s">
        <v>54</v>
      </c>
      <c r="E103" s="98"/>
      <c r="F103" s="98"/>
      <c r="G103" s="89"/>
      <c r="H103" s="89"/>
      <c r="I103" s="89"/>
      <c r="J103" s="89"/>
      <c r="K103" s="89"/>
      <c r="L103" s="89"/>
      <c r="M103" s="89"/>
      <c r="N103" s="89"/>
      <c r="O103" s="75"/>
      <c r="P103" s="75"/>
    </row>
    <row r="104" spans="2:16" ht="14.25" customHeight="1" x14ac:dyDescent="0.2">
      <c r="B104" s="89"/>
      <c r="C104" s="99" t="s">
        <v>50</v>
      </c>
      <c r="D104" s="89" t="s">
        <v>51</v>
      </c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75"/>
      <c r="P104" s="75"/>
    </row>
    <row r="105" spans="2:16" ht="12" customHeight="1" x14ac:dyDescent="0.2">
      <c r="B105" s="89"/>
      <c r="C105" s="99" t="s">
        <v>50</v>
      </c>
      <c r="D105" s="89" t="s">
        <v>52</v>
      </c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75"/>
      <c r="P105" s="75"/>
    </row>
    <row r="106" spans="2:16" ht="7.5" customHeight="1" x14ac:dyDescent="0.2">
      <c r="B106" s="89"/>
      <c r="C106" s="99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75"/>
      <c r="P106" s="75"/>
    </row>
    <row r="107" spans="2:16" ht="13.5" customHeight="1" thickBot="1" x14ac:dyDescent="0.25">
      <c r="B107" s="89"/>
      <c r="C107" s="100" t="s">
        <v>47</v>
      </c>
      <c r="D107" s="100"/>
      <c r="E107" s="100"/>
      <c r="F107" s="100"/>
      <c r="G107" s="100"/>
      <c r="H107" s="89"/>
      <c r="I107" s="89"/>
      <c r="J107" s="89"/>
      <c r="K107" s="89"/>
      <c r="L107" s="89"/>
      <c r="M107" s="89"/>
      <c r="N107" s="89"/>
      <c r="O107" s="75"/>
      <c r="P107" s="75"/>
    </row>
    <row r="108" spans="2:16" ht="21" customHeight="1" x14ac:dyDescent="0.2">
      <c r="B108" s="89"/>
      <c r="C108" s="101"/>
      <c r="D108" s="100"/>
      <c r="E108" s="139" t="s">
        <v>122</v>
      </c>
      <c r="F108" s="139"/>
      <c r="G108" s="124"/>
      <c r="H108" s="102" t="s">
        <v>64</v>
      </c>
      <c r="I108" s="103">
        <f>ROUND((K97-N97)/K97*100,1)</f>
        <v>6.7</v>
      </c>
      <c r="J108" s="104" t="s">
        <v>58</v>
      </c>
      <c r="K108" s="93" t="s">
        <v>65</v>
      </c>
      <c r="L108" s="89"/>
      <c r="M108" s="89"/>
      <c r="N108" s="89"/>
      <c r="O108" s="75"/>
      <c r="P108" s="75"/>
    </row>
    <row r="109" spans="2:16" ht="21" customHeight="1" thickBot="1" x14ac:dyDescent="0.25">
      <c r="B109" s="89"/>
      <c r="C109" s="100"/>
      <c r="D109" s="100"/>
      <c r="E109" s="139" t="s">
        <v>123</v>
      </c>
      <c r="F109" s="139"/>
      <c r="G109" s="124"/>
      <c r="H109" s="105" t="s">
        <v>62</v>
      </c>
      <c r="I109" s="24">
        <f>ROUND(K97-N97,1)</f>
        <v>1003.6</v>
      </c>
      <c r="J109" s="106" t="s">
        <v>59</v>
      </c>
      <c r="K109" s="93" t="s">
        <v>69</v>
      </c>
      <c r="L109" s="89"/>
      <c r="M109" s="89"/>
      <c r="N109" s="89"/>
      <c r="O109" s="75"/>
      <c r="P109" s="75"/>
    </row>
    <row r="110" spans="2:16" ht="7.5" customHeight="1" x14ac:dyDescent="0.2">
      <c r="B110" s="89"/>
      <c r="C110" s="100"/>
      <c r="D110" s="100"/>
      <c r="E110" s="100"/>
      <c r="F110" s="100"/>
      <c r="G110" s="100"/>
      <c r="H110" s="89"/>
      <c r="I110" s="89"/>
      <c r="J110" s="89"/>
      <c r="K110" s="89"/>
      <c r="L110" s="89"/>
      <c r="M110" s="89"/>
      <c r="N110" s="89"/>
      <c r="O110" s="75"/>
      <c r="P110" s="75"/>
    </row>
    <row r="111" spans="2:16" ht="15" customHeight="1" thickBot="1" x14ac:dyDescent="0.25">
      <c r="B111" s="89"/>
      <c r="C111" s="100" t="s">
        <v>148</v>
      </c>
      <c r="D111" s="100"/>
      <c r="E111" s="100"/>
      <c r="F111" s="100"/>
      <c r="G111" s="100"/>
      <c r="H111" s="89"/>
      <c r="I111" s="89"/>
      <c r="J111" s="89"/>
      <c r="K111" s="89"/>
      <c r="L111" s="89"/>
      <c r="M111" s="89"/>
      <c r="N111" s="89"/>
      <c r="O111" s="75"/>
      <c r="P111" s="75"/>
    </row>
    <row r="112" spans="2:16" ht="22.5" customHeight="1" thickBot="1" x14ac:dyDescent="0.25">
      <c r="B112" s="30"/>
      <c r="C112" s="93"/>
      <c r="D112" s="93"/>
      <c r="E112" s="100"/>
      <c r="F112" s="100"/>
      <c r="G112" s="100"/>
      <c r="H112" s="140" t="str">
        <f>IF(K97&gt;=((N97-(N98-K98))+(N98-K98)*0.8),"増エネではない","増エネ（申請不可）")</f>
        <v>増エネではない</v>
      </c>
      <c r="I112" s="141"/>
      <c r="J112" s="142"/>
      <c r="K112" s="30"/>
      <c r="L112" s="30"/>
      <c r="M112" s="30"/>
      <c r="N112" s="30"/>
    </row>
    <row r="113" spans="3:11" ht="22.5" customHeight="1" thickBot="1" x14ac:dyDescent="0.25">
      <c r="C113" s="100" t="s">
        <v>147</v>
      </c>
      <c r="D113" s="107"/>
      <c r="E113" s="108"/>
      <c r="F113" s="109"/>
      <c r="G113" s="109"/>
    </row>
    <row r="114" spans="3:11" ht="22.5" customHeight="1" x14ac:dyDescent="0.2">
      <c r="D114" s="125" t="s">
        <v>149</v>
      </c>
      <c r="E114" s="125"/>
      <c r="F114" s="125"/>
      <c r="G114" s="126"/>
      <c r="H114" s="110" t="s">
        <v>128</v>
      </c>
      <c r="I114" s="27">
        <v>0</v>
      </c>
      <c r="J114" s="104" t="s">
        <v>59</v>
      </c>
    </row>
    <row r="115" spans="3:11" ht="22.5" customHeight="1" thickBot="1" x14ac:dyDescent="0.25">
      <c r="C115" s="111"/>
      <c r="D115" s="123" t="s">
        <v>127</v>
      </c>
      <c r="E115" s="123"/>
      <c r="F115" s="123"/>
      <c r="G115" s="124"/>
      <c r="H115" s="112" t="s">
        <v>129</v>
      </c>
      <c r="I115" s="113">
        <f>ROUND(N98-K98,1)</f>
        <v>0</v>
      </c>
      <c r="J115" s="106" t="s">
        <v>59</v>
      </c>
      <c r="K115" s="93" t="s">
        <v>133</v>
      </c>
    </row>
    <row r="116" spans="3:11" ht="22.5" customHeight="1" thickBot="1" x14ac:dyDescent="0.25">
      <c r="C116" s="111"/>
      <c r="D116" s="114"/>
      <c r="E116" s="109"/>
      <c r="F116" s="109"/>
      <c r="G116" s="115"/>
      <c r="H116" s="116"/>
      <c r="I116" s="116"/>
      <c r="J116" s="116"/>
    </row>
    <row r="117" spans="3:11" ht="22.5" customHeight="1" x14ac:dyDescent="0.2">
      <c r="C117" s="111"/>
      <c r="E117" s="123" t="s">
        <v>117</v>
      </c>
      <c r="F117" s="123"/>
      <c r="G117" s="124"/>
      <c r="H117" s="8" t="s">
        <v>130</v>
      </c>
      <c r="I117" s="9">
        <f>MIN(I114:I115)</f>
        <v>0</v>
      </c>
      <c r="J117" s="104" t="s">
        <v>59</v>
      </c>
      <c r="K117" s="101" t="s">
        <v>132</v>
      </c>
    </row>
    <row r="118" spans="3:11" ht="22.5" customHeight="1" thickBot="1" x14ac:dyDescent="0.25">
      <c r="C118" s="111"/>
      <c r="E118" s="123" t="s">
        <v>118</v>
      </c>
      <c r="F118" s="123"/>
      <c r="G118" s="124"/>
      <c r="H118" s="112" t="s">
        <v>131</v>
      </c>
      <c r="I118" s="113">
        <f>ROUND(I117/K97*100,1)</f>
        <v>0</v>
      </c>
      <c r="J118" s="106" t="s">
        <v>58</v>
      </c>
      <c r="K118" s="101" t="s">
        <v>145</v>
      </c>
    </row>
    <row r="119" spans="3:11" ht="22.5" customHeight="1" x14ac:dyDescent="0.2">
      <c r="F119" s="117"/>
    </row>
  </sheetData>
  <sheetProtection algorithmName="SHA-512" hashValue="qBSPXsI8GR4msYzKOtnZcqkxPWmgsqHCTnmiYDkMfSDmwz08X+E9K1VITgG7YRLMh1YF4WxDxL7M4+RiSRwJdQ==" saltValue="5Ne5SKD/706duiyNrqQcmg==" spinCount="100000" sheet="1" formatCells="0"/>
  <mergeCells count="123">
    <mergeCell ref="D87:F87"/>
    <mergeCell ref="B72:B82"/>
    <mergeCell ref="B83:B94"/>
    <mergeCell ref="I100:J100"/>
    <mergeCell ref="D74:F74"/>
    <mergeCell ref="D75:F75"/>
    <mergeCell ref="D76:F76"/>
    <mergeCell ref="D77:F77"/>
    <mergeCell ref="E78:F78"/>
    <mergeCell ref="E79:F79"/>
    <mergeCell ref="D72:F72"/>
    <mergeCell ref="E73:F73"/>
    <mergeCell ref="C72:C73"/>
    <mergeCell ref="C47:F47"/>
    <mergeCell ref="C48:F48"/>
    <mergeCell ref="C54:D55"/>
    <mergeCell ref="D100:H100"/>
    <mergeCell ref="D83:F83"/>
    <mergeCell ref="D84:F84"/>
    <mergeCell ref="D85:F85"/>
    <mergeCell ref="D88:E89"/>
    <mergeCell ref="E81:F81"/>
    <mergeCell ref="E82:F82"/>
    <mergeCell ref="C92:F92"/>
    <mergeCell ref="D93:F93"/>
    <mergeCell ref="D94:F94"/>
    <mergeCell ref="C96:F96"/>
    <mergeCell ref="C98:F98"/>
    <mergeCell ref="D80:F80"/>
    <mergeCell ref="B97:F97"/>
    <mergeCell ref="B95:F95"/>
    <mergeCell ref="D70:D71"/>
    <mergeCell ref="B56:B71"/>
    <mergeCell ref="C74:C82"/>
    <mergeCell ref="D86:F86"/>
    <mergeCell ref="D90:E91"/>
    <mergeCell ref="C83:C91"/>
    <mergeCell ref="D19:F19"/>
    <mergeCell ref="D26:F26"/>
    <mergeCell ref="C21:C22"/>
    <mergeCell ref="C12:F12"/>
    <mergeCell ref="D24:F24"/>
    <mergeCell ref="D25:F25"/>
    <mergeCell ref="C16:F16"/>
    <mergeCell ref="C17:F17"/>
    <mergeCell ref="C10:F10"/>
    <mergeCell ref="C14:F14"/>
    <mergeCell ref="C15:F15"/>
    <mergeCell ref="C23:C28"/>
    <mergeCell ref="D20:F20"/>
    <mergeCell ref="D21:F21"/>
    <mergeCell ref="G4:G6"/>
    <mergeCell ref="H4:H6"/>
    <mergeCell ref="I4:K4"/>
    <mergeCell ref="L4:N4"/>
    <mergeCell ref="M7:N7"/>
    <mergeCell ref="B7:D7"/>
    <mergeCell ref="J7:K7"/>
    <mergeCell ref="C8:F8"/>
    <mergeCell ref="C9:F9"/>
    <mergeCell ref="B4:F6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C30:F30"/>
    <mergeCell ref="C35:D37"/>
    <mergeCell ref="E35:F35"/>
    <mergeCell ref="E36:F36"/>
    <mergeCell ref="E37:F37"/>
    <mergeCell ref="L100:M100"/>
    <mergeCell ref="E108:G108"/>
    <mergeCell ref="E109:G109"/>
    <mergeCell ref="H112:J112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D115:G115"/>
    <mergeCell ref="D114:G114"/>
    <mergeCell ref="E117:G117"/>
    <mergeCell ref="E118:G118"/>
    <mergeCell ref="B38:B55"/>
    <mergeCell ref="E54:F54"/>
    <mergeCell ref="E55:F55"/>
    <mergeCell ref="C38:F38"/>
    <mergeCell ref="C39:F39"/>
    <mergeCell ref="C40:F40"/>
    <mergeCell ref="D66:F66"/>
    <mergeCell ref="D67:F67"/>
    <mergeCell ref="D68:F68"/>
    <mergeCell ref="D69:F69"/>
    <mergeCell ref="C66:C71"/>
    <mergeCell ref="E70:F70"/>
    <mergeCell ref="E71:F71"/>
    <mergeCell ref="C43:F43"/>
    <mergeCell ref="C52:F52"/>
    <mergeCell ref="C53:F53"/>
    <mergeCell ref="C49:F49"/>
    <mergeCell ref="C50:F50"/>
    <mergeCell ref="C51:F51"/>
    <mergeCell ref="C46:F46"/>
  </mergeCells>
  <phoneticPr fontId="3"/>
  <conditionalFormatting sqref="B108 C107 H108:N109 H114:H115 D116 D108:E108 B109:E109 E117:E118">
    <cfRule type="expression" dxfId="15" priority="15">
      <formula>$B$4="（イ）"</formula>
    </cfRule>
  </conditionalFormatting>
  <conditionalFormatting sqref="I108:I109 H114:H115">
    <cfRule type="expression" dxfId="14" priority="16">
      <formula>$B$4="（イ）"</formula>
    </cfRule>
  </conditionalFormatting>
  <conditionalFormatting sqref="C111">
    <cfRule type="expression" dxfId="13" priority="14">
      <formula>$B$4="（イ）"</formula>
    </cfRule>
  </conditionalFormatting>
  <conditionalFormatting sqref="C117:C118">
    <cfRule type="expression" dxfId="12" priority="13">
      <formula>$B$4="（イ）"</formula>
    </cfRule>
  </conditionalFormatting>
  <conditionalFormatting sqref="C115:C116">
    <cfRule type="expression" dxfId="11" priority="12">
      <formula>$B$4="（イ）"</formula>
    </cfRule>
  </conditionalFormatting>
  <conditionalFormatting sqref="C118">
    <cfRule type="expression" dxfId="10" priority="11">
      <formula>$B$4="（イ）"</formula>
    </cfRule>
  </conditionalFormatting>
  <conditionalFormatting sqref="J114:J115">
    <cfRule type="expression" dxfId="9" priority="10">
      <formula>$B$4="（イ）"</formula>
    </cfRule>
  </conditionalFormatting>
  <conditionalFormatting sqref="H117:H118">
    <cfRule type="expression" dxfId="8" priority="9">
      <formula>$B$4="（イ）"</formula>
    </cfRule>
  </conditionalFormatting>
  <conditionalFormatting sqref="H117:H118">
    <cfRule type="expression" dxfId="7" priority="8">
      <formula>$B$4="（イ）"</formula>
    </cfRule>
  </conditionalFormatting>
  <conditionalFormatting sqref="J117:J118">
    <cfRule type="expression" dxfId="6" priority="7">
      <formula>$B$4="（イ）"</formula>
    </cfRule>
  </conditionalFormatting>
  <conditionalFormatting sqref="D115">
    <cfRule type="expression" dxfId="5" priority="6">
      <formula>$B$4="（イ）"</formula>
    </cfRule>
  </conditionalFormatting>
  <conditionalFormatting sqref="E117">
    <cfRule type="expression" dxfId="4" priority="5">
      <formula>$B$4="（イ）"</formula>
    </cfRule>
  </conditionalFormatting>
  <conditionalFormatting sqref="E118">
    <cfRule type="expression" dxfId="3" priority="4">
      <formula>$B$4="（イ）"</formula>
    </cfRule>
  </conditionalFormatting>
  <conditionalFormatting sqref="E118">
    <cfRule type="expression" dxfId="2" priority="3">
      <formula>$B$4="（イ）"</formula>
    </cfRule>
  </conditionalFormatting>
  <conditionalFormatting sqref="C113">
    <cfRule type="expression" dxfId="1" priority="2">
      <formula>$B$4="（イ）"</formula>
    </cfRule>
  </conditionalFormatting>
  <conditionalFormatting sqref="K115">
    <cfRule type="expression" dxfId="0" priority="1">
      <formula>$B$4="（イ）"</formula>
    </cfRule>
  </conditionalFormatting>
  <printOptions horizontalCentered="1"/>
  <pageMargins left="0.32" right="0.23622047244094491" top="0.55118110236220474" bottom="0.5" header="0.31496062992125984" footer="0.31496062992125984"/>
  <pageSetup paperSize="9" scale="75" fitToHeight="0" orientation="portrait" r:id="rId1"/>
  <headerFooter alignWithMargins="0">
    <oddHeader>&amp;Lver2.0&amp;R&amp;D</oddHeader>
  </headerFooter>
  <rowBreaks count="2" manualBreakCount="2">
    <brk id="55" min="1" max="13" man="1"/>
    <brk id="82" min="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ｂ－２－２－４</vt:lpstr>
      <vt:lpstr>'ｂ－２－２－４'!Print_Area</vt:lpstr>
      <vt:lpstr>'ｂ－２－２－４'!Print_Titles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2023-05-17T07:53:57Z</dcterms:modified>
</cp:coreProperties>
</file>