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/>
  <xr:revisionPtr revIDLastSave="0" documentId="13_ncr:1_{7D28B996-2B9D-4EC1-9D88-07B49F7DB9D8}" xr6:coauthVersionLast="47" xr6:coauthVersionMax="47" xr10:uidLastSave="{00000000-0000-0000-0000-000000000000}"/>
  <workbookProtection workbookAlgorithmName="SHA-512" workbookHashValue="S6qxF+TZEcNT7arAhVvVW9gbvnzi1Y+8Ka7SoC2mubXrmdfIAm9hZpwvK0hAASOrF9//ohgDcd62Klhb7yz9nw==" workbookSaltValue="NaihPCGbnyLh13+k5CTwlQ==" workbookSpinCount="100000" lockStructure="1"/>
  <bookViews>
    <workbookView xWindow="-110" yWindow="-110" windowWidth="19420" windowHeight="10420" tabRatio="609" xr2:uid="{00000000-000D-0000-FFFF-FFFF00000000}"/>
  </bookViews>
  <sheets>
    <sheet name="入力例" sheetId="18" r:id="rId1"/>
    <sheet name="新規登録用" sheetId="14" r:id="rId2"/>
    <sheet name="基準値" sheetId="19" r:id="rId3"/>
    <sheet name="登録申請メールテンプレート" sheetId="20" r:id="rId4"/>
    <sheet name="※編集不可※選択項目" sheetId="21" state="hidden" r:id="rId5"/>
    <sheet name="読み取り用(非表示)" sheetId="15" state="hidden" r:id="rId6"/>
  </sheets>
  <externalReferences>
    <externalReference r:id="rId7"/>
    <externalReference r:id="rId8"/>
  </externalReferences>
  <definedNames>
    <definedName name="_" localSheetId="2">#REF!</definedName>
    <definedName name="_" localSheetId="3">#REF!</definedName>
    <definedName name="_" localSheetId="0">入力例!$T$12</definedName>
    <definedName name="_">新規登録用!$T$12</definedName>
    <definedName name="_xlnm._FilterDatabase" localSheetId="2" hidden="1">基準値!#REF!</definedName>
    <definedName name="_xlnm._FilterDatabase" localSheetId="1" hidden="1">新規登録用!$A$11:$AM$11</definedName>
    <definedName name="_xlnm._FilterDatabase" localSheetId="0" hidden="1">入力例!$A$11:$AM$11</definedName>
    <definedName name="_xlnm.Print_Area" localSheetId="4">※編集不可※選択項目!$A$1:$I$14</definedName>
    <definedName name="_xlnm.Print_Area" localSheetId="2">基準値!$A$1:$K$15</definedName>
    <definedName name="_xlnm.Print_Area" localSheetId="1">新規登録用!$A$1:$AN$62</definedName>
    <definedName name="_xlnm.Print_Area" localSheetId="3">登録申請メールテンプレート!$A$1:$B$28</definedName>
    <definedName name="_xlnm.Print_Area" localSheetId="0">入力例!$A$1:$AP$52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64" i="14" l="1"/>
  <c r="AM62" i="14"/>
  <c r="AM13" i="14"/>
  <c r="AL15" i="14"/>
  <c r="AL13" i="14"/>
  <c r="AK13" i="14"/>
  <c r="AJ13" i="14"/>
  <c r="AJ62" i="14"/>
  <c r="AI62" i="14"/>
  <c r="AI13" i="14"/>
  <c r="AH62" i="14"/>
  <c r="AH13" i="14"/>
  <c r="AG62" i="14"/>
  <c r="H62" i="14" s="1"/>
  <c r="AG12" i="14"/>
  <c r="AE4" i="14"/>
  <c r="T62" i="14"/>
  <c r="T13" i="14"/>
  <c r="T12" i="14"/>
  <c r="Q62" i="14"/>
  <c r="Q13" i="14"/>
  <c r="E62" i="14"/>
  <c r="E13" i="14"/>
  <c r="D13" i="14"/>
  <c r="D62" i="14"/>
  <c r="AJ55" i="18" l="1"/>
  <c r="AH54" i="18"/>
  <c r="AI54" i="18"/>
  <c r="AJ54" i="18"/>
  <c r="AL54" i="18"/>
  <c r="AM54" i="18"/>
  <c r="AM13" i="18"/>
  <c r="AL13" i="18"/>
  <c r="AK13" i="18"/>
  <c r="AJ13" i="18"/>
  <c r="AI13" i="18"/>
  <c r="AH13" i="18"/>
  <c r="AH10" i="18"/>
  <c r="AG14" i="18"/>
  <c r="AG13" i="18"/>
  <c r="AG12" i="18"/>
  <c r="T13" i="18" l="1"/>
  <c r="Q52" i="18" l="1"/>
  <c r="Q51" i="18"/>
  <c r="Q50" i="18"/>
  <c r="Q49" i="18"/>
  <c r="Q48" i="18"/>
  <c r="Q47" i="18"/>
  <c r="Q46" i="18"/>
  <c r="Q45" i="18"/>
  <c r="Q44" i="18"/>
  <c r="Q43" i="18"/>
  <c r="Q42" i="18"/>
  <c r="Q41" i="18"/>
  <c r="Q40" i="18"/>
  <c r="Q39" i="18"/>
  <c r="Q38" i="18"/>
  <c r="Q37" i="18"/>
  <c r="Q36" i="18"/>
  <c r="Q35" i="18"/>
  <c r="Q34" i="18"/>
  <c r="Q33" i="18"/>
  <c r="Q32" i="18"/>
  <c r="Q31" i="18"/>
  <c r="Q30" i="18"/>
  <c r="Q29" i="18"/>
  <c r="Q28" i="18"/>
  <c r="Q27" i="18"/>
  <c r="Q26" i="18"/>
  <c r="Q25" i="18"/>
  <c r="Q24" i="18"/>
  <c r="Q23" i="18"/>
  <c r="Q22" i="18"/>
  <c r="Q20" i="18"/>
  <c r="Q19" i="18"/>
  <c r="Q18" i="18"/>
  <c r="Q17" i="18"/>
  <c r="Q16" i="18"/>
  <c r="Q15" i="18"/>
  <c r="Q14" i="18"/>
  <c r="Q13" i="18"/>
  <c r="H13" i="18"/>
  <c r="E52" i="18"/>
  <c r="E13" i="18"/>
  <c r="D52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0" i="18"/>
  <c r="B19" i="18"/>
  <c r="B18" i="18"/>
  <c r="B17" i="18"/>
  <c r="B16" i="18"/>
  <c r="B15" i="18"/>
  <c r="B14" i="18"/>
  <c r="B13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AM52" i="18"/>
  <c r="AK52" i="18"/>
  <c r="AL52" i="18" s="1"/>
  <c r="AJ52" i="18"/>
  <c r="AI52" i="18"/>
  <c r="AH52" i="18"/>
  <c r="AG52" i="18"/>
  <c r="AM51" i="18"/>
  <c r="AK51" i="18"/>
  <c r="AL51" i="18" s="1"/>
  <c r="AJ51" i="18"/>
  <c r="AI51" i="18"/>
  <c r="AH51" i="18"/>
  <c r="AG51" i="18"/>
  <c r="AM50" i="18"/>
  <c r="AL50" i="18"/>
  <c r="AK50" i="18"/>
  <c r="AJ50" i="18"/>
  <c r="AI50" i="18"/>
  <c r="AH50" i="18"/>
  <c r="AG50" i="18"/>
  <c r="AM49" i="18"/>
  <c r="AK49" i="18"/>
  <c r="AL49" i="18" s="1"/>
  <c r="AJ49" i="18"/>
  <c r="AI49" i="18"/>
  <c r="AH49" i="18"/>
  <c r="AG49" i="18"/>
  <c r="AM48" i="18"/>
  <c r="AL48" i="18"/>
  <c r="AK48" i="18"/>
  <c r="AJ48" i="18"/>
  <c r="AI48" i="18"/>
  <c r="AH48" i="18"/>
  <c r="AG48" i="18"/>
  <c r="AM47" i="18"/>
  <c r="AK47" i="18"/>
  <c r="AL47" i="18" s="1"/>
  <c r="AJ47" i="18"/>
  <c r="AI47" i="18"/>
  <c r="AH47" i="18"/>
  <c r="AG47" i="18"/>
  <c r="AM46" i="18"/>
  <c r="AL46" i="18"/>
  <c r="AK46" i="18"/>
  <c r="AJ46" i="18"/>
  <c r="AI46" i="18"/>
  <c r="AH46" i="18"/>
  <c r="AG46" i="18"/>
  <c r="AM45" i="18"/>
  <c r="AK45" i="18"/>
  <c r="AL45" i="18" s="1"/>
  <c r="AJ45" i="18"/>
  <c r="AI45" i="18"/>
  <c r="AH45" i="18"/>
  <c r="AG45" i="18"/>
  <c r="AM44" i="18"/>
  <c r="AK44" i="18"/>
  <c r="AL44" i="18" s="1"/>
  <c r="AJ44" i="18"/>
  <c r="AI44" i="18"/>
  <c r="AH44" i="18"/>
  <c r="AG44" i="18"/>
  <c r="AM43" i="18"/>
  <c r="AK43" i="18"/>
  <c r="AL43" i="18" s="1"/>
  <c r="AJ43" i="18"/>
  <c r="AI43" i="18"/>
  <c r="AH43" i="18"/>
  <c r="AG43" i="18"/>
  <c r="AM42" i="18"/>
  <c r="AL42" i="18"/>
  <c r="AK42" i="18"/>
  <c r="AJ42" i="18"/>
  <c r="AI42" i="18"/>
  <c r="AH42" i="18"/>
  <c r="AG42" i="18"/>
  <c r="AM41" i="18"/>
  <c r="AK41" i="18"/>
  <c r="AL41" i="18" s="1"/>
  <c r="AJ41" i="18"/>
  <c r="AI41" i="18"/>
  <c r="AH41" i="18"/>
  <c r="AG41" i="18"/>
  <c r="AM40" i="18"/>
  <c r="AL40" i="18"/>
  <c r="AK40" i="18"/>
  <c r="AJ40" i="18"/>
  <c r="AI40" i="18"/>
  <c r="AH40" i="18"/>
  <c r="AG40" i="18"/>
  <c r="AM39" i="18"/>
  <c r="AK39" i="18"/>
  <c r="AL39" i="18" s="1"/>
  <c r="AJ39" i="18"/>
  <c r="AI39" i="18"/>
  <c r="AH39" i="18"/>
  <c r="AG39" i="18"/>
  <c r="AM38" i="18"/>
  <c r="AL38" i="18"/>
  <c r="AK38" i="18"/>
  <c r="AJ38" i="18"/>
  <c r="AI38" i="18"/>
  <c r="AH38" i="18"/>
  <c r="AG38" i="18"/>
  <c r="AM37" i="18"/>
  <c r="AK37" i="18"/>
  <c r="AL37" i="18" s="1"/>
  <c r="AJ37" i="18"/>
  <c r="AI37" i="18"/>
  <c r="AH37" i="18"/>
  <c r="AG37" i="18"/>
  <c r="AM36" i="18"/>
  <c r="AK36" i="18"/>
  <c r="AL36" i="18" s="1"/>
  <c r="AJ36" i="18"/>
  <c r="AI36" i="18"/>
  <c r="AH36" i="18"/>
  <c r="AG36" i="18"/>
  <c r="AM35" i="18"/>
  <c r="AK35" i="18"/>
  <c r="AL35" i="18" s="1"/>
  <c r="AJ35" i="18"/>
  <c r="AI35" i="18"/>
  <c r="AH35" i="18"/>
  <c r="AG35" i="18"/>
  <c r="AM34" i="18"/>
  <c r="AL34" i="18"/>
  <c r="AK34" i="18"/>
  <c r="AJ34" i="18"/>
  <c r="AI34" i="18"/>
  <c r="AH34" i="18"/>
  <c r="AG34" i="18"/>
  <c r="AM33" i="18"/>
  <c r="AK33" i="18"/>
  <c r="AL33" i="18" s="1"/>
  <c r="AJ33" i="18"/>
  <c r="AI33" i="18"/>
  <c r="AH33" i="18"/>
  <c r="AG33" i="18"/>
  <c r="AM32" i="18"/>
  <c r="AL32" i="18"/>
  <c r="AK32" i="18"/>
  <c r="AJ32" i="18"/>
  <c r="AI32" i="18"/>
  <c r="AH32" i="18"/>
  <c r="AG32" i="18"/>
  <c r="AM31" i="18"/>
  <c r="AK31" i="18"/>
  <c r="AL31" i="18" s="1"/>
  <c r="AJ31" i="18"/>
  <c r="AI31" i="18"/>
  <c r="AH31" i="18"/>
  <c r="AG31" i="18"/>
  <c r="AM30" i="18"/>
  <c r="AL30" i="18"/>
  <c r="AK30" i="18"/>
  <c r="AJ30" i="18"/>
  <c r="AI30" i="18"/>
  <c r="AH30" i="18"/>
  <c r="AG30" i="18"/>
  <c r="AM29" i="18"/>
  <c r="AK29" i="18"/>
  <c r="AL29" i="18" s="1"/>
  <c r="AJ29" i="18"/>
  <c r="AI29" i="18"/>
  <c r="AH29" i="18"/>
  <c r="AG29" i="18"/>
  <c r="AM28" i="18"/>
  <c r="AK28" i="18"/>
  <c r="AL28" i="18" s="1"/>
  <c r="AJ28" i="18"/>
  <c r="AI28" i="18"/>
  <c r="AH28" i="18"/>
  <c r="AG28" i="18"/>
  <c r="AM27" i="18"/>
  <c r="AK27" i="18"/>
  <c r="AL27" i="18" s="1"/>
  <c r="AJ27" i="18"/>
  <c r="AI27" i="18"/>
  <c r="AH27" i="18"/>
  <c r="AG27" i="18"/>
  <c r="AM26" i="18"/>
  <c r="AL26" i="18"/>
  <c r="AK26" i="18"/>
  <c r="AJ26" i="18"/>
  <c r="AI26" i="18"/>
  <c r="AH26" i="18"/>
  <c r="AG26" i="18"/>
  <c r="AM25" i="18"/>
  <c r="AK25" i="18"/>
  <c r="AL25" i="18" s="1"/>
  <c r="AJ25" i="18"/>
  <c r="AI25" i="18"/>
  <c r="AH25" i="18"/>
  <c r="AG25" i="18"/>
  <c r="AM24" i="18"/>
  <c r="AL24" i="18"/>
  <c r="AK24" i="18"/>
  <c r="AJ24" i="18"/>
  <c r="AI24" i="18"/>
  <c r="AH24" i="18"/>
  <c r="AG24" i="18"/>
  <c r="AM23" i="18"/>
  <c r="AK23" i="18"/>
  <c r="AL23" i="18" s="1"/>
  <c r="AJ23" i="18"/>
  <c r="AI23" i="18"/>
  <c r="AH23" i="18"/>
  <c r="AG23" i="18"/>
  <c r="AM22" i="18"/>
  <c r="AL22" i="18"/>
  <c r="AK22" i="18"/>
  <c r="AJ22" i="18"/>
  <c r="AI22" i="18"/>
  <c r="AH22" i="18"/>
  <c r="AG22" i="18"/>
  <c r="AM21" i="18"/>
  <c r="AL21" i="18"/>
  <c r="AK21" i="18"/>
  <c r="AJ21" i="18"/>
  <c r="AI21" i="18"/>
  <c r="AH21" i="18"/>
  <c r="AG21" i="18"/>
  <c r="AM20" i="18"/>
  <c r="AK20" i="18"/>
  <c r="AL20" i="18" s="1"/>
  <c r="AJ20" i="18"/>
  <c r="AI20" i="18"/>
  <c r="AH20" i="18"/>
  <c r="AG20" i="18"/>
  <c r="AM19" i="18"/>
  <c r="AK19" i="18"/>
  <c r="AL19" i="18" s="1"/>
  <c r="AJ19" i="18"/>
  <c r="AI19" i="18"/>
  <c r="AH19" i="18"/>
  <c r="AG19" i="18"/>
  <c r="AM18" i="18"/>
  <c r="AK18" i="18"/>
  <c r="AJ18" i="18"/>
  <c r="AI18" i="18"/>
  <c r="AH18" i="18"/>
  <c r="AG18" i="18"/>
  <c r="AM17" i="18"/>
  <c r="AK17" i="18"/>
  <c r="AL18" i="18" s="1"/>
  <c r="AJ17" i="18"/>
  <c r="AI17" i="18"/>
  <c r="AH17" i="18"/>
  <c r="AG17" i="18"/>
  <c r="AM16" i="18"/>
  <c r="AK16" i="18"/>
  <c r="AL16" i="18" s="1"/>
  <c r="AJ16" i="18"/>
  <c r="AI16" i="18"/>
  <c r="AH16" i="18"/>
  <c r="AG16" i="18"/>
  <c r="AM15" i="18"/>
  <c r="AK15" i="18"/>
  <c r="AL15" i="18" s="1"/>
  <c r="AJ15" i="18"/>
  <c r="AI15" i="18"/>
  <c r="AH15" i="18"/>
  <c r="AG15" i="18"/>
  <c r="AM14" i="18"/>
  <c r="AK14" i="18"/>
  <c r="AL14" i="18" s="1"/>
  <c r="AJ14" i="18"/>
  <c r="AI14" i="18"/>
  <c r="AH14" i="18"/>
  <c r="AL17" i="18" l="1"/>
  <c r="AK62" i="14" l="1"/>
  <c r="AL62" i="14" s="1"/>
  <c r="AM61" i="14"/>
  <c r="AK61" i="14"/>
  <c r="AJ61" i="14"/>
  <c r="AJ64" i="14" s="1"/>
  <c r="AI61" i="14"/>
  <c r="AI64" i="14" s="1"/>
  <c r="AH61" i="14"/>
  <c r="AG61" i="14"/>
  <c r="AM60" i="14"/>
  <c r="AK60" i="14"/>
  <c r="AL60" i="14" s="1"/>
  <c r="AJ60" i="14"/>
  <c r="AI60" i="14"/>
  <c r="AH60" i="14"/>
  <c r="AG60" i="14"/>
  <c r="AM59" i="14"/>
  <c r="AK59" i="14"/>
  <c r="AL59" i="14" s="1"/>
  <c r="AJ59" i="14"/>
  <c r="AI59" i="14"/>
  <c r="AH59" i="14"/>
  <c r="AG59" i="14"/>
  <c r="AM58" i="14"/>
  <c r="AK58" i="14"/>
  <c r="AL58" i="14" s="1"/>
  <c r="AJ58" i="14"/>
  <c r="AI58" i="14"/>
  <c r="AH58" i="14"/>
  <c r="AG58" i="14"/>
  <c r="AM57" i="14"/>
  <c r="AK57" i="14"/>
  <c r="AL57" i="14" s="1"/>
  <c r="AJ57" i="14"/>
  <c r="AI57" i="14"/>
  <c r="AH57" i="14"/>
  <c r="AG57" i="14"/>
  <c r="AM56" i="14"/>
  <c r="AK56" i="14"/>
  <c r="AL56" i="14" s="1"/>
  <c r="AJ56" i="14"/>
  <c r="AI56" i="14"/>
  <c r="AH56" i="14"/>
  <c r="AG56" i="14"/>
  <c r="AM55" i="14"/>
  <c r="AK55" i="14"/>
  <c r="AL55" i="14" s="1"/>
  <c r="AJ55" i="14"/>
  <c r="AI55" i="14"/>
  <c r="AH55" i="14"/>
  <c r="AG55" i="14"/>
  <c r="AM54" i="14"/>
  <c r="AK54" i="14"/>
  <c r="AL54" i="14" s="1"/>
  <c r="AJ54" i="14"/>
  <c r="AI54" i="14"/>
  <c r="AH54" i="14"/>
  <c r="AG54" i="14"/>
  <c r="AM53" i="14"/>
  <c r="AL53" i="14"/>
  <c r="AK53" i="14"/>
  <c r="AJ53" i="14"/>
  <c r="AI53" i="14"/>
  <c r="AH53" i="14"/>
  <c r="AG53" i="14"/>
  <c r="AM52" i="14"/>
  <c r="AL52" i="14"/>
  <c r="AK52" i="14"/>
  <c r="AJ52" i="14"/>
  <c r="AI52" i="14"/>
  <c r="AH52" i="14"/>
  <c r="AG52" i="14"/>
  <c r="AM51" i="14"/>
  <c r="AK51" i="14"/>
  <c r="AL51" i="14" s="1"/>
  <c r="AJ51" i="14"/>
  <c r="AI51" i="14"/>
  <c r="AH51" i="14"/>
  <c r="AG51" i="14"/>
  <c r="AM50" i="14"/>
  <c r="AL50" i="14"/>
  <c r="AK50" i="14"/>
  <c r="AJ50" i="14"/>
  <c r="AI50" i="14"/>
  <c r="AH50" i="14"/>
  <c r="AG50" i="14"/>
  <c r="AM49" i="14"/>
  <c r="AL49" i="14"/>
  <c r="AK49" i="14"/>
  <c r="AJ49" i="14"/>
  <c r="AI49" i="14"/>
  <c r="AH49" i="14"/>
  <c r="AG49" i="14"/>
  <c r="AM48" i="14"/>
  <c r="AK48" i="14"/>
  <c r="AL48" i="14" s="1"/>
  <c r="AJ48" i="14"/>
  <c r="AI48" i="14"/>
  <c r="AH48" i="14"/>
  <c r="AG48" i="14"/>
  <c r="AM47" i="14"/>
  <c r="AL47" i="14"/>
  <c r="AK47" i="14"/>
  <c r="AJ47" i="14"/>
  <c r="AI47" i="14"/>
  <c r="AH47" i="14"/>
  <c r="AG47" i="14"/>
  <c r="AM46" i="14"/>
  <c r="AL46" i="14"/>
  <c r="AK46" i="14"/>
  <c r="AJ46" i="14"/>
  <c r="AI46" i="14"/>
  <c r="AH46" i="14"/>
  <c r="AG46" i="14"/>
  <c r="AM45" i="14"/>
  <c r="AK45" i="14"/>
  <c r="AL45" i="14" s="1"/>
  <c r="AJ45" i="14"/>
  <c r="AI45" i="14"/>
  <c r="AH45" i="14"/>
  <c r="AG45" i="14"/>
  <c r="AM44" i="14"/>
  <c r="AL44" i="14"/>
  <c r="AK44" i="14"/>
  <c r="AJ44" i="14"/>
  <c r="AI44" i="14"/>
  <c r="AH44" i="14"/>
  <c r="AG44" i="14"/>
  <c r="AM43" i="14"/>
  <c r="AK43" i="14"/>
  <c r="AL43" i="14" s="1"/>
  <c r="AJ43" i="14"/>
  <c r="AI43" i="14"/>
  <c r="AH43" i="14"/>
  <c r="AG43" i="14"/>
  <c r="AM42" i="14"/>
  <c r="AL42" i="14"/>
  <c r="AK42" i="14"/>
  <c r="AJ42" i="14"/>
  <c r="AI42" i="14"/>
  <c r="AH42" i="14"/>
  <c r="AG42" i="14"/>
  <c r="AM41" i="14"/>
  <c r="AL41" i="14"/>
  <c r="AK41" i="14"/>
  <c r="AJ41" i="14"/>
  <c r="AI41" i="14"/>
  <c r="AH41" i="14"/>
  <c r="AG41" i="14"/>
  <c r="AM40" i="14"/>
  <c r="AK40" i="14"/>
  <c r="AL40" i="14" s="1"/>
  <c r="AJ40" i="14"/>
  <c r="AI40" i="14"/>
  <c r="AH40" i="14"/>
  <c r="AG40" i="14"/>
  <c r="AM39" i="14"/>
  <c r="AL39" i="14"/>
  <c r="AK39" i="14"/>
  <c r="AJ39" i="14"/>
  <c r="AI39" i="14"/>
  <c r="AH39" i="14"/>
  <c r="AG39" i="14"/>
  <c r="AM38" i="14"/>
  <c r="AL38" i="14"/>
  <c r="AK38" i="14"/>
  <c r="AJ38" i="14"/>
  <c r="AI38" i="14"/>
  <c r="AH38" i="14"/>
  <c r="AG38" i="14"/>
  <c r="AM37" i="14"/>
  <c r="AK37" i="14"/>
  <c r="AL37" i="14" s="1"/>
  <c r="AJ37" i="14"/>
  <c r="AI37" i="14"/>
  <c r="AH37" i="14"/>
  <c r="AG37" i="14"/>
  <c r="AM36" i="14"/>
  <c r="AL36" i="14"/>
  <c r="AK36" i="14"/>
  <c r="AJ36" i="14"/>
  <c r="AI36" i="14"/>
  <c r="AH36" i="14"/>
  <c r="AG36" i="14"/>
  <c r="AM35" i="14"/>
  <c r="AK35" i="14"/>
  <c r="AL35" i="14" s="1"/>
  <c r="AJ35" i="14"/>
  <c r="AI35" i="14"/>
  <c r="AH35" i="14"/>
  <c r="AG35" i="14"/>
  <c r="AM34" i="14"/>
  <c r="AL34" i="14"/>
  <c r="AK34" i="14"/>
  <c r="AJ34" i="14"/>
  <c r="AI34" i="14"/>
  <c r="AH34" i="14"/>
  <c r="AG34" i="14"/>
  <c r="AM33" i="14"/>
  <c r="AL33" i="14"/>
  <c r="AK33" i="14"/>
  <c r="AJ33" i="14"/>
  <c r="AI33" i="14"/>
  <c r="AH33" i="14"/>
  <c r="AG33" i="14"/>
  <c r="AM32" i="14"/>
  <c r="AK32" i="14"/>
  <c r="AL32" i="14" s="1"/>
  <c r="AJ32" i="14"/>
  <c r="AI32" i="14"/>
  <c r="AH32" i="14"/>
  <c r="AG32" i="14"/>
  <c r="AM31" i="14"/>
  <c r="AL31" i="14"/>
  <c r="AK31" i="14"/>
  <c r="AJ31" i="14"/>
  <c r="AI31" i="14"/>
  <c r="AH31" i="14"/>
  <c r="AG31" i="14"/>
  <c r="AM30" i="14"/>
  <c r="AL30" i="14"/>
  <c r="AK30" i="14"/>
  <c r="AJ30" i="14"/>
  <c r="AI30" i="14"/>
  <c r="AH30" i="14"/>
  <c r="AG30" i="14"/>
  <c r="AM29" i="14"/>
  <c r="AK29" i="14"/>
  <c r="AL29" i="14" s="1"/>
  <c r="AJ29" i="14"/>
  <c r="AI29" i="14"/>
  <c r="AH29" i="14"/>
  <c r="AG29" i="14"/>
  <c r="AM28" i="14"/>
  <c r="AK28" i="14"/>
  <c r="AL28" i="14" s="1"/>
  <c r="AJ28" i="14"/>
  <c r="AI28" i="14"/>
  <c r="AH28" i="14"/>
  <c r="AG28" i="14"/>
  <c r="AM27" i="14"/>
  <c r="AK27" i="14"/>
  <c r="AL27" i="14" s="1"/>
  <c r="AJ27" i="14"/>
  <c r="AI27" i="14"/>
  <c r="AH27" i="14"/>
  <c r="AG27" i="14"/>
  <c r="AM26" i="14"/>
  <c r="AL26" i="14"/>
  <c r="AK26" i="14"/>
  <c r="AJ26" i="14"/>
  <c r="AI26" i="14"/>
  <c r="AH26" i="14"/>
  <c r="AG26" i="14"/>
  <c r="AM25" i="14"/>
  <c r="AL25" i="14"/>
  <c r="AK25" i="14"/>
  <c r="AJ25" i="14"/>
  <c r="AI25" i="14"/>
  <c r="AH25" i="14"/>
  <c r="AG25" i="14"/>
  <c r="AM24" i="14"/>
  <c r="AK24" i="14"/>
  <c r="AL24" i="14" s="1"/>
  <c r="AJ24" i="14"/>
  <c r="AI24" i="14"/>
  <c r="AH24" i="14"/>
  <c r="AG24" i="14"/>
  <c r="AM23" i="14"/>
  <c r="AL23" i="14"/>
  <c r="AK23" i="14"/>
  <c r="AJ23" i="14"/>
  <c r="AI23" i="14"/>
  <c r="AH23" i="14"/>
  <c r="AG23" i="14"/>
  <c r="AM22" i="14"/>
  <c r="AK22" i="14"/>
  <c r="AL22" i="14" s="1"/>
  <c r="AJ22" i="14"/>
  <c r="AI22" i="14"/>
  <c r="AH22" i="14"/>
  <c r="AG22" i="14"/>
  <c r="AM21" i="14"/>
  <c r="AK21" i="14"/>
  <c r="AL21" i="14" s="1"/>
  <c r="AJ21" i="14"/>
  <c r="AI21" i="14"/>
  <c r="AH21" i="14"/>
  <c r="AG21" i="14"/>
  <c r="AM20" i="14"/>
  <c r="AK20" i="14"/>
  <c r="AL20" i="14" s="1"/>
  <c r="AJ20" i="14"/>
  <c r="AI20" i="14"/>
  <c r="AH20" i="14"/>
  <c r="AG20" i="14"/>
  <c r="AM19" i="14"/>
  <c r="AK19" i="14"/>
  <c r="AL19" i="14" s="1"/>
  <c r="AJ19" i="14"/>
  <c r="AI19" i="14"/>
  <c r="AH19" i="14"/>
  <c r="AG19" i="14"/>
  <c r="AM18" i="14"/>
  <c r="AL18" i="14"/>
  <c r="AK18" i="14"/>
  <c r="AJ18" i="14"/>
  <c r="AI18" i="14"/>
  <c r="AH18" i="14"/>
  <c r="AG18" i="14"/>
  <c r="AM17" i="14"/>
  <c r="AL17" i="14"/>
  <c r="AK17" i="14"/>
  <c r="AJ17" i="14"/>
  <c r="AI17" i="14"/>
  <c r="AH17" i="14"/>
  <c r="AG17" i="14"/>
  <c r="AM16" i="14"/>
  <c r="AK16" i="14"/>
  <c r="AL16" i="14" s="1"/>
  <c r="AJ16" i="14"/>
  <c r="AI16" i="14"/>
  <c r="AH16" i="14"/>
  <c r="AG16" i="14"/>
  <c r="AM15" i="14"/>
  <c r="AK15" i="14"/>
  <c r="AJ15" i="14"/>
  <c r="AI15" i="14"/>
  <c r="AH15" i="14"/>
  <c r="AG15" i="14"/>
  <c r="AK14" i="14"/>
  <c r="AJ14" i="14"/>
  <c r="AI14" i="14"/>
  <c r="AH14" i="14"/>
  <c r="AG14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AG13" i="14"/>
  <c r="AL61" i="14" l="1"/>
  <c r="AL14" i="14"/>
  <c r="T20" i="18"/>
  <c r="T19" i="18"/>
  <c r="T18" i="18"/>
  <c r="T17" i="18"/>
  <c r="T16" i="18"/>
  <c r="T15" i="18"/>
  <c r="T14" i="18"/>
  <c r="T12" i="18"/>
  <c r="AL64" i="14" l="1"/>
  <c r="H12" i="18"/>
  <c r="H52" i="18"/>
  <c r="T52" i="18"/>
  <c r="A52" i="18"/>
  <c r="H51" i="18"/>
  <c r="T51" i="18"/>
  <c r="A51" i="18"/>
  <c r="H50" i="18"/>
  <c r="T50" i="18"/>
  <c r="A50" i="18"/>
  <c r="H49" i="18"/>
  <c r="T49" i="18"/>
  <c r="A49" i="18"/>
  <c r="H48" i="18"/>
  <c r="T48" i="18"/>
  <c r="A48" i="18"/>
  <c r="E50" i="18" l="1"/>
  <c r="D48" i="18"/>
  <c r="E51" i="18"/>
  <c r="E49" i="18"/>
  <c r="E48" i="18"/>
  <c r="D49" i="18"/>
  <c r="D51" i="18"/>
  <c r="D50" i="18"/>
  <c r="G6" i="14"/>
  <c r="F6" i="14"/>
  <c r="E6" i="14"/>
  <c r="D6" i="14"/>
  <c r="C6" i="14"/>
  <c r="B6" i="14"/>
  <c r="H60" i="14" l="1"/>
  <c r="H59" i="14"/>
  <c r="H58" i="14"/>
  <c r="H56" i="14"/>
  <c r="H55" i="14"/>
  <c r="H54" i="14"/>
  <c r="H52" i="14"/>
  <c r="H51" i="14"/>
  <c r="H50" i="14"/>
  <c r="H48" i="14"/>
  <c r="H47" i="14"/>
  <c r="H44" i="14"/>
  <c r="H43" i="14"/>
  <c r="H42" i="14"/>
  <c r="H40" i="14"/>
  <c r="H39" i="14"/>
  <c r="H38" i="14"/>
  <c r="H36" i="14"/>
  <c r="H35" i="14"/>
  <c r="H34" i="14"/>
  <c r="H32" i="14"/>
  <c r="H31" i="14"/>
  <c r="H30" i="14"/>
  <c r="H28" i="14"/>
  <c r="H27" i="14"/>
  <c r="H26" i="14"/>
  <c r="H24" i="14"/>
  <c r="H23" i="14"/>
  <c r="H22" i="14"/>
  <c r="H21" i="14"/>
  <c r="H20" i="14"/>
  <c r="H17" i="14"/>
  <c r="H16" i="14"/>
  <c r="H15" i="14"/>
  <c r="H14" i="14"/>
  <c r="H13" i="14"/>
  <c r="T61" i="14"/>
  <c r="T60" i="14"/>
  <c r="T59" i="14"/>
  <c r="T58" i="14"/>
  <c r="T57" i="14"/>
  <c r="T56" i="14"/>
  <c r="T55" i="14"/>
  <c r="T54" i="14"/>
  <c r="T53" i="14"/>
  <c r="T52" i="14"/>
  <c r="T51" i="14"/>
  <c r="T50" i="14"/>
  <c r="T49" i="14"/>
  <c r="T48" i="14"/>
  <c r="T47" i="14"/>
  <c r="T46" i="14"/>
  <c r="T45" i="14"/>
  <c r="T44" i="14"/>
  <c r="T43" i="14"/>
  <c r="T42" i="14"/>
  <c r="T41" i="14"/>
  <c r="T40" i="14"/>
  <c r="T39" i="14"/>
  <c r="T38" i="14"/>
  <c r="T37" i="14"/>
  <c r="T36" i="14"/>
  <c r="T35" i="14"/>
  <c r="T34" i="14"/>
  <c r="T33" i="14"/>
  <c r="T32" i="14"/>
  <c r="T31" i="14"/>
  <c r="T30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AM14" i="14" s="1"/>
  <c r="Q61" i="14"/>
  <c r="Q60" i="14"/>
  <c r="Q59" i="14"/>
  <c r="Q58" i="14"/>
  <c r="Q57" i="14"/>
  <c r="Q56" i="14"/>
  <c r="Q55" i="14"/>
  <c r="Q54" i="14"/>
  <c r="Q53" i="14"/>
  <c r="Q52" i="14"/>
  <c r="Q51" i="14"/>
  <c r="Q50" i="14"/>
  <c r="Q49" i="14"/>
  <c r="Q48" i="14"/>
  <c r="Q47" i="14"/>
  <c r="Q46" i="14"/>
  <c r="Q45" i="14"/>
  <c r="Q44" i="14"/>
  <c r="Q43" i="14"/>
  <c r="Q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H61" i="14"/>
  <c r="H57" i="14"/>
  <c r="H53" i="14"/>
  <c r="H49" i="14"/>
  <c r="H46" i="14"/>
  <c r="H45" i="14"/>
  <c r="H41" i="14"/>
  <c r="H37" i="14"/>
  <c r="H33" i="14"/>
  <c r="H29" i="14"/>
  <c r="H25" i="14"/>
  <c r="H19" i="14"/>
  <c r="H18" i="14"/>
  <c r="E58" i="14"/>
  <c r="E57" i="14"/>
  <c r="E56" i="14"/>
  <c r="E50" i="14"/>
  <c r="E49" i="14"/>
  <c r="E48" i="14"/>
  <c r="E42" i="14"/>
  <c r="E41" i="14"/>
  <c r="E40" i="14"/>
  <c r="E34" i="14"/>
  <c r="E33" i="14"/>
  <c r="E32" i="14"/>
  <c r="E26" i="14"/>
  <c r="E25" i="14"/>
  <c r="E24" i="14"/>
  <c r="E18" i="14"/>
  <c r="E17" i="14"/>
  <c r="E15" i="14"/>
  <c r="E14" i="14"/>
  <c r="D59" i="14"/>
  <c r="D58" i="14"/>
  <c r="D51" i="14"/>
  <c r="D50" i="14"/>
  <c r="D43" i="14"/>
  <c r="D42" i="14"/>
  <c r="D35" i="14"/>
  <c r="D34" i="14"/>
  <c r="D27" i="14"/>
  <c r="D26" i="14"/>
  <c r="D19" i="14"/>
  <c r="D18" i="14"/>
  <c r="D15" i="14"/>
  <c r="D14" i="14"/>
  <c r="B62" i="14"/>
  <c r="B61" i="14"/>
  <c r="E61" i="14" s="1"/>
  <c r="B60" i="14"/>
  <c r="E60" i="14" s="1"/>
  <c r="B59" i="14"/>
  <c r="E59" i="14" s="1"/>
  <c r="B58" i="14"/>
  <c r="B57" i="14"/>
  <c r="D57" i="14" s="1"/>
  <c r="B56" i="14"/>
  <c r="D56" i="14" s="1"/>
  <c r="B55" i="14"/>
  <c r="E55" i="14" s="1"/>
  <c r="B54" i="14"/>
  <c r="E54" i="14" s="1"/>
  <c r="B53" i="14"/>
  <c r="E53" i="14" s="1"/>
  <c r="B52" i="14"/>
  <c r="D52" i="14" s="1"/>
  <c r="B51" i="14"/>
  <c r="E51" i="14" s="1"/>
  <c r="B50" i="14"/>
  <c r="B49" i="14"/>
  <c r="D49" i="14" s="1"/>
  <c r="B48" i="14"/>
  <c r="D48" i="14" s="1"/>
  <c r="B47" i="14"/>
  <c r="E47" i="14" s="1"/>
  <c r="B46" i="14"/>
  <c r="E46" i="14" s="1"/>
  <c r="B45" i="14"/>
  <c r="E45" i="14" s="1"/>
  <c r="B44" i="14"/>
  <c r="D44" i="14" s="1"/>
  <c r="B43" i="14"/>
  <c r="E43" i="14" s="1"/>
  <c r="B42" i="14"/>
  <c r="B41" i="14"/>
  <c r="D41" i="14" s="1"/>
  <c r="B40" i="14"/>
  <c r="D40" i="14" s="1"/>
  <c r="B39" i="14"/>
  <c r="E39" i="14" s="1"/>
  <c r="B38" i="14"/>
  <c r="E38" i="14" s="1"/>
  <c r="B37" i="14"/>
  <c r="E37" i="14" s="1"/>
  <c r="B36" i="14"/>
  <c r="D36" i="14" s="1"/>
  <c r="B35" i="14"/>
  <c r="E35" i="14" s="1"/>
  <c r="B34" i="14"/>
  <c r="B33" i="14"/>
  <c r="D33" i="14" s="1"/>
  <c r="B32" i="14"/>
  <c r="D32" i="14" s="1"/>
  <c r="B31" i="14"/>
  <c r="E31" i="14" s="1"/>
  <c r="B30" i="14"/>
  <c r="E30" i="14" s="1"/>
  <c r="B29" i="14"/>
  <c r="E29" i="14" s="1"/>
  <c r="B28" i="14"/>
  <c r="E28" i="14" s="1"/>
  <c r="B27" i="14"/>
  <c r="E27" i="14" s="1"/>
  <c r="B26" i="14"/>
  <c r="B25" i="14"/>
  <c r="D25" i="14" s="1"/>
  <c r="B24" i="14"/>
  <c r="D24" i="14" s="1"/>
  <c r="B23" i="14"/>
  <c r="E23" i="14" s="1"/>
  <c r="B22" i="14"/>
  <c r="E22" i="14" s="1"/>
  <c r="B21" i="14"/>
  <c r="E21" i="14" s="1"/>
  <c r="B20" i="14"/>
  <c r="D20" i="14" s="1"/>
  <c r="B19" i="14"/>
  <c r="E19" i="14" s="1"/>
  <c r="B18" i="14"/>
  <c r="B17" i="14"/>
  <c r="D17" i="14" s="1"/>
  <c r="B16" i="14"/>
  <c r="D16" i="14" s="1"/>
  <c r="B15" i="14"/>
  <c r="B14" i="14"/>
  <c r="B13" i="14"/>
  <c r="E16" i="14" l="1"/>
  <c r="D21" i="14"/>
  <c r="D29" i="14"/>
  <c r="D37" i="14"/>
  <c r="D45" i="14"/>
  <c r="D53" i="14"/>
  <c r="D61" i="14"/>
  <c r="D28" i="14"/>
  <c r="D60" i="14"/>
  <c r="D22" i="14"/>
  <c r="D30" i="14"/>
  <c r="D38" i="14"/>
  <c r="D46" i="14"/>
  <c r="D54" i="14"/>
  <c r="E20" i="14"/>
  <c r="E36" i="14"/>
  <c r="E44" i="14"/>
  <c r="E52" i="14"/>
  <c r="D23" i="14"/>
  <c r="D31" i="14"/>
  <c r="D39" i="14"/>
  <c r="D47" i="14"/>
  <c r="D55" i="14"/>
  <c r="T47" i="18"/>
  <c r="T46" i="18"/>
  <c r="T45" i="18"/>
  <c r="T44" i="18"/>
  <c r="T43" i="18"/>
  <c r="T42" i="18"/>
  <c r="T41" i="18"/>
  <c r="T40" i="18"/>
  <c r="T39" i="18"/>
  <c r="T38" i="18"/>
  <c r="T37" i="18"/>
  <c r="T36" i="18"/>
  <c r="T35" i="18"/>
  <c r="T34" i="18"/>
  <c r="T33" i="18"/>
  <c r="T32" i="18"/>
  <c r="T31" i="18"/>
  <c r="T30" i="18"/>
  <c r="T29" i="18"/>
  <c r="T28" i="18"/>
  <c r="T27" i="18"/>
  <c r="T26" i="18"/>
  <c r="T25" i="18"/>
  <c r="T24" i="18"/>
  <c r="T23" i="18"/>
  <c r="T22" i="18"/>
  <c r="T21" i="18"/>
  <c r="G4" i="14"/>
  <c r="AH10" i="14" s="1"/>
  <c r="AH64" i="14" s="1"/>
  <c r="AJ65" i="14" s="1"/>
  <c r="E20" i="18" l="1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D13" i="18"/>
  <c r="H14" i="18" l="1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12" i="14"/>
  <c r="AE4" i="18" l="1"/>
  <c r="A47" i="18" l="1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Q21" i="18"/>
  <c r="B21" i="18"/>
  <c r="G4" i="18" s="1"/>
  <c r="A21" i="18"/>
  <c r="A20" i="18"/>
  <c r="A19" i="18"/>
  <c r="A18" i="18"/>
  <c r="A17" i="18"/>
  <c r="A16" i="18"/>
  <c r="A15" i="18"/>
  <c r="A14" i="18"/>
  <c r="A13" i="18"/>
  <c r="G6" i="18"/>
  <c r="F6" i="18"/>
  <c r="E6" i="18"/>
  <c r="D6" i="18"/>
  <c r="C6" i="18"/>
  <c r="B6" i="18"/>
  <c r="E28" i="18" l="1"/>
  <c r="D28" i="18"/>
  <c r="E32" i="18"/>
  <c r="D32" i="18"/>
  <c r="E36" i="18"/>
  <c r="D36" i="18"/>
  <c r="E40" i="18"/>
  <c r="D40" i="18"/>
  <c r="E44" i="18"/>
  <c r="D44" i="18"/>
  <c r="E27" i="18"/>
  <c r="D27" i="18"/>
  <c r="E43" i="18"/>
  <c r="D43" i="18"/>
  <c r="D22" i="18"/>
  <c r="E22" i="18"/>
  <c r="E26" i="18"/>
  <c r="D26" i="18"/>
  <c r="D30" i="18"/>
  <c r="E30" i="18"/>
  <c r="E35" i="18"/>
  <c r="D35" i="18"/>
  <c r="E39" i="18"/>
  <c r="D39" i="18"/>
  <c r="E47" i="18"/>
  <c r="D47" i="18"/>
  <c r="E34" i="18"/>
  <c r="D34" i="18"/>
  <c r="D38" i="18"/>
  <c r="E38" i="18"/>
  <c r="D42" i="18"/>
  <c r="E42" i="18"/>
  <c r="E46" i="18"/>
  <c r="D46" i="18"/>
  <c r="E24" i="18"/>
  <c r="D24" i="18"/>
  <c r="E23" i="18"/>
  <c r="D23" i="18"/>
  <c r="E31" i="18"/>
  <c r="D31" i="18"/>
  <c r="D25" i="18"/>
  <c r="E25" i="18"/>
  <c r="E29" i="18"/>
  <c r="D29" i="18"/>
  <c r="E21" i="18"/>
  <c r="D21" i="18"/>
  <c r="E33" i="18"/>
  <c r="D33" i="18"/>
  <c r="D37" i="18"/>
  <c r="E37" i="18"/>
  <c r="E41" i="18"/>
  <c r="D41" i="18"/>
  <c r="D45" i="18"/>
  <c r="E45" i="18"/>
  <c r="E3" i="15" l="1"/>
  <c r="C3" i="15" l="1"/>
  <c r="B3" i="15" l="1"/>
  <c r="F3" i="15" l="1"/>
  <c r="D3" i="15"/>
  <c r="A62" i="14" l="1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Q12" i="14" l="1"/>
</calcChain>
</file>

<file path=xl/sharedStrings.xml><?xml version="1.0" encoding="utf-8"?>
<sst xmlns="http://schemas.openxmlformats.org/spreadsheetml/2006/main" count="417" uniqueCount="152">
  <si>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</si>
  <si>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</si>
  <si>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</si>
  <si>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</si>
  <si>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</si>
  <si>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</si>
  <si>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</si>
  <si>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</si>
  <si>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</si>
  <si>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</si>
  <si>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</si>
  <si>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</si>
  <si>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</si>
  <si>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</si>
  <si>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</si>
  <si>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</si>
  <si>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</si>
  <si>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</si>
  <si>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</si>
  <si>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</si>
  <si>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</si>
  <si>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</si>
  <si>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</si>
  <si>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</si>
  <si>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</si>
  <si>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</si>
  <si>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</si>
  <si>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</si>
  <si>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</si>
  <si>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</si>
  <si>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１ショット当たりの加工時間</t>
    <rPh sb="5" eb="6">
      <t>ア</t>
    </rPh>
    <rPh sb="9" eb="11">
      <t>カコウ</t>
    </rPh>
    <rPh sb="11" eb="13">
      <t>ジカン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</si>
  <si>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</si>
  <si>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</si>
  <si>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</si>
  <si>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</si>
  <si>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</si>
  <si>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</si>
  <si>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</si>
  <si>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</si>
  <si>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</si>
  <si>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</si>
  <si>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</si>
  <si>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rPh sb="0" eb="2">
      <t>ニュウリョク</t>
    </rPh>
    <rPh sb="2" eb="4">
      <t>ヨウヒ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</si>
  <si>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</si>
  <si>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ダイカストマシン</t>
    <phoneticPr fontId="18"/>
  </si>
  <si>
    <t>ホットチャンバー</t>
    <phoneticPr fontId="18"/>
  </si>
  <si>
    <t>ダイカストマシンＸシリーズ</t>
    <phoneticPr fontId="18"/>
  </si>
  <si>
    <t>種別</t>
    <rPh sb="0" eb="2">
      <t>シュベツ</t>
    </rPh>
    <phoneticPr fontId="18"/>
  </si>
  <si>
    <t>設備区分</t>
    <rPh sb="0" eb="2">
      <t>セツビ</t>
    </rPh>
    <rPh sb="2" eb="4">
      <t>クブン</t>
    </rPh>
    <phoneticPr fontId="18"/>
  </si>
  <si>
    <t>指標</t>
    <rPh sb="0" eb="2">
      <t>シヒョウ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</si>
  <si>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</si>
  <si>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非公表</t>
    <rPh sb="0" eb="3">
      <t>ヒコウヒョウ</t>
    </rPh>
    <phoneticPr fontId="18"/>
  </si>
  <si>
    <t>ワイルドカードの内訳一覧</t>
    <phoneticPr fontId="18"/>
  </si>
  <si>
    <t>型番表示用</t>
    <rPh sb="0" eb="2">
      <t>カタバン</t>
    </rPh>
    <rPh sb="2" eb="5">
      <t>ヒョウジヨウ</t>
    </rPh>
    <phoneticPr fontId="18"/>
  </si>
  <si>
    <t>なし</t>
    <phoneticPr fontId="18"/>
  </si>
  <si>
    <t>ワイルドカード
未入力判定</t>
    <phoneticPr fontId="18"/>
  </si>
  <si>
    <t>ホットチャンバー</t>
  </si>
  <si>
    <t>コールドチャンバー</t>
  </si>
  <si>
    <t>なし</t>
  </si>
  <si>
    <t>生産効率</t>
  </si>
  <si>
    <t>エネルギー効率</t>
  </si>
  <si>
    <t>s</t>
  </si>
  <si>
    <t>あり</t>
  </si>
  <si>
    <t>サーボ油圧ポンプ式</t>
  </si>
  <si>
    <t>電動稼働式</t>
  </si>
  <si>
    <t>AAAダイカストマシン</t>
  </si>
  <si>
    <t>aaaaa</t>
  </si>
  <si>
    <t>bbbb</t>
  </si>
  <si>
    <t>cccc</t>
  </si>
  <si>
    <t>AAA-1</t>
  </si>
  <si>
    <t>aaa-bbbb</t>
  </si>
  <si>
    <t>abc■</t>
  </si>
  <si>
    <t>DEF■</t>
  </si>
  <si>
    <t>kwh</t>
  </si>
  <si>
    <t>時間当たりの消費電力量</t>
  </si>
  <si>
    <t>サーボ油圧ポンプ式</t>
    <rPh sb="3" eb="5">
      <t>ユアツ</t>
    </rPh>
    <rPh sb="8" eb="9">
      <t>シキ</t>
    </rPh>
    <phoneticPr fontId="18"/>
  </si>
  <si>
    <t>ダイカストマシン</t>
  </si>
  <si>
    <t>ダイカストマシンＸシリーズ</t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</si>
  <si>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</si>
  <si>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年平均向上率が1％未満です。
向上率が1%未満のものは申請できませんのでご確認ください。</t>
    <phoneticPr fontId="18"/>
  </si>
  <si>
    <t>※指標として「生産効率」を選択する場合は、同一生産量を製造した際にエネルギー使用量が削減されていること。</t>
  </si>
  <si>
    <t>生産設備における補助対象設備の基準は、下表の通りとする。</t>
    <phoneticPr fontId="18"/>
  </si>
  <si>
    <t>マルマルマル</t>
  </si>
  <si>
    <t>マルマルマル</t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</si>
  <si>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</si>
  <si>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○○○株式会社</t>
    <phoneticPr fontId="18"/>
  </si>
  <si>
    <t>○○○株式会社</t>
    <rPh sb="3" eb="7">
      <t>カブシキカイシャ</t>
    </rPh>
    <phoneticPr fontId="18"/>
  </si>
  <si>
    <t>○○○株式会社</t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</si>
  <si>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</si>
  <si>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</si>
  <si>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-</t>
    <phoneticPr fontId="18"/>
  </si>
  <si>
    <t>サーボ油圧ポンプ式</t>
    <phoneticPr fontId="18"/>
  </si>
  <si>
    <t>電動稼働式</t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</si>
  <si>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</si>
  <si>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性能区分1
(標準装備)</t>
    <rPh sb="0" eb="4">
      <t>セイノウクブン</t>
    </rPh>
    <rPh sb="7" eb="11">
      <t>ヒョウジュンソウビ</t>
    </rPh>
    <phoneticPr fontId="18"/>
  </si>
  <si>
    <t>性能区分2
(オプション)</t>
    <rPh sb="0" eb="4">
      <t>セイノウクブン</t>
    </rPh>
    <phoneticPr fontId="18"/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</si>
  <si>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</si>
  <si>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</si>
  <si>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</si>
  <si>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希望小売価格
(千円)</t>
    <rPh sb="0" eb="6">
      <t>キボウコウリカカク</t>
    </rPh>
    <rPh sb="8" eb="9">
      <t>セン</t>
    </rPh>
    <rPh sb="9" eb="10">
      <t>エン</t>
    </rPh>
    <phoneticPr fontId="18"/>
  </si>
  <si>
    <r>
      <t xml:space="preserve">能力値
型締力(kN)
</t>
    </r>
    <r>
      <rPr>
        <sz val="14"/>
        <color rgb="FFFF0000"/>
        <rFont val="Meiryo UI"/>
        <family val="3"/>
        <charset val="128"/>
      </rPr>
      <t>※整数で入力</t>
    </r>
    <rPh sb="0" eb="3">
      <t>ノウリョクチ</t>
    </rPh>
    <rPh sb="4" eb="5">
      <t>カタ</t>
    </rPh>
    <rPh sb="5" eb="6">
      <t>シメ</t>
    </rPh>
    <rPh sb="6" eb="7">
      <t>チカラ</t>
    </rPh>
    <rPh sb="12" eb="18">
      <t>コメセイスウデニュウリョク</t>
    </rPh>
    <phoneticPr fontId="18"/>
  </si>
  <si>
    <t>1.0</t>
    <phoneticPr fontId="18"/>
  </si>
  <si>
    <r>
      <t xml:space="preserve">型番+[オプション]
</t>
    </r>
    <r>
      <rPr>
        <sz val="14"/>
        <color rgb="FFFF0000"/>
        <rFont val="Meiryo UI"/>
        <family val="3"/>
        <charset val="128"/>
      </rPr>
      <t>※ポータル表示用</t>
    </r>
    <rPh sb="0" eb="2">
      <t>カタバン</t>
    </rPh>
    <rPh sb="16" eb="19">
      <t>ヒョウジヨウ</t>
    </rPh>
    <phoneticPr fontId="18"/>
  </si>
  <si>
    <r>
      <t xml:space="preserve">型番+[オプション]
</t>
    </r>
    <r>
      <rPr>
        <sz val="14"/>
        <color rgb="FFFF0000"/>
        <rFont val="Meiryo UI"/>
        <family val="3"/>
        <charset val="128"/>
      </rPr>
      <t>※ポータル表示用</t>
    </r>
    <rPh sb="0" eb="2">
      <t>カタバン</t>
    </rPh>
    <rPh sb="11" eb="19">
      <t>コメポータルヒョウジヨウ</t>
    </rPh>
    <phoneticPr fontId="18"/>
  </si>
  <si>
    <t>種別</t>
    <phoneticPr fontId="18"/>
  </si>
  <si>
    <t>必須仕様有無</t>
    <rPh sb="0" eb="2">
      <t>ヒッス</t>
    </rPh>
    <rPh sb="2" eb="6">
      <t>シヨウウム</t>
    </rPh>
    <phoneticPr fontId="18"/>
  </si>
  <si>
    <t>標準装備</t>
    <rPh sb="0" eb="4">
      <t>ヒョウジュンソウビ</t>
    </rPh>
    <phoneticPr fontId="18"/>
  </si>
  <si>
    <t>オプション装備</t>
    <rPh sb="5" eb="7">
      <t>ソウビ</t>
    </rPh>
    <phoneticPr fontId="18"/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</si>
  <si>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</si>
  <si>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</si>
  <si>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</si>
  <si>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プルダウン項目</t>
    <rPh sb="5" eb="7">
      <t>コウモク</t>
    </rPh>
    <phoneticPr fontId="18"/>
  </si>
  <si>
    <t>プルダウン項目</t>
  </si>
  <si>
    <t>コールドチャンバー</t>
    <phoneticPr fontId="18"/>
  </si>
  <si>
    <t>電動稼働式</t>
    <rPh sb="0" eb="2">
      <t>デンドウ</t>
    </rPh>
    <rPh sb="2" eb="4">
      <t>カドウ</t>
    </rPh>
    <rPh sb="4" eb="5">
      <t>シキ</t>
    </rPh>
    <phoneticPr fontId="18"/>
  </si>
  <si>
    <t>yyyy/mm/dd</t>
    <phoneticPr fontId="18"/>
  </si>
  <si>
    <t>必須仕様有無</t>
    <phoneticPr fontId="18"/>
  </si>
  <si>
    <t>必須仕様有無</t>
    <phoneticPr fontId="18"/>
  </si>
  <si>
    <t>必須仕様内容</t>
    <rPh sb="0" eb="6">
      <t>ヒッスシヨウナイヨウ</t>
    </rPh>
    <phoneticPr fontId="18"/>
  </si>
  <si>
    <t>ダイカストマシンＸシリーズ</t>
    <phoneticPr fontId="18"/>
  </si>
  <si>
    <t>aaaa-bbbb■</t>
    <phoneticPr fontId="18"/>
  </si>
  <si>
    <t>aaaa-bbbb■</t>
    <phoneticPr fontId="18"/>
  </si>
  <si>
    <t>あり</t>
    <phoneticPr fontId="18"/>
  </si>
  <si>
    <t>▲▲仕様</t>
  </si>
  <si>
    <t>▲▲仕様</t>
    <phoneticPr fontId="18"/>
  </si>
  <si>
    <t>○○</t>
  </si>
  <si>
    <t>なし</t>
    <phoneticPr fontId="18"/>
  </si>
  <si>
    <t>備考
振り分け</t>
    <phoneticPr fontId="18"/>
  </si>
  <si>
    <t>備考
(自由記入)</t>
    <rPh sb="0" eb="2">
      <t>ビコウ</t>
    </rPh>
    <rPh sb="4" eb="6">
      <t>ジユウ</t>
    </rPh>
    <rPh sb="6" eb="8">
      <t>キニュウ</t>
    </rPh>
    <phoneticPr fontId="18"/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</si>
  <si>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</si>
  <si>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</si>
  <si>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必須
未入力判定</t>
    <rPh sb="0" eb="2">
      <t>ヒッス</t>
    </rPh>
    <rPh sb="3" eb="6">
      <t>ミニュウリョク</t>
    </rPh>
    <rPh sb="6" eb="8">
      <t>ハンテイ</t>
    </rPh>
    <phoneticPr fontId="18"/>
  </si>
  <si>
    <t>必須仕様内容
未入力判定</t>
    <rPh sb="0" eb="6">
      <t>ヒッスシヨウナイヨウ</t>
    </rPh>
    <rPh sb="7" eb="12">
      <t>ミニュウリョクハンテイ</t>
    </rPh>
    <phoneticPr fontId="18"/>
  </si>
  <si>
    <t>重複判定用</t>
    <rPh sb="0" eb="5">
      <t>チョウフクハンテイヨウ</t>
    </rPh>
    <phoneticPr fontId="8"/>
  </si>
  <si>
    <t>性能区分1　※SFDCのみ</t>
    <rPh sb="0" eb="4">
      <t>セイノウクブン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</si>
  <si>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</si>
  <si>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</si>
  <si>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t>-GK(○○タイプ)</t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</si>
  <si>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</si>
  <si>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</si>
  <si>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</si>
  <si>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</si>
  <si>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st-kataban@sii.or.jp</t>
    <phoneticPr fontId="18"/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</si>
  <si>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</si>
  <si>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t>非表示</t>
    <rPh sb="0" eb="3">
      <t>ヒヒョウジ</t>
    </rPh>
    <phoneticPr fontId="18"/>
  </si>
  <si>
    <t>型番+[オプション]　※「なし」の場合は型番のみ</t>
    <rPh sb="17" eb="19">
      <t>バアイ</t>
    </rPh>
    <rPh sb="20" eb="22">
      <t>カタバン</t>
    </rPh>
    <phoneticPr fontId="18"/>
  </si>
  <si>
    <t>型番・性能区分2(オプション)が重複しています。
ご確認のうえ、型番・性能区分2(オプション)の組み合わせが
重複しないよう修正してください。</t>
    <rPh sb="0" eb="2">
      <t>カタバン</t>
    </rPh>
    <rPh sb="3" eb="7">
      <t>セイノウクブン</t>
    </rPh>
    <rPh sb="16" eb="18">
      <t>ジュウフク</t>
    </rPh>
    <rPh sb="26" eb="28">
      <t>カクニン</t>
    </rPh>
    <rPh sb="32" eb="34">
      <t>カタバン</t>
    </rPh>
    <rPh sb="35" eb="37">
      <t>セイノウ</t>
    </rPh>
    <rPh sb="37" eb="39">
      <t>クブン</t>
    </rPh>
    <rPh sb="48" eb="49">
      <t>ク</t>
    </rPh>
    <rPh sb="50" eb="51">
      <t>ア</t>
    </rPh>
    <rPh sb="55" eb="57">
      <t>チョウフク</t>
    </rPh>
    <rPh sb="62" eb="64">
      <t>シュウセイ</t>
    </rPh>
    <phoneticPr fontId="18"/>
  </si>
  <si>
    <t>-</t>
  </si>
  <si>
    <t>-</t>
    <phoneticPr fontId="18"/>
  </si>
  <si>
    <t>-</t>
    <phoneticPr fontId="1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</si>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</sst>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_);[Red]\(0.0\)"/>
    <numFmt numFmtId="177" formatCode="0;\-0;;@"/>
    <numFmt numFmtId="178" formatCode="0_);[Red]\(0\)"/>
    <numFmt numFmtId="179" formatCode="0.0_ "/>
  </numFmts>
  <fonts count="7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2"/>
      <color rgb="FF000000"/>
      <name val="Calibri"/>
      <family val="2"/>
    </font>
    <font>
      <sz val="14"/>
      <color rgb="FFFF0000"/>
      <name val="Meiryo UI"/>
      <family val="3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2"/>
      <color theme="1"/>
      <name val="游ゴシック Medium"/>
      <family val="3"/>
      <charset val="128"/>
    </font>
    <font>
      <sz val="12"/>
      <color theme="1"/>
      <name val="ＭＳ Ｐ明朝"/>
      <family val="1"/>
      <charset val="128"/>
    </font>
    <font>
      <sz val="12"/>
      <color rgb="FF000000"/>
      <name val="Calibri"/>
      <family val="3"/>
      <charset val="128"/>
    </font>
    <font>
      <sz val="12"/>
      <color theme="1"/>
      <name val="Calibri"/>
      <family val="3"/>
      <charset val="128"/>
    </font>
    <font>
      <b/>
      <sz val="20"/>
      <color rgb="FFFF0000"/>
      <name val="Meiryo UI"/>
      <family val="3"/>
      <charset val="128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42" fillId="0" borderId="0" xfId="169" applyFont="1">
      <alignment vertical="center"/>
    </xf>
    <xf numFmtId="0" fontId="43" fillId="0" borderId="0" xfId="169" applyFont="1" applyAlignment="1">
      <alignment horizontal="center" vertical="center"/>
    </xf>
    <xf numFmtId="0" fontId="48" fillId="37" borderId="37" xfId="169" applyFont="1" applyFill="1" applyBorder="1" applyAlignment="1">
      <alignment horizontal="center" vertical="center"/>
    </xf>
    <xf numFmtId="0" fontId="44" fillId="0" borderId="0" xfId="169" applyFont="1">
      <alignment vertical="center"/>
    </xf>
    <xf numFmtId="0" fontId="44" fillId="40" borderId="0" xfId="0" applyFont="1" applyFill="1" applyAlignment="1">
      <alignment horizontal="center" vertical="center" wrapText="1"/>
    </xf>
    <xf numFmtId="0" fontId="44" fillId="40" borderId="0" xfId="169" applyFont="1" applyFill="1" applyAlignment="1">
      <alignment horizontal="center" vertical="center" wrapText="1"/>
    </xf>
    <xf numFmtId="0" fontId="44" fillId="0" borderId="0" xfId="0" applyFont="1">
      <alignment vertical="center"/>
    </xf>
    <xf numFmtId="0" fontId="44" fillId="0" borderId="0" xfId="169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1" fillId="43" borderId="25" xfId="169" applyFont="1" applyFill="1" applyBorder="1" applyAlignment="1">
      <alignment horizontal="center" vertical="center"/>
    </xf>
    <xf numFmtId="0" fontId="51" fillId="43" borderId="27" xfId="169" applyFont="1" applyFill="1" applyBorder="1" applyAlignment="1">
      <alignment horizontal="center" vertical="center" wrapText="1"/>
    </xf>
    <xf numFmtId="0" fontId="51" fillId="43" borderId="29" xfId="169" applyFont="1" applyFill="1" applyBorder="1" applyAlignment="1">
      <alignment horizontal="center" vertical="center"/>
    </xf>
    <xf numFmtId="0" fontId="51" fillId="36" borderId="12" xfId="171" applyFont="1" applyFill="1" applyBorder="1" applyAlignment="1">
      <alignment horizontal="center" vertical="center"/>
    </xf>
    <xf numFmtId="0" fontId="51" fillId="36" borderId="28" xfId="171" applyFont="1" applyFill="1" applyBorder="1" applyAlignment="1">
      <alignment horizontal="center" vertical="center"/>
    </xf>
    <xf numFmtId="177" fontId="52" fillId="33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10" xfId="102" applyNumberFormat="1" applyFont="1" applyBorder="1" applyAlignment="1" applyProtection="1">
      <alignment horizontal="center" vertical="center" shrinkToFit="1"/>
      <protection locked="0"/>
    </xf>
    <xf numFmtId="49" fontId="52" fillId="0" borderId="10" xfId="102" applyNumberFormat="1" applyFont="1" applyBorder="1" applyAlignment="1" applyProtection="1">
      <alignment horizontal="center" vertical="center" shrinkToFit="1"/>
      <protection locked="0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center" vertical="center" shrinkToFit="1"/>
      <protection locked="0"/>
    </xf>
    <xf numFmtId="0" fontId="51" fillId="42" borderId="27" xfId="169" applyFont="1" applyFill="1" applyBorder="1" applyAlignment="1">
      <alignment horizontal="center" vertical="center" shrinkToFit="1"/>
    </xf>
    <xf numFmtId="0" fontId="51" fillId="42" borderId="10" xfId="169" applyFont="1" applyFill="1" applyBorder="1" applyAlignment="1">
      <alignment horizontal="center" vertical="center" shrinkToFit="1"/>
    </xf>
    <xf numFmtId="0" fontId="51" fillId="42" borderId="10" xfId="102" applyNumberFormat="1" applyFont="1" applyFill="1" applyBorder="1" applyAlignment="1" applyProtection="1">
      <alignment horizontal="center" vertical="center" shrinkToFit="1"/>
    </xf>
    <xf numFmtId="49" fontId="51" fillId="42" borderId="10" xfId="102" applyNumberFormat="1" applyFont="1" applyFill="1" applyBorder="1" applyAlignment="1" applyProtection="1">
      <alignment horizontal="center" vertical="center" shrinkToFit="1"/>
    </xf>
    <xf numFmtId="0" fontId="51" fillId="42" borderId="11" xfId="102" applyNumberFormat="1" applyFont="1" applyFill="1" applyBorder="1" applyAlignment="1" applyProtection="1">
      <alignment horizontal="center" vertical="center" shrinkToFit="1"/>
    </xf>
    <xf numFmtId="0" fontId="51" fillId="42" borderId="28" xfId="171" applyFont="1" applyFill="1" applyBorder="1" applyAlignment="1">
      <alignment horizontal="left" vertical="center" shrinkToFit="1"/>
    </xf>
    <xf numFmtId="0" fontId="55" fillId="0" borderId="11" xfId="170" applyFont="1" applyBorder="1" applyAlignment="1">
      <alignment horizontal="center" vertical="center" wrapText="1" shrinkToFit="1"/>
    </xf>
    <xf numFmtId="0" fontId="50" fillId="39" borderId="27" xfId="170" applyFont="1" applyFill="1" applyBorder="1" applyAlignment="1">
      <alignment horizontal="center" vertical="center"/>
    </xf>
    <xf numFmtId="0" fontId="47" fillId="35" borderId="10" xfId="170" applyFont="1" applyFill="1" applyBorder="1" applyAlignment="1">
      <alignment horizontal="center" vertical="center"/>
    </xf>
    <xf numFmtId="0" fontId="47" fillId="38" borderId="10" xfId="170" applyFont="1" applyFill="1" applyBorder="1" applyAlignment="1">
      <alignment horizontal="center" vertical="center"/>
    </xf>
    <xf numFmtId="0" fontId="50" fillId="39" borderId="32" xfId="169" applyFont="1" applyFill="1" applyBorder="1" applyAlignment="1">
      <alignment horizontal="center" vertical="center" wrapText="1"/>
    </xf>
    <xf numFmtId="0" fontId="43" fillId="0" borderId="0" xfId="169" applyFont="1">
      <alignment vertical="center"/>
    </xf>
    <xf numFmtId="0" fontId="52" fillId="0" borderId="27" xfId="169" applyFont="1" applyBorder="1" applyAlignment="1">
      <alignment horizontal="center" vertical="center" shrinkToFit="1"/>
    </xf>
    <xf numFmtId="0" fontId="42" fillId="0" borderId="0" xfId="169" applyFont="1" applyAlignment="1">
      <alignment horizontal="center" vertical="center"/>
    </xf>
    <xf numFmtId="0" fontId="52" fillId="33" borderId="10" xfId="169" applyFont="1" applyFill="1" applyBorder="1" applyAlignment="1">
      <alignment horizontal="center" vertical="center" shrinkToFit="1"/>
    </xf>
    <xf numFmtId="177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0" fontId="51" fillId="33" borderId="10" xfId="169" applyFont="1" applyFill="1" applyBorder="1" applyAlignment="1">
      <alignment horizontal="center" vertical="center" shrinkToFit="1"/>
    </xf>
    <xf numFmtId="0" fontId="52" fillId="0" borderId="32" xfId="169" applyFont="1" applyBorder="1" applyAlignment="1">
      <alignment horizontal="center" vertical="center" shrinkToFit="1"/>
    </xf>
    <xf numFmtId="0" fontId="52" fillId="33" borderId="49" xfId="169" applyFont="1" applyFill="1" applyBorder="1" applyAlignment="1">
      <alignment horizontal="center" vertical="center" shrinkToFit="1"/>
    </xf>
    <xf numFmtId="177" fontId="52" fillId="33" borderId="49" xfId="102" applyNumberFormat="1" applyFont="1" applyFill="1" applyBorder="1" applyAlignment="1" applyProtection="1">
      <alignment horizontal="center" vertical="center" shrinkToFit="1"/>
    </xf>
    <xf numFmtId="49" fontId="52" fillId="0" borderId="49" xfId="102" applyNumberFormat="1" applyFont="1" applyFill="1" applyBorder="1" applyAlignment="1" applyProtection="1">
      <alignment horizontal="center" vertical="center" shrinkToFit="1"/>
      <protection locked="0"/>
    </xf>
    <xf numFmtId="0" fontId="52" fillId="33" borderId="49" xfId="102" applyNumberFormat="1" applyFont="1" applyFill="1" applyBorder="1" applyAlignment="1" applyProtection="1">
      <alignment horizontal="center" vertical="center" shrinkToFit="1"/>
    </xf>
    <xf numFmtId="177" fontId="52" fillId="0" borderId="49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49" xfId="102" applyNumberFormat="1" applyFont="1" applyBorder="1" applyAlignment="1" applyProtection="1">
      <alignment horizontal="center" vertical="center" shrinkToFit="1"/>
      <protection locked="0"/>
    </xf>
    <xf numFmtId="49" fontId="52" fillId="0" borderId="49" xfId="102" applyNumberFormat="1" applyFont="1" applyBorder="1" applyAlignment="1" applyProtection="1">
      <alignment horizontal="center" vertical="center" shrinkToFit="1"/>
      <protection locked="0"/>
    </xf>
    <xf numFmtId="0" fontId="52" fillId="0" borderId="40" xfId="102" applyNumberFormat="1" applyFont="1" applyBorder="1" applyAlignment="1" applyProtection="1">
      <alignment horizontal="center" vertical="center" shrinkToFit="1"/>
      <protection locked="0"/>
    </xf>
    <xf numFmtId="0" fontId="51" fillId="33" borderId="49" xfId="102" applyNumberFormat="1" applyFont="1" applyFill="1" applyBorder="1" applyAlignment="1" applyProtection="1">
      <alignment horizontal="center" vertical="center" shrinkToFit="1"/>
    </xf>
    <xf numFmtId="0" fontId="45" fillId="0" borderId="0" xfId="170" applyFont="1" applyAlignment="1">
      <alignment horizontal="center" vertical="center"/>
    </xf>
    <xf numFmtId="0" fontId="47" fillId="0" borderId="0" xfId="170" applyFont="1" applyAlignment="1">
      <alignment horizontal="center" vertical="center"/>
    </xf>
    <xf numFmtId="178" fontId="43" fillId="0" borderId="0" xfId="169" applyNumberFormat="1" applyFont="1">
      <alignment vertical="center"/>
    </xf>
    <xf numFmtId="178" fontId="42" fillId="0" borderId="0" xfId="169" applyNumberFormat="1" applyFont="1">
      <alignment vertical="center"/>
    </xf>
    <xf numFmtId="0" fontId="56" fillId="0" borderId="0" xfId="169" applyFont="1">
      <alignment vertical="center"/>
    </xf>
    <xf numFmtId="0" fontId="58" fillId="0" borderId="0" xfId="169" applyFont="1" applyAlignment="1">
      <alignment horizontal="center" vertical="center" wrapText="1" readingOrder="1"/>
    </xf>
    <xf numFmtId="0" fontId="59" fillId="0" borderId="0" xfId="0" applyFont="1" applyAlignment="1">
      <alignment horizontal="left" vertical="center" readingOrder="1"/>
    </xf>
    <xf numFmtId="0" fontId="60" fillId="0" borderId="0" xfId="0" applyFont="1" applyAlignment="1">
      <alignment horizontal="left" vertical="center" indent="1" readingOrder="1"/>
    </xf>
    <xf numFmtId="0" fontId="1" fillId="0" borderId="0" xfId="179">
      <alignment vertical="center"/>
    </xf>
    <xf numFmtId="0" fontId="56" fillId="0" borderId="0" xfId="0" applyFont="1">
      <alignment vertical="center"/>
    </xf>
    <xf numFmtId="0" fontId="55" fillId="0" borderId="0" xfId="170" applyFont="1" applyAlignment="1">
      <alignment horizontal="left" vertical="center" shrinkToFit="1"/>
    </xf>
    <xf numFmtId="14" fontId="47" fillId="0" borderId="0" xfId="170" applyNumberFormat="1" applyFont="1" applyAlignment="1">
      <alignment horizontal="center" vertical="center"/>
    </xf>
    <xf numFmtId="0" fontId="57" fillId="0" borderId="0" xfId="0" applyFont="1" applyAlignment="1">
      <alignment horizontal="left" vertical="center" wrapText="1"/>
    </xf>
    <xf numFmtId="0" fontId="56" fillId="0" borderId="0" xfId="0" applyFont="1" applyAlignment="1">
      <alignment horizontal="center" vertical="center"/>
    </xf>
    <xf numFmtId="0" fontId="52" fillId="0" borderId="10" xfId="169" applyFont="1" applyBorder="1" applyAlignment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</xf>
    <xf numFmtId="177" fontId="52" fillId="0" borderId="10" xfId="102" applyNumberFormat="1" applyFont="1" applyFill="1" applyBorder="1" applyAlignment="1" applyProtection="1">
      <alignment horizontal="center" vertical="center" shrinkToFit="1"/>
    </xf>
    <xf numFmtId="0" fontId="52" fillId="0" borderId="10" xfId="102" applyNumberFormat="1" applyFont="1" applyBorder="1" applyAlignment="1" applyProtection="1">
      <alignment horizontal="center" vertical="center" shrinkToFit="1"/>
    </xf>
    <xf numFmtId="49" fontId="52" fillId="0" borderId="10" xfId="102" applyNumberFormat="1" applyFont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center" vertical="center" shrinkToFit="1"/>
    </xf>
    <xf numFmtId="0" fontId="51" fillId="0" borderId="28" xfId="171" applyFont="1" applyBorder="1" applyAlignment="1">
      <alignment horizontal="left" vertical="center" shrinkToFit="1"/>
    </xf>
    <xf numFmtId="0" fontId="51" fillId="0" borderId="50" xfId="171" applyFont="1" applyBorder="1" applyAlignment="1">
      <alignment horizontal="left" vertical="center" shrinkToFit="1"/>
    </xf>
    <xf numFmtId="0" fontId="48" fillId="0" borderId="0" xfId="169" applyFont="1" applyAlignment="1">
      <alignment horizontal="center" vertical="center"/>
    </xf>
    <xf numFmtId="14" fontId="48" fillId="0" borderId="0" xfId="169" applyNumberFormat="1" applyFont="1" applyAlignment="1">
      <alignment horizontal="center" vertical="center"/>
    </xf>
    <xf numFmtId="14" fontId="48" fillId="0" borderId="0" xfId="169" applyNumberFormat="1" applyFont="1" applyAlignment="1">
      <alignment horizontal="right" vertical="center"/>
    </xf>
    <xf numFmtId="49" fontId="48" fillId="0" borderId="0" xfId="169" applyNumberFormat="1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47" fillId="37" borderId="35" xfId="169" applyFont="1" applyFill="1" applyBorder="1" applyAlignment="1">
      <alignment horizontal="center" vertical="center"/>
    </xf>
    <xf numFmtId="0" fontId="51" fillId="0" borderId="10" xfId="169" applyFont="1" applyBorder="1" applyAlignment="1" applyProtection="1">
      <alignment horizontal="center" vertical="center" shrinkToFit="1"/>
      <protection locked="0"/>
    </xf>
    <xf numFmtId="0" fontId="51" fillId="0" borderId="49" xfId="169" applyFont="1" applyBorder="1" applyAlignment="1" applyProtection="1">
      <alignment horizontal="center" vertical="center" shrinkToFit="1"/>
      <protection locked="0"/>
    </xf>
    <xf numFmtId="49" fontId="51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44" fillId="34" borderId="51" xfId="169" applyFont="1" applyFill="1" applyBorder="1">
      <alignment vertical="center"/>
    </xf>
    <xf numFmtId="0" fontId="44" fillId="34" borderId="52" xfId="169" applyFont="1" applyFill="1" applyBorder="1">
      <alignment vertical="center"/>
    </xf>
    <xf numFmtId="0" fontId="51" fillId="0" borderId="11" xfId="178" applyNumberFormat="1" applyFont="1" applyFill="1" applyBorder="1" applyAlignment="1" applyProtection="1">
      <alignment horizontal="center" vertical="center"/>
      <protection locked="0"/>
    </xf>
    <xf numFmtId="0" fontId="51" fillId="0" borderId="40" xfId="178" applyNumberFormat="1" applyFont="1" applyFill="1" applyBorder="1" applyAlignment="1" applyProtection="1">
      <alignment horizontal="center" vertical="center"/>
      <protection locked="0"/>
    </xf>
    <xf numFmtId="0" fontId="51" fillId="0" borderId="11" xfId="102" applyNumberFormat="1" applyFont="1" applyBorder="1" applyAlignment="1" applyProtection="1">
      <alignment horizontal="center" vertical="center" shrinkToFit="1"/>
      <protection locked="0"/>
    </xf>
    <xf numFmtId="0" fontId="51" fillId="0" borderId="40" xfId="102" applyNumberFormat="1" applyFont="1" applyBorder="1" applyAlignment="1" applyProtection="1">
      <alignment horizontal="center" vertical="center" shrinkToFit="1"/>
      <protection locked="0"/>
    </xf>
    <xf numFmtId="0" fontId="51" fillId="0" borderId="11" xfId="178" applyNumberFormat="1" applyFont="1" applyFill="1" applyBorder="1" applyAlignment="1" applyProtection="1">
      <alignment horizontal="center" vertical="center"/>
    </xf>
    <xf numFmtId="0" fontId="51" fillId="0" borderId="11" xfId="102" applyNumberFormat="1" applyFont="1" applyBorder="1" applyAlignment="1" applyProtection="1">
      <alignment horizontal="center" vertical="center" shrinkToFit="1"/>
    </xf>
    <xf numFmtId="0" fontId="65" fillId="0" borderId="0" xfId="43" applyFont="1">
      <alignment vertical="center"/>
    </xf>
    <xf numFmtId="0" fontId="66" fillId="44" borderId="56" xfId="43" applyFont="1" applyFill="1" applyBorder="1">
      <alignment vertical="center"/>
    </xf>
    <xf numFmtId="0" fontId="66" fillId="44" borderId="56" xfId="43" applyFont="1" applyFill="1" applyBorder="1" applyAlignment="1">
      <alignment vertical="center" wrapText="1"/>
    </xf>
    <xf numFmtId="49" fontId="66" fillId="44" borderId="57" xfId="43" applyNumberFormat="1" applyFont="1" applyFill="1" applyBorder="1">
      <alignment vertical="center"/>
    </xf>
    <xf numFmtId="0" fontId="66" fillId="0" borderId="10" xfId="43" applyFont="1" applyBorder="1" applyAlignment="1">
      <alignment horizontal="left" vertical="center" shrinkToFit="1"/>
    </xf>
    <xf numFmtId="0" fontId="66" fillId="0" borderId="11" xfId="43" applyFont="1" applyBorder="1">
      <alignment vertical="center"/>
    </xf>
    <xf numFmtId="0" fontId="66" fillId="0" borderId="43" xfId="43" applyFont="1" applyBorder="1">
      <alignment vertical="center"/>
    </xf>
    <xf numFmtId="0" fontId="66" fillId="0" borderId="10" xfId="43" applyFont="1" applyBorder="1">
      <alignment vertical="center"/>
    </xf>
    <xf numFmtId="0" fontId="66" fillId="0" borderId="10" xfId="43" applyFont="1" applyBorder="1" applyAlignment="1">
      <alignment horizontal="left" vertical="center"/>
    </xf>
    <xf numFmtId="0" fontId="66" fillId="0" borderId="0" xfId="43" applyFont="1">
      <alignment vertical="center"/>
    </xf>
    <xf numFmtId="0" fontId="67" fillId="0" borderId="0" xfId="179" applyFont="1">
      <alignment vertical="center"/>
    </xf>
    <xf numFmtId="0" fontId="32" fillId="0" borderId="10" xfId="179" applyFont="1" applyBorder="1" applyAlignment="1">
      <alignment horizontal="center" vertical="center"/>
    </xf>
    <xf numFmtId="0" fontId="32" fillId="0" borderId="43" xfId="179" applyFont="1" applyBorder="1" applyAlignment="1">
      <alignment horizontal="center" vertical="center"/>
    </xf>
    <xf numFmtId="14" fontId="47" fillId="0" borderId="10" xfId="170" applyNumberFormat="1" applyFont="1" applyBorder="1" applyAlignment="1">
      <alignment horizontal="center" vertical="center"/>
    </xf>
    <xf numFmtId="0" fontId="51" fillId="45" borderId="26" xfId="169" applyFont="1" applyFill="1" applyBorder="1" applyAlignment="1">
      <alignment horizontal="center" vertical="center"/>
    </xf>
    <xf numFmtId="0" fontId="51" fillId="45" borderId="10" xfId="169" applyFont="1" applyFill="1" applyBorder="1" applyAlignment="1">
      <alignment horizontal="center" vertical="center"/>
    </xf>
    <xf numFmtId="0" fontId="51" fillId="46" borderId="26" xfId="169" applyFont="1" applyFill="1" applyBorder="1" applyAlignment="1">
      <alignment horizontal="center" vertical="center"/>
    </xf>
    <xf numFmtId="0" fontId="51" fillId="46" borderId="10" xfId="169" applyFont="1" applyFill="1" applyBorder="1" applyAlignment="1">
      <alignment horizontal="center" vertical="center"/>
    </xf>
    <xf numFmtId="0" fontId="51" fillId="46" borderId="10" xfId="0" applyFont="1" applyFill="1" applyBorder="1" applyAlignment="1">
      <alignment horizontal="center" vertical="center"/>
    </xf>
    <xf numFmtId="178" fontId="51" fillId="46" borderId="26" xfId="169" applyNumberFormat="1" applyFont="1" applyFill="1" applyBorder="1" applyAlignment="1">
      <alignment horizontal="center" vertical="center"/>
    </xf>
    <xf numFmtId="178" fontId="51" fillId="46" borderId="11" xfId="169" applyNumberFormat="1" applyFont="1" applyFill="1" applyBorder="1" applyAlignment="1">
      <alignment horizontal="center" vertical="center"/>
    </xf>
    <xf numFmtId="0" fontId="52" fillId="46" borderId="10" xfId="0" applyFont="1" applyFill="1" applyBorder="1" applyAlignment="1">
      <alignment horizontal="center" vertical="center" wrapText="1"/>
    </xf>
    <xf numFmtId="0" fontId="52" fillId="46" borderId="10" xfId="0" applyFont="1" applyFill="1" applyBorder="1" applyAlignment="1">
      <alignment horizontal="center" vertical="center"/>
    </xf>
    <xf numFmtId="178" fontId="52" fillId="46" borderId="11" xfId="0" applyNumberFormat="1" applyFont="1" applyFill="1" applyBorder="1" applyAlignment="1">
      <alignment horizontal="center" vertical="center" wrapText="1"/>
    </xf>
    <xf numFmtId="0" fontId="52" fillId="46" borderId="48" xfId="0" applyFont="1" applyFill="1" applyBorder="1" applyAlignment="1">
      <alignment horizontal="center" vertical="center"/>
    </xf>
    <xf numFmtId="0" fontId="52" fillId="46" borderId="26" xfId="0" applyFont="1" applyFill="1" applyBorder="1" applyAlignment="1">
      <alignment horizontal="center" vertical="center"/>
    </xf>
    <xf numFmtId="0" fontId="52" fillId="47" borderId="30" xfId="169" applyFont="1" applyFill="1" applyBorder="1" applyAlignment="1">
      <alignment horizontal="center" vertical="center"/>
    </xf>
    <xf numFmtId="178" fontId="52" fillId="47" borderId="30" xfId="169" applyNumberFormat="1" applyFont="1" applyFill="1" applyBorder="1" applyAlignment="1">
      <alignment horizontal="center" vertical="center"/>
    </xf>
    <xf numFmtId="0" fontId="51" fillId="47" borderId="30" xfId="169" applyFont="1" applyFill="1" applyBorder="1" applyAlignment="1">
      <alignment horizontal="center" vertical="center"/>
    </xf>
    <xf numFmtId="0" fontId="52" fillId="47" borderId="49" xfId="0" applyFont="1" applyFill="1" applyBorder="1" applyAlignment="1">
      <alignment horizontal="center" vertical="center"/>
    </xf>
    <xf numFmtId="0" fontId="52" fillId="48" borderId="49" xfId="0" applyFont="1" applyFill="1" applyBorder="1" applyAlignment="1">
      <alignment horizontal="center" vertical="center"/>
    </xf>
    <xf numFmtId="0" fontId="52" fillId="49" borderId="30" xfId="169" applyFont="1" applyFill="1" applyBorder="1" applyAlignment="1">
      <alignment horizontal="center" vertical="center"/>
    </xf>
    <xf numFmtId="14" fontId="47" fillId="0" borderId="10" xfId="170" applyNumberFormat="1" applyFont="1" applyBorder="1" applyAlignment="1" applyProtection="1">
      <alignment horizontal="center" vertical="center"/>
      <protection locked="0"/>
    </xf>
    <xf numFmtId="0" fontId="52" fillId="0" borderId="10" xfId="102" applyNumberFormat="1" applyFont="1" applyFill="1" applyBorder="1" applyAlignment="1" applyProtection="1">
      <alignment horizontal="center" vertical="center" shrinkToFit="1"/>
    </xf>
    <xf numFmtId="0" fontId="51" fillId="50" borderId="10" xfId="102" applyNumberFormat="1" applyFont="1" applyFill="1" applyBorder="1" applyAlignment="1" applyProtection="1">
      <alignment horizontal="center" vertical="center" shrinkToFit="1"/>
    </xf>
    <xf numFmtId="0" fontId="51" fillId="42" borderId="10" xfId="171" applyFont="1" applyFill="1" applyBorder="1" applyAlignment="1">
      <alignment horizontal="center" vertical="center" shrinkToFit="1"/>
    </xf>
    <xf numFmtId="0" fontId="51" fillId="0" borderId="10" xfId="171" applyFont="1" applyBorder="1" applyAlignment="1">
      <alignment horizontal="center" vertical="center" shrinkToFit="1"/>
    </xf>
    <xf numFmtId="0" fontId="51" fillId="0" borderId="49" xfId="171" applyFont="1" applyBorder="1" applyAlignment="1">
      <alignment horizontal="center" vertical="center" shrinkToFit="1"/>
    </xf>
    <xf numFmtId="0" fontId="51" fillId="0" borderId="27" xfId="102" applyNumberFormat="1" applyFont="1" applyFill="1" applyBorder="1" applyAlignment="1" applyProtection="1">
      <alignment horizontal="center" vertical="center"/>
    </xf>
    <xf numFmtId="0" fontId="51" fillId="0" borderId="28" xfId="102" applyNumberFormat="1" applyFont="1" applyFill="1" applyBorder="1" applyAlignment="1" applyProtection="1">
      <alignment horizontal="center" vertical="center"/>
    </xf>
    <xf numFmtId="0" fontId="51" fillId="0" borderId="32" xfId="102" applyNumberFormat="1" applyFont="1" applyFill="1" applyBorder="1" applyAlignment="1" applyProtection="1">
      <alignment horizontal="center" vertical="center"/>
    </xf>
    <xf numFmtId="0" fontId="51" fillId="0" borderId="50" xfId="102" applyNumberFormat="1" applyFont="1" applyFill="1" applyBorder="1" applyAlignment="1" applyProtection="1">
      <alignment horizontal="center" vertical="center"/>
    </xf>
    <xf numFmtId="0" fontId="51" fillId="42" borderId="27" xfId="102" applyNumberFormat="1" applyFont="1" applyFill="1" applyBorder="1" applyAlignment="1" applyProtection="1">
      <alignment horizontal="center" vertical="center"/>
    </xf>
    <xf numFmtId="0" fontId="51" fillId="42" borderId="28" xfId="102" applyNumberFormat="1" applyFont="1" applyFill="1" applyBorder="1" applyAlignment="1" applyProtection="1">
      <alignment horizontal="center" vertical="center"/>
    </xf>
    <xf numFmtId="0" fontId="44" fillId="34" borderId="0" xfId="169" applyFont="1" applyFill="1" applyAlignment="1">
      <alignment horizontal="center" vertical="center"/>
    </xf>
    <xf numFmtId="0" fontId="42" fillId="34" borderId="0" xfId="169" applyFont="1" applyFill="1">
      <alignment vertical="center"/>
    </xf>
    <xf numFmtId="0" fontId="66" fillId="51" borderId="56" xfId="43" applyFont="1" applyFill="1" applyBorder="1">
      <alignment vertical="center"/>
    </xf>
    <xf numFmtId="49" fontId="66" fillId="51" borderId="57" xfId="43" applyNumberFormat="1" applyFont="1" applyFill="1" applyBorder="1">
      <alignment vertical="center"/>
    </xf>
    <xf numFmtId="0" fontId="71" fillId="0" borderId="0" xfId="169" applyFont="1">
      <alignment vertical="center"/>
    </xf>
    <xf numFmtId="0" fontId="58" fillId="0" borderId="0" xfId="0" applyFont="1">
      <alignment vertical="center"/>
    </xf>
    <xf numFmtId="0" fontId="63" fillId="0" borderId="0" xfId="169" applyFont="1" applyAlignment="1">
      <alignment horizontal="center" vertical="center" wrapText="1" readingOrder="1"/>
    </xf>
    <xf numFmtId="0" fontId="64" fillId="0" borderId="0" xfId="169" applyFont="1" applyAlignment="1">
      <alignment horizontal="center" vertical="center"/>
    </xf>
    <xf numFmtId="0" fontId="63" fillId="0" borderId="0" xfId="0" applyFont="1" applyAlignment="1">
      <alignment horizontal="left" vertical="center" readingOrder="1"/>
    </xf>
    <xf numFmtId="0" fontId="64" fillId="0" borderId="0" xfId="169" applyFont="1">
      <alignment vertical="center"/>
    </xf>
    <xf numFmtId="0" fontId="63" fillId="0" borderId="0" xfId="0" applyFont="1" applyAlignment="1">
      <alignment horizontal="right" vertical="center" readingOrder="1"/>
    </xf>
    <xf numFmtId="0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49" xfId="102" applyNumberFormat="1" applyFont="1" applyFill="1" applyBorder="1" applyAlignment="1" applyProtection="1">
      <alignment horizontal="center" vertical="center" shrinkToFit="1"/>
      <protection locked="0"/>
    </xf>
    <xf numFmtId="179" fontId="51" fillId="33" borderId="10" xfId="177" applyNumberFormat="1" applyFont="1" applyFill="1" applyBorder="1" applyAlignment="1" applyProtection="1">
      <alignment horizontal="center" vertical="center" shrinkToFit="1"/>
    </xf>
    <xf numFmtId="179" fontId="51" fillId="33" borderId="49" xfId="177" applyNumberFormat="1" applyFont="1" applyFill="1" applyBorder="1" applyAlignment="1" applyProtection="1">
      <alignment horizontal="center" vertical="center" shrinkToFit="1"/>
    </xf>
    <xf numFmtId="0" fontId="73" fillId="0" borderId="43" xfId="179" applyFont="1" applyBorder="1">
      <alignment vertical="center"/>
    </xf>
    <xf numFmtId="0" fontId="27" fillId="0" borderId="10" xfId="181" applyFont="1" applyFill="1" applyBorder="1" applyAlignment="1" applyProtection="1">
      <alignment vertical="center" wrapText="1"/>
    </xf>
    <xf numFmtId="49" fontId="52" fillId="42" borderId="10" xfId="102" applyNumberFormat="1" applyFont="1" applyFill="1" applyBorder="1" applyAlignment="1" applyProtection="1">
      <alignment horizontal="center" vertical="center" shrinkToFit="1"/>
    </xf>
    <xf numFmtId="0" fontId="48" fillId="0" borderId="0" xfId="169" applyFont="1">
      <alignment vertical="center"/>
    </xf>
    <xf numFmtId="0" fontId="56" fillId="40" borderId="0" xfId="0" applyFont="1" applyFill="1" applyAlignment="1">
      <alignment horizontal="center" vertical="center" wrapText="1"/>
    </xf>
    <xf numFmtId="0" fontId="56" fillId="40" borderId="0" xfId="169" applyFont="1" applyFill="1" applyAlignment="1">
      <alignment horizontal="center" vertical="center" wrapText="1"/>
    </xf>
    <xf numFmtId="0" fontId="52" fillId="0" borderId="43" xfId="102" applyNumberFormat="1" applyFont="1" applyBorder="1" applyAlignment="1" applyProtection="1">
      <alignment horizontal="center" vertical="center" shrinkToFit="1"/>
      <protection locked="0"/>
    </xf>
    <xf numFmtId="0" fontId="42" fillId="0" borderId="22" xfId="169" applyFont="1" applyBorder="1">
      <alignment vertical="center"/>
    </xf>
    <xf numFmtId="0" fontId="62" fillId="49" borderId="30" xfId="169" applyFont="1" applyFill="1" applyBorder="1" applyAlignment="1">
      <alignment horizontal="center" vertical="center"/>
    </xf>
    <xf numFmtId="0" fontId="51" fillId="45" borderId="10" xfId="0" applyFont="1" applyFill="1" applyBorder="1" applyAlignment="1">
      <alignment horizontal="center" vertical="center"/>
    </xf>
    <xf numFmtId="0" fontId="52" fillId="46" borderId="61" xfId="0" applyFont="1" applyFill="1" applyBorder="1" applyAlignment="1">
      <alignment horizontal="center" vertical="center"/>
    </xf>
    <xf numFmtId="0" fontId="51" fillId="46" borderId="28" xfId="0" applyFont="1" applyFill="1" applyBorder="1" applyAlignment="1">
      <alignment horizontal="center" vertical="center"/>
    </xf>
    <xf numFmtId="0" fontId="52" fillId="48" borderId="50" xfId="0" applyFont="1" applyFill="1" applyBorder="1" applyAlignment="1">
      <alignment horizontal="center" vertical="center"/>
    </xf>
    <xf numFmtId="49" fontId="51" fillId="42" borderId="28" xfId="102" applyNumberFormat="1" applyFont="1" applyFill="1" applyBorder="1" applyAlignment="1" applyProtection="1">
      <alignment horizontal="center" vertical="center" shrinkToFit="1"/>
    </xf>
    <xf numFmtId="0" fontId="51" fillId="49" borderId="26" xfId="169" applyFont="1" applyFill="1" applyBorder="1" applyAlignment="1">
      <alignment horizontal="center" vertical="center"/>
    </xf>
    <xf numFmtId="0" fontId="51" fillId="49" borderId="10" xfId="169" applyFont="1" applyFill="1" applyBorder="1" applyAlignment="1">
      <alignment horizontal="center" vertical="center"/>
    </xf>
    <xf numFmtId="49" fontId="51" fillId="0" borderId="10" xfId="102" applyNumberFormat="1" applyFont="1" applyFill="1" applyBorder="1" applyAlignment="1" applyProtection="1">
      <alignment horizontal="center" vertical="center" shrinkToFit="1"/>
    </xf>
    <xf numFmtId="49" fontId="51" fillId="0" borderId="28" xfId="102" applyNumberFormat="1" applyFont="1" applyFill="1" applyBorder="1" applyAlignment="1" applyProtection="1">
      <alignment horizontal="center" vertical="center" shrinkToFit="1"/>
    </xf>
    <xf numFmtId="49" fontId="51" fillId="0" borderId="10" xfId="102" quotePrefix="1" applyNumberFormat="1" applyFont="1" applyFill="1" applyBorder="1" applyAlignment="1" applyProtection="1">
      <alignment horizontal="center" vertical="center" shrinkToFit="1"/>
    </xf>
    <xf numFmtId="49" fontId="51" fillId="0" borderId="10" xfId="102" quotePrefix="1" applyNumberFormat="1" applyFont="1" applyFill="1" applyBorder="1" applyAlignment="1" applyProtection="1">
      <alignment horizontal="center" vertical="center" shrinkToFit="1"/>
      <protection locked="0"/>
    </xf>
    <xf numFmtId="49" fontId="51" fillId="0" borderId="28" xfId="102" applyNumberFormat="1" applyFont="1" applyFill="1" applyBorder="1" applyAlignment="1" applyProtection="1">
      <alignment horizontal="center" vertical="center" shrinkToFit="1"/>
      <protection locked="0"/>
    </xf>
    <xf numFmtId="49" fontId="51" fillId="0" borderId="49" xfId="102" applyNumberFormat="1" applyFont="1" applyFill="1" applyBorder="1" applyAlignment="1" applyProtection="1">
      <alignment horizontal="center" vertical="center" shrinkToFit="1"/>
      <protection locked="0"/>
    </xf>
    <xf numFmtId="49" fontId="51" fillId="0" borderId="50" xfId="102" applyNumberFormat="1" applyFont="1" applyFill="1" applyBorder="1" applyAlignment="1" applyProtection="1">
      <alignment horizontal="center" vertical="center" shrinkToFit="1"/>
      <protection locked="0"/>
    </xf>
    <xf numFmtId="49" fontId="51" fillId="42" borderId="11" xfId="102" quotePrefix="1" applyNumberFormat="1" applyFont="1" applyFill="1" applyBorder="1" applyAlignment="1" applyProtection="1">
      <alignment horizontal="center" vertical="center" shrinkToFit="1"/>
    </xf>
    <xf numFmtId="0" fontId="52" fillId="46" borderId="58" xfId="169" applyFont="1" applyFill="1" applyBorder="1" applyAlignment="1">
      <alignment horizontal="center" vertical="center"/>
    </xf>
    <xf numFmtId="0" fontId="52" fillId="46" borderId="59" xfId="169" applyFont="1" applyFill="1" applyBorder="1" applyAlignment="1">
      <alignment horizontal="center" vertical="center"/>
    </xf>
    <xf numFmtId="0" fontId="52" fillId="46" borderId="60" xfId="169" applyFont="1" applyFill="1" applyBorder="1" applyAlignment="1">
      <alignment horizontal="center" vertical="center"/>
    </xf>
    <xf numFmtId="0" fontId="52" fillId="46" borderId="42" xfId="0" applyFont="1" applyFill="1" applyBorder="1" applyAlignment="1">
      <alignment horizontal="center" vertical="center"/>
    </xf>
    <xf numFmtId="0" fontId="52" fillId="46" borderId="19" xfId="0" applyFont="1" applyFill="1" applyBorder="1" applyAlignment="1">
      <alignment horizontal="center" vertical="center"/>
    </xf>
    <xf numFmtId="0" fontId="52" fillId="46" borderId="14" xfId="0" applyFont="1" applyFill="1" applyBorder="1" applyAlignment="1">
      <alignment horizontal="center" vertical="center"/>
    </xf>
    <xf numFmtId="0" fontId="52" fillId="46" borderId="42" xfId="0" applyFont="1" applyFill="1" applyBorder="1" applyAlignment="1">
      <alignment horizontal="center" vertical="center" wrapText="1"/>
    </xf>
    <xf numFmtId="0" fontId="52" fillId="46" borderId="19" xfId="0" applyFont="1" applyFill="1" applyBorder="1" applyAlignment="1">
      <alignment horizontal="center" vertical="center" wrapText="1"/>
    </xf>
    <xf numFmtId="0" fontId="52" fillId="46" borderId="14" xfId="0" applyFont="1" applyFill="1" applyBorder="1" applyAlignment="1">
      <alignment horizontal="center" vertical="center" wrapText="1"/>
    </xf>
    <xf numFmtId="0" fontId="52" fillId="46" borderId="33" xfId="0" applyFont="1" applyFill="1" applyBorder="1" applyAlignment="1">
      <alignment horizontal="center" vertical="center"/>
    </xf>
    <xf numFmtId="0" fontId="52" fillId="46" borderId="34" xfId="0" applyFont="1" applyFill="1" applyBorder="1" applyAlignment="1">
      <alignment horizontal="center" vertical="center"/>
    </xf>
    <xf numFmtId="0" fontId="52" fillId="46" borderId="15" xfId="0" applyFont="1" applyFill="1" applyBorder="1" applyAlignment="1">
      <alignment horizontal="center" vertical="center"/>
    </xf>
    <xf numFmtId="0" fontId="52" fillId="46" borderId="18" xfId="0" applyFont="1" applyFill="1" applyBorder="1" applyAlignment="1">
      <alignment horizontal="center" vertical="center"/>
    </xf>
    <xf numFmtId="38" fontId="52" fillId="46" borderId="42" xfId="102" applyFont="1" applyFill="1" applyBorder="1" applyAlignment="1" applyProtection="1">
      <alignment horizontal="center" vertical="center" wrapText="1"/>
    </xf>
    <xf numFmtId="38" fontId="52" fillId="46" borderId="19" xfId="102" applyFont="1" applyFill="1" applyBorder="1" applyAlignment="1" applyProtection="1">
      <alignment horizontal="center" vertical="center"/>
    </xf>
    <xf numFmtId="38" fontId="52" fillId="46" borderId="14" xfId="102" applyFont="1" applyFill="1" applyBorder="1" applyAlignment="1" applyProtection="1">
      <alignment horizontal="center" vertical="center"/>
    </xf>
    <xf numFmtId="0" fontId="52" fillId="45" borderId="42" xfId="169" applyFont="1" applyFill="1" applyBorder="1" applyAlignment="1">
      <alignment horizontal="center" vertical="center" wrapText="1"/>
    </xf>
    <xf numFmtId="0" fontId="52" fillId="45" borderId="19" xfId="169" applyFont="1" applyFill="1" applyBorder="1" applyAlignment="1">
      <alignment horizontal="center" vertical="center" wrapText="1"/>
    </xf>
    <xf numFmtId="0" fontId="52" fillId="45" borderId="14" xfId="169" applyFont="1" applyFill="1" applyBorder="1" applyAlignment="1">
      <alignment horizontal="center" vertical="center" wrapText="1"/>
    </xf>
    <xf numFmtId="0" fontId="52" fillId="46" borderId="34" xfId="0" applyFont="1" applyFill="1" applyBorder="1" applyAlignment="1">
      <alignment horizontal="center" vertical="center" wrapText="1"/>
    </xf>
    <xf numFmtId="0" fontId="52" fillId="46" borderId="16" xfId="0" applyFont="1" applyFill="1" applyBorder="1" applyAlignment="1">
      <alignment horizontal="center" vertical="center"/>
    </xf>
    <xf numFmtId="176" fontId="52" fillId="46" borderId="42" xfId="0" applyNumberFormat="1" applyFont="1" applyFill="1" applyBorder="1" applyAlignment="1">
      <alignment horizontal="center" vertical="center" wrapText="1"/>
    </xf>
    <xf numFmtId="176" fontId="52" fillId="46" borderId="19" xfId="0" applyNumberFormat="1" applyFont="1" applyFill="1" applyBorder="1" applyAlignment="1">
      <alignment horizontal="center" vertical="center"/>
    </xf>
    <xf numFmtId="176" fontId="52" fillId="46" borderId="14" xfId="0" applyNumberFormat="1" applyFont="1" applyFill="1" applyBorder="1" applyAlignment="1">
      <alignment horizontal="center" vertical="center"/>
    </xf>
    <xf numFmtId="0" fontId="45" fillId="36" borderId="11" xfId="170" applyFont="1" applyFill="1" applyBorder="1" applyAlignment="1">
      <alignment horizontal="center" vertical="center"/>
    </xf>
    <xf numFmtId="0" fontId="45" fillId="36" borderId="13" xfId="170" applyFont="1" applyFill="1" applyBorder="1" applyAlignment="1">
      <alignment horizontal="center" vertical="center"/>
    </xf>
    <xf numFmtId="0" fontId="45" fillId="36" borderId="12" xfId="170" applyFont="1" applyFill="1" applyBorder="1" applyAlignment="1">
      <alignment horizontal="center" vertical="center"/>
    </xf>
    <xf numFmtId="0" fontId="46" fillId="41" borderId="44" xfId="170" applyFont="1" applyFill="1" applyBorder="1" applyAlignment="1">
      <alignment horizontal="center" vertical="center"/>
    </xf>
    <xf numFmtId="0" fontId="46" fillId="41" borderId="22" xfId="170" applyFont="1" applyFill="1" applyBorder="1" applyAlignment="1">
      <alignment horizontal="center" vertical="center"/>
    </xf>
    <xf numFmtId="0" fontId="46" fillId="41" borderId="23" xfId="170" applyFont="1" applyFill="1" applyBorder="1" applyAlignment="1">
      <alignment horizontal="center" vertical="center"/>
    </xf>
    <xf numFmtId="0" fontId="55" fillId="0" borderId="11" xfId="170" applyFont="1" applyBorder="1" applyAlignment="1">
      <alignment horizontal="center" vertical="center"/>
    </xf>
    <xf numFmtId="0" fontId="55" fillId="0" borderId="36" xfId="170" applyFont="1" applyBorder="1" applyAlignment="1">
      <alignment horizontal="center" vertical="center"/>
    </xf>
    <xf numFmtId="0" fontId="55" fillId="0" borderId="21" xfId="169" applyFont="1" applyBorder="1" applyAlignment="1">
      <alignment horizontal="left" vertical="center" wrapText="1" shrinkToFit="1"/>
    </xf>
    <xf numFmtId="0" fontId="55" fillId="0" borderId="18" xfId="169" applyFont="1" applyBorder="1" applyAlignment="1">
      <alignment horizontal="left" vertical="center" wrapText="1" shrinkToFit="1"/>
    </xf>
    <xf numFmtId="0" fontId="55" fillId="0" borderId="20" xfId="169" applyFont="1" applyBorder="1" applyAlignment="1">
      <alignment horizontal="left" vertical="center" wrapText="1" shrinkToFit="1"/>
    </xf>
    <xf numFmtId="0" fontId="55" fillId="0" borderId="12" xfId="169" applyFont="1" applyBorder="1" applyAlignment="1">
      <alignment horizontal="left" vertical="center" wrapText="1" shrinkToFit="1"/>
    </xf>
    <xf numFmtId="0" fontId="53" fillId="0" borderId="11" xfId="169" applyFont="1" applyBorder="1" applyAlignment="1">
      <alignment horizontal="center" vertical="center" wrapText="1"/>
    </xf>
    <xf numFmtId="0" fontId="53" fillId="0" borderId="13" xfId="169" applyFont="1" applyBorder="1" applyAlignment="1">
      <alignment horizontal="center" vertical="center" wrapText="1"/>
    </xf>
    <xf numFmtId="0" fontId="53" fillId="0" borderId="45" xfId="169" applyFont="1" applyBorder="1" applyAlignment="1">
      <alignment horizontal="center" vertical="center" wrapText="1"/>
    </xf>
    <xf numFmtId="0" fontId="50" fillId="0" borderId="53" xfId="170" applyFont="1" applyBorder="1" applyAlignment="1">
      <alignment horizontal="left" vertical="center" wrapText="1"/>
    </xf>
    <xf numFmtId="0" fontId="50" fillId="0" borderId="54" xfId="170" applyFont="1" applyBorder="1" applyAlignment="1">
      <alignment horizontal="left" vertical="center" wrapText="1"/>
    </xf>
    <xf numFmtId="0" fontId="50" fillId="0" borderId="55" xfId="170" applyFont="1" applyBorder="1" applyAlignment="1">
      <alignment horizontal="left" vertical="center" wrapText="1"/>
    </xf>
    <xf numFmtId="0" fontId="50" fillId="0" borderId="15" xfId="170" applyFont="1" applyBorder="1" applyAlignment="1">
      <alignment horizontal="left" vertical="center" wrapText="1"/>
    </xf>
    <xf numFmtId="0" fontId="50" fillId="0" borderId="17" xfId="170" applyFont="1" applyBorder="1" applyAlignment="1">
      <alignment horizontal="left" vertical="center" wrapText="1"/>
    </xf>
    <xf numFmtId="0" fontId="50" fillId="0" borderId="18" xfId="170" applyFont="1" applyBorder="1" applyAlignment="1">
      <alignment horizontal="left" vertical="center" wrapText="1"/>
    </xf>
    <xf numFmtId="0" fontId="53" fillId="0" borderId="40" xfId="169" applyFont="1" applyBorder="1" applyAlignment="1">
      <alignment horizontal="center" vertical="center" wrapText="1"/>
    </xf>
    <xf numFmtId="0" fontId="53" fillId="0" borderId="46" xfId="169" applyFont="1" applyBorder="1" applyAlignment="1">
      <alignment horizontal="center" vertical="center" wrapText="1"/>
    </xf>
    <xf numFmtId="0" fontId="53" fillId="0" borderId="47" xfId="169" applyFont="1" applyBorder="1" applyAlignment="1">
      <alignment horizontal="center" vertical="center" wrapText="1"/>
    </xf>
    <xf numFmtId="0" fontId="52" fillId="38" borderId="41" xfId="169" applyFont="1" applyFill="1" applyBorder="1" applyAlignment="1">
      <alignment horizontal="center" vertical="center" wrapText="1"/>
    </xf>
    <xf numFmtId="0" fontId="52" fillId="38" borderId="38" xfId="169" applyFont="1" applyFill="1" applyBorder="1" applyAlignment="1">
      <alignment horizontal="center" vertical="center" wrapText="1"/>
    </xf>
    <xf numFmtId="0" fontId="52" fillId="38" borderId="39" xfId="169" applyFont="1" applyFill="1" applyBorder="1" applyAlignment="1">
      <alignment horizontal="center" vertical="center" wrapText="1"/>
    </xf>
    <xf numFmtId="0" fontId="52" fillId="38" borderId="58" xfId="169" applyFont="1" applyFill="1" applyBorder="1" applyAlignment="1">
      <alignment horizontal="center" vertical="center" wrapText="1"/>
    </xf>
    <xf numFmtId="0" fontId="52" fillId="38" borderId="59" xfId="169" applyFont="1" applyFill="1" applyBorder="1" applyAlignment="1">
      <alignment horizontal="center" vertical="center" wrapText="1"/>
    </xf>
    <xf numFmtId="0" fontId="52" fillId="38" borderId="60" xfId="169" applyFont="1" applyFill="1" applyBorder="1" applyAlignment="1">
      <alignment horizontal="center" vertical="center" wrapText="1"/>
    </xf>
    <xf numFmtId="0" fontId="50" fillId="37" borderId="22" xfId="169" applyFont="1" applyFill="1" applyBorder="1" applyAlignment="1">
      <alignment horizontal="center" vertical="center"/>
    </xf>
    <xf numFmtId="0" fontId="50" fillId="37" borderId="23" xfId="169" applyFont="1" applyFill="1" applyBorder="1" applyAlignment="1">
      <alignment horizontal="center" vertical="center"/>
    </xf>
    <xf numFmtId="0" fontId="50" fillId="37" borderId="0" xfId="169" applyFont="1" applyFill="1" applyAlignment="1">
      <alignment horizontal="center" vertical="center"/>
    </xf>
    <xf numFmtId="0" fontId="50" fillId="37" borderId="24" xfId="169" applyFont="1" applyFill="1" applyBorder="1" applyAlignment="1">
      <alignment horizontal="center" vertical="center"/>
    </xf>
    <xf numFmtId="0" fontId="50" fillId="37" borderId="17" xfId="169" applyFont="1" applyFill="1" applyBorder="1" applyAlignment="1">
      <alignment horizontal="center" vertical="center"/>
    </xf>
    <xf numFmtId="0" fontId="50" fillId="37" borderId="31" xfId="169" applyFont="1" applyFill="1" applyBorder="1" applyAlignment="1">
      <alignment horizontal="center" vertical="center"/>
    </xf>
    <xf numFmtId="0" fontId="52" fillId="0" borderId="41" xfId="169" applyFont="1" applyBorder="1" applyAlignment="1">
      <alignment horizontal="center" vertical="center"/>
    </xf>
    <xf numFmtId="0" fontId="52" fillId="0" borderId="38" xfId="169" applyFont="1" applyBorder="1" applyAlignment="1">
      <alignment horizontal="center" vertical="center"/>
    </xf>
    <xf numFmtId="0" fontId="52" fillId="0" borderId="39" xfId="169" applyFont="1" applyBorder="1" applyAlignment="1">
      <alignment horizontal="center" vertical="center"/>
    </xf>
    <xf numFmtId="0" fontId="52" fillId="45" borderId="19" xfId="169" applyFont="1" applyFill="1" applyBorder="1" applyAlignment="1">
      <alignment horizontal="center" vertical="center"/>
    </xf>
    <xf numFmtId="0" fontId="52" fillId="45" borderId="14" xfId="169" applyFont="1" applyFill="1" applyBorder="1" applyAlignment="1">
      <alignment horizontal="center" vertical="center"/>
    </xf>
    <xf numFmtId="0" fontId="52" fillId="45" borderId="42" xfId="169" applyFont="1" applyFill="1" applyBorder="1" applyAlignment="1">
      <alignment horizontal="center" vertical="center"/>
    </xf>
    <xf numFmtId="0" fontId="52" fillId="46" borderId="42" xfId="169" applyFont="1" applyFill="1" applyBorder="1" applyAlignment="1">
      <alignment horizontal="center" vertical="center" wrapText="1"/>
    </xf>
    <xf numFmtId="0" fontId="52" fillId="46" borderId="19" xfId="169" applyFont="1" applyFill="1" applyBorder="1" applyAlignment="1">
      <alignment horizontal="center" vertical="center"/>
    </xf>
    <xf numFmtId="0" fontId="52" fillId="46" borderId="14" xfId="169" applyFont="1" applyFill="1" applyBorder="1" applyAlignment="1">
      <alignment horizontal="center" vertical="center"/>
    </xf>
    <xf numFmtId="0" fontId="52" fillId="49" borderId="42" xfId="169" applyFont="1" applyFill="1" applyBorder="1" applyAlignment="1">
      <alignment horizontal="center" vertical="center" wrapText="1"/>
    </xf>
    <xf numFmtId="0" fontId="52" fillId="49" borderId="19" xfId="169" applyFont="1" applyFill="1" applyBorder="1" applyAlignment="1">
      <alignment horizontal="center" vertical="center"/>
    </xf>
    <xf numFmtId="0" fontId="52" fillId="49" borderId="14" xfId="169" applyFont="1" applyFill="1" applyBorder="1" applyAlignment="1">
      <alignment horizontal="center" vertical="center"/>
    </xf>
    <xf numFmtId="0" fontId="52" fillId="45" borderId="34" xfId="0" applyFont="1" applyFill="1" applyBorder="1" applyAlignment="1">
      <alignment horizontal="center" vertical="center" wrapText="1"/>
    </xf>
    <xf numFmtId="0" fontId="52" fillId="45" borderId="16" xfId="0" applyFont="1" applyFill="1" applyBorder="1" applyAlignment="1">
      <alignment horizontal="center" vertical="center"/>
    </xf>
    <xf numFmtId="0" fontId="52" fillId="45" borderId="14" xfId="0" applyFont="1" applyFill="1" applyBorder="1" applyAlignment="1">
      <alignment horizontal="center" vertical="center"/>
    </xf>
    <xf numFmtId="0" fontId="52" fillId="46" borderId="22" xfId="0" applyFont="1" applyFill="1" applyBorder="1" applyAlignment="1">
      <alignment horizontal="center" vertical="center"/>
    </xf>
    <xf numFmtId="0" fontId="52" fillId="46" borderId="17" xfId="0" applyFont="1" applyFill="1" applyBorder="1" applyAlignment="1">
      <alignment horizontal="center" vertical="center"/>
    </xf>
    <xf numFmtId="0" fontId="55" fillId="0" borderId="21" xfId="170" applyFont="1" applyBorder="1" applyAlignment="1" applyProtection="1">
      <alignment horizontal="left" vertical="center" wrapText="1" shrinkToFit="1"/>
      <protection locked="0"/>
    </xf>
    <xf numFmtId="0" fontId="55" fillId="0" borderId="18" xfId="170" applyFont="1" applyBorder="1" applyAlignment="1" applyProtection="1">
      <alignment horizontal="left" vertical="center" wrapText="1" shrinkToFit="1"/>
      <protection locked="0"/>
    </xf>
    <xf numFmtId="0" fontId="55" fillId="0" borderId="20" xfId="170" applyFont="1" applyBorder="1" applyAlignment="1" applyProtection="1">
      <alignment horizontal="left" vertical="center" wrapText="1" shrinkToFit="1"/>
      <protection locked="0"/>
    </xf>
    <xf numFmtId="0" fontId="55" fillId="0" borderId="12" xfId="170" applyFont="1" applyBorder="1" applyAlignment="1" applyProtection="1">
      <alignment horizontal="left" vertical="center" wrapText="1" shrinkToFit="1"/>
      <protection locked="0"/>
    </xf>
    <xf numFmtId="0" fontId="63" fillId="0" borderId="0" xfId="169" applyFont="1" applyAlignment="1">
      <alignment horizontal="center" vertical="center" wrapText="1" readingOrder="1"/>
    </xf>
    <xf numFmtId="0" fontId="63" fillId="0" borderId="0" xfId="169" applyFont="1" applyAlignment="1">
      <alignment horizontal="left" vertical="center" wrapText="1" readingOrder="1"/>
    </xf>
    <xf numFmtId="0" fontId="64" fillId="0" borderId="0" xfId="169" applyFont="1" applyAlignment="1">
      <alignment vertical="center" wrapText="1"/>
    </xf>
    <xf numFmtId="0" fontId="32" fillId="0" borderId="43" xfId="179" applyFont="1" applyBorder="1" applyAlignment="1">
      <alignment horizontal="center" vertical="top" wrapText="1"/>
    </xf>
    <xf numFmtId="0" fontId="32" fillId="0" borderId="19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72" fillId="0" borderId="43" xfId="179" applyFont="1" applyBorder="1" applyAlignment="1">
      <alignment vertical="center" wrapText="1"/>
    </xf>
    <xf numFmtId="0" fontId="61" fillId="0" borderId="19" xfId="179" applyFont="1" applyBorder="1" applyAlignment="1">
      <alignment vertical="center" wrapText="1"/>
    </xf>
    <xf numFmtId="0" fontId="61" fillId="0" borderId="14" xfId="179" applyFont="1" applyBorder="1" applyAlignment="1">
      <alignment vertical="center" wrapText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7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1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0" xr:uid="{15DF68F4-BB1D-4B99-80B0-FB77D8260742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" xfId="178" builtinId="6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9" xr:uid="{1A4F5F8B-6278-4698-8F72-DE7219C7630D}"/>
    <cellStyle name="良い" xfId="6" builtinId="26" customBuiltin="1"/>
    <cellStyle name="良い 2" xfId="176" xr:uid="{00000000-0005-0000-0000-0000B2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9D9D9"/>
      <color rgb="FFDBEEF4"/>
      <color rgb="FF93CDDD"/>
      <color rgb="FFF2F2F2"/>
      <color rgb="FFBFBFBF"/>
      <color rgb="FFEBF1DE"/>
      <color rgb="FFFDEADA"/>
      <color rgb="FFFFFFCC"/>
      <color rgb="FFFF66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415637</xdr:colOff>
      <xdr:row>21</xdr:row>
      <xdr:rowOff>394853</xdr:rowOff>
    </xdr:from>
    <xdr:to>
      <xdr:col>21</xdr:col>
      <xdr:colOff>411602</xdr:colOff>
      <xdr:row>26</xdr:row>
      <xdr:rowOff>332509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8F3866F3-1851-4417-9F2D-3FF25177AEAA}"/>
            </a:ext>
          </a:extLst>
        </xdr:cNvPr>
        <xdr:cNvSpPr/>
      </xdr:nvSpPr>
      <xdr:spPr>
        <a:xfrm>
          <a:off x="36700692" y="13002489"/>
          <a:ext cx="3972220" cy="2085111"/>
        </a:xfrm>
        <a:prstGeom prst="wedgeRoundRectCallout">
          <a:avLst>
            <a:gd name="adj1" fmla="val 21322"/>
            <a:gd name="adj2" fmla="val -8958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j-ea"/>
              <a:ea typeface="+mj-ea"/>
            </a:rPr>
            <a:t>　⑭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生産性向上要件証明書発行実績</a:t>
          </a:r>
          <a:r>
            <a:rPr kumimoji="1" lang="ja-JP" altLang="en-US" sz="1600" b="1" baseline="0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⑭生産性向上要件証明書発行実績を選択してください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プルダウンで選択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21</xdr:col>
      <xdr:colOff>363802</xdr:colOff>
      <xdr:row>1</xdr:row>
      <xdr:rowOff>779319</xdr:rowOff>
    </xdr:from>
    <xdr:to>
      <xdr:col>24</xdr:col>
      <xdr:colOff>2259744</xdr:colOff>
      <xdr:row>3</xdr:row>
      <xdr:rowOff>667060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5811439-551B-442D-BA73-0DB285BE66EB}"/>
            </a:ext>
          </a:extLst>
        </xdr:cNvPr>
        <xdr:cNvGrpSpPr>
          <a:grpSpLocks/>
        </xdr:cNvGrpSpPr>
      </xdr:nvGrpSpPr>
      <xdr:grpSpPr>
        <a:xfrm>
          <a:off x="37009075" y="1287319"/>
          <a:ext cx="7772578" cy="2912650"/>
          <a:chOff x="24658307" y="547688"/>
          <a:chExt cx="6520933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726C992F-E4A0-43DB-9EC4-33E80595F0A9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76DF126B-2945-4C9A-B93D-5CFA7B26340F}"/>
              </a:ext>
            </a:extLst>
          </xdr:cNvPr>
          <xdr:cNvGrpSpPr/>
        </xdr:nvGrpSpPr>
        <xdr:grpSpPr>
          <a:xfrm>
            <a:off x="25405543" y="849725"/>
            <a:ext cx="5537535" cy="514041"/>
            <a:chOff x="20797189" y="530440"/>
            <a:chExt cx="2593462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41757FF1-1B6B-4060-A2C4-E856F3014198}"/>
                </a:ext>
              </a:extLst>
            </xdr:cNvPr>
            <xdr:cNvSpPr/>
          </xdr:nvSpPr>
          <xdr:spPr>
            <a:xfrm>
              <a:off x="20797189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96792D02-52E6-4C9C-8E94-03A63210DFD8}"/>
                </a:ext>
              </a:extLst>
            </xdr:cNvPr>
            <xdr:cNvSpPr/>
          </xdr:nvSpPr>
          <xdr:spPr>
            <a:xfrm>
              <a:off x="21747647" y="530440"/>
              <a:ext cx="164300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C8994E21-5C41-4D10-AF14-3C3590EC9F13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71078" y="687323"/>
              <a:ext cx="176569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C7F003A3-F958-4937-932B-9A115907AEB2}"/>
              </a:ext>
            </a:extLst>
          </xdr:cNvPr>
          <xdr:cNvGrpSpPr/>
        </xdr:nvGrpSpPr>
        <xdr:grpSpPr>
          <a:xfrm>
            <a:off x="25406225" y="1584070"/>
            <a:ext cx="5529220" cy="514041"/>
            <a:chOff x="20808759" y="530440"/>
            <a:chExt cx="2589409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C73C1AD-8A41-4F6C-BCB8-5A8A3EE607F2}"/>
                </a:ext>
              </a:extLst>
            </xdr:cNvPr>
            <xdr:cNvSpPr/>
          </xdr:nvSpPr>
          <xdr:spPr>
            <a:xfrm>
              <a:off x="20808759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AE6431BD-F902-4F16-9D43-F7D5AFE94598}"/>
                </a:ext>
              </a:extLst>
            </xdr:cNvPr>
            <xdr:cNvSpPr/>
          </xdr:nvSpPr>
          <xdr:spPr>
            <a:xfrm>
              <a:off x="21762409" y="530440"/>
              <a:ext cx="1635759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9AE3BE35-519D-43DE-8C92-8DE58A203221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1964" y="687323"/>
              <a:ext cx="180445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51A4E887-3241-4F94-AB36-4655FDCAEC57}"/>
              </a:ext>
            </a:extLst>
          </xdr:cNvPr>
          <xdr:cNvGrpSpPr/>
        </xdr:nvGrpSpPr>
        <xdr:grpSpPr>
          <a:xfrm>
            <a:off x="25406241" y="2326559"/>
            <a:ext cx="5538191" cy="513770"/>
            <a:chOff x="20808765" y="534306"/>
            <a:chExt cx="2593663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2201878A-8033-485B-93FC-49ECCCD3C5F6}"/>
                </a:ext>
              </a:extLst>
            </xdr:cNvPr>
            <xdr:cNvSpPr/>
          </xdr:nvSpPr>
          <xdr:spPr>
            <a:xfrm>
              <a:off x="2080876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AD17897A-A4A1-4F07-A383-316D1922D703}"/>
                </a:ext>
              </a:extLst>
            </xdr:cNvPr>
            <xdr:cNvSpPr/>
          </xdr:nvSpPr>
          <xdr:spPr>
            <a:xfrm>
              <a:off x="21758221" y="534306"/>
              <a:ext cx="1644207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4C29FF19-39BC-42BF-974F-89168CAFBFD4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1970" y="691597"/>
              <a:ext cx="17625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32</xdr:col>
      <xdr:colOff>86592</xdr:colOff>
      <xdr:row>1</xdr:row>
      <xdr:rowOff>414400</xdr:rowOff>
    </xdr:from>
    <xdr:to>
      <xdr:col>41</xdr:col>
      <xdr:colOff>340179</xdr:colOff>
      <xdr:row>2</xdr:row>
      <xdr:rowOff>780410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4C781EC-7A48-43A4-99AE-4B66B6493F4B}"/>
            </a:ext>
          </a:extLst>
        </xdr:cNvPr>
        <xdr:cNvSpPr/>
      </xdr:nvSpPr>
      <xdr:spPr>
        <a:xfrm>
          <a:off x="48963449" y="917864"/>
          <a:ext cx="6648944" cy="17539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 editAs="oneCell">
    <xdr:from>
      <xdr:col>15</xdr:col>
      <xdr:colOff>18558</xdr:colOff>
      <xdr:row>1</xdr:row>
      <xdr:rowOff>0</xdr:rowOff>
    </xdr:from>
    <xdr:to>
      <xdr:col>15</xdr:col>
      <xdr:colOff>608674</xdr:colOff>
      <xdr:row>3</xdr:row>
      <xdr:rowOff>1494559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F8303648-E97C-4181-874D-BAC2C59946F0}"/>
            </a:ext>
          </a:extLst>
        </xdr:cNvPr>
        <xdr:cNvSpPr/>
      </xdr:nvSpPr>
      <xdr:spPr>
        <a:xfrm>
          <a:off x="34620285" y="502227"/>
          <a:ext cx="590116" cy="4514273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1051464</xdr:colOff>
      <xdr:row>0</xdr:row>
      <xdr:rowOff>152152</xdr:rowOff>
    </xdr:from>
    <xdr:to>
      <xdr:col>20</xdr:col>
      <xdr:colOff>450275</xdr:colOff>
      <xdr:row>2</xdr:row>
      <xdr:rowOff>560434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55886B14-3008-4426-BF37-FA591C9CAE7E}"/>
            </a:ext>
          </a:extLst>
        </xdr:cNvPr>
        <xdr:cNvSpPr/>
      </xdr:nvSpPr>
      <xdr:spPr>
        <a:xfrm>
          <a:off x="35653191" y="152152"/>
          <a:ext cx="6516584" cy="2417191"/>
        </a:xfrm>
        <a:prstGeom prst="wedgeRoundRectCallout">
          <a:avLst>
            <a:gd name="adj1" fmla="val -56585"/>
            <a:gd name="adj2" fmla="val 53645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</xdr:col>
      <xdr:colOff>1270577</xdr:colOff>
      <xdr:row>21</xdr:row>
      <xdr:rowOff>34633</xdr:rowOff>
    </xdr:from>
    <xdr:to>
      <xdr:col>3</xdr:col>
      <xdr:colOff>162214</xdr:colOff>
      <xdr:row>25</xdr:row>
      <xdr:rowOff>45605</xdr:rowOff>
    </xdr:to>
    <xdr:sp macro="" textlink="">
      <xdr:nvSpPr>
        <xdr:cNvPr id="36" name="吹き出し: 角を丸めた四角形 35">
          <a:extLst>
            <a:ext uri="{FF2B5EF4-FFF2-40B4-BE49-F238E27FC236}">
              <a16:creationId xmlns:a16="http://schemas.microsoft.com/office/drawing/2014/main" id="{983734F2-B4B3-4056-BD5E-F12E3AC6B9A7}"/>
            </a:ext>
          </a:extLst>
        </xdr:cNvPr>
        <xdr:cNvSpPr/>
      </xdr:nvSpPr>
      <xdr:spPr>
        <a:xfrm>
          <a:off x="2326986" y="13456224"/>
          <a:ext cx="3924878" cy="1749140"/>
        </a:xfrm>
        <a:prstGeom prst="wedgeRoundRectCallout">
          <a:avLst>
            <a:gd name="adj1" fmla="val -9380"/>
            <a:gd name="adj2" fmla="val -8439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</xdr:col>
      <xdr:colOff>62925</xdr:colOff>
      <xdr:row>25</xdr:row>
      <xdr:rowOff>346363</xdr:rowOff>
    </xdr:from>
    <xdr:to>
      <xdr:col>3</xdr:col>
      <xdr:colOff>1922320</xdr:colOff>
      <xdr:row>34</xdr:row>
      <xdr:rowOff>363682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85FCE6AA-E513-465F-9951-2B9B0F7BD22B}"/>
            </a:ext>
          </a:extLst>
        </xdr:cNvPr>
        <xdr:cNvSpPr/>
      </xdr:nvSpPr>
      <xdr:spPr>
        <a:xfrm>
          <a:off x="1119334" y="15499772"/>
          <a:ext cx="6898986" cy="3913910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・数値の入力欄においては、単位記号は入れないこと</a:t>
          </a:r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)</a:t>
          </a:r>
          <a:r>
            <a:rPr kumimoji="1" lang="ja-JP" altLang="en-US" sz="1600" b="0" baseline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　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→　半角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％以上であること</a:t>
          </a:r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17316</xdr:colOff>
      <xdr:row>19</xdr:row>
      <xdr:rowOff>409286</xdr:rowOff>
    </xdr:from>
    <xdr:to>
      <xdr:col>6</xdr:col>
      <xdr:colOff>3255240</xdr:colOff>
      <xdr:row>21</xdr:row>
      <xdr:rowOff>181443</xdr:rowOff>
    </xdr:to>
    <xdr:sp macro="" textlink="">
      <xdr:nvSpPr>
        <xdr:cNvPr id="38" name="右中かっこ 37">
          <a:extLst>
            <a:ext uri="{FF2B5EF4-FFF2-40B4-BE49-F238E27FC236}">
              <a16:creationId xmlns:a16="http://schemas.microsoft.com/office/drawing/2014/main" id="{D768B814-2F56-446C-8FCF-F69B3490F690}"/>
            </a:ext>
          </a:extLst>
        </xdr:cNvPr>
        <xdr:cNvSpPr/>
      </xdr:nvSpPr>
      <xdr:spPr>
        <a:xfrm rot="5400000">
          <a:off x="14150307" y="8997750"/>
          <a:ext cx="638066" cy="7048501"/>
        </a:xfrm>
        <a:prstGeom prst="rightBrace">
          <a:avLst>
            <a:gd name="adj1" fmla="val 53633"/>
            <a:gd name="adj2" fmla="val 53767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274740</xdr:colOff>
      <xdr:row>22</xdr:row>
      <xdr:rowOff>430352</xdr:rowOff>
    </xdr:from>
    <xdr:to>
      <xdr:col>5</xdr:col>
      <xdr:colOff>3192316</xdr:colOff>
      <xdr:row>31</xdr:row>
      <xdr:rowOff>412460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DB44E0FA-CE55-42E5-8997-2A82E5AE79C9}"/>
            </a:ext>
          </a:extLst>
        </xdr:cNvPr>
        <xdr:cNvSpPr/>
      </xdr:nvSpPr>
      <xdr:spPr>
        <a:xfrm>
          <a:off x="8356558" y="13603716"/>
          <a:ext cx="4834122" cy="3930653"/>
        </a:xfrm>
        <a:prstGeom prst="wedgeRoundRectCallout">
          <a:avLst>
            <a:gd name="adj1" fmla="val 46703"/>
            <a:gd name="adj2" fmla="val -6627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原則カタログ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ワイルドカードの内訳一覧に、枝番の情報を入力</a:t>
          </a:r>
        </a:p>
      </xdr:txBody>
    </xdr:sp>
    <xdr:clientData/>
  </xdr:twoCellAnchor>
  <xdr:twoCellAnchor editAs="oneCell">
    <xdr:from>
      <xdr:col>9</xdr:col>
      <xdr:colOff>31461</xdr:colOff>
      <xdr:row>20</xdr:row>
      <xdr:rowOff>31465</xdr:rowOff>
    </xdr:from>
    <xdr:to>
      <xdr:col>11</xdr:col>
      <xdr:colOff>7215</xdr:colOff>
      <xdr:row>21</xdr:row>
      <xdr:rowOff>227052</xdr:rowOff>
    </xdr:to>
    <xdr:sp macro="" textlink="">
      <xdr:nvSpPr>
        <xdr:cNvPr id="42" name="右中かっこ 41">
          <a:extLst>
            <a:ext uri="{FF2B5EF4-FFF2-40B4-BE49-F238E27FC236}">
              <a16:creationId xmlns:a16="http://schemas.microsoft.com/office/drawing/2014/main" id="{C5F1B1BA-5E48-4F40-B5D2-DB7D3D95CC10}"/>
            </a:ext>
          </a:extLst>
        </xdr:cNvPr>
        <xdr:cNvSpPr/>
      </xdr:nvSpPr>
      <xdr:spPr>
        <a:xfrm rot="5400000">
          <a:off x="19950022" y="11493449"/>
          <a:ext cx="628542" cy="3681846"/>
        </a:xfrm>
        <a:prstGeom prst="rightBrace">
          <a:avLst>
            <a:gd name="adj1" fmla="val 53633"/>
            <a:gd name="adj2" fmla="val 44129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602962</xdr:colOff>
      <xdr:row>36</xdr:row>
      <xdr:rowOff>221962</xdr:rowOff>
    </xdr:from>
    <xdr:to>
      <xdr:col>11</xdr:col>
      <xdr:colOff>1001280</xdr:colOff>
      <xdr:row>44</xdr:row>
      <xdr:rowOff>221964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2674B826-28E5-49C8-A2E6-B179A6C8F25F}"/>
            </a:ext>
          </a:extLst>
        </xdr:cNvPr>
        <xdr:cNvSpPr/>
      </xdr:nvSpPr>
      <xdr:spPr>
        <a:xfrm>
          <a:off x="17112962" y="19537507"/>
          <a:ext cx="5974773" cy="3509821"/>
        </a:xfrm>
        <a:prstGeom prst="wedgeRoundRectCallout">
          <a:avLst>
            <a:gd name="adj1" fmla="val 6145"/>
            <a:gd name="adj2" fmla="val -23612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⑤性能区分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1(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標準装備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j-ea"/>
              <a:ea typeface="+mj-ea"/>
            </a:rPr>
            <a:t>⑥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性能区分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2(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オプション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⑤性能区分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1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　標準装備を選択してください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本体に標準装備されている制御をプルダウンで選択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⑥性能区分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　オプションを選択してください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　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オプション品となる制御をプルダウンで選択</a:t>
          </a:r>
          <a:endParaRPr kumimoji="1" lang="en-US" altLang="ja-JP" sz="1600" b="1" u="none" baseline="0">
            <a:solidFill>
              <a:srgbClr val="0000CC"/>
            </a:solidFill>
            <a:latin typeface="+mj-ea"/>
            <a:ea typeface="+mj-ea"/>
          </a:endParaRPr>
        </a:p>
        <a:p>
          <a:pPr algn="l"/>
          <a:endParaRPr kumimoji="1" lang="en-US" altLang="ja-JP" sz="1600" b="1" u="none" baseline="0">
            <a:solidFill>
              <a:srgbClr val="0000CC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1" u="none" baseline="0">
              <a:solidFill>
                <a:srgbClr val="FF0000"/>
              </a:solidFill>
              <a:latin typeface="+mj-ea"/>
              <a:ea typeface="+mj-ea"/>
            </a:rPr>
            <a:t>※</a:t>
          </a:r>
          <a:r>
            <a:rPr kumimoji="1" lang="ja-JP" altLang="en-US" sz="1600" b="1" u="none" baseline="0">
              <a:solidFill>
                <a:srgbClr val="FF0000"/>
              </a:solidFill>
              <a:latin typeface="+mj-ea"/>
              <a:ea typeface="+mj-ea"/>
            </a:rPr>
            <a:t>いずれかの選択が必要です</a:t>
          </a:r>
          <a:r>
            <a:rPr kumimoji="1" lang="ja-JP" altLang="en-US" sz="1600" b="0" u="none" baseline="0">
              <a:solidFill>
                <a:srgbClr val="FF0000"/>
              </a:solidFill>
              <a:latin typeface="+mj-ea"/>
              <a:ea typeface="+mj-ea"/>
            </a:rPr>
            <a:t>。</a:t>
          </a:r>
          <a:endParaRPr kumimoji="1" lang="en-US" altLang="ja-JP" sz="1600" b="1" u="none" baseline="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11</xdr:col>
      <xdr:colOff>69273</xdr:colOff>
      <xdr:row>20</xdr:row>
      <xdr:rowOff>17321</xdr:rowOff>
    </xdr:from>
    <xdr:to>
      <xdr:col>13</xdr:col>
      <xdr:colOff>17317</xdr:colOff>
      <xdr:row>21</xdr:row>
      <xdr:rowOff>209733</xdr:rowOff>
    </xdr:to>
    <xdr:sp macro="" textlink="">
      <xdr:nvSpPr>
        <xdr:cNvPr id="44" name="右中かっこ 43">
          <a:extLst>
            <a:ext uri="{FF2B5EF4-FFF2-40B4-BE49-F238E27FC236}">
              <a16:creationId xmlns:a16="http://schemas.microsoft.com/office/drawing/2014/main" id="{F46999FF-B191-4868-8EEC-3C9785A6D387}"/>
            </a:ext>
          </a:extLst>
        </xdr:cNvPr>
        <xdr:cNvSpPr/>
      </xdr:nvSpPr>
      <xdr:spPr>
        <a:xfrm rot="5400000">
          <a:off x="23984726" y="11049959"/>
          <a:ext cx="625367" cy="3948545"/>
        </a:xfrm>
        <a:prstGeom prst="rightBrace">
          <a:avLst>
            <a:gd name="adj1" fmla="val 53633"/>
            <a:gd name="adj2" fmla="val 5013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24241</xdr:colOff>
      <xdr:row>23</xdr:row>
      <xdr:rowOff>27375</xdr:rowOff>
    </xdr:from>
    <xdr:to>
      <xdr:col>13</xdr:col>
      <xdr:colOff>692722</xdr:colOff>
      <xdr:row>29</xdr:row>
      <xdr:rowOff>335395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C76237FA-808E-4102-9E46-D041E0607A92}"/>
            </a:ext>
          </a:extLst>
        </xdr:cNvPr>
        <xdr:cNvSpPr/>
      </xdr:nvSpPr>
      <xdr:spPr>
        <a:xfrm>
          <a:off x="22711059" y="14314875"/>
          <a:ext cx="4391891" cy="2899397"/>
        </a:xfrm>
        <a:prstGeom prst="wedgeRoundRectCallout">
          <a:avLst>
            <a:gd name="adj1" fmla="val -7597"/>
            <a:gd name="adj2" fmla="val -7157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生産性指標　⑦指標　⑧詳細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⑦生産性指標を選択してください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⑧生産性指標の詳細を入力してください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詳細を入力</a:t>
          </a:r>
        </a:p>
      </xdr:txBody>
    </xdr:sp>
    <xdr:clientData/>
  </xdr:twoCellAnchor>
  <xdr:twoCellAnchor editAs="oneCell">
    <xdr:from>
      <xdr:col>15</xdr:col>
      <xdr:colOff>1437411</xdr:colOff>
      <xdr:row>2</xdr:row>
      <xdr:rowOff>803233</xdr:rowOff>
    </xdr:from>
    <xdr:to>
      <xdr:col>21</xdr:col>
      <xdr:colOff>216065</xdr:colOff>
      <xdr:row>3</xdr:row>
      <xdr:rowOff>1495714</xdr:rowOff>
    </xdr:to>
    <xdr:sp macro="" textlink="">
      <xdr:nvSpPr>
        <xdr:cNvPr id="54" name="吹き出し: 角を丸めた四角形 53">
          <a:extLst>
            <a:ext uri="{FF2B5EF4-FFF2-40B4-BE49-F238E27FC236}">
              <a16:creationId xmlns:a16="http://schemas.microsoft.com/office/drawing/2014/main" id="{17BD8444-8953-465B-985F-D0A0C422C21F}"/>
            </a:ext>
          </a:extLst>
        </xdr:cNvPr>
        <xdr:cNvSpPr/>
      </xdr:nvSpPr>
      <xdr:spPr>
        <a:xfrm>
          <a:off x="36039138" y="2812142"/>
          <a:ext cx="7455063" cy="2192813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3</xdr:col>
      <xdr:colOff>2267321</xdr:colOff>
      <xdr:row>32</xdr:row>
      <xdr:rowOff>106795</xdr:rowOff>
    </xdr:from>
    <xdr:to>
      <xdr:col>6</xdr:col>
      <xdr:colOff>363680</xdr:colOff>
      <xdr:row>38</xdr:row>
      <xdr:rowOff>201469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3256933B-9EEF-4682-9566-0841E50E33E8}"/>
            </a:ext>
          </a:extLst>
        </xdr:cNvPr>
        <xdr:cNvSpPr/>
      </xdr:nvSpPr>
      <xdr:spPr>
        <a:xfrm>
          <a:off x="7861094" y="18290886"/>
          <a:ext cx="5785631" cy="2692401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◆型番・性能区分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2(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オプション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)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型番、性能区分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2(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オプション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)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の組み合わせ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重複している場合は、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</a:t>
          </a:r>
          <a:r>
            <a:rPr kumimoji="1" lang="ja-JP" altLang="en-US" sz="1600" b="0" u="sng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性能区分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2(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オプション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であることを確認のうえ、</a:t>
          </a:r>
          <a:endParaRPr kumimoji="1" lang="en-US" altLang="ja-JP" sz="1600" b="0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入力すること</a:t>
          </a:r>
          <a:endParaRPr lang="ja-JP" altLang="ja-JP" sz="1600" b="0" u="sng">
            <a:solidFill>
              <a:srgbClr val="FF0000"/>
            </a:solidFill>
            <a:effectLst/>
            <a:latin typeface="+mj-ea"/>
            <a:ea typeface="+mj-ea"/>
          </a:endParaRPr>
        </a:p>
      </xdr:txBody>
    </xdr:sp>
    <xdr:clientData/>
  </xdr:twoCellAnchor>
  <xdr:twoCellAnchor editAs="oneCell">
    <xdr:from>
      <xdr:col>22</xdr:col>
      <xdr:colOff>2940625</xdr:colOff>
      <xdr:row>28</xdr:row>
      <xdr:rowOff>83414</xdr:rowOff>
    </xdr:from>
    <xdr:to>
      <xdr:col>25</xdr:col>
      <xdr:colOff>2597725</xdr:colOff>
      <xdr:row>46</xdr:row>
      <xdr:rowOff>141719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9A5D4448-E264-48DF-9A9A-9A20A25840D9}"/>
            </a:ext>
          </a:extLst>
        </xdr:cNvPr>
        <xdr:cNvGrpSpPr/>
      </xdr:nvGrpSpPr>
      <xdr:grpSpPr>
        <a:xfrm>
          <a:off x="41052170" y="15889141"/>
          <a:ext cx="7277100" cy="7955396"/>
          <a:chOff x="40576501" y="13923817"/>
          <a:chExt cx="7905752" cy="6664648"/>
        </a:xfrm>
      </xdr:grpSpPr>
      <xdr:sp macro="" textlink="">
        <xdr:nvSpPr>
          <xdr:cNvPr id="62" name="吹き出し: 角を丸めた四角形 61">
            <a:extLst>
              <a:ext uri="{FF2B5EF4-FFF2-40B4-BE49-F238E27FC236}">
                <a16:creationId xmlns:a16="http://schemas.microsoft.com/office/drawing/2014/main" id="{62F4C2C7-9246-4C6D-A3A8-A46C9EA529A9}"/>
              </a:ext>
            </a:extLst>
          </xdr:cNvPr>
          <xdr:cNvSpPr/>
        </xdr:nvSpPr>
        <xdr:spPr>
          <a:xfrm>
            <a:off x="40576501" y="13923817"/>
            <a:ext cx="7905752" cy="6664648"/>
          </a:xfrm>
          <a:prstGeom prst="wedgeRoundRectCallout">
            <a:avLst>
              <a:gd name="adj1" fmla="val 653"/>
              <a:gd name="adj2" fmla="val -93746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j-ea"/>
                <a:ea typeface="+mj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j-ea"/>
                <a:ea typeface="+mj-ea"/>
              </a:rPr>
              <a:t>　⑱ワイルドカードの内訳一覧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+mj-ea"/>
                <a:ea typeface="+mj-ea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j-ea"/>
                <a:ea typeface="+mj-ea"/>
              </a:rPr>
              <a:t>⑱</a:t>
            </a:r>
            <a:r>
              <a:rPr kumimoji="1" lang="en-US" altLang="ja-JP" sz="1600" b="1" u="sng">
                <a:solidFill>
                  <a:srgbClr val="000000"/>
                </a:solidFill>
                <a:latin typeface="+mj-ea"/>
                <a:ea typeface="+mj-ea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+mj-ea"/>
                <a:ea typeface="+mj-ea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+mj-ea"/>
                <a:ea typeface="+mj-ea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+mj-ea"/>
                <a:ea typeface="+mj-ea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j-ea"/>
                <a:ea typeface="+mj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+mj-ea"/>
                <a:ea typeface="+mj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+mj-ea"/>
                <a:ea typeface="+mj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+mj-ea"/>
                <a:ea typeface="+mj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+mj-ea"/>
                <a:ea typeface="+mj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63" name="四角形: 角を丸くする 62">
            <a:extLst>
              <a:ext uri="{FF2B5EF4-FFF2-40B4-BE49-F238E27FC236}">
                <a16:creationId xmlns:a16="http://schemas.microsoft.com/office/drawing/2014/main" id="{608DC201-5A10-42AF-9593-9A508F6D0116}"/>
              </a:ext>
            </a:extLst>
          </xdr:cNvPr>
          <xdr:cNvSpPr/>
        </xdr:nvSpPr>
        <xdr:spPr>
          <a:xfrm>
            <a:off x="40761666" y="15240359"/>
            <a:ext cx="7535423" cy="4492792"/>
          </a:xfrm>
          <a:prstGeom prst="roundRect">
            <a:avLst>
              <a:gd name="adj" fmla="val 2502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　　　　　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→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 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24</xdr:col>
      <xdr:colOff>3282833</xdr:colOff>
      <xdr:row>17</xdr:row>
      <xdr:rowOff>408791</xdr:rowOff>
    </xdr:from>
    <xdr:to>
      <xdr:col>25</xdr:col>
      <xdr:colOff>2939470</xdr:colOff>
      <xdr:row>23</xdr:row>
      <xdr:rowOff>190500</xdr:rowOff>
    </xdr:to>
    <xdr:sp macro="" textlink="">
      <xdr:nvSpPr>
        <xdr:cNvPr id="64" name="吹き出し: 角を丸めた四角形 63">
          <a:extLst>
            <a:ext uri="{FF2B5EF4-FFF2-40B4-BE49-F238E27FC236}">
              <a16:creationId xmlns:a16="http://schemas.microsoft.com/office/drawing/2014/main" id="{DC5CACC5-2D14-4DE2-88BE-70F4B150A452}"/>
            </a:ext>
          </a:extLst>
        </xdr:cNvPr>
        <xdr:cNvSpPr/>
      </xdr:nvSpPr>
      <xdr:spPr>
        <a:xfrm>
          <a:off x="54371469" y="11336564"/>
          <a:ext cx="3237460" cy="2379436"/>
        </a:xfrm>
        <a:prstGeom prst="wedgeRoundRectCallout">
          <a:avLst>
            <a:gd name="adj1" fmla="val -9890"/>
            <a:gd name="adj2" fmla="val -9803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　⑲備考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j-ea"/>
            <a:ea typeface="+mj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⑲備考を入力してください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j-ea"/>
            <a:ea typeface="+mj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j-ea"/>
            <a:ea typeface="+mj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任意項目です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13</xdr:col>
      <xdr:colOff>1</xdr:colOff>
      <xdr:row>20</xdr:row>
      <xdr:rowOff>0</xdr:rowOff>
    </xdr:from>
    <xdr:to>
      <xdr:col>15</xdr:col>
      <xdr:colOff>1</xdr:colOff>
      <xdr:row>21</xdr:row>
      <xdr:rowOff>199916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08197320-8622-49DF-8848-77DE74F89F15}"/>
            </a:ext>
          </a:extLst>
        </xdr:cNvPr>
        <xdr:cNvSpPr/>
      </xdr:nvSpPr>
      <xdr:spPr>
        <a:xfrm rot="5400000">
          <a:off x="26786520" y="11694481"/>
          <a:ext cx="632871" cy="3221181"/>
        </a:xfrm>
        <a:prstGeom prst="rightBrace">
          <a:avLst>
            <a:gd name="adj1" fmla="val 53633"/>
            <a:gd name="adj2" fmla="val 49569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17</xdr:col>
      <xdr:colOff>0</xdr:colOff>
      <xdr:row>19</xdr:row>
      <xdr:rowOff>429922</xdr:rowOff>
    </xdr:from>
    <xdr:to>
      <xdr:col>19</xdr:col>
      <xdr:colOff>0</xdr:colOff>
      <xdr:row>21</xdr:row>
      <xdr:rowOff>191235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28BF2877-6E35-4F7D-A480-010CAF8317D2}"/>
            </a:ext>
          </a:extLst>
        </xdr:cNvPr>
        <xdr:cNvSpPr/>
      </xdr:nvSpPr>
      <xdr:spPr>
        <a:xfrm rot="5400000">
          <a:off x="32954617" y="11705942"/>
          <a:ext cx="627222" cy="2597727"/>
        </a:xfrm>
        <a:prstGeom prst="rightBrace">
          <a:avLst>
            <a:gd name="adj1" fmla="val 53633"/>
            <a:gd name="adj2" fmla="val 49542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638171</xdr:colOff>
      <xdr:row>21</xdr:row>
      <xdr:rowOff>264391</xdr:rowOff>
    </xdr:from>
    <xdr:to>
      <xdr:col>17</xdr:col>
      <xdr:colOff>1733</xdr:colOff>
      <xdr:row>28</xdr:row>
      <xdr:rowOff>9197</xdr:rowOff>
    </xdr:to>
    <xdr:sp macro="" textlink="">
      <xdr:nvSpPr>
        <xdr:cNvPr id="52" name="吹き出し: 角を丸めた四角形 51">
          <a:extLst>
            <a:ext uri="{FF2B5EF4-FFF2-40B4-BE49-F238E27FC236}">
              <a16:creationId xmlns:a16="http://schemas.microsoft.com/office/drawing/2014/main" id="{4BE7E98D-8122-47B7-A6B1-9F5B07A371F8}"/>
            </a:ext>
          </a:extLst>
        </xdr:cNvPr>
        <xdr:cNvSpPr/>
      </xdr:nvSpPr>
      <xdr:spPr>
        <a:xfrm>
          <a:off x="34980126" y="12923982"/>
          <a:ext cx="3975392" cy="2775488"/>
        </a:xfrm>
        <a:prstGeom prst="wedgeRoundRectCallout">
          <a:avLst>
            <a:gd name="adj1" fmla="val 6402"/>
            <a:gd name="adj2" fmla="val -7929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j-ea"/>
              <a:ea typeface="+mj-ea"/>
            </a:rPr>
            <a:t>　登録製品型番生産性指標</a:t>
          </a:r>
          <a:endParaRPr kumimoji="1" lang="en-US" altLang="ja-JP" sz="1600" b="1" baseline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⑪数値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  <a:endParaRPr kumimoji="1" lang="en-US" altLang="ja-JP" sz="1600">
            <a:solidFill>
              <a:srgbClr val="000000"/>
            </a:solidFill>
            <a:latin typeface="+mj-ea"/>
            <a:ea typeface="+mj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⑪登録製品型番生産指標の数値を入力してください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生産性指標の単位は自動表示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12</xdr:col>
      <xdr:colOff>571501</xdr:colOff>
      <xdr:row>30</xdr:row>
      <xdr:rowOff>221830</xdr:rowOff>
    </xdr:from>
    <xdr:to>
      <xdr:col>15</xdr:col>
      <xdr:colOff>37958</xdr:colOff>
      <xdr:row>38</xdr:row>
      <xdr:rowOff>0</xdr:rowOff>
    </xdr:to>
    <xdr:sp macro="" textlink="">
      <xdr:nvSpPr>
        <xdr:cNvPr id="53" name="吹き出し: 角を丸めた四角形 52">
          <a:extLst>
            <a:ext uri="{FF2B5EF4-FFF2-40B4-BE49-F238E27FC236}">
              <a16:creationId xmlns:a16="http://schemas.microsoft.com/office/drawing/2014/main" id="{C712246C-ED79-4831-9BF4-8580695A00B2}"/>
            </a:ext>
          </a:extLst>
        </xdr:cNvPr>
        <xdr:cNvSpPr/>
      </xdr:nvSpPr>
      <xdr:spPr>
        <a:xfrm>
          <a:off x="30705137" y="16778012"/>
          <a:ext cx="5354639" cy="3241806"/>
        </a:xfrm>
        <a:prstGeom prst="wedgeRoundRectCallout">
          <a:avLst>
            <a:gd name="adj1" fmla="val 16745"/>
            <a:gd name="adj2" fmla="val -16784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一代前モデル生産性指標　⑨数値　⑩単位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  <a:endParaRPr kumimoji="1" lang="en-US" altLang="ja-JP" sz="160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一代前モデル生産性指標の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⑨数値を入力してください</a:t>
          </a:r>
          <a:endParaRPr kumimoji="1" lang="en-US" altLang="ja-JP" sz="1600" b="0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小数点第三位まで入力</a:t>
          </a:r>
          <a:endParaRPr kumimoji="1" lang="ja-JP" altLang="en-US" sz="1600" b="1" u="sng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⑩単位を入力してください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15</xdr:col>
      <xdr:colOff>1647996</xdr:colOff>
      <xdr:row>28</xdr:row>
      <xdr:rowOff>309849</xdr:rowOff>
    </xdr:from>
    <xdr:to>
      <xdr:col>20</xdr:col>
      <xdr:colOff>1264233</xdr:colOff>
      <xdr:row>35</xdr:row>
      <xdr:rowOff>304800</xdr:rowOff>
    </xdr:to>
    <xdr:sp macro="" textlink="">
      <xdr:nvSpPr>
        <xdr:cNvPr id="55" name="吹き出し: 角を丸めた四角形 54">
          <a:extLst>
            <a:ext uri="{FF2B5EF4-FFF2-40B4-BE49-F238E27FC236}">
              <a16:creationId xmlns:a16="http://schemas.microsoft.com/office/drawing/2014/main" id="{F50D5C72-02C1-42EA-8DA2-B80BACD9A05F}"/>
            </a:ext>
          </a:extLst>
        </xdr:cNvPr>
        <xdr:cNvSpPr/>
      </xdr:nvSpPr>
      <xdr:spPr>
        <a:xfrm>
          <a:off x="30361541" y="16115576"/>
          <a:ext cx="6127874" cy="3066042"/>
        </a:xfrm>
        <a:prstGeom prst="wedgeRoundRectCallout">
          <a:avLst>
            <a:gd name="adj1" fmla="val -12960"/>
            <a:gd name="adj2" fmla="val -15243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j-ea"/>
              <a:ea typeface="+mj-ea"/>
            </a:rPr>
            <a:t>　⑫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一代前モデル販売開始年　⑬登録製品型番販売開始年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⑫一代前モデル販売開始年を入力してください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西暦で入力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⑬登録製品型番販売開始年を入力してください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西暦をプルダウンで選択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20</xdr:col>
      <xdr:colOff>1368133</xdr:colOff>
      <xdr:row>27</xdr:row>
      <xdr:rowOff>278819</xdr:rowOff>
    </xdr:from>
    <xdr:to>
      <xdr:col>22</xdr:col>
      <xdr:colOff>2031441</xdr:colOff>
      <xdr:row>31</xdr:row>
      <xdr:rowOff>329046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DB6A6A11-D869-4912-AE78-9846D9540701}"/>
            </a:ext>
          </a:extLst>
        </xdr:cNvPr>
        <xdr:cNvSpPr/>
      </xdr:nvSpPr>
      <xdr:spPr>
        <a:xfrm>
          <a:off x="44507724" y="15536137"/>
          <a:ext cx="3815216" cy="1782045"/>
        </a:xfrm>
        <a:prstGeom prst="wedgeRoundRectCallout">
          <a:avLst>
            <a:gd name="adj1" fmla="val -23870"/>
            <a:gd name="adj2" fmla="val -23332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⑮</a:t>
          </a:r>
          <a:r>
            <a:rPr kumimoji="1" lang="ja-JP" altLang="en-US" sz="1600" b="1" baseline="0">
              <a:solidFill>
                <a:srgbClr val="000000"/>
              </a:solidFill>
              <a:latin typeface="+mj-ea"/>
              <a:ea typeface="+mj-ea"/>
            </a:rPr>
            <a:t>能力値</a:t>
          </a:r>
          <a:r>
            <a:rPr kumimoji="1" lang="en-US" altLang="ja-JP" sz="1600" b="1" baseline="0">
              <a:solidFill>
                <a:srgbClr val="000000"/>
              </a:solidFill>
              <a:latin typeface="+mj-ea"/>
              <a:ea typeface="+mj-ea"/>
            </a:rPr>
            <a:t>/</a:t>
          </a:r>
          <a:r>
            <a:rPr kumimoji="1" lang="ja-JP" altLang="en-US" sz="1600" b="1" baseline="0">
              <a:solidFill>
                <a:srgbClr val="000000"/>
              </a:solidFill>
              <a:latin typeface="+mj-ea"/>
              <a:ea typeface="+mj-ea"/>
            </a:rPr>
            <a:t>型締力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⑮能力値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/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型締力を入力してください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単位　：　</a:t>
          </a:r>
          <a:r>
            <a:rPr kumimoji="1" lang="en-US" altLang="ja-JP" sz="1600" b="1" u="none">
              <a:solidFill>
                <a:srgbClr val="FF0000"/>
              </a:solidFill>
              <a:latin typeface="+mj-ea"/>
              <a:ea typeface="+mj-ea"/>
            </a:rPr>
            <a:t>kN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21</xdr:col>
      <xdr:colOff>315190</xdr:colOff>
      <xdr:row>32</xdr:row>
      <xdr:rowOff>138256</xdr:rowOff>
    </xdr:from>
    <xdr:to>
      <xdr:col>22</xdr:col>
      <xdr:colOff>2199985</xdr:colOff>
      <xdr:row>36</xdr:row>
      <xdr:rowOff>17316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59199C52-40E0-4B40-B286-B03802245ED1}"/>
            </a:ext>
          </a:extLst>
        </xdr:cNvPr>
        <xdr:cNvSpPr/>
      </xdr:nvSpPr>
      <xdr:spPr>
        <a:xfrm>
          <a:off x="45013417" y="17560347"/>
          <a:ext cx="3478067" cy="1610878"/>
        </a:xfrm>
        <a:prstGeom prst="wedgeRoundRectCallout">
          <a:avLst>
            <a:gd name="adj1" fmla="val -27536"/>
            <a:gd name="adj2" fmla="val -84132"/>
            <a:gd name="adj3" fmla="val 16667"/>
          </a:avLst>
        </a:prstGeom>
        <a:solidFill>
          <a:srgbClr val="FFFF00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FF0000"/>
              </a:solidFill>
              <a:latin typeface="+mj-ea"/>
              <a:ea typeface="+mj-ea"/>
            </a:rPr>
            <a:t>【</a:t>
          </a:r>
          <a:r>
            <a:rPr kumimoji="1" lang="ja-JP" altLang="en-US" sz="1600" b="1" u="none">
              <a:solidFill>
                <a:srgbClr val="FF0000"/>
              </a:solidFill>
              <a:latin typeface="+mj-ea"/>
              <a:ea typeface="+mj-ea"/>
            </a:rPr>
            <a:t>注意</a:t>
          </a:r>
          <a:r>
            <a:rPr kumimoji="1" lang="en-US" altLang="ja-JP" sz="1600" b="1" u="none">
              <a:solidFill>
                <a:srgbClr val="FF0000"/>
              </a:solidFill>
              <a:latin typeface="+mj-ea"/>
              <a:ea typeface="+mj-ea"/>
            </a:rPr>
            <a:t>】</a:t>
          </a:r>
        </a:p>
        <a:p>
          <a:pPr algn="l"/>
          <a:r>
            <a:rPr kumimoji="1" lang="ja-JP" altLang="en-US" sz="1600" b="1" u="none">
              <a:solidFill>
                <a:srgbClr val="FF0000"/>
              </a:solidFill>
              <a:latin typeface="+mj-ea"/>
              <a:ea typeface="+mj-ea"/>
            </a:rPr>
            <a:t>単位は　</a:t>
          </a:r>
          <a:r>
            <a:rPr kumimoji="1" lang="en-US" altLang="ja-JP" sz="1600" b="1" u="none">
              <a:solidFill>
                <a:srgbClr val="FF0000"/>
              </a:solidFill>
              <a:latin typeface="+mj-ea"/>
              <a:ea typeface="+mj-ea"/>
            </a:rPr>
            <a:t>t</a:t>
          </a:r>
          <a:r>
            <a:rPr kumimoji="1" lang="ja-JP" altLang="en-US" sz="1600" b="1" u="none">
              <a:solidFill>
                <a:srgbClr val="FF0000"/>
              </a:solidFill>
              <a:latin typeface="+mj-ea"/>
              <a:ea typeface="+mj-ea"/>
            </a:rPr>
            <a:t>　ではなく　</a:t>
          </a:r>
          <a:r>
            <a:rPr kumimoji="1" lang="en-US" altLang="ja-JP" sz="1600" b="1" u="none">
              <a:solidFill>
                <a:srgbClr val="FF0000"/>
              </a:solidFill>
              <a:latin typeface="+mj-ea"/>
              <a:ea typeface="+mj-ea"/>
            </a:rPr>
            <a:t>kN</a:t>
          </a:r>
          <a:r>
            <a:rPr kumimoji="1" lang="ja-JP" altLang="en-US" sz="1600" b="1" u="none">
              <a:solidFill>
                <a:srgbClr val="FF0000"/>
              </a:solidFill>
              <a:latin typeface="+mj-ea"/>
              <a:ea typeface="+mj-ea"/>
            </a:rPr>
            <a:t>　で入力してください。</a:t>
          </a:r>
        </a:p>
      </xdr:txBody>
    </xdr:sp>
    <xdr:clientData/>
  </xdr:twoCellAnchor>
  <xdr:twoCellAnchor editAs="oneCell">
    <xdr:from>
      <xdr:col>6</xdr:col>
      <xdr:colOff>2576946</xdr:colOff>
      <xdr:row>0</xdr:row>
      <xdr:rowOff>394564</xdr:rowOff>
    </xdr:from>
    <xdr:to>
      <xdr:col>9</xdr:col>
      <xdr:colOff>1335519</xdr:colOff>
      <xdr:row>2</xdr:row>
      <xdr:rowOff>213590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DE48E1AE-A316-4885-9FB2-35B9260A3DC4}"/>
            </a:ext>
          </a:extLst>
        </xdr:cNvPr>
        <xdr:cNvSpPr/>
      </xdr:nvSpPr>
      <xdr:spPr>
        <a:xfrm>
          <a:off x="15614073" y="394564"/>
          <a:ext cx="3817791" cy="1841790"/>
        </a:xfrm>
        <a:prstGeom prst="wedgeRoundRectCallout">
          <a:avLst>
            <a:gd name="adj1" fmla="val -73241"/>
            <a:gd name="adj2" fmla="val -120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j-ea"/>
              <a:ea typeface="+mj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6</xdr:col>
      <xdr:colOff>2615045</xdr:colOff>
      <xdr:row>2</xdr:row>
      <xdr:rowOff>1449778</xdr:rowOff>
    </xdr:from>
    <xdr:to>
      <xdr:col>9</xdr:col>
      <xdr:colOff>1424710</xdr:colOff>
      <xdr:row>4</xdr:row>
      <xdr:rowOff>29152</xdr:rowOff>
    </xdr:to>
    <xdr:sp macro="" textlink="">
      <xdr:nvSpPr>
        <xdr:cNvPr id="57" name="吹き出し: 角を丸めた四角形 56">
          <a:extLst>
            <a:ext uri="{FF2B5EF4-FFF2-40B4-BE49-F238E27FC236}">
              <a16:creationId xmlns:a16="http://schemas.microsoft.com/office/drawing/2014/main" id="{A0FB67F4-FB35-44D6-B956-E485D0C1128D}"/>
            </a:ext>
          </a:extLst>
        </xdr:cNvPr>
        <xdr:cNvSpPr/>
      </xdr:nvSpPr>
      <xdr:spPr>
        <a:xfrm>
          <a:off x="15652172" y="3472542"/>
          <a:ext cx="3868883" cy="1599665"/>
        </a:xfrm>
        <a:prstGeom prst="wedgeRoundRectCallout">
          <a:avLst>
            <a:gd name="adj1" fmla="val -52246"/>
            <a:gd name="adj2" fmla="val -832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j-ea"/>
              <a:ea typeface="+mj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j-ea"/>
              <a:ea typeface="+mj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j-ea"/>
              <a:ea typeface="+mj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j-ea"/>
              <a:ea typeface="+mj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1162052</xdr:colOff>
      <xdr:row>2</xdr:row>
      <xdr:rowOff>47333</xdr:rowOff>
    </xdr:from>
    <xdr:to>
      <xdr:col>4</xdr:col>
      <xdr:colOff>1801092</xdr:colOff>
      <xdr:row>3</xdr:row>
      <xdr:rowOff>207816</xdr:rowOff>
    </xdr:to>
    <xdr:sp macro="" textlink="">
      <xdr:nvSpPr>
        <xdr:cNvPr id="58" name="吹き出し: 角を丸めた四角形 57">
          <a:extLst>
            <a:ext uri="{FF2B5EF4-FFF2-40B4-BE49-F238E27FC236}">
              <a16:creationId xmlns:a16="http://schemas.microsoft.com/office/drawing/2014/main" id="{8E731E80-9731-43B3-8062-8D088A3579E5}"/>
            </a:ext>
          </a:extLst>
        </xdr:cNvPr>
        <xdr:cNvSpPr/>
      </xdr:nvSpPr>
      <xdr:spPr>
        <a:xfrm>
          <a:off x="6755825" y="2056242"/>
          <a:ext cx="3150176" cy="1667165"/>
        </a:xfrm>
        <a:prstGeom prst="wedgeRoundRectCallout">
          <a:avLst>
            <a:gd name="adj1" fmla="val -46172"/>
            <a:gd name="adj2" fmla="val -7638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j-ea"/>
              <a:ea typeface="+mj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23</xdr:col>
      <xdr:colOff>457196</xdr:colOff>
      <xdr:row>21</xdr:row>
      <xdr:rowOff>196721</xdr:rowOff>
    </xdr:from>
    <xdr:to>
      <xdr:col>24</xdr:col>
      <xdr:colOff>2192480</xdr:colOff>
      <xdr:row>26</xdr:row>
      <xdr:rowOff>86590</xdr:rowOff>
    </xdr:to>
    <xdr:sp macro="" textlink="">
      <xdr:nvSpPr>
        <xdr:cNvPr id="61" name="吹き出し: 角を丸めた四角形 60">
          <a:extLst>
            <a:ext uri="{FF2B5EF4-FFF2-40B4-BE49-F238E27FC236}">
              <a16:creationId xmlns:a16="http://schemas.microsoft.com/office/drawing/2014/main" id="{C0921E9F-85FD-4D28-8DEA-5D44487A3F7C}"/>
            </a:ext>
          </a:extLst>
        </xdr:cNvPr>
        <xdr:cNvSpPr/>
      </xdr:nvSpPr>
      <xdr:spPr>
        <a:xfrm>
          <a:off x="45027269" y="12804357"/>
          <a:ext cx="3162302" cy="2037324"/>
        </a:xfrm>
        <a:prstGeom prst="wedgeRoundRectCallout">
          <a:avLst>
            <a:gd name="adj1" fmla="val -32722"/>
            <a:gd name="adj2" fmla="val -10442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⑰希望小売価格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⑰希望小売価格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任意項目です</a:t>
          </a:r>
        </a:p>
      </xdr:txBody>
    </xdr:sp>
    <xdr:clientData/>
  </xdr:twoCellAnchor>
  <xdr:twoCellAnchor editAs="oneCell">
    <xdr:from>
      <xdr:col>21</xdr:col>
      <xdr:colOff>1406236</xdr:colOff>
      <xdr:row>20</xdr:row>
      <xdr:rowOff>311730</xdr:rowOff>
    </xdr:from>
    <xdr:to>
      <xdr:col>23</xdr:col>
      <xdr:colOff>313689</xdr:colOff>
      <xdr:row>27</xdr:row>
      <xdr:rowOff>103911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10666AB6-E0DC-4AAB-8241-418607E1DA80}"/>
            </a:ext>
          </a:extLst>
        </xdr:cNvPr>
        <xdr:cNvSpPr/>
      </xdr:nvSpPr>
      <xdr:spPr>
        <a:xfrm>
          <a:off x="40008463" y="13300366"/>
          <a:ext cx="3710939" cy="2822863"/>
        </a:xfrm>
        <a:prstGeom prst="wedgeRoundRectCallout">
          <a:avLst>
            <a:gd name="adj1" fmla="val -8104"/>
            <a:gd name="adj2" fmla="val -62389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⑯必須仕様内容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⑯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 editAs="oneCell">
    <xdr:from>
      <xdr:col>6</xdr:col>
      <xdr:colOff>987133</xdr:colOff>
      <xdr:row>22</xdr:row>
      <xdr:rowOff>2</xdr:rowOff>
    </xdr:from>
    <xdr:to>
      <xdr:col>9</xdr:col>
      <xdr:colOff>1206497</xdr:colOff>
      <xdr:row>36</xdr:row>
      <xdr:rowOff>17320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186925BF-2C7F-FCF6-55C8-5E74E6592F30}"/>
            </a:ext>
          </a:extLst>
        </xdr:cNvPr>
        <xdr:cNvGrpSpPr/>
      </xdr:nvGrpSpPr>
      <xdr:grpSpPr>
        <a:xfrm>
          <a:off x="14241315" y="13173366"/>
          <a:ext cx="5334000" cy="6159499"/>
          <a:chOff x="15846135" y="14529954"/>
          <a:chExt cx="5559137" cy="6078682"/>
        </a:xfrm>
      </xdr:grpSpPr>
      <xdr:sp macro="" textlink="">
        <xdr:nvSpPr>
          <xdr:cNvPr id="18" name="吹き出し: 角を丸めた四角形 17">
            <a:extLst>
              <a:ext uri="{FF2B5EF4-FFF2-40B4-BE49-F238E27FC236}">
                <a16:creationId xmlns:a16="http://schemas.microsoft.com/office/drawing/2014/main" id="{85D882A7-AC02-4069-AD08-D5AFDB6F40C1}"/>
              </a:ext>
            </a:extLst>
          </xdr:cNvPr>
          <xdr:cNvSpPr/>
        </xdr:nvSpPr>
        <xdr:spPr>
          <a:xfrm>
            <a:off x="15846135" y="14529954"/>
            <a:ext cx="5559137" cy="6078682"/>
          </a:xfrm>
          <a:prstGeom prst="wedgeRoundRectCallout">
            <a:avLst>
              <a:gd name="adj1" fmla="val 15816"/>
              <a:gd name="adj2" fmla="val -63197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j-ea"/>
                <a:ea typeface="+mj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j-ea"/>
                <a:ea typeface="+mj-ea"/>
              </a:rPr>
              <a:t>　④必須仕様有無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j-ea"/>
                <a:ea typeface="+mj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j-ea"/>
                <a:ea typeface="+mj-ea"/>
              </a:rPr>
              <a:t>④必須仕様の有無を選択してください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j-ea"/>
                <a:ea typeface="+mj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19" name="四角形: 角を丸くする 18">
            <a:extLst>
              <a:ext uri="{FF2B5EF4-FFF2-40B4-BE49-F238E27FC236}">
                <a16:creationId xmlns:a16="http://schemas.microsoft.com/office/drawing/2014/main" id="{F57DA5E3-F6F6-45CE-8F55-909BC5105DFD}"/>
              </a:ext>
            </a:extLst>
          </xdr:cNvPr>
          <xdr:cNvSpPr/>
        </xdr:nvSpPr>
        <xdr:spPr>
          <a:xfrm>
            <a:off x="15950044" y="16019317"/>
            <a:ext cx="5351319" cy="3775364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813956</xdr:colOff>
      <xdr:row>2</xdr:row>
      <xdr:rowOff>0</xdr:rowOff>
    </xdr:from>
    <xdr:to>
      <xdr:col>20</xdr:col>
      <xdr:colOff>762001</xdr:colOff>
      <xdr:row>3</xdr:row>
      <xdr:rowOff>1273196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F1653562-F2B1-4B20-86C4-D64FE30E4992}"/>
            </a:ext>
          </a:extLst>
        </xdr:cNvPr>
        <xdr:cNvGrpSpPr/>
      </xdr:nvGrpSpPr>
      <xdr:grpSpPr>
        <a:xfrm>
          <a:off x="27968865" y="2020455"/>
          <a:ext cx="7775863" cy="2785650"/>
          <a:chOff x="24658307" y="547688"/>
          <a:chExt cx="6520933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CF9763C3-6500-4120-9882-FC8499677289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ECFCAD5D-376A-42DD-9CB2-FE519E08D0CA}"/>
              </a:ext>
            </a:extLst>
          </xdr:cNvPr>
          <xdr:cNvGrpSpPr/>
        </xdr:nvGrpSpPr>
        <xdr:grpSpPr>
          <a:xfrm>
            <a:off x="25406267" y="849725"/>
            <a:ext cx="5274630" cy="514041"/>
            <a:chOff x="20797532" y="530440"/>
            <a:chExt cx="2470333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08F511FC-442C-4A79-B58E-A1595F576469}"/>
                </a:ext>
              </a:extLst>
            </xdr:cNvPr>
            <xdr:cNvSpPr/>
          </xdr:nvSpPr>
          <xdr:spPr>
            <a:xfrm>
              <a:off x="20797532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6FEAD3C1-2C75-40B1-B693-22ADDCC7F39B}"/>
                </a:ext>
              </a:extLst>
            </xdr:cNvPr>
            <xdr:cNvSpPr/>
          </xdr:nvSpPr>
          <xdr:spPr>
            <a:xfrm>
              <a:off x="21756220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3B16A2D3-33AF-47D5-9EBC-1CD65C699E11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71421" y="687322"/>
              <a:ext cx="184799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FE9A06F8-EE10-4A13-ACB9-34102A6F0CBC}"/>
              </a:ext>
            </a:extLst>
          </xdr:cNvPr>
          <xdr:cNvGrpSpPr/>
        </xdr:nvGrpSpPr>
        <xdr:grpSpPr>
          <a:xfrm>
            <a:off x="25406945" y="1584070"/>
            <a:ext cx="5285911" cy="514041"/>
            <a:chOff x="20809096" y="530440"/>
            <a:chExt cx="2475464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E4114C6C-F2F4-47D2-9A63-EA94B5BADB5A}"/>
                </a:ext>
              </a:extLst>
            </xdr:cNvPr>
            <xdr:cNvSpPr/>
          </xdr:nvSpPr>
          <xdr:spPr>
            <a:xfrm>
              <a:off x="20809096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0C912950-65A6-4D5C-BADF-039F89D20522}"/>
                </a:ext>
              </a:extLst>
            </xdr:cNvPr>
            <xdr:cNvSpPr/>
          </xdr:nvSpPr>
          <xdr:spPr>
            <a:xfrm>
              <a:off x="2176181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521A5EB5-3E72-4910-9FC7-82E845113348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301" y="687323"/>
              <a:ext cx="17951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4A2E263E-5FA2-404D-97F5-B89765D36A43}"/>
              </a:ext>
            </a:extLst>
          </xdr:cNvPr>
          <xdr:cNvGrpSpPr/>
        </xdr:nvGrpSpPr>
        <xdr:grpSpPr>
          <a:xfrm>
            <a:off x="25406959" y="2326559"/>
            <a:ext cx="5282278" cy="513770"/>
            <a:chOff x="20809101" y="534306"/>
            <a:chExt cx="2473813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3EB48703-93BE-4277-B0F4-35DA57B45A8F}"/>
                </a:ext>
              </a:extLst>
            </xdr:cNvPr>
            <xdr:cNvSpPr/>
          </xdr:nvSpPr>
          <xdr:spPr>
            <a:xfrm>
              <a:off x="20809101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7DAD3697-3609-4866-8443-33848EF4E72B}"/>
                </a:ext>
              </a:extLst>
            </xdr:cNvPr>
            <xdr:cNvSpPr/>
          </xdr:nvSpPr>
          <xdr:spPr>
            <a:xfrm>
              <a:off x="21763525" y="534306"/>
              <a:ext cx="1519389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2871A177-4059-4EE4-9A58-601725D6F5B9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306" y="691597"/>
              <a:ext cx="181219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32</xdr:col>
      <xdr:colOff>17318</xdr:colOff>
      <xdr:row>1</xdr:row>
      <xdr:rowOff>762000</xdr:rowOff>
    </xdr:from>
    <xdr:to>
      <xdr:col>38</xdr:col>
      <xdr:colOff>779320</xdr:colOff>
      <xdr:row>2</xdr:row>
      <xdr:rowOff>366010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8F05EE5B-E3F7-40A3-A093-29430F192A12}"/>
            </a:ext>
          </a:extLst>
        </xdr:cNvPr>
        <xdr:cNvSpPr/>
      </xdr:nvSpPr>
      <xdr:spPr>
        <a:xfrm>
          <a:off x="49149000" y="1264227"/>
          <a:ext cx="8382002" cy="11106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>
    <xdr:from>
      <xdr:col>20</xdr:col>
      <xdr:colOff>1226127</xdr:colOff>
      <xdr:row>3</xdr:row>
      <xdr:rowOff>852054</xdr:rowOff>
    </xdr:from>
    <xdr:to>
      <xdr:col>22</xdr:col>
      <xdr:colOff>2750128</xdr:colOff>
      <xdr:row>4</xdr:row>
      <xdr:rowOff>232063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B8FECB78-B284-46FB-87A8-0559C0F0D4F9}"/>
            </a:ext>
          </a:extLst>
        </xdr:cNvPr>
        <xdr:cNvSpPr/>
      </xdr:nvSpPr>
      <xdr:spPr>
        <a:xfrm>
          <a:off x="38952054" y="4384963"/>
          <a:ext cx="4350329" cy="890155"/>
        </a:xfrm>
        <a:prstGeom prst="wedgeRoundRectCallout">
          <a:avLst>
            <a:gd name="adj1" fmla="val -24046"/>
            <a:gd name="adj2" fmla="val 89588"/>
            <a:gd name="adj3" fmla="val 16667"/>
          </a:avLst>
        </a:prstGeom>
        <a:solidFill>
          <a:srgbClr val="FFFF00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FF0000"/>
              </a:solidFill>
              <a:latin typeface="ＭＳ Ｐゴシック" panose="020B0600070205080204" pitchFamily="50" charset="-128"/>
              <a:ea typeface="+mn-ea"/>
            </a:rPr>
            <a:t>【</a:t>
          </a:r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+mn-ea"/>
            </a:rPr>
            <a:t>注意</a:t>
          </a:r>
          <a:r>
            <a:rPr kumimoji="1" lang="en-US" altLang="ja-JP" sz="1600" b="1" u="none">
              <a:solidFill>
                <a:srgbClr val="FF0000"/>
              </a:solidFill>
              <a:latin typeface="ＭＳ Ｐゴシック" panose="020B0600070205080204" pitchFamily="50" charset="-128"/>
              <a:ea typeface="+mn-ea"/>
            </a:rPr>
            <a:t>】</a:t>
          </a:r>
        </a:p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+mn-ea"/>
            </a:rPr>
            <a:t>単位は　</a:t>
          </a:r>
          <a:r>
            <a:rPr kumimoji="1" lang="en-US" altLang="ja-JP" sz="1600" b="1" u="none">
              <a:solidFill>
                <a:srgbClr val="FF0000"/>
              </a:solidFill>
              <a:latin typeface="ＭＳ Ｐゴシック" panose="020B0600070205080204" pitchFamily="50" charset="-128"/>
              <a:ea typeface="+mn-ea"/>
            </a:rPr>
            <a:t>t</a:t>
          </a:r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+mn-ea"/>
            </a:rPr>
            <a:t>　ではなく　</a:t>
          </a:r>
          <a:r>
            <a:rPr kumimoji="1" lang="en-US" altLang="ja-JP" sz="1600" b="1" u="none">
              <a:solidFill>
                <a:srgbClr val="FF0000"/>
              </a:solidFill>
              <a:latin typeface="ＭＳ Ｐゴシック" panose="020B0600070205080204" pitchFamily="50" charset="-128"/>
              <a:ea typeface="+mn-ea"/>
            </a:rPr>
            <a:t>kN</a:t>
          </a:r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+mn-ea"/>
            </a:rPr>
            <a:t>　で入力してください。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3</xdr:col>
      <xdr:colOff>1414992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865937C0-ED0C-463C-8E05-32B95052DA9F}"/>
            </a:ext>
          </a:extLst>
        </xdr:cNvPr>
        <xdr:cNvSpPr/>
      </xdr:nvSpPr>
      <xdr:spPr>
        <a:xfrm>
          <a:off x="28575" y="28575"/>
          <a:ext cx="419629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ダイカストマシン／基準値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2E2B2E2C-FF9A-4378-813D-646E24507CEB}"/>
            </a:ext>
          </a:extLst>
        </xdr:cNvPr>
        <xdr:cNvGrpSpPr/>
      </xdr:nvGrpSpPr>
      <xdr:grpSpPr>
        <a:xfrm>
          <a:off x="581025" y="955675"/>
          <a:ext cx="6149975" cy="1611658"/>
          <a:chOff x="381000" y="2867025"/>
          <a:chExt cx="6991350" cy="1621183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CDC431B1-60F2-6FAC-077F-DEC21E9EA1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6D0BC84F-F14F-C09D-300B-E1BD08436D10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2013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AC1AFD52-10CD-5002-1E3D-D1AE483DA8AB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1116806</xdr:colOff>
      <xdr:row>16</xdr:row>
      <xdr:rowOff>144462</xdr:rowOff>
    </xdr:from>
    <xdr:to>
      <xdr:col>6</xdr:col>
      <xdr:colOff>870744</xdr:colOff>
      <xdr:row>20</xdr:row>
      <xdr:rowOff>68262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730F59B-CC9A-41B6-BFA8-6E1A89366E70}"/>
            </a:ext>
          </a:extLst>
        </xdr:cNvPr>
        <xdr:cNvSpPr/>
      </xdr:nvSpPr>
      <xdr:spPr>
        <a:xfrm>
          <a:off x="2105025" y="3144837"/>
          <a:ext cx="6207125" cy="542925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E84AD-AAA2-4D26-9C5D-8AE221F28FE0}">
  <sheetPr codeName="Sheet2">
    <pageSetUpPr fitToPage="1"/>
  </sheetPr>
  <dimension ref="A1:AQ55"/>
  <sheetViews>
    <sheetView tabSelected="1" view="pageBreakPreview" zoomScale="55" zoomScaleNormal="115" zoomScaleSheetLayoutView="55" zoomScalePageLayoutView="70" workbookViewId="0">
      <selection sqref="A1:G1"/>
    </sheetView>
  </sheetViews>
  <sheetFormatPr defaultColWidth="9" defaultRowHeight="16" outlineLevelCol="1" x14ac:dyDescent="0.2"/>
  <cols>
    <col min="1" max="1" width="13.90625" style="35" customWidth="1"/>
    <col min="2" max="2" width="30.08984375" style="35" customWidth="1"/>
    <col min="3" max="4" width="35.90625" style="1" customWidth="1"/>
    <col min="5" max="5" width="27.453125" style="1" customWidth="1"/>
    <col min="6" max="7" width="46.6328125" style="1" customWidth="1"/>
    <col min="8" max="8" width="61.36328125" style="1" hidden="1" customWidth="1"/>
    <col min="9" max="11" width="26.6328125" style="1" customWidth="1"/>
    <col min="12" max="12" width="17.6328125" style="1" bestFit="1" customWidth="1"/>
    <col min="13" max="13" width="31.08984375" style="53" customWidth="1"/>
    <col min="14" max="14" width="24" style="1" customWidth="1"/>
    <col min="15" max="15" width="22.08984375" style="53" customWidth="1"/>
    <col min="16" max="16" width="24" style="1" customWidth="1"/>
    <col min="17" max="17" width="14.90625" style="1" customWidth="1"/>
    <col min="18" max="19" width="17.08984375" style="1" customWidth="1"/>
    <col min="20" max="20" width="20.36328125" style="1" customWidth="1"/>
    <col min="21" max="21" width="20.36328125" style="1" bestFit="1" customWidth="1"/>
    <col min="22" max="22" width="20.90625" style="1" customWidth="1"/>
    <col min="23" max="23" width="42.08984375" style="1" customWidth="1"/>
    <col min="24" max="24" width="20.90625" style="59" customWidth="1"/>
    <col min="25" max="25" width="45.90625" style="59" customWidth="1"/>
    <col min="26" max="26" width="42.08984375" style="59" customWidth="1"/>
    <col min="27" max="27" width="12" style="59" hidden="1" customWidth="1" outlineLevel="1"/>
    <col min="28" max="29" width="27.7265625" style="59" hidden="1" customWidth="1" outlineLevel="1"/>
    <col min="30" max="30" width="16.90625" style="1" hidden="1" customWidth="1" outlineLevel="1"/>
    <col min="31" max="31" width="24.90625" style="1" hidden="1" customWidth="1" outlineLevel="1"/>
    <col min="32" max="32" width="11" style="1" hidden="1" customWidth="1" outlineLevel="1"/>
    <col min="33" max="33" width="21.36328125" style="1" hidden="1" customWidth="1" outlineLevel="1"/>
    <col min="34" max="36" width="15.90625" style="1" hidden="1" customWidth="1" outlineLevel="1"/>
    <col min="37" max="37" width="15.08984375" style="1" hidden="1" customWidth="1" outlineLevel="1"/>
    <col min="38" max="38" width="9" style="1" hidden="1" customWidth="1" outlineLevel="1"/>
    <col min="39" max="39" width="15.90625" style="1" hidden="1" customWidth="1" outlineLevel="1"/>
    <col min="40" max="42" width="9" style="1" hidden="1" customWidth="1" outlineLevel="1"/>
    <col min="43" max="43" width="9" style="1" customWidth="1" collapsed="1"/>
    <col min="44" max="45" width="9" style="1" customWidth="1"/>
    <col min="46" max="16384" width="9" style="1"/>
  </cols>
  <sheetData>
    <row r="1" spans="1:39" ht="40.4" customHeight="1" x14ac:dyDescent="0.2">
      <c r="A1" s="196" t="s">
        <v>44</v>
      </c>
      <c r="B1" s="197"/>
      <c r="C1" s="197"/>
      <c r="D1" s="197"/>
      <c r="E1" s="197"/>
      <c r="F1" s="197"/>
      <c r="G1" s="198"/>
      <c r="H1" s="50"/>
      <c r="I1" s="53"/>
      <c r="K1" s="199" t="s">
        <v>18</v>
      </c>
      <c r="L1" s="200"/>
      <c r="M1" s="200"/>
      <c r="N1" s="200"/>
      <c r="O1" s="201"/>
      <c r="W1" s="59"/>
      <c r="Z1" s="1"/>
      <c r="AA1" s="1"/>
      <c r="AB1" s="1"/>
      <c r="AC1" s="1"/>
    </row>
    <row r="2" spans="1:39" ht="119.25" customHeight="1" x14ac:dyDescent="0.2">
      <c r="A2" s="202" t="s">
        <v>34</v>
      </c>
      <c r="B2" s="203"/>
      <c r="C2" s="204" t="s">
        <v>86</v>
      </c>
      <c r="D2" s="205"/>
      <c r="E2" s="28" t="s">
        <v>39</v>
      </c>
      <c r="F2" s="206" t="s">
        <v>83</v>
      </c>
      <c r="G2" s="207"/>
      <c r="H2" s="60"/>
      <c r="I2" s="53"/>
      <c r="K2" s="29" t="s">
        <v>16</v>
      </c>
      <c r="L2" s="208" t="s">
        <v>78</v>
      </c>
      <c r="M2" s="209"/>
      <c r="N2" s="209"/>
      <c r="O2" s="210"/>
      <c r="W2" s="59"/>
      <c r="Z2" s="1"/>
      <c r="AA2" s="1"/>
      <c r="AB2" s="1"/>
      <c r="AC2" s="1"/>
    </row>
    <row r="3" spans="1:39" ht="119.25" customHeight="1" thickBot="1" x14ac:dyDescent="0.25">
      <c r="A3" s="211" t="s">
        <v>151</v>
      </c>
      <c r="B3" s="212"/>
      <c r="C3" s="212"/>
      <c r="D3" s="212"/>
      <c r="E3" s="213"/>
      <c r="F3" s="30" t="s">
        <v>40</v>
      </c>
      <c r="G3" s="102" t="s">
        <v>115</v>
      </c>
      <c r="H3" s="61"/>
      <c r="I3" s="53"/>
      <c r="K3" s="29" t="s">
        <v>17</v>
      </c>
      <c r="L3" s="208" t="s">
        <v>146</v>
      </c>
      <c r="M3" s="209"/>
      <c r="N3" s="209"/>
      <c r="O3" s="210"/>
      <c r="W3" s="59"/>
      <c r="Z3" s="1"/>
      <c r="AA3" s="1"/>
      <c r="AB3" s="1"/>
      <c r="AC3" s="1"/>
    </row>
    <row r="4" spans="1:39" ht="119.25" customHeight="1" thickBot="1" x14ac:dyDescent="0.25">
      <c r="A4" s="214"/>
      <c r="B4" s="215"/>
      <c r="C4" s="215"/>
      <c r="D4" s="215"/>
      <c r="E4" s="216"/>
      <c r="F4" s="31" t="s">
        <v>41</v>
      </c>
      <c r="G4" s="31">
        <f>COUNTIF($B$13:$B$47,"ダイカストマシン")</f>
        <v>8</v>
      </c>
      <c r="H4" s="51"/>
      <c r="I4" s="53"/>
      <c r="K4" s="32" t="s">
        <v>43</v>
      </c>
      <c r="L4" s="217" t="s">
        <v>79</v>
      </c>
      <c r="M4" s="218"/>
      <c r="N4" s="218"/>
      <c r="O4" s="219"/>
      <c r="W4" s="59"/>
      <c r="Z4" s="1"/>
      <c r="AA4" s="1"/>
      <c r="AB4" s="1"/>
      <c r="AC4" s="1"/>
      <c r="AD4" s="77" t="s">
        <v>23</v>
      </c>
      <c r="AE4" s="3">
        <f>COUNTIF(AD13:AD47,"OK")</f>
        <v>0</v>
      </c>
    </row>
    <row r="5" spans="1:39" s="2" customFormat="1" ht="30" customHeight="1" thickBot="1" x14ac:dyDescent="0.25">
      <c r="A5" s="33"/>
      <c r="B5" s="33"/>
      <c r="C5" s="33"/>
      <c r="D5" s="33"/>
      <c r="E5" s="33"/>
      <c r="F5" s="33"/>
      <c r="G5" s="33"/>
      <c r="I5" s="33"/>
      <c r="J5" s="33"/>
      <c r="K5" s="33"/>
      <c r="L5" s="52"/>
      <c r="M5" s="33"/>
      <c r="N5" s="52"/>
      <c r="O5" s="33"/>
      <c r="P5" s="33"/>
      <c r="Q5" s="33"/>
      <c r="R5" s="33"/>
      <c r="S5" s="33"/>
      <c r="T5" s="33"/>
      <c r="U5" s="33"/>
      <c r="V5" s="33"/>
      <c r="X5" s="63"/>
      <c r="Y5" s="33"/>
      <c r="Z5" s="63"/>
      <c r="AA5" s="63"/>
      <c r="AB5" s="63"/>
      <c r="AC5" s="63"/>
    </row>
    <row r="6" spans="1:39" s="4" customFormat="1" ht="36" customHeight="1" x14ac:dyDescent="0.2">
      <c r="A6" s="11" t="s">
        <v>21</v>
      </c>
      <c r="B6" s="103">
        <f>COLUMN()-1</f>
        <v>1</v>
      </c>
      <c r="C6" s="103">
        <f t="shared" ref="C6:G6" si="0">COLUMN()-1</f>
        <v>2</v>
      </c>
      <c r="D6" s="103">
        <f t="shared" si="0"/>
        <v>3</v>
      </c>
      <c r="E6" s="105">
        <f t="shared" si="0"/>
        <v>4</v>
      </c>
      <c r="F6" s="103">
        <f t="shared" si="0"/>
        <v>5</v>
      </c>
      <c r="G6" s="103">
        <f t="shared" si="0"/>
        <v>6</v>
      </c>
      <c r="H6" s="162" t="s">
        <v>144</v>
      </c>
      <c r="I6" s="105">
        <f>COLUMN()-2</f>
        <v>7</v>
      </c>
      <c r="J6" s="105">
        <f t="shared" ref="J6:Z6" si="1">COLUMN()-2</f>
        <v>8</v>
      </c>
      <c r="K6" s="103">
        <f t="shared" si="1"/>
        <v>9</v>
      </c>
      <c r="L6" s="105">
        <f t="shared" si="1"/>
        <v>10</v>
      </c>
      <c r="M6" s="105">
        <f t="shared" si="1"/>
        <v>11</v>
      </c>
      <c r="N6" s="108">
        <f t="shared" si="1"/>
        <v>12</v>
      </c>
      <c r="O6" s="105">
        <f t="shared" si="1"/>
        <v>13</v>
      </c>
      <c r="P6" s="108">
        <f t="shared" si="1"/>
        <v>14</v>
      </c>
      <c r="Q6" s="105">
        <f t="shared" si="1"/>
        <v>15</v>
      </c>
      <c r="R6" s="105">
        <f t="shared" si="1"/>
        <v>16</v>
      </c>
      <c r="S6" s="105">
        <f t="shared" si="1"/>
        <v>17</v>
      </c>
      <c r="T6" s="105">
        <f t="shared" si="1"/>
        <v>18</v>
      </c>
      <c r="U6" s="105">
        <f t="shared" si="1"/>
        <v>19</v>
      </c>
      <c r="V6" s="103">
        <f t="shared" si="1"/>
        <v>20</v>
      </c>
      <c r="W6" s="113">
        <f t="shared" si="1"/>
        <v>21</v>
      </c>
      <c r="X6" s="113">
        <f t="shared" si="1"/>
        <v>22</v>
      </c>
      <c r="Y6" s="114">
        <f t="shared" si="1"/>
        <v>23</v>
      </c>
      <c r="Z6" s="158">
        <f t="shared" si="1"/>
        <v>24</v>
      </c>
      <c r="AA6" s="220" t="s">
        <v>127</v>
      </c>
      <c r="AB6" s="223" t="s">
        <v>128</v>
      </c>
      <c r="AC6" s="220" t="s">
        <v>129</v>
      </c>
      <c r="AD6" s="226" t="s">
        <v>15</v>
      </c>
      <c r="AE6" s="227"/>
    </row>
    <row r="7" spans="1:39" s="4" customFormat="1" ht="39" x14ac:dyDescent="0.2">
      <c r="A7" s="12" t="s">
        <v>9</v>
      </c>
      <c r="B7" s="104" t="s">
        <v>10</v>
      </c>
      <c r="C7" s="104" t="s">
        <v>10</v>
      </c>
      <c r="D7" s="104" t="s">
        <v>10</v>
      </c>
      <c r="E7" s="106" t="s">
        <v>51</v>
      </c>
      <c r="F7" s="104" t="s">
        <v>10</v>
      </c>
      <c r="G7" s="157" t="s">
        <v>10</v>
      </c>
      <c r="H7" s="163" t="s">
        <v>11</v>
      </c>
      <c r="I7" s="106" t="s">
        <v>11</v>
      </c>
      <c r="J7" s="106" t="s">
        <v>11</v>
      </c>
      <c r="K7" s="104" t="s">
        <v>10</v>
      </c>
      <c r="L7" s="106" t="s">
        <v>11</v>
      </c>
      <c r="M7" s="106" t="s">
        <v>11</v>
      </c>
      <c r="N7" s="109" t="s">
        <v>11</v>
      </c>
      <c r="O7" s="106" t="s">
        <v>11</v>
      </c>
      <c r="P7" s="109" t="s">
        <v>11</v>
      </c>
      <c r="Q7" s="106" t="s">
        <v>11</v>
      </c>
      <c r="R7" s="106" t="s">
        <v>11</v>
      </c>
      <c r="S7" s="106" t="s">
        <v>11</v>
      </c>
      <c r="T7" s="106" t="s">
        <v>11</v>
      </c>
      <c r="U7" s="106" t="s">
        <v>11</v>
      </c>
      <c r="V7" s="104" t="s">
        <v>10</v>
      </c>
      <c r="W7" s="107" t="s">
        <v>51</v>
      </c>
      <c r="X7" s="107" t="s">
        <v>51</v>
      </c>
      <c r="Y7" s="107" t="s">
        <v>51</v>
      </c>
      <c r="Z7" s="159" t="s">
        <v>51</v>
      </c>
      <c r="AA7" s="221"/>
      <c r="AB7" s="224"/>
      <c r="AC7" s="221"/>
      <c r="AD7" s="228"/>
      <c r="AE7" s="229"/>
    </row>
    <row r="8" spans="1:39" s="4" customFormat="1" ht="31.5" customHeight="1" thickBot="1" x14ac:dyDescent="0.25">
      <c r="A8" s="13" t="s">
        <v>42</v>
      </c>
      <c r="B8" s="120" t="s">
        <v>22</v>
      </c>
      <c r="C8" s="115" t="s">
        <v>13</v>
      </c>
      <c r="D8" s="120" t="s">
        <v>22</v>
      </c>
      <c r="E8" s="120" t="s">
        <v>22</v>
      </c>
      <c r="F8" s="115" t="s">
        <v>13</v>
      </c>
      <c r="G8" s="115" t="s">
        <v>13</v>
      </c>
      <c r="H8" s="156" t="s">
        <v>144</v>
      </c>
      <c r="I8" s="115" t="s">
        <v>13</v>
      </c>
      <c r="J8" s="115" t="s">
        <v>13</v>
      </c>
      <c r="K8" s="115" t="s">
        <v>13</v>
      </c>
      <c r="L8" s="115" t="s">
        <v>13</v>
      </c>
      <c r="M8" s="115" t="s">
        <v>13</v>
      </c>
      <c r="N8" s="116" t="s">
        <v>13</v>
      </c>
      <c r="O8" s="115" t="s">
        <v>13</v>
      </c>
      <c r="P8" s="116" t="s">
        <v>13</v>
      </c>
      <c r="Q8" s="120" t="s">
        <v>22</v>
      </c>
      <c r="R8" s="115" t="s">
        <v>13</v>
      </c>
      <c r="S8" s="115" t="s">
        <v>13</v>
      </c>
      <c r="T8" s="120" t="s">
        <v>22</v>
      </c>
      <c r="U8" s="115" t="s">
        <v>13</v>
      </c>
      <c r="V8" s="117" t="s">
        <v>13</v>
      </c>
      <c r="W8" s="118" t="s">
        <v>93</v>
      </c>
      <c r="X8" s="119" t="s">
        <v>14</v>
      </c>
      <c r="Y8" s="118" t="s">
        <v>93</v>
      </c>
      <c r="Z8" s="160" t="s">
        <v>14</v>
      </c>
      <c r="AA8" s="221"/>
      <c r="AB8" s="224"/>
      <c r="AC8" s="221"/>
      <c r="AD8" s="228"/>
      <c r="AE8" s="229"/>
    </row>
    <row r="9" spans="1:39" s="4" customFormat="1" ht="32.25" customHeight="1" x14ac:dyDescent="0.2">
      <c r="A9" s="232" t="s">
        <v>12</v>
      </c>
      <c r="B9" s="188" t="s">
        <v>48</v>
      </c>
      <c r="C9" s="188" t="s">
        <v>47</v>
      </c>
      <c r="D9" s="237" t="s">
        <v>34</v>
      </c>
      <c r="E9" s="238" t="s">
        <v>84</v>
      </c>
      <c r="F9" s="237" t="s">
        <v>0</v>
      </c>
      <c r="G9" s="237" t="s">
        <v>2</v>
      </c>
      <c r="H9" s="241" t="s">
        <v>103</v>
      </c>
      <c r="I9" s="175" t="s">
        <v>116</v>
      </c>
      <c r="J9" s="191" t="s">
        <v>94</v>
      </c>
      <c r="K9" s="244" t="s">
        <v>95</v>
      </c>
      <c r="L9" s="181" t="s">
        <v>5</v>
      </c>
      <c r="M9" s="247"/>
      <c r="N9" s="181" t="s">
        <v>35</v>
      </c>
      <c r="O9" s="182"/>
      <c r="P9" s="181" t="s">
        <v>36</v>
      </c>
      <c r="Q9" s="182"/>
      <c r="R9" s="191" t="s">
        <v>96</v>
      </c>
      <c r="S9" s="191" t="s">
        <v>97</v>
      </c>
      <c r="T9" s="193" t="s">
        <v>98</v>
      </c>
      <c r="U9" s="185" t="s">
        <v>50</v>
      </c>
      <c r="V9" s="188" t="s">
        <v>100</v>
      </c>
      <c r="W9" s="178" t="s">
        <v>118</v>
      </c>
      <c r="X9" s="178" t="s">
        <v>99</v>
      </c>
      <c r="Y9" s="191" t="s">
        <v>52</v>
      </c>
      <c r="Z9" s="172" t="s">
        <v>1</v>
      </c>
      <c r="AA9" s="221"/>
      <c r="AB9" s="224"/>
      <c r="AC9" s="221"/>
      <c r="AD9" s="228"/>
      <c r="AE9" s="229"/>
      <c r="AG9" s="81" t="s">
        <v>91</v>
      </c>
      <c r="AH9" s="5" t="s">
        <v>130</v>
      </c>
      <c r="AK9" s="151" t="s">
        <v>145</v>
      </c>
    </row>
    <row r="10" spans="1:39" s="4" customFormat="1" ht="27" customHeight="1" thickBot="1" x14ac:dyDescent="0.25">
      <c r="A10" s="233"/>
      <c r="B10" s="235"/>
      <c r="C10" s="235"/>
      <c r="D10" s="235"/>
      <c r="E10" s="239"/>
      <c r="F10" s="235"/>
      <c r="G10" s="235"/>
      <c r="H10" s="242"/>
      <c r="I10" s="176"/>
      <c r="J10" s="192"/>
      <c r="K10" s="245"/>
      <c r="L10" s="183"/>
      <c r="M10" s="248"/>
      <c r="N10" s="183"/>
      <c r="O10" s="184"/>
      <c r="P10" s="183"/>
      <c r="Q10" s="184"/>
      <c r="R10" s="192"/>
      <c r="S10" s="192"/>
      <c r="T10" s="194"/>
      <c r="U10" s="186"/>
      <c r="V10" s="189"/>
      <c r="W10" s="179"/>
      <c r="X10" s="179"/>
      <c r="Y10" s="192"/>
      <c r="Z10" s="173"/>
      <c r="AA10" s="221"/>
      <c r="AB10" s="224"/>
      <c r="AC10" s="221"/>
      <c r="AD10" s="230"/>
      <c r="AE10" s="231"/>
      <c r="AG10" s="82" t="s">
        <v>92</v>
      </c>
      <c r="AH10" s="76">
        <f>IF(AND($G$4&gt;0,OR($C$2="",$F$2="",$G$3="")),1,0)</f>
        <v>0</v>
      </c>
    </row>
    <row r="11" spans="1:39" s="4" customFormat="1" ht="63.75" customHeight="1" x14ac:dyDescent="0.2">
      <c r="A11" s="234"/>
      <c r="B11" s="236"/>
      <c r="C11" s="236"/>
      <c r="D11" s="236"/>
      <c r="E11" s="240"/>
      <c r="F11" s="236"/>
      <c r="G11" s="236"/>
      <c r="H11" s="243"/>
      <c r="I11" s="177"/>
      <c r="J11" s="177"/>
      <c r="K11" s="246"/>
      <c r="L11" s="110" t="s">
        <v>49</v>
      </c>
      <c r="M11" s="111" t="s">
        <v>6</v>
      </c>
      <c r="N11" s="112" t="s">
        <v>135</v>
      </c>
      <c r="O11" s="111" t="s">
        <v>3</v>
      </c>
      <c r="P11" s="112" t="s">
        <v>136</v>
      </c>
      <c r="Q11" s="110" t="s">
        <v>3</v>
      </c>
      <c r="R11" s="177"/>
      <c r="S11" s="177"/>
      <c r="T11" s="195"/>
      <c r="U11" s="187"/>
      <c r="V11" s="190"/>
      <c r="W11" s="180"/>
      <c r="X11" s="180"/>
      <c r="Y11" s="177"/>
      <c r="Z11" s="174"/>
      <c r="AA11" s="222"/>
      <c r="AB11" s="225"/>
      <c r="AC11" s="222"/>
      <c r="AD11" s="14" t="s">
        <v>4</v>
      </c>
      <c r="AE11" s="15" t="s">
        <v>1</v>
      </c>
      <c r="AG11" s="5" t="s">
        <v>53</v>
      </c>
      <c r="AH11" s="5" t="s">
        <v>131</v>
      </c>
      <c r="AI11" s="5" t="s">
        <v>132</v>
      </c>
      <c r="AJ11" s="5" t="s">
        <v>55</v>
      </c>
      <c r="AK11" s="5" t="s">
        <v>133</v>
      </c>
      <c r="AL11" s="6" t="s">
        <v>19</v>
      </c>
      <c r="AM11" s="6" t="s">
        <v>20</v>
      </c>
    </row>
    <row r="12" spans="1:39" s="4" customFormat="1" ht="34.5" customHeight="1" x14ac:dyDescent="0.2">
      <c r="A12" s="22" t="s">
        <v>7</v>
      </c>
      <c r="B12" s="39" t="s">
        <v>76</v>
      </c>
      <c r="C12" s="23" t="s">
        <v>56</v>
      </c>
      <c r="D12" s="38" t="s">
        <v>87</v>
      </c>
      <c r="E12" s="38" t="s">
        <v>82</v>
      </c>
      <c r="F12" s="25" t="s">
        <v>77</v>
      </c>
      <c r="G12" s="150" t="s">
        <v>120</v>
      </c>
      <c r="H12" s="38" t="str">
        <f>G12&amp;AG12</f>
        <v>aaaa-bbbb■</v>
      </c>
      <c r="I12" s="123" t="s">
        <v>122</v>
      </c>
      <c r="J12" s="123" t="s">
        <v>75</v>
      </c>
      <c r="K12" s="24" t="s">
        <v>58</v>
      </c>
      <c r="L12" s="24" t="s">
        <v>59</v>
      </c>
      <c r="M12" s="25" t="s">
        <v>30</v>
      </c>
      <c r="N12" s="26">
        <v>60.122999999999998</v>
      </c>
      <c r="O12" s="25" t="s">
        <v>61</v>
      </c>
      <c r="P12" s="26">
        <v>40.122999999999998</v>
      </c>
      <c r="Q12" s="38" t="s">
        <v>61</v>
      </c>
      <c r="R12" s="24">
        <v>2010</v>
      </c>
      <c r="S12" s="24">
        <v>2018</v>
      </c>
      <c r="T12" s="146">
        <f t="shared" ref="T12:T20" si="2">IFERROR(IF($N12="","",ROUNDDOWN((ABS($N12-$P12)/$N12)/IF($S12="","",IF(($S12-$R12)=0,1,($S12-$R12)))*100,1)),"")</f>
        <v>4.0999999999999996</v>
      </c>
      <c r="U12" s="26" t="s">
        <v>62</v>
      </c>
      <c r="V12" s="26">
        <v>4500</v>
      </c>
      <c r="W12" s="26" t="s">
        <v>124</v>
      </c>
      <c r="X12" s="26">
        <v>450</v>
      </c>
      <c r="Y12" s="171" t="s">
        <v>137</v>
      </c>
      <c r="Z12" s="161"/>
      <c r="AA12" s="131"/>
      <c r="AB12" s="132"/>
      <c r="AC12" s="131"/>
      <c r="AD12" s="124" t="s">
        <v>24</v>
      </c>
      <c r="AE12" s="27"/>
      <c r="AG12" s="4" t="str">
        <f>IF(OR(K12=$AG$9,K12=$AG$10),"["&amp;K12&amp;"付]","")</f>
        <v/>
      </c>
      <c r="AH12" s="4" t="s">
        <v>148</v>
      </c>
      <c r="AJ12" s="4" t="s">
        <v>147</v>
      </c>
      <c r="AK12" s="4" t="s">
        <v>147</v>
      </c>
      <c r="AL12" s="8" t="s">
        <v>147</v>
      </c>
      <c r="AM12" s="8" t="s">
        <v>147</v>
      </c>
    </row>
    <row r="13" spans="1:39" s="4" customFormat="1" ht="34.5" customHeight="1" x14ac:dyDescent="0.2">
      <c r="A13" s="34">
        <f>ROW()-12</f>
        <v>1</v>
      </c>
      <c r="B13" s="36" t="str">
        <f t="shared" ref="B13:B52" si="3">IF($C13="","","ダイカストマシン")</f>
        <v>ダイカストマシン</v>
      </c>
      <c r="C13" s="64" t="s">
        <v>57</v>
      </c>
      <c r="D13" s="16" t="str">
        <f>IF($C$2="","",IF($B13&lt;&gt;"",$C$2,""))</f>
        <v>○○○株式会社</v>
      </c>
      <c r="E13" s="16" t="str">
        <f>IF($F$2="","",IF($B13&lt;&gt;"",$F$2,""))</f>
        <v>マルマルマル</v>
      </c>
      <c r="F13" s="65" t="s">
        <v>119</v>
      </c>
      <c r="G13" s="65" t="s">
        <v>66</v>
      </c>
      <c r="H13" s="38" t="str">
        <f>G13&amp;AG13</f>
        <v>aaaaa[サーボ油圧ポンプ式付]</v>
      </c>
      <c r="I13" s="122" t="s">
        <v>126</v>
      </c>
      <c r="J13" s="66" t="s">
        <v>58</v>
      </c>
      <c r="K13" s="66" t="s">
        <v>63</v>
      </c>
      <c r="L13" s="67" t="s">
        <v>59</v>
      </c>
      <c r="M13" s="68" t="s">
        <v>30</v>
      </c>
      <c r="N13" s="88">
        <v>47</v>
      </c>
      <c r="O13" s="68" t="s">
        <v>61</v>
      </c>
      <c r="P13" s="88">
        <v>37</v>
      </c>
      <c r="Q13" s="20" t="str">
        <f t="shared" ref="Q13:Q52" si="4">IF(O13="","",O13)</f>
        <v>s</v>
      </c>
      <c r="R13" s="67">
        <v>2010</v>
      </c>
      <c r="S13" s="67">
        <v>2018</v>
      </c>
      <c r="T13" s="146">
        <f>IFERROR(IF($N13="","",ROUNDDOWN((ABS($N13-$P13)/$N13)/IF($S13="","",IF(($S13-$R13)=0,1,($S13-$R13)))*100,1)),"")</f>
        <v>2.6</v>
      </c>
      <c r="U13" s="69" t="s">
        <v>62</v>
      </c>
      <c r="V13" s="69">
        <v>4500</v>
      </c>
      <c r="W13" s="69"/>
      <c r="X13" s="87"/>
      <c r="Y13" s="164"/>
      <c r="Z13" s="165"/>
      <c r="AA13" s="127"/>
      <c r="AB13" s="128"/>
      <c r="AC13" s="127"/>
      <c r="AD13" s="125"/>
      <c r="AE13" s="70"/>
      <c r="AG13" s="4" t="str">
        <f>IF(OR(K13=$AG$9,K13=$AG$10),"["&amp;K13&amp;"付]","")</f>
        <v>[サーボ油圧ポンプ式付]</v>
      </c>
      <c r="AH13" s="76">
        <f>IF(AND($C13&lt;&gt;"",OR(F13="",G13="",I13="",L13="",M13="",N13="",O13="",P13="",R13="",S13="",U13="",V13="",J13="",K13="")),1,0)</f>
        <v>0</v>
      </c>
      <c r="AI13" s="76">
        <f>IF(AND($G13&lt;&gt;"",AND(I13=※編集不可※選択項目!$C$3,W13="")),1,0)</f>
        <v>0</v>
      </c>
      <c r="AJ13" s="76">
        <f>IF(AND($G13&lt;&gt;"",COUNTIF($G13,"*■*")&gt;0,$Y13=""),1,0)</f>
        <v>0</v>
      </c>
      <c r="AK13" s="7" t="str">
        <f>IF(G13="","",TEXT(G13&amp;IF(K13&lt;&gt;※編集不可※選択項目!$F$5,"["&amp;K13&amp;"付]",""),"G/標準"))</f>
        <v>aaaaa[サーボ油圧ポンプ式付]</v>
      </c>
      <c r="AL13" s="8">
        <f>IF(AK13="",0,COUNTIF($AK$13:$AK$52,AK13))</f>
        <v>1</v>
      </c>
      <c r="AM13" s="8">
        <f>IF(T13&lt;1,1,0)</f>
        <v>0</v>
      </c>
    </row>
    <row r="14" spans="1:39" s="4" customFormat="1" ht="34.5" customHeight="1" x14ac:dyDescent="0.2">
      <c r="A14" s="34">
        <f t="shared" ref="A14:A52" si="5">ROW()-12</f>
        <v>2</v>
      </c>
      <c r="B14" s="36" t="str">
        <f t="shared" si="3"/>
        <v>ダイカストマシン</v>
      </c>
      <c r="C14" s="64" t="s">
        <v>57</v>
      </c>
      <c r="D14" s="16" t="str">
        <f t="shared" ref="D14:D51" si="6">IF($C$2="","",IF($B14&lt;&gt;"",$C$2,""))</f>
        <v>○○○株式会社</v>
      </c>
      <c r="E14" s="16" t="str">
        <f t="shared" ref="E14:E51" si="7">IF($F$2="","",IF($B14&lt;&gt;"",$F$2,""))</f>
        <v>マルマルマル</v>
      </c>
      <c r="F14" s="65" t="s">
        <v>77</v>
      </c>
      <c r="G14" s="65" t="s">
        <v>67</v>
      </c>
      <c r="H14" s="38" t="str">
        <f t="shared" ref="H14:H47" si="8">G14&amp;AG14</f>
        <v>bbbb</v>
      </c>
      <c r="I14" s="122" t="s">
        <v>126</v>
      </c>
      <c r="J14" s="66" t="s">
        <v>63</v>
      </c>
      <c r="K14" s="66" t="s">
        <v>58</v>
      </c>
      <c r="L14" s="67" t="s">
        <v>59</v>
      </c>
      <c r="M14" s="68" t="s">
        <v>30</v>
      </c>
      <c r="N14" s="88">
        <v>60</v>
      </c>
      <c r="O14" s="68" t="s">
        <v>61</v>
      </c>
      <c r="P14" s="88">
        <v>40</v>
      </c>
      <c r="Q14" s="20" t="str">
        <f t="shared" si="4"/>
        <v>s</v>
      </c>
      <c r="R14" s="67">
        <v>2010</v>
      </c>
      <c r="S14" s="67">
        <v>2018</v>
      </c>
      <c r="T14" s="146">
        <f t="shared" si="2"/>
        <v>4.0999999999999996</v>
      </c>
      <c r="U14" s="69" t="s">
        <v>62</v>
      </c>
      <c r="V14" s="69">
        <v>4500</v>
      </c>
      <c r="W14" s="69"/>
      <c r="X14" s="87">
        <v>730</v>
      </c>
      <c r="Y14" s="164"/>
      <c r="Z14" s="165"/>
      <c r="AA14" s="127"/>
      <c r="AB14" s="128"/>
      <c r="AC14" s="127"/>
      <c r="AD14" s="125"/>
      <c r="AE14" s="70"/>
      <c r="AG14" s="4" t="str">
        <f>IF(OR(K14=$AG$9,K14=$AG$10),"["&amp;K14&amp;"付]","")</f>
        <v/>
      </c>
      <c r="AH14" s="76">
        <f t="shared" ref="AH14:AH52" si="9">IF(AND($C14&lt;&gt;"",OR(F14="",G14="",I14="",L14="",M14="",N14="",O14="",P14="",R14="",S14="",U14="",V14="",J14="",K14="")),1,0)</f>
        <v>0</v>
      </c>
      <c r="AI14" s="76">
        <f>IF(AND($G14&lt;&gt;"",AND(I14=※編集不可※選択項目!$C$3,W14="")),1,0)</f>
        <v>0</v>
      </c>
      <c r="AJ14" s="76">
        <f t="shared" ref="AJ14:AJ52" si="10">IF(AND($G14&lt;&gt;"",COUNTIF($G14,"*■*")&gt;0,$Y14=""),1,0)</f>
        <v>0</v>
      </c>
      <c r="AK14" s="7" t="str">
        <f>IF(G14="","",TEXT(G14&amp;IF(K14&lt;&gt;※編集不可※選択項目!$F$5,"["&amp;K14&amp;"付]",""),"G/標準"))</f>
        <v>bbbb</v>
      </c>
      <c r="AL14" s="8">
        <f t="shared" ref="AL14:AL52" si="11">IF(AK14="",0,COUNTIF($AK$13:$AK$52,AK14))</f>
        <v>1</v>
      </c>
      <c r="AM14" s="8">
        <f t="shared" ref="AM14:AM52" si="12">IF(T14&lt;1,1,0)</f>
        <v>0</v>
      </c>
    </row>
    <row r="15" spans="1:39" s="4" customFormat="1" ht="34.5" customHeight="1" x14ac:dyDescent="0.2">
      <c r="A15" s="34">
        <f t="shared" si="5"/>
        <v>3</v>
      </c>
      <c r="B15" s="36" t="str">
        <f t="shared" si="3"/>
        <v>ダイカストマシン</v>
      </c>
      <c r="C15" s="64" t="s">
        <v>57</v>
      </c>
      <c r="D15" s="16" t="str">
        <f t="shared" si="6"/>
        <v>○○○株式会社</v>
      </c>
      <c r="E15" s="16" t="str">
        <f t="shared" si="7"/>
        <v>マルマルマル</v>
      </c>
      <c r="F15" s="65" t="s">
        <v>77</v>
      </c>
      <c r="G15" s="65" t="s">
        <v>68</v>
      </c>
      <c r="H15" s="38" t="str">
        <f t="shared" si="8"/>
        <v>cccc[電動稼働式付]</v>
      </c>
      <c r="I15" s="122" t="s">
        <v>126</v>
      </c>
      <c r="J15" s="66" t="s">
        <v>63</v>
      </c>
      <c r="K15" s="66" t="s">
        <v>64</v>
      </c>
      <c r="L15" s="67" t="s">
        <v>59</v>
      </c>
      <c r="M15" s="68" t="s">
        <v>30</v>
      </c>
      <c r="N15" s="88">
        <v>28</v>
      </c>
      <c r="O15" s="68" t="s">
        <v>61</v>
      </c>
      <c r="P15" s="88">
        <v>21</v>
      </c>
      <c r="Q15" s="20" t="str">
        <f t="shared" si="4"/>
        <v>s</v>
      </c>
      <c r="R15" s="67">
        <v>2015</v>
      </c>
      <c r="S15" s="67">
        <v>2017</v>
      </c>
      <c r="T15" s="146">
        <f t="shared" si="2"/>
        <v>12.5</v>
      </c>
      <c r="U15" s="69" t="s">
        <v>58</v>
      </c>
      <c r="V15" s="69">
        <v>4500</v>
      </c>
      <c r="W15" s="69"/>
      <c r="X15" s="87">
        <v>550</v>
      </c>
      <c r="Y15" s="164"/>
      <c r="Z15" s="165"/>
      <c r="AA15" s="127"/>
      <c r="AB15" s="128"/>
      <c r="AC15" s="127"/>
      <c r="AD15" s="125"/>
      <c r="AE15" s="70"/>
      <c r="AG15" s="4" t="str">
        <f t="shared" ref="AG15:AG52" si="13">IF(OR(K15=$AG$9,K15=$AG$10),"["&amp;K15&amp;"付]","")</f>
        <v>[電動稼働式付]</v>
      </c>
      <c r="AH15" s="76">
        <f t="shared" si="9"/>
        <v>0</v>
      </c>
      <c r="AI15" s="76">
        <f>IF(AND($G15&lt;&gt;"",AND(I15=※編集不可※選択項目!$C$3,W15="")),1,0)</f>
        <v>0</v>
      </c>
      <c r="AJ15" s="76">
        <f t="shared" si="10"/>
        <v>0</v>
      </c>
      <c r="AK15" s="7" t="str">
        <f>IF(G15="","",TEXT(G15&amp;IF(K15&lt;&gt;※編集不可※選択項目!$F$5,"["&amp;K15&amp;"付]",""),"G/標準"))</f>
        <v>cccc[電動稼働式付]</v>
      </c>
      <c r="AL15" s="8">
        <f t="shared" si="11"/>
        <v>2</v>
      </c>
      <c r="AM15" s="8">
        <f t="shared" si="12"/>
        <v>0</v>
      </c>
    </row>
    <row r="16" spans="1:39" s="4" customFormat="1" ht="34.5" customHeight="1" x14ac:dyDescent="0.2">
      <c r="A16" s="34">
        <f t="shared" si="5"/>
        <v>4</v>
      </c>
      <c r="B16" s="36" t="str">
        <f t="shared" si="3"/>
        <v>ダイカストマシン</v>
      </c>
      <c r="C16" s="64" t="s">
        <v>57</v>
      </c>
      <c r="D16" s="16" t="str">
        <f t="shared" si="6"/>
        <v>○○○株式会社</v>
      </c>
      <c r="E16" s="16" t="str">
        <f t="shared" si="7"/>
        <v>マルマルマル</v>
      </c>
      <c r="F16" s="65" t="s">
        <v>77</v>
      </c>
      <c r="G16" s="65" t="s">
        <v>68</v>
      </c>
      <c r="H16" s="38" t="str">
        <f t="shared" si="8"/>
        <v>cccc[電動稼働式付]</v>
      </c>
      <c r="I16" s="122" t="s">
        <v>126</v>
      </c>
      <c r="J16" s="66" t="s">
        <v>63</v>
      </c>
      <c r="K16" s="66" t="s">
        <v>64</v>
      </c>
      <c r="L16" s="67" t="s">
        <v>59</v>
      </c>
      <c r="M16" s="68" t="s">
        <v>30</v>
      </c>
      <c r="N16" s="88">
        <v>40</v>
      </c>
      <c r="O16" s="68" t="s">
        <v>61</v>
      </c>
      <c r="P16" s="88">
        <v>38</v>
      </c>
      <c r="Q16" s="20" t="str">
        <f t="shared" si="4"/>
        <v>s</v>
      </c>
      <c r="R16" s="67">
        <v>2009</v>
      </c>
      <c r="S16" s="67">
        <v>2017</v>
      </c>
      <c r="T16" s="146">
        <f t="shared" si="2"/>
        <v>0.6</v>
      </c>
      <c r="U16" s="69" t="s">
        <v>62</v>
      </c>
      <c r="V16" s="69">
        <v>4500</v>
      </c>
      <c r="W16" s="69"/>
      <c r="X16" s="87"/>
      <c r="Y16" s="164"/>
      <c r="Z16" s="165"/>
      <c r="AA16" s="127"/>
      <c r="AB16" s="128"/>
      <c r="AC16" s="127"/>
      <c r="AD16" s="125"/>
      <c r="AE16" s="70"/>
      <c r="AG16" s="4" t="str">
        <f t="shared" si="13"/>
        <v>[電動稼働式付]</v>
      </c>
      <c r="AH16" s="76">
        <f t="shared" si="9"/>
        <v>0</v>
      </c>
      <c r="AI16" s="76">
        <f>IF(AND($G16&lt;&gt;"",AND(I16=※編集不可※選択項目!$C$3,W16="")),1,0)</f>
        <v>0</v>
      </c>
      <c r="AJ16" s="76">
        <f t="shared" si="10"/>
        <v>0</v>
      </c>
      <c r="AK16" s="7" t="str">
        <f>IF(G16="","",TEXT(G16&amp;IF(K16&lt;&gt;※編集不可※選択項目!$F$5,"["&amp;K16&amp;"付]",""),"G/標準"))</f>
        <v>cccc[電動稼働式付]</v>
      </c>
      <c r="AL16" s="8">
        <f t="shared" si="11"/>
        <v>2</v>
      </c>
      <c r="AM16" s="8">
        <f t="shared" si="12"/>
        <v>1</v>
      </c>
    </row>
    <row r="17" spans="1:39" s="4" customFormat="1" ht="34.5" customHeight="1" x14ac:dyDescent="0.2">
      <c r="A17" s="34">
        <f t="shared" si="5"/>
        <v>5</v>
      </c>
      <c r="B17" s="36" t="str">
        <f t="shared" si="3"/>
        <v>ダイカストマシン</v>
      </c>
      <c r="C17" s="64" t="s">
        <v>56</v>
      </c>
      <c r="D17" s="16" t="str">
        <f t="shared" si="6"/>
        <v>○○○株式会社</v>
      </c>
      <c r="E17" s="16" t="str">
        <f t="shared" si="7"/>
        <v>マルマルマル</v>
      </c>
      <c r="F17" s="65" t="s">
        <v>65</v>
      </c>
      <c r="G17" s="65" t="s">
        <v>69</v>
      </c>
      <c r="H17" s="38" t="str">
        <f t="shared" si="8"/>
        <v>AAA-1</v>
      </c>
      <c r="I17" s="122" t="s">
        <v>126</v>
      </c>
      <c r="J17" s="66" t="s">
        <v>64</v>
      </c>
      <c r="K17" s="66" t="s">
        <v>58</v>
      </c>
      <c r="L17" s="67" t="s">
        <v>60</v>
      </c>
      <c r="M17" s="68" t="s">
        <v>74</v>
      </c>
      <c r="N17" s="88">
        <v>4.25</v>
      </c>
      <c r="O17" s="68" t="s">
        <v>73</v>
      </c>
      <c r="P17" s="88">
        <v>4.1900000000000004</v>
      </c>
      <c r="Q17" s="20" t="str">
        <f t="shared" si="4"/>
        <v>kwh</v>
      </c>
      <c r="R17" s="67">
        <v>2011</v>
      </c>
      <c r="S17" s="67">
        <v>2014</v>
      </c>
      <c r="T17" s="146">
        <f t="shared" si="2"/>
        <v>0.4</v>
      </c>
      <c r="U17" s="69" t="s">
        <v>58</v>
      </c>
      <c r="V17" s="69">
        <v>294</v>
      </c>
      <c r="W17" s="69"/>
      <c r="X17" s="87">
        <v>910</v>
      </c>
      <c r="Y17" s="164"/>
      <c r="Z17" s="165"/>
      <c r="AA17" s="127"/>
      <c r="AB17" s="128"/>
      <c r="AC17" s="127"/>
      <c r="AD17" s="125"/>
      <c r="AE17" s="70"/>
      <c r="AG17" s="4" t="str">
        <f t="shared" si="13"/>
        <v/>
      </c>
      <c r="AH17" s="76">
        <f t="shared" si="9"/>
        <v>0</v>
      </c>
      <c r="AI17" s="76">
        <f>IF(AND($G17&lt;&gt;"",AND(I17=※編集不可※選択項目!$C$3,W17="")),1,0)</f>
        <v>0</v>
      </c>
      <c r="AJ17" s="76">
        <f t="shared" si="10"/>
        <v>0</v>
      </c>
      <c r="AK17" s="7" t="str">
        <f>IF(G17="","",TEXT(G17&amp;IF(K17&lt;&gt;※編集不可※選択項目!$F$5,"["&amp;K17&amp;"付]",""),"G/標準"))</f>
        <v>AAA-1</v>
      </c>
      <c r="AL17" s="8">
        <f t="shared" si="11"/>
        <v>1</v>
      </c>
      <c r="AM17" s="8">
        <f t="shared" si="12"/>
        <v>1</v>
      </c>
    </row>
    <row r="18" spans="1:39" s="4" customFormat="1" ht="34.5" customHeight="1" x14ac:dyDescent="0.2">
      <c r="A18" s="34">
        <f t="shared" si="5"/>
        <v>6</v>
      </c>
      <c r="B18" s="36" t="str">
        <f t="shared" si="3"/>
        <v>ダイカストマシン</v>
      </c>
      <c r="C18" s="64" t="s">
        <v>56</v>
      </c>
      <c r="D18" s="16" t="str">
        <f t="shared" si="6"/>
        <v>○○○株式会社</v>
      </c>
      <c r="E18" s="16" t="str">
        <f t="shared" si="7"/>
        <v>マルマルマル</v>
      </c>
      <c r="F18" s="65" t="s">
        <v>65</v>
      </c>
      <c r="G18" s="65" t="s">
        <v>70</v>
      </c>
      <c r="H18" s="38" t="str">
        <f t="shared" si="8"/>
        <v>aaa-bbbb</v>
      </c>
      <c r="I18" s="122" t="s">
        <v>126</v>
      </c>
      <c r="J18" s="66" t="s">
        <v>64</v>
      </c>
      <c r="K18" s="66" t="s">
        <v>58</v>
      </c>
      <c r="L18" s="67" t="s">
        <v>60</v>
      </c>
      <c r="M18" s="68" t="s">
        <v>74</v>
      </c>
      <c r="N18" s="88">
        <v>28.465</v>
      </c>
      <c r="O18" s="68" t="s">
        <v>73</v>
      </c>
      <c r="P18" s="88">
        <v>24.28</v>
      </c>
      <c r="Q18" s="20" t="str">
        <f t="shared" si="4"/>
        <v>kwh</v>
      </c>
      <c r="R18" s="67">
        <v>2014</v>
      </c>
      <c r="S18" s="67">
        <v>2018</v>
      </c>
      <c r="T18" s="146">
        <f t="shared" si="2"/>
        <v>3.6</v>
      </c>
      <c r="U18" s="69" t="s">
        <v>58</v>
      </c>
      <c r="V18" s="69">
        <v>588</v>
      </c>
      <c r="W18" s="69"/>
      <c r="X18" s="87"/>
      <c r="Y18" s="164"/>
      <c r="Z18" s="165"/>
      <c r="AA18" s="127"/>
      <c r="AB18" s="128"/>
      <c r="AC18" s="127"/>
      <c r="AD18" s="125"/>
      <c r="AE18" s="70"/>
      <c r="AG18" s="4" t="str">
        <f t="shared" si="13"/>
        <v/>
      </c>
      <c r="AH18" s="76">
        <f t="shared" si="9"/>
        <v>0</v>
      </c>
      <c r="AI18" s="76">
        <f>IF(AND($G18&lt;&gt;"",AND(I18=※編集不可※選択項目!$C$3,W18="")),1,0)</f>
        <v>0</v>
      </c>
      <c r="AJ18" s="76">
        <f t="shared" si="10"/>
        <v>0</v>
      </c>
      <c r="AK18" s="7" t="str">
        <f>IF(G18="","",TEXT(G18&amp;IF(K18&lt;&gt;※編集不可※選択項目!$F$5,"["&amp;K18&amp;"付]",""),"G/標準"))</f>
        <v>aaa-bbbb</v>
      </c>
      <c r="AL18" s="8">
        <f t="shared" si="11"/>
        <v>1</v>
      </c>
      <c r="AM18" s="8">
        <f t="shared" si="12"/>
        <v>0</v>
      </c>
    </row>
    <row r="19" spans="1:39" s="4" customFormat="1" ht="34.5" customHeight="1" x14ac:dyDescent="0.2">
      <c r="A19" s="34">
        <f t="shared" si="5"/>
        <v>7</v>
      </c>
      <c r="B19" s="36" t="str">
        <f t="shared" si="3"/>
        <v>ダイカストマシン</v>
      </c>
      <c r="C19" s="64" t="s">
        <v>56</v>
      </c>
      <c r="D19" s="16" t="str">
        <f t="shared" si="6"/>
        <v>○○○株式会社</v>
      </c>
      <c r="E19" s="16" t="str">
        <f t="shared" si="7"/>
        <v>マルマルマル</v>
      </c>
      <c r="F19" s="65" t="s">
        <v>65</v>
      </c>
      <c r="G19" s="65" t="s">
        <v>71</v>
      </c>
      <c r="H19" s="38" t="str">
        <f t="shared" si="8"/>
        <v>abc■</v>
      </c>
      <c r="I19" s="122" t="s">
        <v>122</v>
      </c>
      <c r="J19" s="66" t="s">
        <v>64</v>
      </c>
      <c r="K19" s="66" t="s">
        <v>58</v>
      </c>
      <c r="L19" s="67" t="s">
        <v>60</v>
      </c>
      <c r="M19" s="68" t="s">
        <v>74</v>
      </c>
      <c r="N19" s="88">
        <v>15.12</v>
      </c>
      <c r="O19" s="68" t="s">
        <v>73</v>
      </c>
      <c r="P19" s="88"/>
      <c r="Q19" s="20" t="str">
        <f t="shared" si="4"/>
        <v>kwh</v>
      </c>
      <c r="R19" s="67">
        <v>2015</v>
      </c>
      <c r="S19" s="67">
        <v>2018</v>
      </c>
      <c r="T19" s="146">
        <f t="shared" si="2"/>
        <v>33.299999999999997</v>
      </c>
      <c r="U19" s="69" t="s">
        <v>62</v>
      </c>
      <c r="V19" s="69">
        <v>980</v>
      </c>
      <c r="W19" s="69" t="s">
        <v>125</v>
      </c>
      <c r="X19" s="87"/>
      <c r="Y19" s="166" t="s">
        <v>137</v>
      </c>
      <c r="Z19" s="165"/>
      <c r="AA19" s="127"/>
      <c r="AB19" s="128"/>
      <c r="AC19" s="127"/>
      <c r="AD19" s="125"/>
      <c r="AE19" s="70"/>
      <c r="AG19" s="4" t="str">
        <f t="shared" si="13"/>
        <v/>
      </c>
      <c r="AH19" s="76">
        <f t="shared" si="9"/>
        <v>1</v>
      </c>
      <c r="AI19" s="76">
        <f>IF(AND($G19&lt;&gt;"",AND(I19=※編集不可※選択項目!$C$3,W19="")),1,0)</f>
        <v>0</v>
      </c>
      <c r="AJ19" s="76">
        <f t="shared" si="10"/>
        <v>0</v>
      </c>
      <c r="AK19" s="7" t="str">
        <f>IF(G19="","",TEXT(G19&amp;IF(K19&lt;&gt;※編集不可※選択項目!$F$5,"["&amp;K19&amp;"付]",""),"G/標準"))</f>
        <v>abc■</v>
      </c>
      <c r="AL19" s="8">
        <f t="shared" si="11"/>
        <v>1</v>
      </c>
      <c r="AM19" s="8">
        <f t="shared" si="12"/>
        <v>0</v>
      </c>
    </row>
    <row r="20" spans="1:39" s="4" customFormat="1" ht="34.5" customHeight="1" x14ac:dyDescent="0.2">
      <c r="A20" s="34">
        <f t="shared" si="5"/>
        <v>8</v>
      </c>
      <c r="B20" s="36" t="str">
        <f t="shared" si="3"/>
        <v>ダイカストマシン</v>
      </c>
      <c r="C20" s="64" t="s">
        <v>56</v>
      </c>
      <c r="D20" s="16" t="str">
        <f t="shared" si="6"/>
        <v>○○○株式会社</v>
      </c>
      <c r="E20" s="16" t="str">
        <f t="shared" si="7"/>
        <v>マルマルマル</v>
      </c>
      <c r="F20" s="65" t="s">
        <v>65</v>
      </c>
      <c r="G20" s="65" t="s">
        <v>72</v>
      </c>
      <c r="H20" s="38" t="str">
        <f t="shared" si="8"/>
        <v>DEF■</v>
      </c>
      <c r="I20" s="122" t="s">
        <v>122</v>
      </c>
      <c r="J20" s="66" t="s">
        <v>64</v>
      </c>
      <c r="K20" s="66" t="s">
        <v>58</v>
      </c>
      <c r="L20" s="67" t="s">
        <v>60</v>
      </c>
      <c r="M20" s="68" t="s">
        <v>74</v>
      </c>
      <c r="N20" s="88"/>
      <c r="O20" s="68" t="s">
        <v>73</v>
      </c>
      <c r="P20" s="88">
        <v>7.2</v>
      </c>
      <c r="Q20" s="20" t="str">
        <f t="shared" si="4"/>
        <v>kwh</v>
      </c>
      <c r="R20" s="67">
        <v>1900</v>
      </c>
      <c r="S20" s="67">
        <v>2020</v>
      </c>
      <c r="T20" s="146" t="str">
        <f t="shared" si="2"/>
        <v/>
      </c>
      <c r="U20" s="69" t="s">
        <v>62</v>
      </c>
      <c r="V20" s="69">
        <v>1760</v>
      </c>
      <c r="W20" s="69" t="s">
        <v>123</v>
      </c>
      <c r="X20" s="87"/>
      <c r="Y20" s="166" t="s">
        <v>137</v>
      </c>
      <c r="Z20" s="165"/>
      <c r="AA20" s="127"/>
      <c r="AB20" s="128"/>
      <c r="AC20" s="127"/>
      <c r="AD20" s="125"/>
      <c r="AE20" s="70"/>
      <c r="AG20" s="4" t="str">
        <f t="shared" si="13"/>
        <v/>
      </c>
      <c r="AH20" s="76">
        <f t="shared" si="9"/>
        <v>1</v>
      </c>
      <c r="AI20" s="76">
        <f>IF(AND($G20&lt;&gt;"",AND(I20=※編集不可※選択項目!$C$3,W20="")),1,0)</f>
        <v>0</v>
      </c>
      <c r="AJ20" s="76">
        <f t="shared" si="10"/>
        <v>0</v>
      </c>
      <c r="AK20" s="7" t="str">
        <f>IF(G20="","",TEXT(G20&amp;IF(K20&lt;&gt;※編集不可※選択項目!$F$5,"["&amp;K20&amp;"付]",""),"G/標準"))</f>
        <v>DEF■</v>
      </c>
      <c r="AL20" s="8">
        <f t="shared" si="11"/>
        <v>1</v>
      </c>
      <c r="AM20" s="8">
        <f t="shared" si="12"/>
        <v>0</v>
      </c>
    </row>
    <row r="21" spans="1:39" s="4" customFormat="1" ht="34.5" customHeight="1" x14ac:dyDescent="0.2">
      <c r="A21" s="34">
        <f t="shared" si="5"/>
        <v>9</v>
      </c>
      <c r="B21" s="36" t="str">
        <f t="shared" ref="B21" si="14">IF($C21="","","ダイカストマシン")</f>
        <v/>
      </c>
      <c r="C21" s="64"/>
      <c r="D21" s="16" t="str">
        <f t="shared" si="6"/>
        <v/>
      </c>
      <c r="E21" s="16" t="str">
        <f t="shared" si="7"/>
        <v/>
      </c>
      <c r="F21" s="65"/>
      <c r="G21" s="65"/>
      <c r="H21" s="38" t="str">
        <f t="shared" si="8"/>
        <v/>
      </c>
      <c r="I21" s="122"/>
      <c r="J21" s="66"/>
      <c r="K21" s="66"/>
      <c r="L21" s="67"/>
      <c r="M21" s="68"/>
      <c r="N21" s="88"/>
      <c r="O21" s="68"/>
      <c r="P21" s="88"/>
      <c r="Q21" s="20" t="str">
        <f t="shared" ref="Q21" si="15">IF(O21="","",O21)</f>
        <v/>
      </c>
      <c r="R21" s="67"/>
      <c r="S21" s="67"/>
      <c r="T21" s="146" t="str">
        <f t="shared" ref="T21:T52" si="16">IFERROR(IF($N21="","",ROUNDDOWN((ABS($N21-$P21)/$N21)/IF($S21="","",IF(($S21-$R21)=0,1,($S21-$R21)))*100,1)),"")</f>
        <v/>
      </c>
      <c r="U21" s="69"/>
      <c r="V21" s="69"/>
      <c r="W21" s="69"/>
      <c r="X21" s="87"/>
      <c r="Y21" s="164"/>
      <c r="Z21" s="165"/>
      <c r="AA21" s="127"/>
      <c r="AB21" s="128"/>
      <c r="AC21" s="127"/>
      <c r="AD21" s="125"/>
      <c r="AE21" s="70"/>
      <c r="AG21" s="4" t="str">
        <f t="shared" si="13"/>
        <v/>
      </c>
      <c r="AH21" s="76">
        <f t="shared" si="9"/>
        <v>0</v>
      </c>
      <c r="AI21" s="76">
        <f>IF(AND($G21&lt;&gt;"",AND(I21=※編集不可※選択項目!$C$3,W21="")),1,0)</f>
        <v>0</v>
      </c>
      <c r="AJ21" s="76">
        <f t="shared" si="10"/>
        <v>0</v>
      </c>
      <c r="AK21" s="7" t="str">
        <f>IF(G21="","",TEXT(G21&amp;IF(K21&lt;&gt;※編集不可※選択項目!$F$5,"["&amp;K21&amp;"付]",""),"G/標準"))</f>
        <v/>
      </c>
      <c r="AL21" s="8">
        <f t="shared" si="11"/>
        <v>0</v>
      </c>
      <c r="AM21" s="8">
        <f t="shared" si="12"/>
        <v>0</v>
      </c>
    </row>
    <row r="22" spans="1:39" s="4" customFormat="1" ht="34.5" customHeight="1" x14ac:dyDescent="0.2">
      <c r="A22" s="34">
        <f t="shared" si="5"/>
        <v>10</v>
      </c>
      <c r="B22" s="36" t="str">
        <f t="shared" si="3"/>
        <v/>
      </c>
      <c r="C22" s="64"/>
      <c r="D22" s="16" t="str">
        <f t="shared" si="6"/>
        <v/>
      </c>
      <c r="E22" s="16" t="str">
        <f t="shared" si="7"/>
        <v/>
      </c>
      <c r="F22" s="65"/>
      <c r="G22" s="65"/>
      <c r="H22" s="38" t="str">
        <f t="shared" si="8"/>
        <v/>
      </c>
      <c r="I22" s="122"/>
      <c r="J22" s="66"/>
      <c r="K22" s="66"/>
      <c r="L22" s="67"/>
      <c r="M22" s="68"/>
      <c r="N22" s="88"/>
      <c r="O22" s="68"/>
      <c r="P22" s="88"/>
      <c r="Q22" s="20" t="str">
        <f t="shared" si="4"/>
        <v/>
      </c>
      <c r="R22" s="67"/>
      <c r="S22" s="67"/>
      <c r="T22" s="146" t="str">
        <f t="shared" si="16"/>
        <v/>
      </c>
      <c r="U22" s="69"/>
      <c r="V22" s="69"/>
      <c r="W22" s="69"/>
      <c r="X22" s="87"/>
      <c r="Y22" s="164"/>
      <c r="Z22" s="165"/>
      <c r="AA22" s="127"/>
      <c r="AB22" s="128"/>
      <c r="AC22" s="127"/>
      <c r="AD22" s="125"/>
      <c r="AE22" s="70"/>
      <c r="AG22" s="4" t="str">
        <f t="shared" si="13"/>
        <v/>
      </c>
      <c r="AH22" s="76">
        <f t="shared" si="9"/>
        <v>0</v>
      </c>
      <c r="AI22" s="76">
        <f>IF(AND($G22&lt;&gt;"",AND(I22=※編集不可※選択項目!$C$3,W22="")),1,0)</f>
        <v>0</v>
      </c>
      <c r="AJ22" s="76">
        <f t="shared" si="10"/>
        <v>0</v>
      </c>
      <c r="AK22" s="7" t="str">
        <f>IF(G22="","",TEXT(G22&amp;IF(K22&lt;&gt;※編集不可※選択項目!$F$5,"["&amp;K22&amp;"付]",""),"G/標準"))</f>
        <v/>
      </c>
      <c r="AL22" s="8">
        <f t="shared" si="11"/>
        <v>0</v>
      </c>
      <c r="AM22" s="8">
        <f t="shared" si="12"/>
        <v>0</v>
      </c>
    </row>
    <row r="23" spans="1:39" s="4" customFormat="1" ht="34.5" customHeight="1" x14ac:dyDescent="0.2">
      <c r="A23" s="34">
        <f t="shared" si="5"/>
        <v>11</v>
      </c>
      <c r="B23" s="36" t="str">
        <f t="shared" si="3"/>
        <v/>
      </c>
      <c r="C23" s="64"/>
      <c r="D23" s="16" t="str">
        <f t="shared" si="6"/>
        <v/>
      </c>
      <c r="E23" s="16" t="str">
        <f t="shared" si="7"/>
        <v/>
      </c>
      <c r="F23" s="65"/>
      <c r="G23" s="65"/>
      <c r="H23" s="38" t="str">
        <f t="shared" si="8"/>
        <v/>
      </c>
      <c r="I23" s="122"/>
      <c r="J23" s="66"/>
      <c r="K23" s="66"/>
      <c r="L23" s="67"/>
      <c r="M23" s="68"/>
      <c r="N23" s="88"/>
      <c r="O23" s="68"/>
      <c r="P23" s="88"/>
      <c r="Q23" s="20" t="str">
        <f t="shared" si="4"/>
        <v/>
      </c>
      <c r="R23" s="67"/>
      <c r="S23" s="67"/>
      <c r="T23" s="146" t="str">
        <f t="shared" si="16"/>
        <v/>
      </c>
      <c r="U23" s="69"/>
      <c r="V23" s="69"/>
      <c r="W23" s="69"/>
      <c r="X23" s="87"/>
      <c r="Y23" s="164"/>
      <c r="Z23" s="165"/>
      <c r="AA23" s="127"/>
      <c r="AB23" s="128"/>
      <c r="AC23" s="127"/>
      <c r="AD23" s="125"/>
      <c r="AE23" s="70"/>
      <c r="AG23" s="4" t="str">
        <f t="shared" si="13"/>
        <v/>
      </c>
      <c r="AH23" s="76">
        <f t="shared" si="9"/>
        <v>0</v>
      </c>
      <c r="AI23" s="76">
        <f>IF(AND($G23&lt;&gt;"",AND(I23=※編集不可※選択項目!$C$3,W23="")),1,0)</f>
        <v>0</v>
      </c>
      <c r="AJ23" s="76">
        <f t="shared" si="10"/>
        <v>0</v>
      </c>
      <c r="AK23" s="7" t="str">
        <f>IF(G23="","",TEXT(G23&amp;IF(K23&lt;&gt;※編集不可※選択項目!$F$5,"["&amp;K23&amp;"付]",""),"G/標準"))</f>
        <v/>
      </c>
      <c r="AL23" s="8">
        <f t="shared" si="11"/>
        <v>0</v>
      </c>
      <c r="AM23" s="8">
        <f t="shared" si="12"/>
        <v>0</v>
      </c>
    </row>
    <row r="24" spans="1:39" s="4" customFormat="1" ht="34.5" customHeight="1" x14ac:dyDescent="0.2">
      <c r="A24" s="34">
        <f t="shared" si="5"/>
        <v>12</v>
      </c>
      <c r="B24" s="36" t="str">
        <f t="shared" si="3"/>
        <v/>
      </c>
      <c r="C24" s="64"/>
      <c r="D24" s="16" t="str">
        <f t="shared" si="6"/>
        <v/>
      </c>
      <c r="E24" s="16" t="str">
        <f t="shared" si="7"/>
        <v/>
      </c>
      <c r="F24" s="65"/>
      <c r="G24" s="65"/>
      <c r="H24" s="38" t="str">
        <f t="shared" si="8"/>
        <v/>
      </c>
      <c r="I24" s="122"/>
      <c r="J24" s="66"/>
      <c r="K24" s="66"/>
      <c r="L24" s="67"/>
      <c r="M24" s="68"/>
      <c r="N24" s="88"/>
      <c r="O24" s="68"/>
      <c r="P24" s="88"/>
      <c r="Q24" s="20" t="str">
        <f t="shared" si="4"/>
        <v/>
      </c>
      <c r="R24" s="67"/>
      <c r="S24" s="67"/>
      <c r="T24" s="146" t="str">
        <f t="shared" si="16"/>
        <v/>
      </c>
      <c r="U24" s="69"/>
      <c r="V24" s="69"/>
      <c r="W24" s="69"/>
      <c r="X24" s="87"/>
      <c r="Y24" s="164"/>
      <c r="Z24" s="165"/>
      <c r="AA24" s="127"/>
      <c r="AB24" s="128"/>
      <c r="AC24" s="127"/>
      <c r="AD24" s="125"/>
      <c r="AE24" s="70"/>
      <c r="AG24" s="4" t="str">
        <f t="shared" si="13"/>
        <v/>
      </c>
      <c r="AH24" s="76">
        <f t="shared" si="9"/>
        <v>0</v>
      </c>
      <c r="AI24" s="76">
        <f>IF(AND($G24&lt;&gt;"",AND(I24=※編集不可※選択項目!$C$3,W24="")),1,0)</f>
        <v>0</v>
      </c>
      <c r="AJ24" s="76">
        <f t="shared" si="10"/>
        <v>0</v>
      </c>
      <c r="AK24" s="7" t="str">
        <f>IF(G24="","",TEXT(G24&amp;IF(K24&lt;&gt;※編集不可※選択項目!$F$5,"["&amp;K24&amp;"付]",""),"G/標準"))</f>
        <v/>
      </c>
      <c r="AL24" s="8">
        <f t="shared" si="11"/>
        <v>0</v>
      </c>
      <c r="AM24" s="8">
        <f t="shared" si="12"/>
        <v>0</v>
      </c>
    </row>
    <row r="25" spans="1:39" s="4" customFormat="1" ht="34.5" customHeight="1" x14ac:dyDescent="0.2">
      <c r="A25" s="34">
        <f t="shared" si="5"/>
        <v>13</v>
      </c>
      <c r="B25" s="36" t="str">
        <f t="shared" si="3"/>
        <v/>
      </c>
      <c r="C25" s="64"/>
      <c r="D25" s="16" t="str">
        <f t="shared" si="6"/>
        <v/>
      </c>
      <c r="E25" s="16" t="str">
        <f t="shared" si="7"/>
        <v/>
      </c>
      <c r="F25" s="65"/>
      <c r="G25" s="65"/>
      <c r="H25" s="38" t="str">
        <f t="shared" si="8"/>
        <v/>
      </c>
      <c r="I25" s="122"/>
      <c r="J25" s="66"/>
      <c r="K25" s="66"/>
      <c r="L25" s="67"/>
      <c r="M25" s="68"/>
      <c r="N25" s="88"/>
      <c r="O25" s="68"/>
      <c r="P25" s="88"/>
      <c r="Q25" s="20" t="str">
        <f t="shared" si="4"/>
        <v/>
      </c>
      <c r="R25" s="67"/>
      <c r="S25" s="67"/>
      <c r="T25" s="146" t="str">
        <f t="shared" si="16"/>
        <v/>
      </c>
      <c r="U25" s="69"/>
      <c r="V25" s="69"/>
      <c r="W25" s="69"/>
      <c r="X25" s="87"/>
      <c r="Y25" s="164"/>
      <c r="Z25" s="165"/>
      <c r="AA25" s="127"/>
      <c r="AB25" s="128"/>
      <c r="AC25" s="127"/>
      <c r="AD25" s="125"/>
      <c r="AE25" s="70"/>
      <c r="AG25" s="4" t="str">
        <f t="shared" si="13"/>
        <v/>
      </c>
      <c r="AH25" s="76">
        <f t="shared" si="9"/>
        <v>0</v>
      </c>
      <c r="AI25" s="76">
        <f>IF(AND($G25&lt;&gt;"",AND(I25=※編集不可※選択項目!$C$3,W25="")),1,0)</f>
        <v>0</v>
      </c>
      <c r="AJ25" s="76">
        <f t="shared" si="10"/>
        <v>0</v>
      </c>
      <c r="AK25" s="7" t="str">
        <f>IF(G25="","",TEXT(G25&amp;IF(K25&lt;&gt;※編集不可※選択項目!$F$5,"["&amp;K25&amp;"付]",""),"G/標準"))</f>
        <v/>
      </c>
      <c r="AL25" s="8">
        <f t="shared" si="11"/>
        <v>0</v>
      </c>
      <c r="AM25" s="8">
        <f t="shared" si="12"/>
        <v>0</v>
      </c>
    </row>
    <row r="26" spans="1:39" s="4" customFormat="1" ht="34.5" customHeight="1" x14ac:dyDescent="0.2">
      <c r="A26" s="34">
        <f t="shared" si="5"/>
        <v>14</v>
      </c>
      <c r="B26" s="36" t="str">
        <f t="shared" si="3"/>
        <v/>
      </c>
      <c r="C26" s="64"/>
      <c r="D26" s="16" t="str">
        <f t="shared" si="6"/>
        <v/>
      </c>
      <c r="E26" s="16" t="str">
        <f t="shared" si="7"/>
        <v/>
      </c>
      <c r="F26" s="65"/>
      <c r="G26" s="65"/>
      <c r="H26" s="38" t="str">
        <f t="shared" si="8"/>
        <v/>
      </c>
      <c r="I26" s="122"/>
      <c r="J26" s="66"/>
      <c r="K26" s="66"/>
      <c r="L26" s="67"/>
      <c r="M26" s="68"/>
      <c r="N26" s="88"/>
      <c r="O26" s="68"/>
      <c r="P26" s="88"/>
      <c r="Q26" s="20" t="str">
        <f t="shared" si="4"/>
        <v/>
      </c>
      <c r="R26" s="67"/>
      <c r="S26" s="67"/>
      <c r="T26" s="146" t="str">
        <f t="shared" si="16"/>
        <v/>
      </c>
      <c r="U26" s="69"/>
      <c r="V26" s="69"/>
      <c r="W26" s="69"/>
      <c r="X26" s="87"/>
      <c r="Y26" s="164"/>
      <c r="Z26" s="165"/>
      <c r="AA26" s="127"/>
      <c r="AB26" s="128"/>
      <c r="AC26" s="127"/>
      <c r="AD26" s="125"/>
      <c r="AE26" s="70"/>
      <c r="AG26" s="4" t="str">
        <f t="shared" si="13"/>
        <v/>
      </c>
      <c r="AH26" s="76">
        <f t="shared" si="9"/>
        <v>0</v>
      </c>
      <c r="AI26" s="76">
        <f>IF(AND($G26&lt;&gt;"",AND(I26=※編集不可※選択項目!$C$3,W26="")),1,0)</f>
        <v>0</v>
      </c>
      <c r="AJ26" s="76">
        <f t="shared" si="10"/>
        <v>0</v>
      </c>
      <c r="AK26" s="7" t="str">
        <f>IF(G26="","",TEXT(G26&amp;IF(K26&lt;&gt;※編集不可※選択項目!$F$5,"["&amp;K26&amp;"付]",""),"G/標準"))</f>
        <v/>
      </c>
      <c r="AL26" s="8">
        <f t="shared" si="11"/>
        <v>0</v>
      </c>
      <c r="AM26" s="8">
        <f t="shared" si="12"/>
        <v>0</v>
      </c>
    </row>
    <row r="27" spans="1:39" s="4" customFormat="1" ht="34.5" customHeight="1" x14ac:dyDescent="0.2">
      <c r="A27" s="34">
        <f t="shared" si="5"/>
        <v>15</v>
      </c>
      <c r="B27" s="36" t="str">
        <f t="shared" si="3"/>
        <v/>
      </c>
      <c r="C27" s="64"/>
      <c r="D27" s="16" t="str">
        <f t="shared" si="6"/>
        <v/>
      </c>
      <c r="E27" s="16" t="str">
        <f t="shared" si="7"/>
        <v/>
      </c>
      <c r="F27" s="65"/>
      <c r="G27" s="65"/>
      <c r="H27" s="38" t="str">
        <f t="shared" si="8"/>
        <v/>
      </c>
      <c r="I27" s="122"/>
      <c r="J27" s="66"/>
      <c r="K27" s="66"/>
      <c r="L27" s="67"/>
      <c r="M27" s="68"/>
      <c r="N27" s="88"/>
      <c r="O27" s="68"/>
      <c r="P27" s="88"/>
      <c r="Q27" s="20" t="str">
        <f t="shared" si="4"/>
        <v/>
      </c>
      <c r="R27" s="67"/>
      <c r="S27" s="67"/>
      <c r="T27" s="146" t="str">
        <f t="shared" si="16"/>
        <v/>
      </c>
      <c r="U27" s="69"/>
      <c r="V27" s="69"/>
      <c r="W27" s="69"/>
      <c r="X27" s="87"/>
      <c r="Y27" s="164"/>
      <c r="Z27" s="165"/>
      <c r="AA27" s="127"/>
      <c r="AB27" s="128"/>
      <c r="AC27" s="127"/>
      <c r="AD27" s="125"/>
      <c r="AE27" s="70"/>
      <c r="AG27" s="4" t="str">
        <f t="shared" si="13"/>
        <v/>
      </c>
      <c r="AH27" s="76">
        <f t="shared" si="9"/>
        <v>0</v>
      </c>
      <c r="AI27" s="76">
        <f>IF(AND($G27&lt;&gt;"",AND(I27=※編集不可※選択項目!$C$3,W27="")),1,0)</f>
        <v>0</v>
      </c>
      <c r="AJ27" s="76">
        <f t="shared" si="10"/>
        <v>0</v>
      </c>
      <c r="AK27" s="7" t="str">
        <f>IF(G27="","",TEXT(G27&amp;IF(K27&lt;&gt;※編集不可※選択項目!$F$5,"["&amp;K27&amp;"付]",""),"G/標準"))</f>
        <v/>
      </c>
      <c r="AL27" s="8">
        <f t="shared" si="11"/>
        <v>0</v>
      </c>
      <c r="AM27" s="8">
        <f t="shared" si="12"/>
        <v>0</v>
      </c>
    </row>
    <row r="28" spans="1:39" s="4" customFormat="1" ht="34.5" customHeight="1" x14ac:dyDescent="0.2">
      <c r="A28" s="34">
        <f t="shared" si="5"/>
        <v>16</v>
      </c>
      <c r="B28" s="36" t="str">
        <f t="shared" si="3"/>
        <v/>
      </c>
      <c r="C28" s="64"/>
      <c r="D28" s="16" t="str">
        <f t="shared" si="6"/>
        <v/>
      </c>
      <c r="E28" s="16" t="str">
        <f t="shared" si="7"/>
        <v/>
      </c>
      <c r="F28" s="65"/>
      <c r="G28" s="65"/>
      <c r="H28" s="38" t="str">
        <f t="shared" si="8"/>
        <v/>
      </c>
      <c r="I28" s="122"/>
      <c r="J28" s="66"/>
      <c r="K28" s="66"/>
      <c r="L28" s="67"/>
      <c r="M28" s="68"/>
      <c r="N28" s="88"/>
      <c r="O28" s="68"/>
      <c r="P28" s="88"/>
      <c r="Q28" s="20" t="str">
        <f t="shared" si="4"/>
        <v/>
      </c>
      <c r="R28" s="67"/>
      <c r="S28" s="67"/>
      <c r="T28" s="146" t="str">
        <f t="shared" si="16"/>
        <v/>
      </c>
      <c r="U28" s="69"/>
      <c r="V28" s="69"/>
      <c r="W28" s="69"/>
      <c r="X28" s="87"/>
      <c r="Y28" s="164"/>
      <c r="Z28" s="165"/>
      <c r="AA28" s="127"/>
      <c r="AB28" s="128"/>
      <c r="AC28" s="127"/>
      <c r="AD28" s="125"/>
      <c r="AE28" s="70"/>
      <c r="AG28" s="4" t="str">
        <f t="shared" si="13"/>
        <v/>
      </c>
      <c r="AH28" s="76">
        <f t="shared" si="9"/>
        <v>0</v>
      </c>
      <c r="AI28" s="76">
        <f>IF(AND($G28&lt;&gt;"",AND(I28=※編集不可※選択項目!$C$3,W28="")),1,0)</f>
        <v>0</v>
      </c>
      <c r="AJ28" s="76">
        <f t="shared" si="10"/>
        <v>0</v>
      </c>
      <c r="AK28" s="7" t="str">
        <f>IF(G28="","",TEXT(G28&amp;IF(K28&lt;&gt;※編集不可※選択項目!$F$5,"["&amp;K28&amp;"付]",""),"G/標準"))</f>
        <v/>
      </c>
      <c r="AL28" s="8">
        <f t="shared" si="11"/>
        <v>0</v>
      </c>
      <c r="AM28" s="8">
        <f t="shared" si="12"/>
        <v>0</v>
      </c>
    </row>
    <row r="29" spans="1:39" s="4" customFormat="1" ht="34.5" customHeight="1" x14ac:dyDescent="0.2">
      <c r="A29" s="34">
        <f t="shared" si="5"/>
        <v>17</v>
      </c>
      <c r="B29" s="36" t="str">
        <f t="shared" si="3"/>
        <v/>
      </c>
      <c r="C29" s="64"/>
      <c r="D29" s="16" t="str">
        <f t="shared" si="6"/>
        <v/>
      </c>
      <c r="E29" s="16" t="str">
        <f t="shared" si="7"/>
        <v/>
      </c>
      <c r="F29" s="65"/>
      <c r="G29" s="65"/>
      <c r="H29" s="38" t="str">
        <f t="shared" si="8"/>
        <v/>
      </c>
      <c r="I29" s="122"/>
      <c r="J29" s="66"/>
      <c r="K29" s="66"/>
      <c r="L29" s="67"/>
      <c r="M29" s="68"/>
      <c r="N29" s="88"/>
      <c r="O29" s="68"/>
      <c r="P29" s="88"/>
      <c r="Q29" s="20" t="str">
        <f t="shared" si="4"/>
        <v/>
      </c>
      <c r="R29" s="67"/>
      <c r="S29" s="67"/>
      <c r="T29" s="146" t="str">
        <f t="shared" si="16"/>
        <v/>
      </c>
      <c r="U29" s="69"/>
      <c r="V29" s="69"/>
      <c r="W29" s="69"/>
      <c r="X29" s="87"/>
      <c r="Y29" s="164"/>
      <c r="Z29" s="165"/>
      <c r="AA29" s="127"/>
      <c r="AB29" s="128"/>
      <c r="AC29" s="127"/>
      <c r="AD29" s="125"/>
      <c r="AE29" s="70"/>
      <c r="AG29" s="4" t="str">
        <f t="shared" si="13"/>
        <v/>
      </c>
      <c r="AH29" s="76">
        <f t="shared" si="9"/>
        <v>0</v>
      </c>
      <c r="AI29" s="76">
        <f>IF(AND($G29&lt;&gt;"",AND(I29=※編集不可※選択項目!$C$3,W29="")),1,0)</f>
        <v>0</v>
      </c>
      <c r="AJ29" s="76">
        <f t="shared" si="10"/>
        <v>0</v>
      </c>
      <c r="AK29" s="7" t="str">
        <f>IF(G29="","",TEXT(G29&amp;IF(K29&lt;&gt;※編集不可※選択項目!$F$5,"["&amp;K29&amp;"付]",""),"G/標準"))</f>
        <v/>
      </c>
      <c r="AL29" s="8">
        <f t="shared" si="11"/>
        <v>0</v>
      </c>
      <c r="AM29" s="8">
        <f t="shared" si="12"/>
        <v>0</v>
      </c>
    </row>
    <row r="30" spans="1:39" s="4" customFormat="1" ht="34.5" customHeight="1" x14ac:dyDescent="0.2">
      <c r="A30" s="34">
        <f t="shared" si="5"/>
        <v>18</v>
      </c>
      <c r="B30" s="36" t="str">
        <f t="shared" si="3"/>
        <v/>
      </c>
      <c r="C30" s="64"/>
      <c r="D30" s="16" t="str">
        <f t="shared" si="6"/>
        <v/>
      </c>
      <c r="E30" s="16" t="str">
        <f t="shared" si="7"/>
        <v/>
      </c>
      <c r="F30" s="65"/>
      <c r="G30" s="65"/>
      <c r="H30" s="38" t="str">
        <f t="shared" si="8"/>
        <v/>
      </c>
      <c r="I30" s="122"/>
      <c r="J30" s="66"/>
      <c r="K30" s="66"/>
      <c r="L30" s="67"/>
      <c r="M30" s="68"/>
      <c r="N30" s="88"/>
      <c r="O30" s="68"/>
      <c r="P30" s="88"/>
      <c r="Q30" s="20" t="str">
        <f t="shared" si="4"/>
        <v/>
      </c>
      <c r="R30" s="67"/>
      <c r="S30" s="67"/>
      <c r="T30" s="146" t="str">
        <f t="shared" si="16"/>
        <v/>
      </c>
      <c r="U30" s="69"/>
      <c r="V30" s="69"/>
      <c r="W30" s="69"/>
      <c r="X30" s="87"/>
      <c r="Y30" s="164"/>
      <c r="Z30" s="165"/>
      <c r="AA30" s="127"/>
      <c r="AB30" s="128"/>
      <c r="AC30" s="127"/>
      <c r="AD30" s="125"/>
      <c r="AE30" s="70"/>
      <c r="AG30" s="4" t="str">
        <f t="shared" si="13"/>
        <v/>
      </c>
      <c r="AH30" s="76">
        <f t="shared" si="9"/>
        <v>0</v>
      </c>
      <c r="AI30" s="76">
        <f>IF(AND($G30&lt;&gt;"",AND(I30=※編集不可※選択項目!$C$3,W30="")),1,0)</f>
        <v>0</v>
      </c>
      <c r="AJ30" s="76">
        <f t="shared" si="10"/>
        <v>0</v>
      </c>
      <c r="AK30" s="7" t="str">
        <f>IF(G30="","",TEXT(G30&amp;IF(K30&lt;&gt;※編集不可※選択項目!$F$5,"["&amp;K30&amp;"付]",""),"G/標準"))</f>
        <v/>
      </c>
      <c r="AL30" s="8">
        <f t="shared" si="11"/>
        <v>0</v>
      </c>
      <c r="AM30" s="8">
        <f t="shared" si="12"/>
        <v>0</v>
      </c>
    </row>
    <row r="31" spans="1:39" s="4" customFormat="1" ht="34.5" customHeight="1" x14ac:dyDescent="0.2">
      <c r="A31" s="34">
        <f t="shared" si="5"/>
        <v>19</v>
      </c>
      <c r="B31" s="36" t="str">
        <f t="shared" si="3"/>
        <v/>
      </c>
      <c r="C31" s="64"/>
      <c r="D31" s="16" t="str">
        <f t="shared" si="6"/>
        <v/>
      </c>
      <c r="E31" s="16" t="str">
        <f t="shared" si="7"/>
        <v/>
      </c>
      <c r="F31" s="65"/>
      <c r="G31" s="65"/>
      <c r="H31" s="38" t="str">
        <f t="shared" si="8"/>
        <v/>
      </c>
      <c r="I31" s="122"/>
      <c r="J31" s="66"/>
      <c r="K31" s="66"/>
      <c r="L31" s="67"/>
      <c r="M31" s="68"/>
      <c r="N31" s="88"/>
      <c r="O31" s="68"/>
      <c r="P31" s="88"/>
      <c r="Q31" s="20" t="str">
        <f t="shared" si="4"/>
        <v/>
      </c>
      <c r="R31" s="67"/>
      <c r="S31" s="67"/>
      <c r="T31" s="146" t="str">
        <f t="shared" si="16"/>
        <v/>
      </c>
      <c r="U31" s="69"/>
      <c r="V31" s="69"/>
      <c r="W31" s="69"/>
      <c r="X31" s="87"/>
      <c r="Y31" s="164"/>
      <c r="Z31" s="165"/>
      <c r="AA31" s="127"/>
      <c r="AB31" s="128"/>
      <c r="AC31" s="127"/>
      <c r="AD31" s="125"/>
      <c r="AE31" s="70"/>
      <c r="AG31" s="4" t="str">
        <f t="shared" si="13"/>
        <v/>
      </c>
      <c r="AH31" s="76">
        <f t="shared" si="9"/>
        <v>0</v>
      </c>
      <c r="AI31" s="76">
        <f>IF(AND($G31&lt;&gt;"",AND(I31=※編集不可※選択項目!$C$3,W31="")),1,0)</f>
        <v>0</v>
      </c>
      <c r="AJ31" s="76">
        <f t="shared" si="10"/>
        <v>0</v>
      </c>
      <c r="AK31" s="7" t="str">
        <f>IF(G31="","",TEXT(G31&amp;IF(K31&lt;&gt;※編集不可※選択項目!$F$5,"["&amp;K31&amp;"付]",""),"G/標準"))</f>
        <v/>
      </c>
      <c r="AL31" s="8">
        <f t="shared" si="11"/>
        <v>0</v>
      </c>
      <c r="AM31" s="8">
        <f t="shared" si="12"/>
        <v>0</v>
      </c>
    </row>
    <row r="32" spans="1:39" s="4" customFormat="1" ht="34.5" customHeight="1" x14ac:dyDescent="0.2">
      <c r="A32" s="34">
        <f t="shared" si="5"/>
        <v>20</v>
      </c>
      <c r="B32" s="36" t="str">
        <f t="shared" si="3"/>
        <v/>
      </c>
      <c r="C32" s="64"/>
      <c r="D32" s="16" t="str">
        <f t="shared" si="6"/>
        <v/>
      </c>
      <c r="E32" s="16" t="str">
        <f t="shared" si="7"/>
        <v/>
      </c>
      <c r="F32" s="65"/>
      <c r="G32" s="65"/>
      <c r="H32" s="38" t="str">
        <f t="shared" si="8"/>
        <v/>
      </c>
      <c r="I32" s="122"/>
      <c r="J32" s="66"/>
      <c r="K32" s="66"/>
      <c r="L32" s="67"/>
      <c r="M32" s="68"/>
      <c r="N32" s="88"/>
      <c r="O32" s="68"/>
      <c r="P32" s="88"/>
      <c r="Q32" s="20" t="str">
        <f t="shared" si="4"/>
        <v/>
      </c>
      <c r="R32" s="67"/>
      <c r="S32" s="67"/>
      <c r="T32" s="146" t="str">
        <f t="shared" si="16"/>
        <v/>
      </c>
      <c r="U32" s="69"/>
      <c r="V32" s="69"/>
      <c r="W32" s="69"/>
      <c r="X32" s="87"/>
      <c r="Y32" s="164"/>
      <c r="Z32" s="165"/>
      <c r="AA32" s="127"/>
      <c r="AB32" s="128"/>
      <c r="AC32" s="127"/>
      <c r="AD32" s="125"/>
      <c r="AE32" s="70"/>
      <c r="AG32" s="4" t="str">
        <f t="shared" si="13"/>
        <v/>
      </c>
      <c r="AH32" s="76">
        <f t="shared" si="9"/>
        <v>0</v>
      </c>
      <c r="AI32" s="76">
        <f>IF(AND($G32&lt;&gt;"",AND(I32=※編集不可※選択項目!$C$3,W32="")),1,0)</f>
        <v>0</v>
      </c>
      <c r="AJ32" s="76">
        <f t="shared" si="10"/>
        <v>0</v>
      </c>
      <c r="AK32" s="7" t="str">
        <f>IF(G32="","",TEXT(G32&amp;IF(K32&lt;&gt;※編集不可※選択項目!$F$5,"["&amp;K32&amp;"付]",""),"G/標準"))</f>
        <v/>
      </c>
      <c r="AL32" s="8">
        <f t="shared" si="11"/>
        <v>0</v>
      </c>
      <c r="AM32" s="8">
        <f t="shared" si="12"/>
        <v>0</v>
      </c>
    </row>
    <row r="33" spans="1:39" s="4" customFormat="1" ht="34.5" customHeight="1" x14ac:dyDescent="0.2">
      <c r="A33" s="34">
        <f t="shared" si="5"/>
        <v>21</v>
      </c>
      <c r="B33" s="36" t="str">
        <f t="shared" si="3"/>
        <v/>
      </c>
      <c r="C33" s="64"/>
      <c r="D33" s="16" t="str">
        <f t="shared" si="6"/>
        <v/>
      </c>
      <c r="E33" s="16" t="str">
        <f t="shared" si="7"/>
        <v/>
      </c>
      <c r="F33" s="65"/>
      <c r="G33" s="65"/>
      <c r="H33" s="38" t="str">
        <f t="shared" si="8"/>
        <v/>
      </c>
      <c r="I33" s="122"/>
      <c r="J33" s="66"/>
      <c r="K33" s="66"/>
      <c r="L33" s="67"/>
      <c r="M33" s="68"/>
      <c r="N33" s="88"/>
      <c r="O33" s="68"/>
      <c r="P33" s="88"/>
      <c r="Q33" s="20" t="str">
        <f t="shared" si="4"/>
        <v/>
      </c>
      <c r="R33" s="67"/>
      <c r="S33" s="67"/>
      <c r="T33" s="146" t="str">
        <f t="shared" si="16"/>
        <v/>
      </c>
      <c r="U33" s="69"/>
      <c r="V33" s="69"/>
      <c r="W33" s="69"/>
      <c r="X33" s="87"/>
      <c r="Y33" s="164"/>
      <c r="Z33" s="165"/>
      <c r="AA33" s="127"/>
      <c r="AB33" s="128"/>
      <c r="AC33" s="127"/>
      <c r="AD33" s="125"/>
      <c r="AE33" s="70"/>
      <c r="AG33" s="4" t="str">
        <f t="shared" si="13"/>
        <v/>
      </c>
      <c r="AH33" s="76">
        <f t="shared" si="9"/>
        <v>0</v>
      </c>
      <c r="AI33" s="76">
        <f>IF(AND($G33&lt;&gt;"",AND(I33=※編集不可※選択項目!$C$3,W33="")),1,0)</f>
        <v>0</v>
      </c>
      <c r="AJ33" s="76">
        <f t="shared" si="10"/>
        <v>0</v>
      </c>
      <c r="AK33" s="7" t="str">
        <f>IF(G33="","",TEXT(G33&amp;IF(K33&lt;&gt;※編集不可※選択項目!$F$5,"["&amp;K33&amp;"付]",""),"G/標準"))</f>
        <v/>
      </c>
      <c r="AL33" s="8">
        <f t="shared" si="11"/>
        <v>0</v>
      </c>
      <c r="AM33" s="8">
        <f t="shared" si="12"/>
        <v>0</v>
      </c>
    </row>
    <row r="34" spans="1:39" s="4" customFormat="1" ht="34.5" customHeight="1" x14ac:dyDescent="0.2">
      <c r="A34" s="34">
        <f t="shared" si="5"/>
        <v>22</v>
      </c>
      <c r="B34" s="36" t="str">
        <f t="shared" si="3"/>
        <v/>
      </c>
      <c r="C34" s="64"/>
      <c r="D34" s="16" t="str">
        <f t="shared" si="6"/>
        <v/>
      </c>
      <c r="E34" s="16" t="str">
        <f t="shared" si="7"/>
        <v/>
      </c>
      <c r="F34" s="65"/>
      <c r="G34" s="65"/>
      <c r="H34" s="38" t="str">
        <f t="shared" si="8"/>
        <v/>
      </c>
      <c r="I34" s="122"/>
      <c r="J34" s="66"/>
      <c r="K34" s="66"/>
      <c r="L34" s="67"/>
      <c r="M34" s="68"/>
      <c r="N34" s="88"/>
      <c r="O34" s="68"/>
      <c r="P34" s="88"/>
      <c r="Q34" s="20" t="str">
        <f t="shared" si="4"/>
        <v/>
      </c>
      <c r="R34" s="67"/>
      <c r="S34" s="67"/>
      <c r="T34" s="146" t="str">
        <f t="shared" si="16"/>
        <v/>
      </c>
      <c r="U34" s="69"/>
      <c r="V34" s="69"/>
      <c r="W34" s="69"/>
      <c r="X34" s="87"/>
      <c r="Y34" s="164"/>
      <c r="Z34" s="165"/>
      <c r="AA34" s="127"/>
      <c r="AB34" s="128"/>
      <c r="AC34" s="127"/>
      <c r="AD34" s="125"/>
      <c r="AE34" s="70"/>
      <c r="AG34" s="4" t="str">
        <f t="shared" si="13"/>
        <v/>
      </c>
      <c r="AH34" s="76">
        <f t="shared" si="9"/>
        <v>0</v>
      </c>
      <c r="AI34" s="76">
        <f>IF(AND($G34&lt;&gt;"",AND(I34=※編集不可※選択項目!$C$3,W34="")),1,0)</f>
        <v>0</v>
      </c>
      <c r="AJ34" s="76">
        <f t="shared" si="10"/>
        <v>0</v>
      </c>
      <c r="AK34" s="7" t="str">
        <f>IF(G34="","",TEXT(G34&amp;IF(K34&lt;&gt;※編集不可※選択項目!$F$5,"["&amp;K34&amp;"付]",""),"G/標準"))</f>
        <v/>
      </c>
      <c r="AL34" s="8">
        <f t="shared" si="11"/>
        <v>0</v>
      </c>
      <c r="AM34" s="8">
        <f t="shared" si="12"/>
        <v>0</v>
      </c>
    </row>
    <row r="35" spans="1:39" s="4" customFormat="1" ht="34.5" customHeight="1" x14ac:dyDescent="0.2">
      <c r="A35" s="34">
        <f t="shared" si="5"/>
        <v>23</v>
      </c>
      <c r="B35" s="36" t="str">
        <f t="shared" si="3"/>
        <v/>
      </c>
      <c r="C35" s="64"/>
      <c r="D35" s="16" t="str">
        <f t="shared" si="6"/>
        <v/>
      </c>
      <c r="E35" s="16" t="str">
        <f t="shared" si="7"/>
        <v/>
      </c>
      <c r="F35" s="65"/>
      <c r="G35" s="65"/>
      <c r="H35" s="38" t="str">
        <f t="shared" si="8"/>
        <v/>
      </c>
      <c r="I35" s="122"/>
      <c r="J35" s="66"/>
      <c r="K35" s="66"/>
      <c r="L35" s="67"/>
      <c r="M35" s="68"/>
      <c r="N35" s="88"/>
      <c r="O35" s="68"/>
      <c r="P35" s="88"/>
      <c r="Q35" s="20" t="str">
        <f t="shared" si="4"/>
        <v/>
      </c>
      <c r="R35" s="67"/>
      <c r="S35" s="67"/>
      <c r="T35" s="146" t="str">
        <f t="shared" si="16"/>
        <v/>
      </c>
      <c r="U35" s="69"/>
      <c r="V35" s="69"/>
      <c r="W35" s="69"/>
      <c r="X35" s="87"/>
      <c r="Y35" s="164"/>
      <c r="Z35" s="165"/>
      <c r="AA35" s="127"/>
      <c r="AB35" s="128"/>
      <c r="AC35" s="127"/>
      <c r="AD35" s="125"/>
      <c r="AE35" s="70"/>
      <c r="AG35" s="4" t="str">
        <f t="shared" si="13"/>
        <v/>
      </c>
      <c r="AH35" s="76">
        <f t="shared" si="9"/>
        <v>0</v>
      </c>
      <c r="AI35" s="76">
        <f>IF(AND($G35&lt;&gt;"",AND(I35=※編集不可※選択項目!$C$3,W35="")),1,0)</f>
        <v>0</v>
      </c>
      <c r="AJ35" s="76">
        <f t="shared" si="10"/>
        <v>0</v>
      </c>
      <c r="AK35" s="7" t="str">
        <f>IF(G35="","",TEXT(G35&amp;IF(K35&lt;&gt;※編集不可※選択項目!$F$5,"["&amp;K35&amp;"付]",""),"G/標準"))</f>
        <v/>
      </c>
      <c r="AL35" s="8">
        <f t="shared" si="11"/>
        <v>0</v>
      </c>
      <c r="AM35" s="8">
        <f t="shared" si="12"/>
        <v>0</v>
      </c>
    </row>
    <row r="36" spans="1:39" s="4" customFormat="1" ht="34.5" customHeight="1" x14ac:dyDescent="0.2">
      <c r="A36" s="34">
        <f t="shared" si="5"/>
        <v>24</v>
      </c>
      <c r="B36" s="36" t="str">
        <f t="shared" si="3"/>
        <v/>
      </c>
      <c r="C36" s="64"/>
      <c r="D36" s="16" t="str">
        <f t="shared" si="6"/>
        <v/>
      </c>
      <c r="E36" s="16" t="str">
        <f t="shared" si="7"/>
        <v/>
      </c>
      <c r="F36" s="65"/>
      <c r="G36" s="65"/>
      <c r="H36" s="38" t="str">
        <f t="shared" si="8"/>
        <v/>
      </c>
      <c r="I36" s="122"/>
      <c r="J36" s="66"/>
      <c r="K36" s="66"/>
      <c r="L36" s="67"/>
      <c r="M36" s="68"/>
      <c r="N36" s="88"/>
      <c r="O36" s="68"/>
      <c r="P36" s="88"/>
      <c r="Q36" s="20" t="str">
        <f t="shared" si="4"/>
        <v/>
      </c>
      <c r="R36" s="67"/>
      <c r="S36" s="67"/>
      <c r="T36" s="146" t="str">
        <f t="shared" si="16"/>
        <v/>
      </c>
      <c r="U36" s="69"/>
      <c r="V36" s="69"/>
      <c r="W36" s="69"/>
      <c r="X36" s="87"/>
      <c r="Y36" s="164"/>
      <c r="Z36" s="165"/>
      <c r="AA36" s="127"/>
      <c r="AB36" s="128"/>
      <c r="AC36" s="127"/>
      <c r="AD36" s="125"/>
      <c r="AE36" s="70"/>
      <c r="AG36" s="4" t="str">
        <f t="shared" si="13"/>
        <v/>
      </c>
      <c r="AH36" s="76">
        <f t="shared" si="9"/>
        <v>0</v>
      </c>
      <c r="AI36" s="76">
        <f>IF(AND($G36&lt;&gt;"",AND(I36=※編集不可※選択項目!$C$3,W36="")),1,0)</f>
        <v>0</v>
      </c>
      <c r="AJ36" s="76">
        <f t="shared" si="10"/>
        <v>0</v>
      </c>
      <c r="AK36" s="7" t="str">
        <f>IF(G36="","",TEXT(G36&amp;IF(K36&lt;&gt;※編集不可※選択項目!$F$5,"["&amp;K36&amp;"付]",""),"G/標準"))</f>
        <v/>
      </c>
      <c r="AL36" s="8">
        <f t="shared" si="11"/>
        <v>0</v>
      </c>
      <c r="AM36" s="8">
        <f t="shared" si="12"/>
        <v>0</v>
      </c>
    </row>
    <row r="37" spans="1:39" s="4" customFormat="1" ht="34.5" customHeight="1" x14ac:dyDescent="0.2">
      <c r="A37" s="34">
        <f t="shared" si="5"/>
        <v>25</v>
      </c>
      <c r="B37" s="36" t="str">
        <f t="shared" si="3"/>
        <v/>
      </c>
      <c r="C37" s="64"/>
      <c r="D37" s="16" t="str">
        <f t="shared" si="6"/>
        <v/>
      </c>
      <c r="E37" s="16" t="str">
        <f t="shared" si="7"/>
        <v/>
      </c>
      <c r="F37" s="65"/>
      <c r="G37" s="65"/>
      <c r="H37" s="38" t="str">
        <f t="shared" si="8"/>
        <v/>
      </c>
      <c r="I37" s="122"/>
      <c r="J37" s="66"/>
      <c r="K37" s="66"/>
      <c r="L37" s="67"/>
      <c r="M37" s="68"/>
      <c r="N37" s="88"/>
      <c r="O37" s="68"/>
      <c r="P37" s="88"/>
      <c r="Q37" s="20" t="str">
        <f t="shared" si="4"/>
        <v/>
      </c>
      <c r="R37" s="67"/>
      <c r="S37" s="67"/>
      <c r="T37" s="146" t="str">
        <f t="shared" si="16"/>
        <v/>
      </c>
      <c r="U37" s="69"/>
      <c r="V37" s="69"/>
      <c r="W37" s="69"/>
      <c r="X37" s="87"/>
      <c r="Y37" s="164"/>
      <c r="Z37" s="165"/>
      <c r="AA37" s="127"/>
      <c r="AB37" s="128"/>
      <c r="AC37" s="127"/>
      <c r="AD37" s="125"/>
      <c r="AE37" s="70"/>
      <c r="AG37" s="4" t="str">
        <f t="shared" si="13"/>
        <v/>
      </c>
      <c r="AH37" s="76">
        <f t="shared" si="9"/>
        <v>0</v>
      </c>
      <c r="AI37" s="76">
        <f>IF(AND($G37&lt;&gt;"",AND(I37=※編集不可※選択項目!$C$3,W37="")),1,0)</f>
        <v>0</v>
      </c>
      <c r="AJ37" s="76">
        <f t="shared" si="10"/>
        <v>0</v>
      </c>
      <c r="AK37" s="7" t="str">
        <f>IF(G37="","",TEXT(G37&amp;IF(K37&lt;&gt;※編集不可※選択項目!$F$5,"["&amp;K37&amp;"付]",""),"G/標準"))</f>
        <v/>
      </c>
      <c r="AL37" s="8">
        <f t="shared" si="11"/>
        <v>0</v>
      </c>
      <c r="AM37" s="8">
        <f t="shared" si="12"/>
        <v>0</v>
      </c>
    </row>
    <row r="38" spans="1:39" s="4" customFormat="1" ht="34.5" customHeight="1" x14ac:dyDescent="0.2">
      <c r="A38" s="34">
        <f t="shared" si="5"/>
        <v>26</v>
      </c>
      <c r="B38" s="36" t="str">
        <f t="shared" si="3"/>
        <v/>
      </c>
      <c r="C38" s="64"/>
      <c r="D38" s="16" t="str">
        <f t="shared" si="6"/>
        <v/>
      </c>
      <c r="E38" s="16" t="str">
        <f t="shared" si="7"/>
        <v/>
      </c>
      <c r="F38" s="65"/>
      <c r="G38" s="65"/>
      <c r="H38" s="38" t="str">
        <f t="shared" si="8"/>
        <v/>
      </c>
      <c r="I38" s="122"/>
      <c r="J38" s="66"/>
      <c r="K38" s="66"/>
      <c r="L38" s="67"/>
      <c r="M38" s="68"/>
      <c r="N38" s="88"/>
      <c r="O38" s="68"/>
      <c r="P38" s="88"/>
      <c r="Q38" s="20" t="str">
        <f t="shared" si="4"/>
        <v/>
      </c>
      <c r="R38" s="67"/>
      <c r="S38" s="67"/>
      <c r="T38" s="146" t="str">
        <f t="shared" si="16"/>
        <v/>
      </c>
      <c r="U38" s="69"/>
      <c r="V38" s="69"/>
      <c r="W38" s="69"/>
      <c r="X38" s="87"/>
      <c r="Y38" s="164"/>
      <c r="Z38" s="165"/>
      <c r="AA38" s="127"/>
      <c r="AB38" s="128"/>
      <c r="AC38" s="127"/>
      <c r="AD38" s="125"/>
      <c r="AE38" s="70"/>
      <c r="AG38" s="4" t="str">
        <f t="shared" si="13"/>
        <v/>
      </c>
      <c r="AH38" s="76">
        <f t="shared" si="9"/>
        <v>0</v>
      </c>
      <c r="AI38" s="76">
        <f>IF(AND($G38&lt;&gt;"",AND(I38=※編集不可※選択項目!$C$3,W38="")),1,0)</f>
        <v>0</v>
      </c>
      <c r="AJ38" s="76">
        <f t="shared" si="10"/>
        <v>0</v>
      </c>
      <c r="AK38" s="7" t="str">
        <f>IF(G38="","",TEXT(G38&amp;IF(K38&lt;&gt;※編集不可※選択項目!$F$5,"["&amp;K38&amp;"付]",""),"G/標準"))</f>
        <v/>
      </c>
      <c r="AL38" s="8">
        <f t="shared" si="11"/>
        <v>0</v>
      </c>
      <c r="AM38" s="8">
        <f t="shared" si="12"/>
        <v>0</v>
      </c>
    </row>
    <row r="39" spans="1:39" s="4" customFormat="1" ht="34.5" customHeight="1" x14ac:dyDescent="0.2">
      <c r="A39" s="34">
        <f t="shared" si="5"/>
        <v>27</v>
      </c>
      <c r="B39" s="36" t="str">
        <f t="shared" si="3"/>
        <v/>
      </c>
      <c r="C39" s="64"/>
      <c r="D39" s="16" t="str">
        <f t="shared" si="6"/>
        <v/>
      </c>
      <c r="E39" s="16" t="str">
        <f t="shared" si="7"/>
        <v/>
      </c>
      <c r="F39" s="65"/>
      <c r="G39" s="65"/>
      <c r="H39" s="38" t="str">
        <f t="shared" si="8"/>
        <v/>
      </c>
      <c r="I39" s="122"/>
      <c r="J39" s="66"/>
      <c r="K39" s="66"/>
      <c r="L39" s="67"/>
      <c r="M39" s="68"/>
      <c r="N39" s="88"/>
      <c r="O39" s="68"/>
      <c r="P39" s="88"/>
      <c r="Q39" s="20" t="str">
        <f t="shared" si="4"/>
        <v/>
      </c>
      <c r="R39" s="67"/>
      <c r="S39" s="67"/>
      <c r="T39" s="146" t="str">
        <f t="shared" si="16"/>
        <v/>
      </c>
      <c r="U39" s="69"/>
      <c r="V39" s="69"/>
      <c r="W39" s="69"/>
      <c r="X39" s="87"/>
      <c r="Y39" s="164"/>
      <c r="Z39" s="165"/>
      <c r="AA39" s="127"/>
      <c r="AB39" s="128"/>
      <c r="AC39" s="127"/>
      <c r="AD39" s="125"/>
      <c r="AE39" s="70"/>
      <c r="AG39" s="4" t="str">
        <f t="shared" si="13"/>
        <v/>
      </c>
      <c r="AH39" s="76">
        <f t="shared" si="9"/>
        <v>0</v>
      </c>
      <c r="AI39" s="76">
        <f>IF(AND($G39&lt;&gt;"",AND(I39=※編集不可※選択項目!$C$3,W39="")),1,0)</f>
        <v>0</v>
      </c>
      <c r="AJ39" s="76">
        <f t="shared" si="10"/>
        <v>0</v>
      </c>
      <c r="AK39" s="7" t="str">
        <f>IF(G39="","",TEXT(G39&amp;IF(K39&lt;&gt;※編集不可※選択項目!$F$5,"["&amp;K39&amp;"付]",""),"G/標準"))</f>
        <v/>
      </c>
      <c r="AL39" s="8">
        <f t="shared" si="11"/>
        <v>0</v>
      </c>
      <c r="AM39" s="8">
        <f t="shared" si="12"/>
        <v>0</v>
      </c>
    </row>
    <row r="40" spans="1:39" s="4" customFormat="1" ht="34.5" customHeight="1" x14ac:dyDescent="0.2">
      <c r="A40" s="34">
        <f t="shared" si="5"/>
        <v>28</v>
      </c>
      <c r="B40" s="36" t="str">
        <f t="shared" si="3"/>
        <v/>
      </c>
      <c r="C40" s="64"/>
      <c r="D40" s="16" t="str">
        <f t="shared" si="6"/>
        <v/>
      </c>
      <c r="E40" s="16" t="str">
        <f t="shared" si="7"/>
        <v/>
      </c>
      <c r="F40" s="65"/>
      <c r="G40" s="65"/>
      <c r="H40" s="38" t="str">
        <f t="shared" si="8"/>
        <v/>
      </c>
      <c r="I40" s="122"/>
      <c r="J40" s="66"/>
      <c r="K40" s="66"/>
      <c r="L40" s="67"/>
      <c r="M40" s="68"/>
      <c r="N40" s="88"/>
      <c r="O40" s="68"/>
      <c r="P40" s="88"/>
      <c r="Q40" s="20" t="str">
        <f t="shared" si="4"/>
        <v/>
      </c>
      <c r="R40" s="67"/>
      <c r="S40" s="67"/>
      <c r="T40" s="146" t="str">
        <f t="shared" si="16"/>
        <v/>
      </c>
      <c r="U40" s="69"/>
      <c r="V40" s="69"/>
      <c r="W40" s="69"/>
      <c r="X40" s="87"/>
      <c r="Y40" s="164"/>
      <c r="Z40" s="165"/>
      <c r="AA40" s="127"/>
      <c r="AB40" s="128"/>
      <c r="AC40" s="127"/>
      <c r="AD40" s="125"/>
      <c r="AE40" s="70"/>
      <c r="AG40" s="4" t="str">
        <f t="shared" si="13"/>
        <v/>
      </c>
      <c r="AH40" s="76">
        <f t="shared" si="9"/>
        <v>0</v>
      </c>
      <c r="AI40" s="76">
        <f>IF(AND($G40&lt;&gt;"",AND(I40=※編集不可※選択項目!$C$3,W40="")),1,0)</f>
        <v>0</v>
      </c>
      <c r="AJ40" s="76">
        <f t="shared" si="10"/>
        <v>0</v>
      </c>
      <c r="AK40" s="7" t="str">
        <f>IF(G40="","",TEXT(G40&amp;IF(K40&lt;&gt;※編集不可※選択項目!$F$5,"["&amp;K40&amp;"付]",""),"G/標準"))</f>
        <v/>
      </c>
      <c r="AL40" s="8">
        <f t="shared" si="11"/>
        <v>0</v>
      </c>
      <c r="AM40" s="8">
        <f t="shared" si="12"/>
        <v>0</v>
      </c>
    </row>
    <row r="41" spans="1:39" s="4" customFormat="1" ht="34.5" customHeight="1" x14ac:dyDescent="0.2">
      <c r="A41" s="34">
        <f t="shared" si="5"/>
        <v>29</v>
      </c>
      <c r="B41" s="36" t="str">
        <f t="shared" si="3"/>
        <v/>
      </c>
      <c r="C41" s="64"/>
      <c r="D41" s="16" t="str">
        <f t="shared" si="6"/>
        <v/>
      </c>
      <c r="E41" s="16" t="str">
        <f t="shared" si="7"/>
        <v/>
      </c>
      <c r="F41" s="65"/>
      <c r="G41" s="65"/>
      <c r="H41" s="38" t="str">
        <f t="shared" si="8"/>
        <v/>
      </c>
      <c r="I41" s="122"/>
      <c r="J41" s="66"/>
      <c r="K41" s="66"/>
      <c r="L41" s="67"/>
      <c r="M41" s="68"/>
      <c r="N41" s="88"/>
      <c r="O41" s="68"/>
      <c r="P41" s="88"/>
      <c r="Q41" s="20" t="str">
        <f t="shared" si="4"/>
        <v/>
      </c>
      <c r="R41" s="67"/>
      <c r="S41" s="67"/>
      <c r="T41" s="146" t="str">
        <f t="shared" si="16"/>
        <v/>
      </c>
      <c r="U41" s="69"/>
      <c r="V41" s="69"/>
      <c r="W41" s="69"/>
      <c r="X41" s="87"/>
      <c r="Y41" s="164"/>
      <c r="Z41" s="165"/>
      <c r="AA41" s="127"/>
      <c r="AB41" s="128"/>
      <c r="AC41" s="127"/>
      <c r="AD41" s="125"/>
      <c r="AE41" s="70"/>
      <c r="AG41" s="4" t="str">
        <f t="shared" si="13"/>
        <v/>
      </c>
      <c r="AH41" s="76">
        <f t="shared" si="9"/>
        <v>0</v>
      </c>
      <c r="AI41" s="76">
        <f>IF(AND($G41&lt;&gt;"",AND(I41=※編集不可※選択項目!$C$3,W41="")),1,0)</f>
        <v>0</v>
      </c>
      <c r="AJ41" s="76">
        <f t="shared" si="10"/>
        <v>0</v>
      </c>
      <c r="AK41" s="7" t="str">
        <f>IF(G41="","",TEXT(G41&amp;IF(K41&lt;&gt;※編集不可※選択項目!$F$5,"["&amp;K41&amp;"付]",""),"G/標準"))</f>
        <v/>
      </c>
      <c r="AL41" s="8">
        <f t="shared" si="11"/>
        <v>0</v>
      </c>
      <c r="AM41" s="8">
        <f t="shared" si="12"/>
        <v>0</v>
      </c>
    </row>
    <row r="42" spans="1:39" s="4" customFormat="1" ht="34.5" customHeight="1" x14ac:dyDescent="0.2">
      <c r="A42" s="34">
        <f t="shared" si="5"/>
        <v>30</v>
      </c>
      <c r="B42" s="36" t="str">
        <f t="shared" si="3"/>
        <v/>
      </c>
      <c r="C42" s="64"/>
      <c r="D42" s="16" t="str">
        <f t="shared" si="6"/>
        <v/>
      </c>
      <c r="E42" s="16" t="str">
        <f t="shared" si="7"/>
        <v/>
      </c>
      <c r="F42" s="65"/>
      <c r="G42" s="65"/>
      <c r="H42" s="38" t="str">
        <f t="shared" si="8"/>
        <v/>
      </c>
      <c r="I42" s="122"/>
      <c r="J42" s="66"/>
      <c r="K42" s="66"/>
      <c r="L42" s="67"/>
      <c r="M42" s="68"/>
      <c r="N42" s="88"/>
      <c r="O42" s="68"/>
      <c r="P42" s="88"/>
      <c r="Q42" s="20" t="str">
        <f t="shared" si="4"/>
        <v/>
      </c>
      <c r="R42" s="67"/>
      <c r="S42" s="67"/>
      <c r="T42" s="146" t="str">
        <f t="shared" si="16"/>
        <v/>
      </c>
      <c r="U42" s="69"/>
      <c r="V42" s="69"/>
      <c r="W42" s="69"/>
      <c r="X42" s="87"/>
      <c r="Y42" s="164"/>
      <c r="Z42" s="165"/>
      <c r="AA42" s="127"/>
      <c r="AB42" s="128"/>
      <c r="AC42" s="127"/>
      <c r="AD42" s="125"/>
      <c r="AE42" s="70"/>
      <c r="AG42" s="4" t="str">
        <f t="shared" si="13"/>
        <v/>
      </c>
      <c r="AH42" s="76">
        <f t="shared" si="9"/>
        <v>0</v>
      </c>
      <c r="AI42" s="76">
        <f>IF(AND($G42&lt;&gt;"",AND(I42=※編集不可※選択項目!$C$3,W42="")),1,0)</f>
        <v>0</v>
      </c>
      <c r="AJ42" s="76">
        <f t="shared" si="10"/>
        <v>0</v>
      </c>
      <c r="AK42" s="7" t="str">
        <f>IF(G42="","",TEXT(G42&amp;IF(K42&lt;&gt;※編集不可※選択項目!$F$5,"["&amp;K42&amp;"付]",""),"G/標準"))</f>
        <v/>
      </c>
      <c r="AL42" s="8">
        <f t="shared" si="11"/>
        <v>0</v>
      </c>
      <c r="AM42" s="8">
        <f t="shared" si="12"/>
        <v>0</v>
      </c>
    </row>
    <row r="43" spans="1:39" s="4" customFormat="1" ht="34.5" customHeight="1" x14ac:dyDescent="0.2">
      <c r="A43" s="34">
        <f t="shared" si="5"/>
        <v>31</v>
      </c>
      <c r="B43" s="36" t="str">
        <f t="shared" si="3"/>
        <v/>
      </c>
      <c r="C43" s="64"/>
      <c r="D43" s="16" t="str">
        <f t="shared" si="6"/>
        <v/>
      </c>
      <c r="E43" s="16" t="str">
        <f t="shared" si="7"/>
        <v/>
      </c>
      <c r="F43" s="65"/>
      <c r="G43" s="65"/>
      <c r="H43" s="38" t="str">
        <f t="shared" si="8"/>
        <v/>
      </c>
      <c r="I43" s="122"/>
      <c r="J43" s="66"/>
      <c r="K43" s="66"/>
      <c r="L43" s="67"/>
      <c r="M43" s="68"/>
      <c r="N43" s="88"/>
      <c r="O43" s="68"/>
      <c r="P43" s="88"/>
      <c r="Q43" s="20" t="str">
        <f t="shared" si="4"/>
        <v/>
      </c>
      <c r="R43" s="67"/>
      <c r="S43" s="67"/>
      <c r="T43" s="146" t="str">
        <f t="shared" si="16"/>
        <v/>
      </c>
      <c r="U43" s="69"/>
      <c r="V43" s="69"/>
      <c r="W43" s="69"/>
      <c r="X43" s="87"/>
      <c r="Y43" s="164"/>
      <c r="Z43" s="165"/>
      <c r="AA43" s="127"/>
      <c r="AB43" s="128"/>
      <c r="AC43" s="127"/>
      <c r="AD43" s="125"/>
      <c r="AE43" s="70"/>
      <c r="AG43" s="4" t="str">
        <f t="shared" si="13"/>
        <v/>
      </c>
      <c r="AH43" s="76">
        <f t="shared" si="9"/>
        <v>0</v>
      </c>
      <c r="AI43" s="76">
        <f>IF(AND($G43&lt;&gt;"",AND(I43=※編集不可※選択項目!$C$3,W43="")),1,0)</f>
        <v>0</v>
      </c>
      <c r="AJ43" s="76">
        <f t="shared" si="10"/>
        <v>0</v>
      </c>
      <c r="AK43" s="7" t="str">
        <f>IF(G43="","",TEXT(G43&amp;IF(K43&lt;&gt;※編集不可※選択項目!$F$5,"["&amp;K43&amp;"付]",""),"G/標準"))</f>
        <v/>
      </c>
      <c r="AL43" s="8">
        <f t="shared" si="11"/>
        <v>0</v>
      </c>
      <c r="AM43" s="8">
        <f t="shared" si="12"/>
        <v>0</v>
      </c>
    </row>
    <row r="44" spans="1:39" s="4" customFormat="1" ht="34.5" customHeight="1" x14ac:dyDescent="0.2">
      <c r="A44" s="34">
        <f t="shared" si="5"/>
        <v>32</v>
      </c>
      <c r="B44" s="36" t="str">
        <f t="shared" si="3"/>
        <v/>
      </c>
      <c r="C44" s="64"/>
      <c r="D44" s="16" t="str">
        <f t="shared" si="6"/>
        <v/>
      </c>
      <c r="E44" s="16" t="str">
        <f t="shared" si="7"/>
        <v/>
      </c>
      <c r="F44" s="65"/>
      <c r="G44" s="65"/>
      <c r="H44" s="38" t="str">
        <f t="shared" si="8"/>
        <v/>
      </c>
      <c r="I44" s="122"/>
      <c r="J44" s="66"/>
      <c r="K44" s="66"/>
      <c r="L44" s="67"/>
      <c r="M44" s="68"/>
      <c r="N44" s="88"/>
      <c r="O44" s="68"/>
      <c r="P44" s="88"/>
      <c r="Q44" s="20" t="str">
        <f t="shared" si="4"/>
        <v/>
      </c>
      <c r="R44" s="67"/>
      <c r="S44" s="67"/>
      <c r="T44" s="146" t="str">
        <f t="shared" si="16"/>
        <v/>
      </c>
      <c r="U44" s="69"/>
      <c r="V44" s="69"/>
      <c r="W44" s="69"/>
      <c r="X44" s="87"/>
      <c r="Y44" s="164"/>
      <c r="Z44" s="165"/>
      <c r="AA44" s="127"/>
      <c r="AB44" s="128"/>
      <c r="AC44" s="127"/>
      <c r="AD44" s="125"/>
      <c r="AE44" s="70"/>
      <c r="AG44" s="4" t="str">
        <f t="shared" si="13"/>
        <v/>
      </c>
      <c r="AH44" s="76">
        <f t="shared" si="9"/>
        <v>0</v>
      </c>
      <c r="AI44" s="76">
        <f>IF(AND($G44&lt;&gt;"",AND(I44=※編集不可※選択項目!$C$3,W44="")),1,0)</f>
        <v>0</v>
      </c>
      <c r="AJ44" s="76">
        <f t="shared" si="10"/>
        <v>0</v>
      </c>
      <c r="AK44" s="7" t="str">
        <f>IF(G44="","",TEXT(G44&amp;IF(K44&lt;&gt;※編集不可※選択項目!$F$5,"["&amp;K44&amp;"付]",""),"G/標準"))</f>
        <v/>
      </c>
      <c r="AL44" s="8">
        <f t="shared" si="11"/>
        <v>0</v>
      </c>
      <c r="AM44" s="8">
        <f t="shared" si="12"/>
        <v>0</v>
      </c>
    </row>
    <row r="45" spans="1:39" s="4" customFormat="1" ht="34.5" customHeight="1" x14ac:dyDescent="0.2">
      <c r="A45" s="34">
        <f t="shared" si="5"/>
        <v>33</v>
      </c>
      <c r="B45" s="36" t="str">
        <f t="shared" si="3"/>
        <v/>
      </c>
      <c r="C45" s="64"/>
      <c r="D45" s="16" t="str">
        <f t="shared" si="6"/>
        <v/>
      </c>
      <c r="E45" s="16" t="str">
        <f t="shared" si="7"/>
        <v/>
      </c>
      <c r="F45" s="65"/>
      <c r="G45" s="65"/>
      <c r="H45" s="38" t="str">
        <f t="shared" si="8"/>
        <v/>
      </c>
      <c r="I45" s="122"/>
      <c r="J45" s="66"/>
      <c r="K45" s="66"/>
      <c r="L45" s="67"/>
      <c r="M45" s="68"/>
      <c r="N45" s="88"/>
      <c r="O45" s="68"/>
      <c r="P45" s="88"/>
      <c r="Q45" s="20" t="str">
        <f t="shared" si="4"/>
        <v/>
      </c>
      <c r="R45" s="67"/>
      <c r="S45" s="67"/>
      <c r="T45" s="146" t="str">
        <f t="shared" si="16"/>
        <v/>
      </c>
      <c r="U45" s="69"/>
      <c r="V45" s="69"/>
      <c r="W45" s="69"/>
      <c r="X45" s="87"/>
      <c r="Y45" s="164"/>
      <c r="Z45" s="165"/>
      <c r="AA45" s="127"/>
      <c r="AB45" s="128"/>
      <c r="AC45" s="127"/>
      <c r="AD45" s="125"/>
      <c r="AE45" s="70"/>
      <c r="AG45" s="4" t="str">
        <f t="shared" si="13"/>
        <v/>
      </c>
      <c r="AH45" s="76">
        <f t="shared" si="9"/>
        <v>0</v>
      </c>
      <c r="AI45" s="76">
        <f>IF(AND($G45&lt;&gt;"",AND(I45=※編集不可※選択項目!$C$3,W45="")),1,0)</f>
        <v>0</v>
      </c>
      <c r="AJ45" s="76">
        <f t="shared" si="10"/>
        <v>0</v>
      </c>
      <c r="AK45" s="7" t="str">
        <f>IF(G45="","",TEXT(G45&amp;IF(K45&lt;&gt;※編集不可※選択項目!$F$5,"["&amp;K45&amp;"付]",""),"G/標準"))</f>
        <v/>
      </c>
      <c r="AL45" s="8">
        <f t="shared" si="11"/>
        <v>0</v>
      </c>
      <c r="AM45" s="8">
        <f t="shared" si="12"/>
        <v>0</v>
      </c>
    </row>
    <row r="46" spans="1:39" s="4" customFormat="1" ht="34.5" customHeight="1" x14ac:dyDescent="0.2">
      <c r="A46" s="34">
        <f t="shared" si="5"/>
        <v>34</v>
      </c>
      <c r="B46" s="36" t="str">
        <f t="shared" si="3"/>
        <v/>
      </c>
      <c r="C46" s="64"/>
      <c r="D46" s="16" t="str">
        <f t="shared" si="6"/>
        <v/>
      </c>
      <c r="E46" s="16" t="str">
        <f t="shared" si="7"/>
        <v/>
      </c>
      <c r="F46" s="65"/>
      <c r="G46" s="65"/>
      <c r="H46" s="38" t="str">
        <f t="shared" si="8"/>
        <v/>
      </c>
      <c r="I46" s="122"/>
      <c r="J46" s="66"/>
      <c r="K46" s="66"/>
      <c r="L46" s="67"/>
      <c r="M46" s="68"/>
      <c r="N46" s="88"/>
      <c r="O46" s="68"/>
      <c r="P46" s="88"/>
      <c r="Q46" s="20" t="str">
        <f t="shared" si="4"/>
        <v/>
      </c>
      <c r="R46" s="67"/>
      <c r="S46" s="67"/>
      <c r="T46" s="146" t="str">
        <f t="shared" si="16"/>
        <v/>
      </c>
      <c r="U46" s="69"/>
      <c r="V46" s="69"/>
      <c r="W46" s="69"/>
      <c r="X46" s="87"/>
      <c r="Y46" s="164"/>
      <c r="Z46" s="165"/>
      <c r="AA46" s="127"/>
      <c r="AB46" s="128"/>
      <c r="AC46" s="127"/>
      <c r="AD46" s="125"/>
      <c r="AE46" s="70"/>
      <c r="AG46" s="4" t="str">
        <f t="shared" si="13"/>
        <v/>
      </c>
      <c r="AH46" s="76">
        <f t="shared" si="9"/>
        <v>0</v>
      </c>
      <c r="AI46" s="76">
        <f>IF(AND($G46&lt;&gt;"",AND(I46=※編集不可※選択項目!$C$3,W46="")),1,0)</f>
        <v>0</v>
      </c>
      <c r="AJ46" s="76">
        <f t="shared" si="10"/>
        <v>0</v>
      </c>
      <c r="AK46" s="7" t="str">
        <f>IF(G46="","",TEXT(G46&amp;IF(K46&lt;&gt;※編集不可※選択項目!$F$5,"["&amp;K46&amp;"付]",""),"G/標準"))</f>
        <v/>
      </c>
      <c r="AL46" s="8">
        <f t="shared" si="11"/>
        <v>0</v>
      </c>
      <c r="AM46" s="8">
        <f t="shared" si="12"/>
        <v>0</v>
      </c>
    </row>
    <row r="47" spans="1:39" s="4" customFormat="1" ht="34.5" customHeight="1" x14ac:dyDescent="0.2">
      <c r="A47" s="34">
        <f t="shared" si="5"/>
        <v>35</v>
      </c>
      <c r="B47" s="36" t="str">
        <f t="shared" si="3"/>
        <v/>
      </c>
      <c r="C47" s="64"/>
      <c r="D47" s="16" t="str">
        <f t="shared" si="6"/>
        <v/>
      </c>
      <c r="E47" s="16" t="str">
        <f t="shared" si="7"/>
        <v/>
      </c>
      <c r="F47" s="65"/>
      <c r="G47" s="65"/>
      <c r="H47" s="38" t="str">
        <f t="shared" si="8"/>
        <v/>
      </c>
      <c r="I47" s="122"/>
      <c r="J47" s="66"/>
      <c r="K47" s="66"/>
      <c r="L47" s="67"/>
      <c r="M47" s="68"/>
      <c r="N47" s="88"/>
      <c r="O47" s="68"/>
      <c r="P47" s="88"/>
      <c r="Q47" s="20" t="str">
        <f t="shared" si="4"/>
        <v/>
      </c>
      <c r="R47" s="67"/>
      <c r="S47" s="67"/>
      <c r="T47" s="146" t="str">
        <f t="shared" si="16"/>
        <v/>
      </c>
      <c r="U47" s="69"/>
      <c r="V47" s="69"/>
      <c r="W47" s="69"/>
      <c r="X47" s="87"/>
      <c r="Y47" s="164"/>
      <c r="Z47" s="165"/>
      <c r="AA47" s="127"/>
      <c r="AB47" s="128"/>
      <c r="AC47" s="127"/>
      <c r="AD47" s="125"/>
      <c r="AE47" s="70"/>
      <c r="AG47" s="4" t="str">
        <f t="shared" si="13"/>
        <v/>
      </c>
      <c r="AH47" s="76">
        <f t="shared" si="9"/>
        <v>0</v>
      </c>
      <c r="AI47" s="76">
        <f>IF(AND($G47&lt;&gt;"",AND(I47=※編集不可※選択項目!$C$3,W47="")),1,0)</f>
        <v>0</v>
      </c>
      <c r="AJ47" s="76">
        <f t="shared" si="10"/>
        <v>0</v>
      </c>
      <c r="AK47" s="7" t="str">
        <f>IF(G47="","",TEXT(G47&amp;IF(K47&lt;&gt;※編集不可※選択項目!$F$5,"["&amp;K47&amp;"付]",""),"G/標準"))</f>
        <v/>
      </c>
      <c r="AL47" s="8">
        <f t="shared" si="11"/>
        <v>0</v>
      </c>
      <c r="AM47" s="8">
        <f t="shared" si="12"/>
        <v>0</v>
      </c>
    </row>
    <row r="48" spans="1:39" s="4" customFormat="1" ht="34.5" customHeight="1" x14ac:dyDescent="0.2">
      <c r="A48" s="34">
        <f t="shared" si="5"/>
        <v>36</v>
      </c>
      <c r="B48" s="36" t="str">
        <f t="shared" si="3"/>
        <v/>
      </c>
      <c r="C48" s="64"/>
      <c r="D48" s="16" t="str">
        <f t="shared" si="6"/>
        <v/>
      </c>
      <c r="E48" s="16" t="str">
        <f t="shared" si="7"/>
        <v/>
      </c>
      <c r="F48" s="65"/>
      <c r="G48" s="65"/>
      <c r="H48" s="38" t="str">
        <f t="shared" ref="H48:H52" si="17">G48&amp;AG48</f>
        <v/>
      </c>
      <c r="I48" s="122"/>
      <c r="J48" s="66"/>
      <c r="K48" s="66"/>
      <c r="L48" s="67"/>
      <c r="M48" s="68"/>
      <c r="N48" s="88"/>
      <c r="O48" s="68"/>
      <c r="P48" s="88"/>
      <c r="Q48" s="20" t="str">
        <f t="shared" si="4"/>
        <v/>
      </c>
      <c r="R48" s="67"/>
      <c r="S48" s="67"/>
      <c r="T48" s="146" t="str">
        <f t="shared" si="16"/>
        <v/>
      </c>
      <c r="U48" s="69"/>
      <c r="V48" s="69"/>
      <c r="W48" s="69"/>
      <c r="X48" s="87"/>
      <c r="Y48" s="164"/>
      <c r="Z48" s="165"/>
      <c r="AA48" s="127"/>
      <c r="AB48" s="128"/>
      <c r="AC48" s="127"/>
      <c r="AD48" s="125"/>
      <c r="AE48" s="70"/>
      <c r="AG48" s="4" t="str">
        <f t="shared" si="13"/>
        <v/>
      </c>
      <c r="AH48" s="76">
        <f t="shared" si="9"/>
        <v>0</v>
      </c>
      <c r="AI48" s="76">
        <f>IF(AND($G48&lt;&gt;"",AND(I48=※編集不可※選択項目!$C$3,W48="")),1,0)</f>
        <v>0</v>
      </c>
      <c r="AJ48" s="76">
        <f t="shared" si="10"/>
        <v>0</v>
      </c>
      <c r="AK48" s="7" t="str">
        <f>IF(G48="","",TEXT(G48&amp;IF(K48&lt;&gt;※編集不可※選択項目!$F$5,"["&amp;K48&amp;"付]",""),"G/標準"))</f>
        <v/>
      </c>
      <c r="AL48" s="8">
        <f t="shared" si="11"/>
        <v>0</v>
      </c>
      <c r="AM48" s="8">
        <f t="shared" si="12"/>
        <v>0</v>
      </c>
    </row>
    <row r="49" spans="1:39" s="4" customFormat="1" ht="34.5" customHeight="1" x14ac:dyDescent="0.2">
      <c r="A49" s="34">
        <f t="shared" si="5"/>
        <v>37</v>
      </c>
      <c r="B49" s="36" t="str">
        <f t="shared" si="3"/>
        <v/>
      </c>
      <c r="C49" s="64"/>
      <c r="D49" s="16" t="str">
        <f t="shared" si="6"/>
        <v/>
      </c>
      <c r="E49" s="16" t="str">
        <f t="shared" si="7"/>
        <v/>
      </c>
      <c r="F49" s="65"/>
      <c r="G49" s="65"/>
      <c r="H49" s="38" t="str">
        <f t="shared" si="17"/>
        <v/>
      </c>
      <c r="I49" s="122"/>
      <c r="J49" s="66"/>
      <c r="K49" s="66"/>
      <c r="L49" s="67"/>
      <c r="M49" s="68"/>
      <c r="N49" s="88"/>
      <c r="O49" s="68"/>
      <c r="P49" s="88"/>
      <c r="Q49" s="20" t="str">
        <f t="shared" si="4"/>
        <v/>
      </c>
      <c r="R49" s="67"/>
      <c r="S49" s="67"/>
      <c r="T49" s="146" t="str">
        <f t="shared" si="16"/>
        <v/>
      </c>
      <c r="U49" s="69"/>
      <c r="V49" s="69"/>
      <c r="W49" s="69"/>
      <c r="X49" s="87"/>
      <c r="Y49" s="164"/>
      <c r="Z49" s="165"/>
      <c r="AA49" s="127"/>
      <c r="AB49" s="128"/>
      <c r="AC49" s="127"/>
      <c r="AD49" s="125"/>
      <c r="AE49" s="70"/>
      <c r="AG49" s="4" t="str">
        <f t="shared" si="13"/>
        <v/>
      </c>
      <c r="AH49" s="76">
        <f t="shared" si="9"/>
        <v>0</v>
      </c>
      <c r="AI49" s="76">
        <f>IF(AND($G49&lt;&gt;"",AND(I49=※編集不可※選択項目!$C$3,W49="")),1,0)</f>
        <v>0</v>
      </c>
      <c r="AJ49" s="76">
        <f t="shared" si="10"/>
        <v>0</v>
      </c>
      <c r="AK49" s="7" t="str">
        <f>IF(G49="","",TEXT(G49&amp;IF(K49&lt;&gt;※編集不可※選択項目!$F$5,"["&amp;K49&amp;"付]",""),"G/標準"))</f>
        <v/>
      </c>
      <c r="AL49" s="8">
        <f t="shared" si="11"/>
        <v>0</v>
      </c>
      <c r="AM49" s="8">
        <f t="shared" si="12"/>
        <v>0</v>
      </c>
    </row>
    <row r="50" spans="1:39" s="4" customFormat="1" ht="34.5" customHeight="1" x14ac:dyDescent="0.2">
      <c r="A50" s="34">
        <f t="shared" si="5"/>
        <v>38</v>
      </c>
      <c r="B50" s="36" t="str">
        <f t="shared" si="3"/>
        <v/>
      </c>
      <c r="C50" s="64"/>
      <c r="D50" s="16" t="str">
        <f t="shared" si="6"/>
        <v/>
      </c>
      <c r="E50" s="16" t="str">
        <f t="shared" si="7"/>
        <v/>
      </c>
      <c r="F50" s="65"/>
      <c r="G50" s="65"/>
      <c r="H50" s="38" t="str">
        <f t="shared" si="17"/>
        <v/>
      </c>
      <c r="I50" s="122"/>
      <c r="J50" s="66"/>
      <c r="K50" s="66"/>
      <c r="L50" s="67"/>
      <c r="M50" s="68"/>
      <c r="N50" s="88"/>
      <c r="O50" s="68"/>
      <c r="P50" s="88"/>
      <c r="Q50" s="20" t="str">
        <f t="shared" si="4"/>
        <v/>
      </c>
      <c r="R50" s="67"/>
      <c r="S50" s="67"/>
      <c r="T50" s="146" t="str">
        <f t="shared" si="16"/>
        <v/>
      </c>
      <c r="U50" s="69"/>
      <c r="V50" s="69"/>
      <c r="W50" s="69"/>
      <c r="X50" s="87"/>
      <c r="Y50" s="164"/>
      <c r="Z50" s="165"/>
      <c r="AA50" s="127"/>
      <c r="AB50" s="128"/>
      <c r="AC50" s="127"/>
      <c r="AD50" s="125"/>
      <c r="AE50" s="70"/>
      <c r="AG50" s="4" t="str">
        <f t="shared" si="13"/>
        <v/>
      </c>
      <c r="AH50" s="76">
        <f t="shared" si="9"/>
        <v>0</v>
      </c>
      <c r="AI50" s="76">
        <f>IF(AND($G50&lt;&gt;"",AND(I50=※編集不可※選択項目!$C$3,W50="")),1,0)</f>
        <v>0</v>
      </c>
      <c r="AJ50" s="76">
        <f t="shared" si="10"/>
        <v>0</v>
      </c>
      <c r="AK50" s="7" t="str">
        <f>IF(G50="","",TEXT(G50&amp;IF(K50&lt;&gt;※編集不可※選択項目!$F$5,"["&amp;K50&amp;"付]",""),"G/標準"))</f>
        <v/>
      </c>
      <c r="AL50" s="8">
        <f t="shared" si="11"/>
        <v>0</v>
      </c>
      <c r="AM50" s="8">
        <f t="shared" si="12"/>
        <v>0</v>
      </c>
    </row>
    <row r="51" spans="1:39" s="4" customFormat="1" ht="34.5" customHeight="1" x14ac:dyDescent="0.2">
      <c r="A51" s="34">
        <f t="shared" si="5"/>
        <v>39</v>
      </c>
      <c r="B51" s="36" t="str">
        <f t="shared" si="3"/>
        <v/>
      </c>
      <c r="C51" s="64"/>
      <c r="D51" s="16" t="str">
        <f t="shared" si="6"/>
        <v/>
      </c>
      <c r="E51" s="16" t="str">
        <f t="shared" si="7"/>
        <v/>
      </c>
      <c r="F51" s="65"/>
      <c r="G51" s="65"/>
      <c r="H51" s="38" t="str">
        <f t="shared" si="17"/>
        <v/>
      </c>
      <c r="I51" s="122"/>
      <c r="J51" s="66"/>
      <c r="K51" s="66"/>
      <c r="L51" s="67"/>
      <c r="M51" s="68"/>
      <c r="N51" s="88"/>
      <c r="O51" s="68"/>
      <c r="P51" s="88"/>
      <c r="Q51" s="20" t="str">
        <f t="shared" si="4"/>
        <v/>
      </c>
      <c r="R51" s="67"/>
      <c r="S51" s="67"/>
      <c r="T51" s="146" t="str">
        <f t="shared" si="16"/>
        <v/>
      </c>
      <c r="U51" s="69"/>
      <c r="V51" s="69"/>
      <c r="W51" s="69"/>
      <c r="X51" s="87"/>
      <c r="Y51" s="164"/>
      <c r="Z51" s="165"/>
      <c r="AA51" s="127"/>
      <c r="AB51" s="128"/>
      <c r="AC51" s="127"/>
      <c r="AD51" s="125"/>
      <c r="AE51" s="70"/>
      <c r="AG51" s="4" t="str">
        <f t="shared" si="13"/>
        <v/>
      </c>
      <c r="AH51" s="76">
        <f t="shared" si="9"/>
        <v>0</v>
      </c>
      <c r="AI51" s="76">
        <f>IF(AND($G51&lt;&gt;"",AND(I51=※編集不可※選択項目!$C$3,W51="")),1,0)</f>
        <v>0</v>
      </c>
      <c r="AJ51" s="76">
        <f t="shared" si="10"/>
        <v>0</v>
      </c>
      <c r="AK51" s="7" t="str">
        <f>IF(G51="","",TEXT(G51&amp;IF(K51&lt;&gt;※編集不可※選択項目!$F$5,"["&amp;K51&amp;"付]",""),"G/標準"))</f>
        <v/>
      </c>
      <c r="AL51" s="8">
        <f t="shared" si="11"/>
        <v>0</v>
      </c>
      <c r="AM51" s="8">
        <f t="shared" si="12"/>
        <v>0</v>
      </c>
    </row>
    <row r="52" spans="1:39" s="4" customFormat="1" ht="34.5" customHeight="1" x14ac:dyDescent="0.2">
      <c r="A52" s="34">
        <f t="shared" si="5"/>
        <v>40</v>
      </c>
      <c r="B52" s="36" t="str">
        <f t="shared" si="3"/>
        <v/>
      </c>
      <c r="C52" s="64"/>
      <c r="D52" s="16" t="str">
        <f>IF($C$2="","",IF($B52&lt;&gt;"",$C$2,""))</f>
        <v/>
      </c>
      <c r="E52" s="16" t="str">
        <f>IF($F$2="","",IF($B52&lt;&gt;"",$F$2,""))</f>
        <v/>
      </c>
      <c r="F52" s="65"/>
      <c r="G52" s="65"/>
      <c r="H52" s="38" t="str">
        <f t="shared" si="17"/>
        <v/>
      </c>
      <c r="I52" s="122"/>
      <c r="J52" s="66"/>
      <c r="K52" s="66"/>
      <c r="L52" s="67"/>
      <c r="M52" s="68"/>
      <c r="N52" s="88"/>
      <c r="O52" s="68"/>
      <c r="P52" s="88"/>
      <c r="Q52" s="20" t="str">
        <f t="shared" si="4"/>
        <v/>
      </c>
      <c r="R52" s="67"/>
      <c r="S52" s="67"/>
      <c r="T52" s="146" t="str">
        <f t="shared" si="16"/>
        <v/>
      </c>
      <c r="U52" s="69"/>
      <c r="V52" s="69"/>
      <c r="W52" s="69"/>
      <c r="X52" s="87"/>
      <c r="Y52" s="164"/>
      <c r="Z52" s="165"/>
      <c r="AA52" s="127"/>
      <c r="AB52" s="128"/>
      <c r="AC52" s="127"/>
      <c r="AD52" s="125"/>
      <c r="AE52" s="70"/>
      <c r="AG52" s="4" t="str">
        <f t="shared" si="13"/>
        <v/>
      </c>
      <c r="AH52" s="76">
        <f t="shared" si="9"/>
        <v>0</v>
      </c>
      <c r="AI52" s="76">
        <f>IF(AND($G52&lt;&gt;"",AND(I52=※編集不可※選択項目!$C$3,W52="")),1,0)</f>
        <v>0</v>
      </c>
      <c r="AJ52" s="76">
        <f t="shared" si="10"/>
        <v>0</v>
      </c>
      <c r="AK52" s="7" t="str">
        <f>IF(G52="","",TEXT(G52&amp;IF(K52&lt;&gt;※編集不可※選択項目!$F$5,"["&amp;K52&amp;"付]",""),"G/標準"))</f>
        <v/>
      </c>
      <c r="AL52" s="8">
        <f t="shared" si="11"/>
        <v>0</v>
      </c>
      <c r="AM52" s="8">
        <f t="shared" si="12"/>
        <v>0</v>
      </c>
    </row>
    <row r="54" spans="1:39" x14ac:dyDescent="0.2">
      <c r="AH54" s="133">
        <f>SUM(AH10,AH13:AH52)</f>
        <v>2</v>
      </c>
      <c r="AI54" s="133">
        <f>SUM(AI13:AI52)</f>
        <v>0</v>
      </c>
      <c r="AJ54" s="133">
        <f>SUM(AJ13:AJ52)</f>
        <v>0</v>
      </c>
      <c r="AK54" s="133"/>
      <c r="AL54" s="133">
        <f>IF(COUNTIF(AL13:AL52,"&gt;=2"),2,1)</f>
        <v>2</v>
      </c>
      <c r="AM54" s="133">
        <f>SUM(AM13:AM52)</f>
        <v>2</v>
      </c>
    </row>
    <row r="55" spans="1:39" x14ac:dyDescent="0.2">
      <c r="AJ55" s="133">
        <f>SUM(AH54:AJ54)</f>
        <v>2</v>
      </c>
    </row>
  </sheetData>
  <sheetProtection algorithmName="SHA-512" hashValue="QRNUgbPtKEq+iTI7IZfTlni45TZwh7hAwGXwufhdrdHj86R6V9jR7c61xhYQ9J66ZV+NUceN07xj7Lq9Ds3fyA==" saltValue="a5IeUrW4zEyaYAWGg/9VVw==" spinCount="100000" sheet="1" objects="1" scenarios="1" selectLockedCells="1" selectUnlockedCells="1"/>
  <autoFilter ref="A11:AM11" xr:uid="{34B18E7C-B9F6-4418-A07E-50630230AECA}"/>
  <mergeCells count="36">
    <mergeCell ref="AA6:AA11"/>
    <mergeCell ref="AB6:AB11"/>
    <mergeCell ref="AC6:AC11"/>
    <mergeCell ref="AD6:AE10"/>
    <mergeCell ref="A9:A11"/>
    <mergeCell ref="B9:B11"/>
    <mergeCell ref="C9:C11"/>
    <mergeCell ref="D9:D11"/>
    <mergeCell ref="E9:E11"/>
    <mergeCell ref="F9:F11"/>
    <mergeCell ref="G9:G11"/>
    <mergeCell ref="H9:H11"/>
    <mergeCell ref="J9:J11"/>
    <mergeCell ref="K9:K11"/>
    <mergeCell ref="L9:M10"/>
    <mergeCell ref="X9:X11"/>
    <mergeCell ref="A3:E4"/>
    <mergeCell ref="L3:O3"/>
    <mergeCell ref="L4:O4"/>
    <mergeCell ref="P9:Q10"/>
    <mergeCell ref="R9:R11"/>
    <mergeCell ref="A1:G1"/>
    <mergeCell ref="K1:O1"/>
    <mergeCell ref="A2:B2"/>
    <mergeCell ref="C2:D2"/>
    <mergeCell ref="F2:G2"/>
    <mergeCell ref="L2:O2"/>
    <mergeCell ref="Z9:Z11"/>
    <mergeCell ref="I9:I11"/>
    <mergeCell ref="W9:W11"/>
    <mergeCell ref="N9:O10"/>
    <mergeCell ref="U9:U11"/>
    <mergeCell ref="V9:V11"/>
    <mergeCell ref="Y9:Y11"/>
    <mergeCell ref="S9:S11"/>
    <mergeCell ref="T9:T11"/>
  </mergeCells>
  <phoneticPr fontId="18"/>
  <conditionalFormatting sqref="C2:D2 F2 G3">
    <cfRule type="expression" dxfId="21" priority="11">
      <formula>AND($G$4&gt;0,C2="")</formula>
    </cfRule>
  </conditionalFormatting>
  <conditionalFormatting sqref="F13:G52 I13:P52 R13:S52 U13:V52">
    <cfRule type="expression" dxfId="20" priority="13">
      <formula>AND($C13&lt;&gt;"",F13="")</formula>
    </cfRule>
  </conditionalFormatting>
  <conditionalFormatting sqref="G13:G52 K13:K52">
    <cfRule type="expression" dxfId="19" priority="170">
      <formula>$AL13&gt;=2</formula>
    </cfRule>
  </conditionalFormatting>
  <conditionalFormatting sqref="L2">
    <cfRule type="expression" dxfId="18" priority="28">
      <formula>$AJ$55&gt;=1</formula>
    </cfRule>
  </conditionalFormatting>
  <conditionalFormatting sqref="L3">
    <cfRule type="expression" dxfId="17" priority="29">
      <formula>$AL$54=2</formula>
    </cfRule>
  </conditionalFormatting>
  <conditionalFormatting sqref="L4">
    <cfRule type="expression" dxfId="16" priority="32">
      <formula>$AM$54&gt;=1</formula>
    </cfRule>
  </conditionalFormatting>
  <conditionalFormatting sqref="T13:T52">
    <cfRule type="cellIs" dxfId="15" priority="168" operator="lessThan">
      <formula>1</formula>
    </cfRule>
  </conditionalFormatting>
  <conditionalFormatting sqref="W13:W52">
    <cfRule type="expression" dxfId="13" priority="16">
      <formula>$AI13=1</formula>
    </cfRule>
  </conditionalFormatting>
  <conditionalFormatting sqref="Y13:Y52">
    <cfRule type="expression" dxfId="12" priority="2">
      <formula>COUNTIF(G13,"*■*")=0</formula>
    </cfRule>
    <cfRule type="expression" dxfId="11" priority="23">
      <formula>$AJ13=1</formula>
    </cfRule>
  </conditionalFormatting>
  <dataValidations count="25"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Z3:AC3 H3:I3" xr:uid="{2D36D369-99ED-45C0-B20C-E5041E681BB3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Z2:AC2 H2:J2" xr:uid="{910E7DD1-EFDF-42A5-9543-62B3B8D3EC9E}">
      <formula1>40</formula1>
    </dataValidation>
    <dataValidation type="textLength" operator="lessThanOrEqual" allowBlank="1" showErrorMessage="1" errorTitle="無効な入力" error="200文字以下で入力してください。" sqref="Y13:Y52" xr:uid="{B2686E25-4814-4F7B-964F-2F1137FAD8D2}">
      <formula1>200</formula1>
    </dataValidation>
    <dataValidation allowBlank="1" showInputMessage="1" sqref="W9:Y9" xr:uid="{BB60021B-8060-4A96-BE5B-5A77AEA65837}"/>
    <dataValidation type="textLength" operator="lessThanOrEqual" allowBlank="1" showInputMessage="1" showErrorMessage="1" errorTitle="無効な入力" error="40文字以下で入力してください。" sqref="Z13:Z52" xr:uid="{C3A1DDA3-B6A2-45A0-A3ED-B32B4A8707AB}">
      <formula1>40</formula1>
    </dataValidation>
    <dataValidation type="custom" allowBlank="1" showInputMessage="1" showErrorMessage="1" errorTitle="無効な入力" error="整数で値を入力して下さい。" sqref="Y13:Y52" xr:uid="{5148BAFB-8F34-4EEF-8228-E6B0B29EF4B5}">
      <formula1>Y13=INT(Y13)</formula1>
    </dataValidation>
    <dataValidation type="whole" imeMode="disabled" allowBlank="1" showErrorMessage="1" errorTitle="無効な入力" error="半角数字の整数で10字以内で入力してください。" prompt="半角数字で10字以内で入力してください。" sqref="V13:V52" xr:uid="{03FB551F-E011-4ED7-A67E-96D4433C739F}">
      <formula1>1</formula1>
      <formula2>9999999999</formula2>
    </dataValidation>
    <dataValidation allowBlank="1" showErrorMessage="1" error="自動表示されます。" prompt="自動表示されます。" sqref="D13:E52 T13:T52" xr:uid="{7E002FE1-C456-4476-BB12-28341B2A38F7}"/>
    <dataValidation type="whole" imeMode="disabled" allowBlank="1" showErrorMessage="1" errorTitle="無効な入力" error="半角数字4桁で入力してください。" prompt="半角数字4桁で入力してください。" sqref="R13:R52" xr:uid="{ECAE6D7A-3F6A-40B4-8227-F7703C58B204}">
      <formula1>1900</formula1>
      <formula2>2023</formula2>
    </dataValidation>
    <dataValidation allowBlank="1" showInputMessage="1" showErrorMessage="1" prompt="自動表示されます。" sqref="T12" xr:uid="{C210804E-1CAA-452A-A4D9-3CB3E67B220B}"/>
    <dataValidation type="textLength" operator="lessThanOrEqual" allowBlank="1" showErrorMessage="1" error="50字以内で入力してください。" prompt="50字以内で入力してください。" sqref="C2:D2" xr:uid="{1076F0A6-1264-428A-9583-78852D1502F6}">
      <formula1>50</formula1>
    </dataValidation>
    <dataValidation type="textLength" operator="lessThanOrEqual" allowBlank="1" showErrorMessage="1" errorTitle="無効な入力" error="10字以内で入力してください。" prompt="10字以内で入力してください。" sqref="O13:O52" xr:uid="{EC440D08-DABF-4F6F-BB90-4B7580CA92C5}">
      <formula1>10</formula1>
    </dataValidation>
    <dataValidation type="custom" imeMode="disabled" operator="lessThanOrEqual" allowBlank="1" showErrorMessage="1" errorTitle="無効な入力" error="小数点第三位までを含む半角数字10字以内で入力してください。" prompt="小数第三位までを含む半角数字10字以内で入力してください。" sqref="P13:P52 N13:N52" xr:uid="{C9484300-FC1D-40C9-A2E6-75B25ED86479}">
      <formula1>N13*1000=INT(N13*1000)</formula1>
    </dataValidation>
    <dataValidation type="textLength" operator="lessThanOrEqual" allowBlank="1" showErrorMessage="1" errorTitle="無効な入力" error="30字以内で入力してください。" prompt="30字以内で入力してください。" sqref="M13:M52" xr:uid="{B35ECDB0-3C18-4B26-B641-25D902594EF4}">
      <formula1>30</formula1>
    </dataValidation>
    <dataValidation type="textLength" imeMode="disabled" operator="lessThanOrEqual" allowBlank="1" showErrorMessage="1" errorTitle="無効な入力" error="200字以内で入力してください。" prompt="200字以内で入力してください。" sqref="Y13:Y52" xr:uid="{0C0DD17D-2163-4CAB-9048-9E703CA1E4F0}">
      <formula1>200</formula1>
    </dataValidation>
    <dataValidation type="textLength" operator="lessThanOrEqual" allowBlank="1" showErrorMessage="1" errorTitle="無効な入力" error="40字以内で入力してください。" prompt="40字以内で入力してください。" sqref="F13:F52" xr:uid="{15BA48B1-4739-4729-A69B-E2D5F850D018}">
      <formula1>40</formula1>
    </dataValidation>
    <dataValidation imeMode="fullKatakana" operator="lessThanOrEqual" allowBlank="1" showInputMessage="1" showErrorMessage="1" sqref="E2" xr:uid="{807725B6-E01A-44E0-9F17-EA43666882D3}"/>
    <dataValidation type="list" allowBlank="1" showErrorMessage="1" error="プルダウンより確認結果を選択してください。" prompt="プルダウンより確認結果を選択してください。" sqref="AD13:AD52" xr:uid="{040647BA-F544-4CD3-89B0-3343C55853ED}">
      <formula1>"OK,NG"</formula1>
    </dataValidation>
    <dataValidation type="custom" allowBlank="1" showInputMessage="1" showErrorMessage="1" errorTitle="無効な入力" error="単位に注意して入力してください。_x000a_半角数字の整数で10字以内で入力してください。" sqref="X13:X52" xr:uid="{14299EB1-7F17-4580-89D9-9E22C045685B}">
      <formula1>X13=INT(X13)</formula1>
    </dataValidation>
    <dataValidation allowBlank="1" showErrorMessage="1" errorTitle="無効な入力" error="自動表示されます。" prompt="自動表示されます。" sqref="Q13:Q52" xr:uid="{42456089-AB32-41AE-A175-1345D5788CF1}"/>
    <dataValidation type="list" allowBlank="1" showInputMessage="1" showErrorMessage="1" sqref="AA13:AA52" xr:uid="{80087C77-20AA-431A-BC8A-F514E05BF8CD}">
      <formula1>"そのまま,移動,自由記入"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EA77EF4F-3D21-4A57-BB94-570E47DF2917}">
      <formula1>255</formula1>
    </dataValidation>
    <dataValidation type="textLength" operator="lessThanOrEqual" allowBlank="1" showErrorMessage="1" errorTitle="無効な入力" error="50字以内で入力してください。" prompt="40字以内で入力してください。" sqref="G13:G52" xr:uid="{CA511092-82B5-4E9D-AED2-C6FA23038DDF}">
      <formula1>50</formula1>
    </dataValidation>
    <dataValidation type="textLength" operator="lessThanOrEqual" allowBlank="1" showInputMessage="1" showErrorMessage="1" error="40字以内で入力してください。" sqref="W13:W52" xr:uid="{29ECEB3E-AB10-4A1C-930B-5A615EC0B6D0}">
      <formula1>40</formula1>
    </dataValidation>
    <dataValidation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J3" xr:uid="{B9C00A6F-F64C-44EA-A0E5-C99FA8034183}"/>
  </dataValidations>
  <pageMargins left="0.23622047244094491" right="0.23622047244094491" top="0.74803149606299213" bottom="0.74803149606299213" header="0.31496062992125984" footer="0.31496062992125984"/>
  <pageSetup paperSize="8" scale="28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887BD13-2451-4379-8A44-4F9D964CD807}">
            <xm:f>$I13&lt;&gt;※編集不可※選択項目!$C$3</xm:f>
            <x14:dxf>
              <fill>
                <patternFill>
                  <bgColor theme="0" tint="-0.14996795556505021"/>
                </patternFill>
              </fill>
            </x14:dxf>
          </x14:cfRule>
          <xm:sqref>W13:W52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imeMode="disabled" operator="lessThanOrEqual" allowBlank="1" showErrorMessage="1" errorTitle="無効な入力" error="プルダウンより選択してください。" prompt="40字以内で入力してください。" xr:uid="{EACA87F4-D5D4-4836-BC59-03574F9CF7DE}">
          <x14:formula1>
            <xm:f>※編集不可※選択項目!$F$3:$F$5</xm:f>
          </x14:formula1>
          <xm:sqref>K13:K52</xm:sqref>
        </x14:dataValidation>
        <x14:dataValidation type="list" imeMode="disabled" operator="lessThanOrEqual" allowBlank="1" showErrorMessage="1" errorTitle="無効な入力" error="プルダウンより選択してください。" prompt="40字以内で入力してください。" xr:uid="{83120FCE-0CA6-4B1D-AA3E-8F5ED6B08C70}">
          <x14:formula1>
            <xm:f>※編集不可※選択項目!$E$3:$E$5</xm:f>
          </x14:formula1>
          <xm:sqref>J13:J52</xm:sqref>
        </x14:dataValidation>
        <x14:dataValidation type="list" allowBlank="1" showErrorMessage="1" error="プルダウンより選択してください。" prompt="自動表示されます。" xr:uid="{1DAAA6B1-94D7-4158-8BDE-400E657193C3}">
          <x14:formula1>
            <xm:f>※編集不可※選択項目!$F$3:$F$5</xm:f>
          </x14:formula1>
          <xm:sqref>K13:K52</xm:sqref>
        </x14:dataValidation>
        <x14:dataValidation type="list" allowBlank="1" showErrorMessage="1" error="プルダウンより選択してください。" prompt="自動表示されます。" xr:uid="{CE87ED8A-E4C7-40B7-BA08-34B6673F6473}">
          <x14:formula1>
            <xm:f>※編集不可※選択項目!$E$3:$E$5</xm:f>
          </x14:formula1>
          <xm:sqref>J13:J52</xm:sqref>
        </x14:dataValidation>
        <x14:dataValidation type="list" allowBlank="1" showErrorMessage="1" errorTitle="無効な入力" error="プルダウンより選択してください。" prompt="プルダウンより選択してください。" xr:uid="{C004E2A3-684D-4660-AB41-E2D5D8E51392}">
          <x14:formula1>
            <xm:f>※編集不可※選択項目!$B$3:$B$4</xm:f>
          </x14:formula1>
          <xm:sqref>C14:C52 C13</xm:sqref>
        </x14:dataValidation>
        <x14:dataValidation type="list" imeMode="disabled" operator="lessThanOrEqual" allowBlank="1" showErrorMessage="1" errorTitle="無効な入力" error="プルダウンより選択してください。" prompt="プルダウンより選択してください。" xr:uid="{D5912DE5-FD6B-4FAD-B1D6-5F0ACCFD9E81}">
          <x14:formula1>
            <xm:f>※編集不可※選択項目!$H$3:$H$14</xm:f>
          </x14:formula1>
          <xm:sqref>S13:S52</xm:sqref>
        </x14:dataValidation>
        <x14:dataValidation type="list" allowBlank="1" showErrorMessage="1" errorTitle="無効な入力" error="プルダウンより選択してください。" prompt="プルダウンより選択してください。" xr:uid="{596A554F-D10F-4756-A72D-4736CDC31486}">
          <x14:formula1>
            <xm:f>※編集不可※選択項目!$G$3:$G$4</xm:f>
          </x14:formula1>
          <xm:sqref>L13:L52</xm:sqref>
        </x14:dataValidation>
        <x14:dataValidation type="list" allowBlank="1" showErrorMessage="1" errorTitle="無効な入力" error="プルダウンより選択してください。" prompt="プルダウンより選択してください。" xr:uid="{40337C84-8FA6-497E-808F-DF12D8FD338F}">
          <x14:formula1>
            <xm:f>※編集不可※選択項目!$I$3:$I$4</xm:f>
          </x14:formula1>
          <xm:sqref>U13:U52</xm:sqref>
        </x14:dataValidation>
        <x14:dataValidation type="list" allowBlank="1" showInputMessage="1" showErrorMessage="1" errorTitle="無効な入力" error="プルダウンより選択してください。" xr:uid="{3E5CE881-3C69-4E8B-8B59-07C0008246F4}">
          <x14:formula1>
            <xm:f>※編集不可※選択項目!$C$3:$C$4</xm:f>
          </x14:formula1>
          <xm:sqref>I13:I52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O65"/>
  <sheetViews>
    <sheetView view="pageBreakPreview" zoomScale="55" zoomScaleNormal="55" zoomScaleSheetLayoutView="55" zoomScalePageLayoutView="70" workbookViewId="0">
      <selection sqref="A1:G1"/>
    </sheetView>
  </sheetViews>
  <sheetFormatPr defaultColWidth="9" defaultRowHeight="16" outlineLevelCol="2" x14ac:dyDescent="0.2"/>
  <cols>
    <col min="1" max="1" width="13.90625" style="35" customWidth="1"/>
    <col min="2" max="2" width="27.90625" style="35" customWidth="1"/>
    <col min="3" max="4" width="36.90625" style="1" customWidth="1"/>
    <col min="5" max="5" width="27.453125" style="1" customWidth="1"/>
    <col min="6" max="7" width="46.6328125" style="1" customWidth="1"/>
    <col min="8" max="8" width="48.08984375" style="1" hidden="1" customWidth="1"/>
    <col min="9" max="11" width="26.6328125" style="1" customWidth="1"/>
    <col min="12" max="12" width="17.6328125" style="1" customWidth="1"/>
    <col min="13" max="13" width="31.08984375" style="53" customWidth="1"/>
    <col min="14" max="14" width="24" style="1" customWidth="1"/>
    <col min="15" max="15" width="16.90625" style="53" customWidth="1"/>
    <col min="16" max="16" width="24" style="1" customWidth="1"/>
    <col min="17" max="17" width="16.90625" style="1" customWidth="1"/>
    <col min="18" max="19" width="17.08984375" style="1" customWidth="1"/>
    <col min="20" max="20" width="20.36328125" style="1" customWidth="1"/>
    <col min="21" max="21" width="20.36328125" style="1" bestFit="1" customWidth="1"/>
    <col min="22" max="22" width="20.90625" style="1" customWidth="1"/>
    <col min="23" max="23" width="42.08984375" style="1" customWidth="1"/>
    <col min="24" max="24" width="20.90625" style="59" customWidth="1"/>
    <col min="25" max="25" width="45.90625" style="59" customWidth="1"/>
    <col min="26" max="26" width="42.08984375" style="59" customWidth="1"/>
    <col min="27" max="27" width="12" style="59" hidden="1" customWidth="1" outlineLevel="2"/>
    <col min="28" max="29" width="27.7265625" style="59" hidden="1" customWidth="1" outlineLevel="2"/>
    <col min="30" max="30" width="19.08984375" style="1" hidden="1" customWidth="1" outlineLevel="2"/>
    <col min="31" max="31" width="34.08984375" style="1" hidden="1" customWidth="1" outlineLevel="2"/>
    <col min="32" max="32" width="7" style="1" hidden="1" customWidth="1" outlineLevel="1"/>
    <col min="33" max="33" width="33.08984375" style="1" hidden="1" customWidth="1" outlineLevel="2"/>
    <col min="34" max="35" width="15.90625" style="1" hidden="1" customWidth="1" outlineLevel="2"/>
    <col min="36" max="36" width="22.90625" style="1" hidden="1" customWidth="1" outlineLevel="2"/>
    <col min="37" max="37" width="34" style="1" hidden="1" customWidth="1" outlineLevel="2"/>
    <col min="38" max="38" width="10.08984375" style="1" hidden="1" customWidth="1" outlineLevel="2"/>
    <col min="39" max="39" width="11" style="1" hidden="1" customWidth="1" outlineLevel="2"/>
    <col min="40" max="40" width="9" style="1" hidden="1" customWidth="1" outlineLevel="1"/>
    <col min="41" max="41" width="9" style="1" customWidth="1" collapsed="1"/>
    <col min="42" max="44" width="9" style="1" customWidth="1"/>
    <col min="45" max="16384" width="9" style="1"/>
  </cols>
  <sheetData>
    <row r="1" spans="1:39" ht="40.4" customHeight="1" x14ac:dyDescent="0.2">
      <c r="A1" s="196" t="s">
        <v>44</v>
      </c>
      <c r="B1" s="197"/>
      <c r="C1" s="197"/>
      <c r="D1" s="197"/>
      <c r="E1" s="197"/>
      <c r="F1" s="197"/>
      <c r="G1" s="198"/>
      <c r="H1"/>
      <c r="J1" s="199" t="s">
        <v>18</v>
      </c>
      <c r="K1" s="200"/>
      <c r="L1" s="200"/>
      <c r="M1" s="200"/>
      <c r="N1" s="201"/>
      <c r="V1" s="59"/>
      <c r="W1" s="59"/>
      <c r="Z1" s="1"/>
      <c r="AA1" s="1"/>
      <c r="AB1" s="1"/>
      <c r="AC1" s="1"/>
      <c r="AJ1" s="72" t="s">
        <v>88</v>
      </c>
      <c r="AK1" s="73">
        <v>45329</v>
      </c>
      <c r="AL1" s="74" t="s">
        <v>89</v>
      </c>
      <c r="AM1" s="75" t="s">
        <v>101</v>
      </c>
    </row>
    <row r="2" spans="1:39" ht="119.25" customHeight="1" x14ac:dyDescent="0.2">
      <c r="A2" s="202" t="s">
        <v>34</v>
      </c>
      <c r="B2" s="203"/>
      <c r="C2" s="249"/>
      <c r="D2" s="250"/>
      <c r="E2" s="28" t="s">
        <v>39</v>
      </c>
      <c r="F2" s="251"/>
      <c r="G2" s="252"/>
      <c r="H2"/>
      <c r="J2" s="29" t="s">
        <v>16</v>
      </c>
      <c r="K2" s="208" t="s">
        <v>78</v>
      </c>
      <c r="L2" s="209"/>
      <c r="M2" s="209"/>
      <c r="N2" s="210"/>
      <c r="V2" s="59"/>
      <c r="W2" s="59"/>
      <c r="AA2" s="1"/>
      <c r="AB2" s="1"/>
      <c r="AC2" s="1"/>
    </row>
    <row r="3" spans="1:39" ht="119.25" customHeight="1" thickBot="1" x14ac:dyDescent="0.25">
      <c r="A3" s="211" t="s">
        <v>151</v>
      </c>
      <c r="B3" s="212"/>
      <c r="C3" s="212"/>
      <c r="D3" s="212"/>
      <c r="E3" s="213"/>
      <c r="F3" s="30" t="s">
        <v>40</v>
      </c>
      <c r="G3" s="121"/>
      <c r="H3"/>
      <c r="J3" s="29" t="s">
        <v>17</v>
      </c>
      <c r="K3" s="208" t="s">
        <v>146</v>
      </c>
      <c r="L3" s="209"/>
      <c r="M3" s="209"/>
      <c r="N3" s="210"/>
      <c r="V3" s="59"/>
      <c r="W3" s="59"/>
      <c r="AA3" s="1"/>
      <c r="AB3" s="1"/>
      <c r="AC3" s="1"/>
    </row>
    <row r="4" spans="1:39" ht="119.25" customHeight="1" thickBot="1" x14ac:dyDescent="0.25">
      <c r="A4" s="214"/>
      <c r="B4" s="215"/>
      <c r="C4" s="215"/>
      <c r="D4" s="215"/>
      <c r="E4" s="216"/>
      <c r="F4" s="31" t="s">
        <v>41</v>
      </c>
      <c r="G4" s="31">
        <f>COUNTIF($B$13:$B$62,"ダイカストマシン")</f>
        <v>0</v>
      </c>
      <c r="H4"/>
      <c r="J4" s="32" t="s">
        <v>43</v>
      </c>
      <c r="K4" s="217" t="s">
        <v>79</v>
      </c>
      <c r="L4" s="218"/>
      <c r="M4" s="218"/>
      <c r="N4" s="219"/>
      <c r="V4" s="59"/>
      <c r="W4" s="59"/>
      <c r="Z4" s="1"/>
      <c r="AD4" s="77" t="s">
        <v>23</v>
      </c>
      <c r="AE4" s="3">
        <f>COUNTIF(AD13:AD62,"OK")</f>
        <v>0</v>
      </c>
    </row>
    <row r="5" spans="1:39" s="2" customFormat="1" ht="30" customHeight="1" thickBot="1" x14ac:dyDescent="0.25">
      <c r="A5" s="33"/>
      <c r="B5" s="33"/>
      <c r="C5" s="33"/>
      <c r="D5" s="33"/>
      <c r="E5" s="33"/>
      <c r="F5" s="33"/>
      <c r="G5" s="33"/>
      <c r="I5" s="62"/>
      <c r="J5" s="33"/>
      <c r="K5" s="33"/>
      <c r="L5" s="33"/>
      <c r="M5" s="52"/>
      <c r="N5" s="33"/>
      <c r="O5" s="52"/>
      <c r="P5" s="33"/>
      <c r="Q5" s="33"/>
      <c r="R5" s="33"/>
      <c r="S5" s="33"/>
      <c r="T5" s="33"/>
      <c r="U5" s="33"/>
      <c r="V5" s="33"/>
      <c r="W5" s="33"/>
      <c r="Y5" s="63"/>
      <c r="Z5" s="33"/>
      <c r="AA5" s="63"/>
      <c r="AB5" s="63"/>
      <c r="AC5" s="63"/>
    </row>
    <row r="6" spans="1:39" s="4" customFormat="1" ht="36" customHeight="1" x14ac:dyDescent="0.2">
      <c r="A6" s="11" t="s">
        <v>21</v>
      </c>
      <c r="B6" s="103">
        <f>COLUMN()-1</f>
        <v>1</v>
      </c>
      <c r="C6" s="103">
        <f t="shared" ref="C6:G6" si="0">COLUMN()-1</f>
        <v>2</v>
      </c>
      <c r="D6" s="103">
        <f t="shared" si="0"/>
        <v>3</v>
      </c>
      <c r="E6" s="105">
        <f t="shared" si="0"/>
        <v>4</v>
      </c>
      <c r="F6" s="103">
        <f t="shared" si="0"/>
        <v>5</v>
      </c>
      <c r="G6" s="103">
        <f t="shared" si="0"/>
        <v>6</v>
      </c>
      <c r="H6" s="162" t="s">
        <v>144</v>
      </c>
      <c r="I6" s="105">
        <f>COLUMN()-2</f>
        <v>7</v>
      </c>
      <c r="J6" s="105">
        <f t="shared" ref="J6:Z6" si="1">COLUMN()-2</f>
        <v>8</v>
      </c>
      <c r="K6" s="103">
        <f t="shared" si="1"/>
        <v>9</v>
      </c>
      <c r="L6" s="105">
        <f t="shared" si="1"/>
        <v>10</v>
      </c>
      <c r="M6" s="105">
        <f t="shared" si="1"/>
        <v>11</v>
      </c>
      <c r="N6" s="108">
        <f t="shared" si="1"/>
        <v>12</v>
      </c>
      <c r="O6" s="105">
        <f t="shared" si="1"/>
        <v>13</v>
      </c>
      <c r="P6" s="108">
        <f t="shared" si="1"/>
        <v>14</v>
      </c>
      <c r="Q6" s="105">
        <f t="shared" si="1"/>
        <v>15</v>
      </c>
      <c r="R6" s="105">
        <f t="shared" si="1"/>
        <v>16</v>
      </c>
      <c r="S6" s="105">
        <f t="shared" si="1"/>
        <v>17</v>
      </c>
      <c r="T6" s="105">
        <f t="shared" si="1"/>
        <v>18</v>
      </c>
      <c r="U6" s="105">
        <f t="shared" si="1"/>
        <v>19</v>
      </c>
      <c r="V6" s="103">
        <f t="shared" si="1"/>
        <v>20</v>
      </c>
      <c r="W6" s="113">
        <f t="shared" si="1"/>
        <v>21</v>
      </c>
      <c r="X6" s="113">
        <f t="shared" si="1"/>
        <v>22</v>
      </c>
      <c r="Y6" s="114">
        <f t="shared" si="1"/>
        <v>23</v>
      </c>
      <c r="Z6" s="158">
        <f t="shared" si="1"/>
        <v>24</v>
      </c>
      <c r="AA6" s="220" t="s">
        <v>127</v>
      </c>
      <c r="AB6" s="223" t="s">
        <v>128</v>
      </c>
      <c r="AC6" s="220" t="s">
        <v>129</v>
      </c>
      <c r="AD6" s="226" t="s">
        <v>15</v>
      </c>
      <c r="AE6" s="227"/>
    </row>
    <row r="7" spans="1:39" s="4" customFormat="1" ht="39" x14ac:dyDescent="0.2">
      <c r="A7" s="12" t="s">
        <v>9</v>
      </c>
      <c r="B7" s="104" t="s">
        <v>10</v>
      </c>
      <c r="C7" s="104" t="s">
        <v>10</v>
      </c>
      <c r="D7" s="104" t="s">
        <v>10</v>
      </c>
      <c r="E7" s="106" t="s">
        <v>51</v>
      </c>
      <c r="F7" s="104" t="s">
        <v>10</v>
      </c>
      <c r="G7" s="157" t="s">
        <v>10</v>
      </c>
      <c r="H7" s="163" t="s">
        <v>11</v>
      </c>
      <c r="I7" s="106" t="s">
        <v>11</v>
      </c>
      <c r="J7" s="106" t="s">
        <v>11</v>
      </c>
      <c r="K7" s="104" t="s">
        <v>10</v>
      </c>
      <c r="L7" s="106" t="s">
        <v>11</v>
      </c>
      <c r="M7" s="106" t="s">
        <v>11</v>
      </c>
      <c r="N7" s="109" t="s">
        <v>11</v>
      </c>
      <c r="O7" s="106" t="s">
        <v>11</v>
      </c>
      <c r="P7" s="109" t="s">
        <v>11</v>
      </c>
      <c r="Q7" s="106" t="s">
        <v>11</v>
      </c>
      <c r="R7" s="106" t="s">
        <v>11</v>
      </c>
      <c r="S7" s="106" t="s">
        <v>11</v>
      </c>
      <c r="T7" s="106" t="s">
        <v>11</v>
      </c>
      <c r="U7" s="106" t="s">
        <v>11</v>
      </c>
      <c r="V7" s="104" t="s">
        <v>10</v>
      </c>
      <c r="W7" s="107" t="s">
        <v>51</v>
      </c>
      <c r="X7" s="107" t="s">
        <v>51</v>
      </c>
      <c r="Y7" s="107" t="s">
        <v>51</v>
      </c>
      <c r="Z7" s="159" t="s">
        <v>51</v>
      </c>
      <c r="AA7" s="221"/>
      <c r="AB7" s="224"/>
      <c r="AC7" s="221"/>
      <c r="AD7" s="228"/>
      <c r="AE7" s="229"/>
    </row>
    <row r="8" spans="1:39" s="4" customFormat="1" ht="31.5" customHeight="1" thickBot="1" x14ac:dyDescent="0.25">
      <c r="A8" s="13" t="s">
        <v>42</v>
      </c>
      <c r="B8" s="120" t="s">
        <v>22</v>
      </c>
      <c r="C8" s="115" t="s">
        <v>13</v>
      </c>
      <c r="D8" s="120" t="s">
        <v>22</v>
      </c>
      <c r="E8" s="120" t="s">
        <v>22</v>
      </c>
      <c r="F8" s="115" t="s">
        <v>13</v>
      </c>
      <c r="G8" s="115" t="s">
        <v>13</v>
      </c>
      <c r="H8" s="156" t="s">
        <v>144</v>
      </c>
      <c r="I8" s="115" t="s">
        <v>13</v>
      </c>
      <c r="J8" s="115" t="s">
        <v>13</v>
      </c>
      <c r="K8" s="115" t="s">
        <v>13</v>
      </c>
      <c r="L8" s="115" t="s">
        <v>13</v>
      </c>
      <c r="M8" s="115" t="s">
        <v>13</v>
      </c>
      <c r="N8" s="116" t="s">
        <v>13</v>
      </c>
      <c r="O8" s="115" t="s">
        <v>13</v>
      </c>
      <c r="P8" s="116" t="s">
        <v>13</v>
      </c>
      <c r="Q8" s="120" t="s">
        <v>22</v>
      </c>
      <c r="R8" s="115" t="s">
        <v>13</v>
      </c>
      <c r="S8" s="115" t="s">
        <v>13</v>
      </c>
      <c r="T8" s="120" t="s">
        <v>22</v>
      </c>
      <c r="U8" s="115" t="s">
        <v>13</v>
      </c>
      <c r="V8" s="117" t="s">
        <v>13</v>
      </c>
      <c r="W8" s="118" t="s">
        <v>93</v>
      </c>
      <c r="X8" s="119" t="s">
        <v>14</v>
      </c>
      <c r="Y8" s="118" t="s">
        <v>93</v>
      </c>
      <c r="Z8" s="160" t="s">
        <v>14</v>
      </c>
      <c r="AA8" s="221"/>
      <c r="AB8" s="224"/>
      <c r="AC8" s="221"/>
      <c r="AD8" s="228"/>
      <c r="AE8" s="229"/>
    </row>
    <row r="9" spans="1:39" s="4" customFormat="1" ht="32.25" customHeight="1" x14ac:dyDescent="0.2">
      <c r="A9" s="232" t="s">
        <v>12</v>
      </c>
      <c r="B9" s="188" t="s">
        <v>48</v>
      </c>
      <c r="C9" s="188" t="s">
        <v>47</v>
      </c>
      <c r="D9" s="237" t="s">
        <v>34</v>
      </c>
      <c r="E9" s="238" t="s">
        <v>84</v>
      </c>
      <c r="F9" s="237" t="s">
        <v>0</v>
      </c>
      <c r="G9" s="237" t="s">
        <v>2</v>
      </c>
      <c r="H9" s="241" t="s">
        <v>102</v>
      </c>
      <c r="I9" s="175" t="s">
        <v>117</v>
      </c>
      <c r="J9" s="191" t="s">
        <v>94</v>
      </c>
      <c r="K9" s="244" t="s">
        <v>95</v>
      </c>
      <c r="L9" s="181" t="s">
        <v>5</v>
      </c>
      <c r="M9" s="247"/>
      <c r="N9" s="181" t="s">
        <v>35</v>
      </c>
      <c r="O9" s="182"/>
      <c r="P9" s="181" t="s">
        <v>36</v>
      </c>
      <c r="Q9" s="182"/>
      <c r="R9" s="191" t="s">
        <v>96</v>
      </c>
      <c r="S9" s="191" t="s">
        <v>97</v>
      </c>
      <c r="T9" s="193" t="s">
        <v>98</v>
      </c>
      <c r="U9" s="185" t="s">
        <v>50</v>
      </c>
      <c r="V9" s="188" t="s">
        <v>100</v>
      </c>
      <c r="W9" s="178" t="s">
        <v>118</v>
      </c>
      <c r="X9" s="178" t="s">
        <v>99</v>
      </c>
      <c r="Y9" s="191" t="s">
        <v>52</v>
      </c>
      <c r="Z9" s="172" t="s">
        <v>1</v>
      </c>
      <c r="AA9" s="221"/>
      <c r="AB9" s="224"/>
      <c r="AC9" s="221"/>
      <c r="AD9" s="228"/>
      <c r="AE9" s="229"/>
      <c r="AG9" s="81" t="s">
        <v>91</v>
      </c>
      <c r="AH9" s="5" t="s">
        <v>130</v>
      </c>
      <c r="AK9" s="151" t="s">
        <v>145</v>
      </c>
    </row>
    <row r="10" spans="1:39" s="4" customFormat="1" ht="27" customHeight="1" thickBot="1" x14ac:dyDescent="0.25">
      <c r="A10" s="233"/>
      <c r="B10" s="235"/>
      <c r="C10" s="235"/>
      <c r="D10" s="235"/>
      <c r="E10" s="239"/>
      <c r="F10" s="235"/>
      <c r="G10" s="235"/>
      <c r="H10" s="242"/>
      <c r="I10" s="176"/>
      <c r="J10" s="192"/>
      <c r="K10" s="245"/>
      <c r="L10" s="183"/>
      <c r="M10" s="248"/>
      <c r="N10" s="183"/>
      <c r="O10" s="184"/>
      <c r="P10" s="183"/>
      <c r="Q10" s="184"/>
      <c r="R10" s="192"/>
      <c r="S10" s="192"/>
      <c r="T10" s="194"/>
      <c r="U10" s="186"/>
      <c r="V10" s="189"/>
      <c r="W10" s="179"/>
      <c r="X10" s="179"/>
      <c r="Y10" s="192"/>
      <c r="Z10" s="173"/>
      <c r="AA10" s="221"/>
      <c r="AB10" s="224"/>
      <c r="AC10" s="221"/>
      <c r="AD10" s="230"/>
      <c r="AE10" s="231"/>
      <c r="AG10" s="82" t="s">
        <v>92</v>
      </c>
      <c r="AH10" s="76">
        <f>IF(AND($G$4&gt;0,OR($C$2="",$F$2="",$G$3="")),1,0)</f>
        <v>0</v>
      </c>
    </row>
    <row r="11" spans="1:39" s="4" customFormat="1" ht="63.75" customHeight="1" x14ac:dyDescent="0.2">
      <c r="A11" s="234"/>
      <c r="B11" s="236"/>
      <c r="C11" s="236"/>
      <c r="D11" s="236"/>
      <c r="E11" s="240"/>
      <c r="F11" s="236"/>
      <c r="G11" s="236"/>
      <c r="H11" s="243"/>
      <c r="I11" s="177"/>
      <c r="J11" s="177"/>
      <c r="K11" s="246"/>
      <c r="L11" s="110" t="s">
        <v>49</v>
      </c>
      <c r="M11" s="111" t="s">
        <v>6</v>
      </c>
      <c r="N11" s="112" t="s">
        <v>135</v>
      </c>
      <c r="O11" s="111" t="s">
        <v>3</v>
      </c>
      <c r="P11" s="112" t="s">
        <v>136</v>
      </c>
      <c r="Q11" s="110" t="s">
        <v>3</v>
      </c>
      <c r="R11" s="177"/>
      <c r="S11" s="177"/>
      <c r="T11" s="195"/>
      <c r="U11" s="187"/>
      <c r="V11" s="190"/>
      <c r="W11" s="180"/>
      <c r="X11" s="180"/>
      <c r="Y11" s="177"/>
      <c r="Z11" s="174"/>
      <c r="AA11" s="222"/>
      <c r="AB11" s="225"/>
      <c r="AC11" s="222"/>
      <c r="AD11" s="14" t="s">
        <v>4</v>
      </c>
      <c r="AE11" s="15" t="s">
        <v>1</v>
      </c>
      <c r="AG11" s="152" t="s">
        <v>53</v>
      </c>
      <c r="AH11" s="152" t="s">
        <v>131</v>
      </c>
      <c r="AI11" s="152" t="s">
        <v>132</v>
      </c>
      <c r="AJ11" s="152" t="s">
        <v>55</v>
      </c>
      <c r="AK11" s="152" t="s">
        <v>133</v>
      </c>
      <c r="AL11" s="153" t="s">
        <v>19</v>
      </c>
      <c r="AM11" s="6" t="s">
        <v>20</v>
      </c>
    </row>
    <row r="12" spans="1:39" s="4" customFormat="1" ht="34.5" customHeight="1" x14ac:dyDescent="0.2">
      <c r="A12" s="22" t="s">
        <v>7</v>
      </c>
      <c r="B12" s="39" t="s">
        <v>44</v>
      </c>
      <c r="C12" s="23" t="s">
        <v>45</v>
      </c>
      <c r="D12" s="38" t="s">
        <v>85</v>
      </c>
      <c r="E12" s="38" t="s">
        <v>83</v>
      </c>
      <c r="F12" s="25" t="s">
        <v>46</v>
      </c>
      <c r="G12" s="25" t="s">
        <v>121</v>
      </c>
      <c r="H12" s="38" t="str">
        <f t="shared" ref="H12:H43" si="2">G12&amp;AG12</f>
        <v>aaaa-bbbb■</v>
      </c>
      <c r="I12" s="24" t="s">
        <v>122</v>
      </c>
      <c r="J12" s="24" t="s">
        <v>75</v>
      </c>
      <c r="K12" s="24" t="s">
        <v>54</v>
      </c>
      <c r="L12" s="24" t="s">
        <v>31</v>
      </c>
      <c r="M12" s="25" t="s">
        <v>30</v>
      </c>
      <c r="N12" s="26">
        <v>60.122999999999998</v>
      </c>
      <c r="O12" s="25" t="s">
        <v>61</v>
      </c>
      <c r="P12" s="26">
        <v>40.122999999999998</v>
      </c>
      <c r="Q12" s="38" t="str">
        <f t="shared" ref="Q12" si="3">IF(O12="","",O12)</f>
        <v>s</v>
      </c>
      <c r="R12" s="24">
        <v>2010</v>
      </c>
      <c r="S12" s="24">
        <v>2018</v>
      </c>
      <c r="T12" s="146">
        <f>IFERROR(IF($N12="","",ROUNDDOWN((ABS($N12-$P12)/$N12)/IF($S12="","",IF(($S12-$R12)=0,1,($S12-$R12)))*100,1)),"")</f>
        <v>4.0999999999999996</v>
      </c>
      <c r="U12" s="26" t="s">
        <v>8</v>
      </c>
      <c r="V12" s="26">
        <v>4500</v>
      </c>
      <c r="W12" s="26" t="s">
        <v>124</v>
      </c>
      <c r="X12" s="26">
        <v>450</v>
      </c>
      <c r="Y12" s="171" t="s">
        <v>137</v>
      </c>
      <c r="Z12" s="161"/>
      <c r="AA12" s="131"/>
      <c r="AB12" s="132"/>
      <c r="AC12" s="131"/>
      <c r="AD12" s="124" t="s">
        <v>24</v>
      </c>
      <c r="AE12" s="27"/>
      <c r="AG12" s="4" t="str">
        <f>IF(OR(K12=$AG$9,K12=$AG$10),"["&amp;K12&amp;"付]","")</f>
        <v/>
      </c>
      <c r="AH12" s="4" t="s">
        <v>90</v>
      </c>
      <c r="AI12" s="4" t="s">
        <v>149</v>
      </c>
      <c r="AJ12" s="4" t="s">
        <v>90</v>
      </c>
      <c r="AK12" s="4" t="s">
        <v>90</v>
      </c>
      <c r="AL12" s="4" t="s">
        <v>90</v>
      </c>
      <c r="AM12" s="4" t="s">
        <v>90</v>
      </c>
    </row>
    <row r="13" spans="1:39" s="4" customFormat="1" ht="34.5" customHeight="1" x14ac:dyDescent="0.2">
      <c r="A13" s="34">
        <f>ROW()-12</f>
        <v>1</v>
      </c>
      <c r="B13" s="36" t="str">
        <f>IF($C13="","","ダイカストマシン")</f>
        <v/>
      </c>
      <c r="C13" s="78"/>
      <c r="D13" s="16" t="str">
        <f>IF($C$2="","",IF($B13&lt;&gt;"",$C$2,""))</f>
        <v/>
      </c>
      <c r="E13" s="16" t="str">
        <f>IF($F$2="","",IF($B13&lt;&gt;"",$F$2,""))</f>
        <v/>
      </c>
      <c r="F13" s="17"/>
      <c r="G13" s="80"/>
      <c r="H13" s="38" t="str">
        <f t="shared" si="2"/>
        <v/>
      </c>
      <c r="I13" s="144"/>
      <c r="J13" s="37"/>
      <c r="K13" s="37"/>
      <c r="L13" s="18"/>
      <c r="M13" s="19"/>
      <c r="N13" s="85"/>
      <c r="O13" s="19"/>
      <c r="P13" s="85"/>
      <c r="Q13" s="20" t="str">
        <f>IF(O13="","",O13)</f>
        <v/>
      </c>
      <c r="R13" s="18"/>
      <c r="S13" s="18"/>
      <c r="T13" s="146" t="str">
        <f>IFERROR(IF($N13="","",ROUNDDOWN((ABS($N13-$P13)/$N13)/IF($S13="","",IF(($S13-$R13)=0,1,($S13-$R13)))*100,1)),"")</f>
        <v/>
      </c>
      <c r="U13" s="21"/>
      <c r="V13" s="21"/>
      <c r="W13" s="21"/>
      <c r="X13" s="83"/>
      <c r="Y13" s="167"/>
      <c r="Z13" s="168"/>
      <c r="AA13" s="127"/>
      <c r="AB13" s="128"/>
      <c r="AC13" s="127"/>
      <c r="AD13" s="125"/>
      <c r="AE13" s="70"/>
      <c r="AG13" s="4" t="str">
        <f>IF(OR(K13=$AG$9,K13=$AG$10),"["&amp;K13&amp;"付]","")</f>
        <v/>
      </c>
      <c r="AH13" s="76">
        <f>IF(AND($C13&lt;&gt;"",OR(F13="",G13="",I13="",L13="",M13="",N13="",O13="",P13="",R13="",S13="",U13="",V13="",J13="",K13="")),1,0)</f>
        <v>0</v>
      </c>
      <c r="AI13" s="76">
        <f>IF(AND($G13&lt;&gt;"",AND(I13=※編集不可※選択項目!$C$3,W13="")),1,0)</f>
        <v>0</v>
      </c>
      <c r="AJ13" s="76">
        <f>IF(AND($G13&lt;&gt;"",COUNTIF($G13,"*■*")&gt;0,$Y13=""),1,0)</f>
        <v>0</v>
      </c>
      <c r="AK13" s="76" t="str">
        <f>IF(G13="","",TEXT(G13&amp;IF(K13&lt;&gt;※編集不可※選択項目!$F$5,"["&amp;K13&amp;"付]",""),"G/標準"))</f>
        <v/>
      </c>
      <c r="AL13" s="8">
        <f>IF(AK13="",0,COUNTIF($AK$13:$AK$62,AK13))</f>
        <v>0</v>
      </c>
      <c r="AM13" s="8">
        <f>IF(T13&lt;1,1,0)</f>
        <v>0</v>
      </c>
    </row>
    <row r="14" spans="1:39" s="4" customFormat="1" ht="34.5" customHeight="1" x14ac:dyDescent="0.2">
      <c r="A14" s="34">
        <f t="shared" ref="A14:A62" si="4">ROW()-12</f>
        <v>2</v>
      </c>
      <c r="B14" s="36" t="str">
        <f t="shared" ref="B14:B62" si="5">IF($C14="","","ダイカストマシン")</f>
        <v/>
      </c>
      <c r="C14" s="78"/>
      <c r="D14" s="16" t="str">
        <f t="shared" ref="D14:D61" si="6">IF($C$2="","",IF($B14&lt;&gt;"",$C$2,""))</f>
        <v/>
      </c>
      <c r="E14" s="16" t="str">
        <f t="shared" ref="E14:E61" si="7">IF($F$2="","",IF($B14&lt;&gt;"",$F$2,""))</f>
        <v/>
      </c>
      <c r="F14" s="17"/>
      <c r="G14" s="80"/>
      <c r="H14" s="38" t="str">
        <f t="shared" si="2"/>
        <v/>
      </c>
      <c r="I14" s="144"/>
      <c r="J14" s="37"/>
      <c r="K14" s="37"/>
      <c r="L14" s="18"/>
      <c r="M14" s="19"/>
      <c r="N14" s="85"/>
      <c r="O14" s="19"/>
      <c r="P14" s="85"/>
      <c r="Q14" s="20" t="str">
        <f t="shared" ref="Q14:Q61" si="8">IF(O14="","",O14)</f>
        <v/>
      </c>
      <c r="R14" s="18"/>
      <c r="S14" s="18"/>
      <c r="T14" s="146" t="str">
        <f t="shared" ref="T14:T44" si="9">IFERROR(IF($N14="","",ROUNDDOWN((ABS($N14-$P14)/$N14)/IF($S14="","",IF(($S14-$R14)=0,1,($S14-$R14)))*100,1)),"")</f>
        <v/>
      </c>
      <c r="U14" s="21"/>
      <c r="V14" s="21"/>
      <c r="W14" s="21"/>
      <c r="X14" s="83"/>
      <c r="Y14" s="167"/>
      <c r="Z14" s="168"/>
      <c r="AA14" s="127"/>
      <c r="AB14" s="128"/>
      <c r="AC14" s="127"/>
      <c r="AD14" s="125"/>
      <c r="AE14" s="70"/>
      <c r="AG14" s="4" t="str">
        <f t="shared" ref="AG14:AG61" si="10">IF(OR(K14=$AG$9,K14=$AG$10),"["&amp;K14&amp;"付]","")</f>
        <v/>
      </c>
      <c r="AH14" s="76">
        <f t="shared" ref="AH14:AH61" si="11">IF(AND($C14&lt;&gt;"",OR(F14="",G14="",I14="",L14="",M14="",N14="",O14="",P14="",R14="",S14="",U14="",V14="",J14="",K14="")),1,0)</f>
        <v>0</v>
      </c>
      <c r="AI14" s="76">
        <f>IF(AND($G14&lt;&gt;"",AND(I14=※編集不可※選択項目!$C$3,W14="")),1,0)</f>
        <v>0</v>
      </c>
      <c r="AJ14" s="76">
        <f t="shared" ref="AJ14:AJ61" si="12">IF(AND($G14&lt;&gt;"",COUNTIF($G14,"*■*")&gt;0,$Y14=""),1,0)</f>
        <v>0</v>
      </c>
      <c r="AK14" s="76" t="str">
        <f>IF(G14="","",TEXT(G14&amp;IF(K14&lt;&gt;※編集不可※選択項目!$F$5,"["&amp;K14&amp;"付]",""),"G/標準"))</f>
        <v/>
      </c>
      <c r="AL14" s="8">
        <f t="shared" ref="AL14:AL61" si="13">IF(AK14="",0,COUNTIF($AK$13:$AK$62,AK14))</f>
        <v>0</v>
      </c>
      <c r="AM14" s="8">
        <f t="shared" ref="AM14:AM61" si="14">IF(T14&lt;1,1,0)</f>
        <v>0</v>
      </c>
    </row>
    <row r="15" spans="1:39" s="4" customFormat="1" ht="34.5" customHeight="1" x14ac:dyDescent="0.2">
      <c r="A15" s="34">
        <f t="shared" si="4"/>
        <v>3</v>
      </c>
      <c r="B15" s="36" t="str">
        <f t="shared" si="5"/>
        <v/>
      </c>
      <c r="C15" s="78"/>
      <c r="D15" s="16" t="str">
        <f t="shared" si="6"/>
        <v/>
      </c>
      <c r="E15" s="16" t="str">
        <f t="shared" si="7"/>
        <v/>
      </c>
      <c r="F15" s="17"/>
      <c r="G15" s="80"/>
      <c r="H15" s="38" t="str">
        <f t="shared" si="2"/>
        <v/>
      </c>
      <c r="I15" s="144"/>
      <c r="J15" s="37"/>
      <c r="K15" s="37"/>
      <c r="L15" s="18"/>
      <c r="M15" s="19"/>
      <c r="N15" s="85"/>
      <c r="O15" s="19"/>
      <c r="P15" s="85"/>
      <c r="Q15" s="20" t="str">
        <f t="shared" si="8"/>
        <v/>
      </c>
      <c r="R15" s="18"/>
      <c r="S15" s="18"/>
      <c r="T15" s="146" t="str">
        <f t="shared" si="9"/>
        <v/>
      </c>
      <c r="U15" s="21"/>
      <c r="V15" s="21"/>
      <c r="W15" s="21"/>
      <c r="X15" s="83"/>
      <c r="Y15" s="167"/>
      <c r="Z15" s="168"/>
      <c r="AA15" s="127"/>
      <c r="AB15" s="128"/>
      <c r="AC15" s="127"/>
      <c r="AD15" s="125"/>
      <c r="AE15" s="70"/>
      <c r="AG15" s="4" t="str">
        <f t="shared" si="10"/>
        <v/>
      </c>
      <c r="AH15" s="76">
        <f t="shared" si="11"/>
        <v>0</v>
      </c>
      <c r="AI15" s="76">
        <f>IF(AND($G15&lt;&gt;"",AND(I15=※編集不可※選択項目!$C$3,W15="")),1,0)</f>
        <v>0</v>
      </c>
      <c r="AJ15" s="76">
        <f t="shared" si="12"/>
        <v>0</v>
      </c>
      <c r="AK15" s="76" t="str">
        <f>IF(G15="","",TEXT(G15&amp;IF(K15&lt;&gt;※編集不可※選択項目!$F$5,"["&amp;K15&amp;"付]",""),"G/標準"))</f>
        <v/>
      </c>
      <c r="AL15" s="8">
        <f>IF(AK15="",0,COUNTIF($AK$13:$AK$62,AK15))</f>
        <v>0</v>
      </c>
      <c r="AM15" s="8">
        <f t="shared" si="14"/>
        <v>0</v>
      </c>
    </row>
    <row r="16" spans="1:39" s="4" customFormat="1" ht="34.5" customHeight="1" x14ac:dyDescent="0.2">
      <c r="A16" s="34">
        <f t="shared" si="4"/>
        <v>4</v>
      </c>
      <c r="B16" s="36" t="str">
        <f t="shared" si="5"/>
        <v/>
      </c>
      <c r="C16" s="78"/>
      <c r="D16" s="16" t="str">
        <f t="shared" si="6"/>
        <v/>
      </c>
      <c r="E16" s="16" t="str">
        <f t="shared" si="7"/>
        <v/>
      </c>
      <c r="F16" s="17"/>
      <c r="G16" s="80"/>
      <c r="H16" s="38" t="str">
        <f t="shared" si="2"/>
        <v/>
      </c>
      <c r="I16" s="144"/>
      <c r="J16" s="37"/>
      <c r="K16" s="37"/>
      <c r="L16" s="18"/>
      <c r="M16" s="19"/>
      <c r="N16" s="85"/>
      <c r="O16" s="19"/>
      <c r="P16" s="85"/>
      <c r="Q16" s="20" t="str">
        <f t="shared" si="8"/>
        <v/>
      </c>
      <c r="R16" s="18"/>
      <c r="S16" s="18"/>
      <c r="T16" s="146" t="str">
        <f t="shared" si="9"/>
        <v/>
      </c>
      <c r="U16" s="21"/>
      <c r="V16" s="21"/>
      <c r="W16" s="21"/>
      <c r="X16" s="83"/>
      <c r="Y16" s="80"/>
      <c r="Z16" s="168"/>
      <c r="AA16" s="127"/>
      <c r="AB16" s="128"/>
      <c r="AC16" s="127"/>
      <c r="AD16" s="125"/>
      <c r="AE16" s="70"/>
      <c r="AG16" s="4" t="str">
        <f t="shared" si="10"/>
        <v/>
      </c>
      <c r="AH16" s="76">
        <f t="shared" si="11"/>
        <v>0</v>
      </c>
      <c r="AI16" s="76">
        <f>IF(AND($G16&lt;&gt;"",AND(I16=※編集不可※選択項目!$C$3,W16="")),1,0)</f>
        <v>0</v>
      </c>
      <c r="AJ16" s="76">
        <f t="shared" si="12"/>
        <v>0</v>
      </c>
      <c r="AK16" s="76" t="str">
        <f>IF(G16="","",TEXT(G16&amp;IF(K16&lt;&gt;※編集不可※選択項目!$F$5,"["&amp;K16&amp;"付]",""),"G/標準"))</f>
        <v/>
      </c>
      <c r="AL16" s="8">
        <f t="shared" si="13"/>
        <v>0</v>
      </c>
      <c r="AM16" s="8">
        <f t="shared" si="14"/>
        <v>0</v>
      </c>
    </row>
    <row r="17" spans="1:39" s="4" customFormat="1" ht="34.5" customHeight="1" x14ac:dyDescent="0.2">
      <c r="A17" s="34">
        <f t="shared" si="4"/>
        <v>5</v>
      </c>
      <c r="B17" s="36" t="str">
        <f t="shared" si="5"/>
        <v/>
      </c>
      <c r="C17" s="78"/>
      <c r="D17" s="16" t="str">
        <f t="shared" si="6"/>
        <v/>
      </c>
      <c r="E17" s="16" t="str">
        <f t="shared" si="7"/>
        <v/>
      </c>
      <c r="F17" s="17"/>
      <c r="G17" s="80"/>
      <c r="H17" s="38" t="str">
        <f t="shared" si="2"/>
        <v/>
      </c>
      <c r="I17" s="144"/>
      <c r="J17" s="37"/>
      <c r="K17" s="37"/>
      <c r="L17" s="18"/>
      <c r="M17" s="19"/>
      <c r="N17" s="85"/>
      <c r="O17" s="19"/>
      <c r="P17" s="85"/>
      <c r="Q17" s="20" t="str">
        <f t="shared" si="8"/>
        <v/>
      </c>
      <c r="R17" s="18"/>
      <c r="S17" s="18"/>
      <c r="T17" s="146" t="str">
        <f t="shared" si="9"/>
        <v/>
      </c>
      <c r="U17" s="21"/>
      <c r="V17" s="21"/>
      <c r="W17" s="21"/>
      <c r="X17" s="83"/>
      <c r="Y17" s="80"/>
      <c r="Z17" s="168"/>
      <c r="AA17" s="127"/>
      <c r="AB17" s="128"/>
      <c r="AC17" s="127"/>
      <c r="AD17" s="125"/>
      <c r="AE17" s="70"/>
      <c r="AG17" s="4" t="str">
        <f t="shared" si="10"/>
        <v/>
      </c>
      <c r="AH17" s="76">
        <f t="shared" si="11"/>
        <v>0</v>
      </c>
      <c r="AI17" s="76">
        <f>IF(AND($G17&lt;&gt;"",AND(I17=※編集不可※選択項目!$C$3,W17="")),1,0)</f>
        <v>0</v>
      </c>
      <c r="AJ17" s="76">
        <f t="shared" si="12"/>
        <v>0</v>
      </c>
      <c r="AK17" s="76" t="str">
        <f>IF(G17="","",TEXT(G17&amp;IF(K17&lt;&gt;※編集不可※選択項目!$F$5,"["&amp;K17&amp;"付]",""),"G/標準"))</f>
        <v/>
      </c>
      <c r="AL17" s="8">
        <f t="shared" si="13"/>
        <v>0</v>
      </c>
      <c r="AM17" s="8">
        <f t="shared" si="14"/>
        <v>0</v>
      </c>
    </row>
    <row r="18" spans="1:39" s="4" customFormat="1" ht="34.5" customHeight="1" x14ac:dyDescent="0.2">
      <c r="A18" s="34">
        <f t="shared" si="4"/>
        <v>6</v>
      </c>
      <c r="B18" s="36" t="str">
        <f t="shared" si="5"/>
        <v/>
      </c>
      <c r="C18" s="78"/>
      <c r="D18" s="16" t="str">
        <f t="shared" si="6"/>
        <v/>
      </c>
      <c r="E18" s="16" t="str">
        <f t="shared" si="7"/>
        <v/>
      </c>
      <c r="F18" s="17"/>
      <c r="G18" s="80"/>
      <c r="H18" s="38" t="str">
        <f t="shared" si="2"/>
        <v/>
      </c>
      <c r="I18" s="144"/>
      <c r="J18" s="37"/>
      <c r="K18" s="37"/>
      <c r="L18" s="18"/>
      <c r="M18" s="19"/>
      <c r="N18" s="85"/>
      <c r="O18" s="19"/>
      <c r="P18" s="85"/>
      <c r="Q18" s="20" t="str">
        <f t="shared" si="8"/>
        <v/>
      </c>
      <c r="R18" s="18"/>
      <c r="S18" s="18"/>
      <c r="T18" s="146" t="str">
        <f t="shared" si="9"/>
        <v/>
      </c>
      <c r="U18" s="21"/>
      <c r="V18" s="21"/>
      <c r="W18" s="21"/>
      <c r="X18" s="83"/>
      <c r="Y18" s="80"/>
      <c r="Z18" s="168"/>
      <c r="AA18" s="127"/>
      <c r="AB18" s="128"/>
      <c r="AC18" s="127"/>
      <c r="AD18" s="125"/>
      <c r="AE18" s="70"/>
      <c r="AG18" s="4" t="str">
        <f t="shared" si="10"/>
        <v/>
      </c>
      <c r="AH18" s="76">
        <f t="shared" si="11"/>
        <v>0</v>
      </c>
      <c r="AI18" s="76">
        <f>IF(AND($G18&lt;&gt;"",AND(I18=※編集不可※選択項目!$C$3,W18="")),1,0)</f>
        <v>0</v>
      </c>
      <c r="AJ18" s="76">
        <f t="shared" si="12"/>
        <v>0</v>
      </c>
      <c r="AK18" s="76" t="str">
        <f>IF(G18="","",TEXT(G18&amp;IF(K18&lt;&gt;※編集不可※選択項目!$F$5,"["&amp;K18&amp;"付]",""),"G/標準"))</f>
        <v/>
      </c>
      <c r="AL18" s="8">
        <f t="shared" si="13"/>
        <v>0</v>
      </c>
      <c r="AM18" s="8">
        <f t="shared" si="14"/>
        <v>0</v>
      </c>
    </row>
    <row r="19" spans="1:39" s="4" customFormat="1" ht="34.5" customHeight="1" x14ac:dyDescent="0.2">
      <c r="A19" s="34">
        <f t="shared" si="4"/>
        <v>7</v>
      </c>
      <c r="B19" s="36" t="str">
        <f t="shared" si="5"/>
        <v/>
      </c>
      <c r="C19" s="78"/>
      <c r="D19" s="16" t="str">
        <f t="shared" si="6"/>
        <v/>
      </c>
      <c r="E19" s="16" t="str">
        <f t="shared" si="7"/>
        <v/>
      </c>
      <c r="F19" s="17"/>
      <c r="G19" s="80"/>
      <c r="H19" s="38" t="str">
        <f t="shared" si="2"/>
        <v/>
      </c>
      <c r="I19" s="144"/>
      <c r="J19" s="37"/>
      <c r="K19" s="37"/>
      <c r="L19" s="18"/>
      <c r="M19" s="19"/>
      <c r="N19" s="85"/>
      <c r="O19" s="19"/>
      <c r="P19" s="85"/>
      <c r="Q19" s="20" t="str">
        <f t="shared" si="8"/>
        <v/>
      </c>
      <c r="R19" s="18"/>
      <c r="S19" s="18"/>
      <c r="T19" s="146" t="str">
        <f t="shared" si="9"/>
        <v/>
      </c>
      <c r="U19" s="21"/>
      <c r="V19" s="21"/>
      <c r="W19" s="21"/>
      <c r="X19" s="83"/>
      <c r="Y19" s="80"/>
      <c r="Z19" s="168"/>
      <c r="AA19" s="127"/>
      <c r="AB19" s="128"/>
      <c r="AC19" s="127"/>
      <c r="AD19" s="125"/>
      <c r="AE19" s="70"/>
      <c r="AG19" s="4" t="str">
        <f t="shared" si="10"/>
        <v/>
      </c>
      <c r="AH19" s="76">
        <f t="shared" si="11"/>
        <v>0</v>
      </c>
      <c r="AI19" s="76">
        <f>IF(AND($G19&lt;&gt;"",AND(I19=※編集不可※選択項目!$C$3,W19="")),1,0)</f>
        <v>0</v>
      </c>
      <c r="AJ19" s="76">
        <f t="shared" si="12"/>
        <v>0</v>
      </c>
      <c r="AK19" s="76" t="str">
        <f>IF(G19="","",TEXT(G19&amp;IF(K19&lt;&gt;※編集不可※選択項目!$F$5,"["&amp;K19&amp;"付]",""),"G/標準"))</f>
        <v/>
      </c>
      <c r="AL19" s="8">
        <f t="shared" si="13"/>
        <v>0</v>
      </c>
      <c r="AM19" s="8">
        <f t="shared" si="14"/>
        <v>0</v>
      </c>
    </row>
    <row r="20" spans="1:39" s="4" customFormat="1" ht="34.5" customHeight="1" x14ac:dyDescent="0.2">
      <c r="A20" s="34">
        <f t="shared" si="4"/>
        <v>8</v>
      </c>
      <c r="B20" s="36" t="str">
        <f t="shared" si="5"/>
        <v/>
      </c>
      <c r="C20" s="78"/>
      <c r="D20" s="16" t="str">
        <f t="shared" si="6"/>
        <v/>
      </c>
      <c r="E20" s="16" t="str">
        <f t="shared" si="7"/>
        <v/>
      </c>
      <c r="F20" s="17"/>
      <c r="G20" s="80"/>
      <c r="H20" s="38" t="str">
        <f t="shared" si="2"/>
        <v/>
      </c>
      <c r="I20" s="144"/>
      <c r="J20" s="37"/>
      <c r="K20" s="37"/>
      <c r="L20" s="18"/>
      <c r="M20" s="19"/>
      <c r="N20" s="85"/>
      <c r="O20" s="19"/>
      <c r="P20" s="85"/>
      <c r="Q20" s="20" t="str">
        <f t="shared" si="8"/>
        <v/>
      </c>
      <c r="R20" s="18"/>
      <c r="S20" s="18"/>
      <c r="T20" s="146" t="str">
        <f t="shared" si="9"/>
        <v/>
      </c>
      <c r="U20" s="21"/>
      <c r="V20" s="21"/>
      <c r="W20" s="21"/>
      <c r="X20" s="83"/>
      <c r="Y20" s="80"/>
      <c r="Z20" s="168"/>
      <c r="AA20" s="127"/>
      <c r="AB20" s="128"/>
      <c r="AC20" s="127"/>
      <c r="AD20" s="125"/>
      <c r="AE20" s="70"/>
      <c r="AG20" s="4" t="str">
        <f t="shared" si="10"/>
        <v/>
      </c>
      <c r="AH20" s="76">
        <f t="shared" si="11"/>
        <v>0</v>
      </c>
      <c r="AI20" s="76">
        <f>IF(AND($G20&lt;&gt;"",AND(I20=※編集不可※選択項目!$C$3,W20="")),1,0)</f>
        <v>0</v>
      </c>
      <c r="AJ20" s="76">
        <f t="shared" si="12"/>
        <v>0</v>
      </c>
      <c r="AK20" s="76" t="str">
        <f>IF(G20="","",TEXT(G20&amp;IF(K20&lt;&gt;※編集不可※選択項目!$F$5,"["&amp;K20&amp;"付]",""),"G/標準"))</f>
        <v/>
      </c>
      <c r="AL20" s="8">
        <f t="shared" si="13"/>
        <v>0</v>
      </c>
      <c r="AM20" s="8">
        <f t="shared" si="14"/>
        <v>0</v>
      </c>
    </row>
    <row r="21" spans="1:39" s="4" customFormat="1" ht="34.5" customHeight="1" x14ac:dyDescent="0.2">
      <c r="A21" s="34">
        <f t="shared" si="4"/>
        <v>9</v>
      </c>
      <c r="B21" s="36" t="str">
        <f t="shared" si="5"/>
        <v/>
      </c>
      <c r="C21" s="78"/>
      <c r="D21" s="16" t="str">
        <f t="shared" si="6"/>
        <v/>
      </c>
      <c r="E21" s="16" t="str">
        <f t="shared" si="7"/>
        <v/>
      </c>
      <c r="F21" s="17"/>
      <c r="G21" s="80"/>
      <c r="H21" s="38" t="str">
        <f t="shared" si="2"/>
        <v/>
      </c>
      <c r="I21" s="144"/>
      <c r="J21" s="37"/>
      <c r="K21" s="37"/>
      <c r="L21" s="18"/>
      <c r="M21" s="19"/>
      <c r="N21" s="85"/>
      <c r="O21" s="19"/>
      <c r="P21" s="85"/>
      <c r="Q21" s="20" t="str">
        <f t="shared" si="8"/>
        <v/>
      </c>
      <c r="R21" s="18"/>
      <c r="S21" s="18"/>
      <c r="T21" s="146" t="str">
        <f t="shared" si="9"/>
        <v/>
      </c>
      <c r="U21" s="21"/>
      <c r="V21" s="21"/>
      <c r="W21" s="21"/>
      <c r="X21" s="83"/>
      <c r="Y21" s="80"/>
      <c r="Z21" s="168"/>
      <c r="AA21" s="127"/>
      <c r="AB21" s="128"/>
      <c r="AC21" s="127"/>
      <c r="AD21" s="125"/>
      <c r="AE21" s="70"/>
      <c r="AG21" s="4" t="str">
        <f t="shared" si="10"/>
        <v/>
      </c>
      <c r="AH21" s="76">
        <f t="shared" si="11"/>
        <v>0</v>
      </c>
      <c r="AI21" s="76">
        <f>IF(AND($G21&lt;&gt;"",AND(I21=※編集不可※選択項目!$C$3,W21="")),1,0)</f>
        <v>0</v>
      </c>
      <c r="AJ21" s="76">
        <f t="shared" si="12"/>
        <v>0</v>
      </c>
      <c r="AK21" s="76" t="str">
        <f>IF(G21="","",TEXT(G21&amp;IF(K21&lt;&gt;※編集不可※選択項目!$F$5,"["&amp;K21&amp;"付]",""),"G/標準"))</f>
        <v/>
      </c>
      <c r="AL21" s="8">
        <f t="shared" si="13"/>
        <v>0</v>
      </c>
      <c r="AM21" s="8">
        <f t="shared" si="14"/>
        <v>0</v>
      </c>
    </row>
    <row r="22" spans="1:39" s="4" customFormat="1" ht="34.5" customHeight="1" x14ac:dyDescent="0.2">
      <c r="A22" s="34">
        <f t="shared" si="4"/>
        <v>10</v>
      </c>
      <c r="B22" s="36" t="str">
        <f t="shared" si="5"/>
        <v/>
      </c>
      <c r="C22" s="78"/>
      <c r="D22" s="16" t="str">
        <f t="shared" si="6"/>
        <v/>
      </c>
      <c r="E22" s="16" t="str">
        <f t="shared" si="7"/>
        <v/>
      </c>
      <c r="F22" s="17"/>
      <c r="G22" s="80"/>
      <c r="H22" s="38" t="str">
        <f t="shared" si="2"/>
        <v/>
      </c>
      <c r="I22" s="144"/>
      <c r="J22" s="37"/>
      <c r="K22" s="37"/>
      <c r="L22" s="18"/>
      <c r="M22" s="19"/>
      <c r="N22" s="85"/>
      <c r="O22" s="19"/>
      <c r="P22" s="85"/>
      <c r="Q22" s="20" t="str">
        <f t="shared" si="8"/>
        <v/>
      </c>
      <c r="R22" s="18"/>
      <c r="S22" s="18"/>
      <c r="T22" s="146" t="str">
        <f t="shared" si="9"/>
        <v/>
      </c>
      <c r="U22" s="21"/>
      <c r="V22" s="21"/>
      <c r="W22" s="21"/>
      <c r="X22" s="83"/>
      <c r="Y22" s="80"/>
      <c r="Z22" s="168"/>
      <c r="AA22" s="127"/>
      <c r="AB22" s="128"/>
      <c r="AC22" s="127"/>
      <c r="AD22" s="125"/>
      <c r="AE22" s="70"/>
      <c r="AG22" s="4" t="str">
        <f t="shared" si="10"/>
        <v/>
      </c>
      <c r="AH22" s="76">
        <f t="shared" si="11"/>
        <v>0</v>
      </c>
      <c r="AI22" s="76">
        <f>IF(AND($G22&lt;&gt;"",AND(I22=※編集不可※選択項目!$C$3,W22="")),1,0)</f>
        <v>0</v>
      </c>
      <c r="AJ22" s="76">
        <f t="shared" si="12"/>
        <v>0</v>
      </c>
      <c r="AK22" s="76" t="str">
        <f>IF(G22="","",TEXT(G22&amp;IF(K22&lt;&gt;※編集不可※選択項目!$F$5,"["&amp;K22&amp;"付]",""),"G/標準"))</f>
        <v/>
      </c>
      <c r="AL22" s="8">
        <f t="shared" si="13"/>
        <v>0</v>
      </c>
      <c r="AM22" s="8">
        <f t="shared" si="14"/>
        <v>0</v>
      </c>
    </row>
    <row r="23" spans="1:39" s="4" customFormat="1" ht="34.5" customHeight="1" x14ac:dyDescent="0.2">
      <c r="A23" s="34">
        <f t="shared" si="4"/>
        <v>11</v>
      </c>
      <c r="B23" s="36" t="str">
        <f t="shared" si="5"/>
        <v/>
      </c>
      <c r="C23" s="78"/>
      <c r="D23" s="16" t="str">
        <f t="shared" si="6"/>
        <v/>
      </c>
      <c r="E23" s="16" t="str">
        <f t="shared" si="7"/>
        <v/>
      </c>
      <c r="F23" s="17"/>
      <c r="G23" s="80"/>
      <c r="H23" s="38" t="str">
        <f t="shared" si="2"/>
        <v/>
      </c>
      <c r="I23" s="144"/>
      <c r="J23" s="37"/>
      <c r="K23" s="37"/>
      <c r="L23" s="18"/>
      <c r="M23" s="19"/>
      <c r="N23" s="85"/>
      <c r="O23" s="19"/>
      <c r="P23" s="85"/>
      <c r="Q23" s="20" t="str">
        <f t="shared" si="8"/>
        <v/>
      </c>
      <c r="R23" s="18"/>
      <c r="S23" s="18"/>
      <c r="T23" s="146" t="str">
        <f t="shared" si="9"/>
        <v/>
      </c>
      <c r="U23" s="21"/>
      <c r="V23" s="21"/>
      <c r="W23" s="21"/>
      <c r="X23" s="83"/>
      <c r="Y23" s="80"/>
      <c r="Z23" s="168"/>
      <c r="AA23" s="127"/>
      <c r="AB23" s="128"/>
      <c r="AC23" s="127"/>
      <c r="AD23" s="125"/>
      <c r="AE23" s="70"/>
      <c r="AG23" s="4" t="str">
        <f t="shared" si="10"/>
        <v/>
      </c>
      <c r="AH23" s="76">
        <f t="shared" si="11"/>
        <v>0</v>
      </c>
      <c r="AI23" s="76">
        <f>IF(AND($G23&lt;&gt;"",AND(I23=※編集不可※選択項目!$C$3,W23="")),1,0)</f>
        <v>0</v>
      </c>
      <c r="AJ23" s="76">
        <f t="shared" si="12"/>
        <v>0</v>
      </c>
      <c r="AK23" s="76" t="str">
        <f>IF(G23="","",TEXT(G23&amp;IF(K23&lt;&gt;※編集不可※選択項目!$F$5,"["&amp;K23&amp;"付]",""),"G/標準"))</f>
        <v/>
      </c>
      <c r="AL23" s="8">
        <f t="shared" si="13"/>
        <v>0</v>
      </c>
      <c r="AM23" s="8">
        <f t="shared" si="14"/>
        <v>0</v>
      </c>
    </row>
    <row r="24" spans="1:39" s="4" customFormat="1" ht="34.5" customHeight="1" x14ac:dyDescent="0.2">
      <c r="A24" s="34">
        <f t="shared" si="4"/>
        <v>12</v>
      </c>
      <c r="B24" s="36" t="str">
        <f t="shared" si="5"/>
        <v/>
      </c>
      <c r="C24" s="78"/>
      <c r="D24" s="16" t="str">
        <f t="shared" si="6"/>
        <v/>
      </c>
      <c r="E24" s="16" t="str">
        <f t="shared" si="7"/>
        <v/>
      </c>
      <c r="F24" s="17"/>
      <c r="G24" s="80"/>
      <c r="H24" s="38" t="str">
        <f t="shared" si="2"/>
        <v/>
      </c>
      <c r="I24" s="144"/>
      <c r="J24" s="37"/>
      <c r="K24" s="37"/>
      <c r="L24" s="18"/>
      <c r="M24" s="19"/>
      <c r="N24" s="85"/>
      <c r="O24" s="19"/>
      <c r="P24" s="85"/>
      <c r="Q24" s="20" t="str">
        <f t="shared" si="8"/>
        <v/>
      </c>
      <c r="R24" s="18"/>
      <c r="S24" s="18"/>
      <c r="T24" s="146" t="str">
        <f t="shared" si="9"/>
        <v/>
      </c>
      <c r="U24" s="21"/>
      <c r="V24" s="21"/>
      <c r="W24" s="21"/>
      <c r="X24" s="83"/>
      <c r="Y24" s="80"/>
      <c r="Z24" s="168"/>
      <c r="AA24" s="127"/>
      <c r="AB24" s="128"/>
      <c r="AC24" s="127"/>
      <c r="AD24" s="125"/>
      <c r="AE24" s="70"/>
      <c r="AG24" s="4" t="str">
        <f t="shared" si="10"/>
        <v/>
      </c>
      <c r="AH24" s="76">
        <f t="shared" si="11"/>
        <v>0</v>
      </c>
      <c r="AI24" s="76">
        <f>IF(AND($G24&lt;&gt;"",AND(I24=※編集不可※選択項目!$C$3,W24="")),1,0)</f>
        <v>0</v>
      </c>
      <c r="AJ24" s="76">
        <f t="shared" si="12"/>
        <v>0</v>
      </c>
      <c r="AK24" s="76" t="str">
        <f>IF(G24="","",TEXT(G24&amp;IF(K24&lt;&gt;※編集不可※選択項目!$F$5,"["&amp;K24&amp;"付]",""),"G/標準"))</f>
        <v/>
      </c>
      <c r="AL24" s="8">
        <f t="shared" si="13"/>
        <v>0</v>
      </c>
      <c r="AM24" s="8">
        <f t="shared" si="14"/>
        <v>0</v>
      </c>
    </row>
    <row r="25" spans="1:39" s="4" customFormat="1" ht="34.5" customHeight="1" x14ac:dyDescent="0.2">
      <c r="A25" s="34">
        <f t="shared" si="4"/>
        <v>13</v>
      </c>
      <c r="B25" s="36" t="str">
        <f t="shared" si="5"/>
        <v/>
      </c>
      <c r="C25" s="78"/>
      <c r="D25" s="16" t="str">
        <f t="shared" si="6"/>
        <v/>
      </c>
      <c r="E25" s="16" t="str">
        <f t="shared" si="7"/>
        <v/>
      </c>
      <c r="F25" s="17"/>
      <c r="G25" s="80"/>
      <c r="H25" s="38" t="str">
        <f t="shared" si="2"/>
        <v/>
      </c>
      <c r="I25" s="144"/>
      <c r="J25" s="37"/>
      <c r="K25" s="37"/>
      <c r="L25" s="18"/>
      <c r="M25" s="19"/>
      <c r="N25" s="85"/>
      <c r="O25" s="19"/>
      <c r="P25" s="85"/>
      <c r="Q25" s="20" t="str">
        <f t="shared" si="8"/>
        <v/>
      </c>
      <c r="R25" s="18"/>
      <c r="S25" s="18"/>
      <c r="T25" s="146" t="str">
        <f t="shared" si="9"/>
        <v/>
      </c>
      <c r="U25" s="21"/>
      <c r="V25" s="21"/>
      <c r="W25" s="21"/>
      <c r="X25" s="83"/>
      <c r="Y25" s="80"/>
      <c r="Z25" s="168"/>
      <c r="AA25" s="127"/>
      <c r="AB25" s="128"/>
      <c r="AC25" s="127"/>
      <c r="AD25" s="125"/>
      <c r="AE25" s="70"/>
      <c r="AG25" s="4" t="str">
        <f t="shared" si="10"/>
        <v/>
      </c>
      <c r="AH25" s="76">
        <f t="shared" si="11"/>
        <v>0</v>
      </c>
      <c r="AI25" s="76">
        <f>IF(AND($G25&lt;&gt;"",AND(I25=※編集不可※選択項目!$C$3,W25="")),1,0)</f>
        <v>0</v>
      </c>
      <c r="AJ25" s="76">
        <f t="shared" si="12"/>
        <v>0</v>
      </c>
      <c r="AK25" s="76" t="str">
        <f>IF(G25="","",TEXT(G25&amp;IF(K25&lt;&gt;※編集不可※選択項目!$F$5,"["&amp;K25&amp;"付]",""),"G/標準"))</f>
        <v/>
      </c>
      <c r="AL25" s="8">
        <f t="shared" si="13"/>
        <v>0</v>
      </c>
      <c r="AM25" s="8">
        <f t="shared" si="14"/>
        <v>0</v>
      </c>
    </row>
    <row r="26" spans="1:39" s="4" customFormat="1" ht="34.5" customHeight="1" x14ac:dyDescent="0.2">
      <c r="A26" s="34">
        <f t="shared" si="4"/>
        <v>14</v>
      </c>
      <c r="B26" s="36" t="str">
        <f t="shared" si="5"/>
        <v/>
      </c>
      <c r="C26" s="78"/>
      <c r="D26" s="16" t="str">
        <f t="shared" si="6"/>
        <v/>
      </c>
      <c r="E26" s="16" t="str">
        <f t="shared" si="7"/>
        <v/>
      </c>
      <c r="F26" s="17"/>
      <c r="G26" s="80"/>
      <c r="H26" s="38" t="str">
        <f t="shared" si="2"/>
        <v/>
      </c>
      <c r="I26" s="144"/>
      <c r="J26" s="37"/>
      <c r="K26" s="37"/>
      <c r="L26" s="18"/>
      <c r="M26" s="19"/>
      <c r="N26" s="85"/>
      <c r="O26" s="19"/>
      <c r="P26" s="85"/>
      <c r="Q26" s="20" t="str">
        <f t="shared" si="8"/>
        <v/>
      </c>
      <c r="R26" s="18"/>
      <c r="S26" s="18"/>
      <c r="T26" s="146" t="str">
        <f t="shared" si="9"/>
        <v/>
      </c>
      <c r="U26" s="21"/>
      <c r="V26" s="21"/>
      <c r="W26" s="21"/>
      <c r="X26" s="83"/>
      <c r="Y26" s="80"/>
      <c r="Z26" s="168"/>
      <c r="AA26" s="127"/>
      <c r="AB26" s="128"/>
      <c r="AC26" s="127"/>
      <c r="AD26" s="125"/>
      <c r="AE26" s="70"/>
      <c r="AG26" s="4" t="str">
        <f t="shared" si="10"/>
        <v/>
      </c>
      <c r="AH26" s="76">
        <f t="shared" si="11"/>
        <v>0</v>
      </c>
      <c r="AI26" s="76">
        <f>IF(AND($G26&lt;&gt;"",AND(I26=※編集不可※選択項目!$C$3,W26="")),1,0)</f>
        <v>0</v>
      </c>
      <c r="AJ26" s="76">
        <f t="shared" si="12"/>
        <v>0</v>
      </c>
      <c r="AK26" s="76" t="str">
        <f>IF(G26="","",TEXT(G26&amp;IF(K26&lt;&gt;※編集不可※選択項目!$F$5,"["&amp;K26&amp;"付]",""),"G/標準"))</f>
        <v/>
      </c>
      <c r="AL26" s="8">
        <f t="shared" si="13"/>
        <v>0</v>
      </c>
      <c r="AM26" s="8">
        <f t="shared" si="14"/>
        <v>0</v>
      </c>
    </row>
    <row r="27" spans="1:39" s="4" customFormat="1" ht="34.5" customHeight="1" x14ac:dyDescent="0.2">
      <c r="A27" s="34">
        <f t="shared" si="4"/>
        <v>15</v>
      </c>
      <c r="B27" s="36" t="str">
        <f t="shared" si="5"/>
        <v/>
      </c>
      <c r="C27" s="78"/>
      <c r="D27" s="16" t="str">
        <f t="shared" si="6"/>
        <v/>
      </c>
      <c r="E27" s="16" t="str">
        <f t="shared" si="7"/>
        <v/>
      </c>
      <c r="F27" s="17"/>
      <c r="G27" s="80"/>
      <c r="H27" s="38" t="str">
        <f t="shared" si="2"/>
        <v/>
      </c>
      <c r="I27" s="144"/>
      <c r="J27" s="37"/>
      <c r="K27" s="37"/>
      <c r="L27" s="18"/>
      <c r="M27" s="19"/>
      <c r="N27" s="85"/>
      <c r="O27" s="19"/>
      <c r="P27" s="85"/>
      <c r="Q27" s="20" t="str">
        <f t="shared" si="8"/>
        <v/>
      </c>
      <c r="R27" s="18"/>
      <c r="S27" s="18"/>
      <c r="T27" s="146" t="str">
        <f t="shared" si="9"/>
        <v/>
      </c>
      <c r="U27" s="21"/>
      <c r="V27" s="21"/>
      <c r="W27" s="21"/>
      <c r="X27" s="83"/>
      <c r="Y27" s="80"/>
      <c r="Z27" s="168"/>
      <c r="AA27" s="127"/>
      <c r="AB27" s="128"/>
      <c r="AC27" s="127"/>
      <c r="AD27" s="125"/>
      <c r="AE27" s="70"/>
      <c r="AG27" s="4" t="str">
        <f t="shared" si="10"/>
        <v/>
      </c>
      <c r="AH27" s="76">
        <f t="shared" si="11"/>
        <v>0</v>
      </c>
      <c r="AI27" s="76">
        <f>IF(AND($G27&lt;&gt;"",AND(I27=※編集不可※選択項目!$C$3,W27="")),1,0)</f>
        <v>0</v>
      </c>
      <c r="AJ27" s="76">
        <f t="shared" si="12"/>
        <v>0</v>
      </c>
      <c r="AK27" s="76" t="str">
        <f>IF(G27="","",TEXT(G27&amp;IF(K27&lt;&gt;※編集不可※選択項目!$F$5,"["&amp;K27&amp;"付]",""),"G/標準"))</f>
        <v/>
      </c>
      <c r="AL27" s="8">
        <f t="shared" si="13"/>
        <v>0</v>
      </c>
      <c r="AM27" s="8">
        <f t="shared" si="14"/>
        <v>0</v>
      </c>
    </row>
    <row r="28" spans="1:39" s="4" customFormat="1" ht="34.5" customHeight="1" x14ac:dyDescent="0.2">
      <c r="A28" s="34">
        <f t="shared" si="4"/>
        <v>16</v>
      </c>
      <c r="B28" s="36" t="str">
        <f t="shared" si="5"/>
        <v/>
      </c>
      <c r="C28" s="78"/>
      <c r="D28" s="16" t="str">
        <f t="shared" si="6"/>
        <v/>
      </c>
      <c r="E28" s="16" t="str">
        <f t="shared" si="7"/>
        <v/>
      </c>
      <c r="F28" s="17"/>
      <c r="G28" s="80"/>
      <c r="H28" s="38" t="str">
        <f t="shared" si="2"/>
        <v/>
      </c>
      <c r="I28" s="144"/>
      <c r="J28" s="37"/>
      <c r="K28" s="37"/>
      <c r="L28" s="18"/>
      <c r="M28" s="19"/>
      <c r="N28" s="85"/>
      <c r="O28" s="19"/>
      <c r="P28" s="85"/>
      <c r="Q28" s="20" t="str">
        <f t="shared" si="8"/>
        <v/>
      </c>
      <c r="R28" s="18"/>
      <c r="S28" s="18"/>
      <c r="T28" s="146" t="str">
        <f t="shared" si="9"/>
        <v/>
      </c>
      <c r="U28" s="21"/>
      <c r="V28" s="21"/>
      <c r="W28" s="21"/>
      <c r="X28" s="83"/>
      <c r="Y28" s="80"/>
      <c r="Z28" s="168"/>
      <c r="AA28" s="127"/>
      <c r="AB28" s="128"/>
      <c r="AC28" s="127"/>
      <c r="AD28" s="125"/>
      <c r="AE28" s="70"/>
      <c r="AG28" s="4" t="str">
        <f t="shared" si="10"/>
        <v/>
      </c>
      <c r="AH28" s="76">
        <f t="shared" si="11"/>
        <v>0</v>
      </c>
      <c r="AI28" s="76">
        <f>IF(AND($G28&lt;&gt;"",AND(I28=※編集不可※選択項目!$C$3,W28="")),1,0)</f>
        <v>0</v>
      </c>
      <c r="AJ28" s="76">
        <f t="shared" si="12"/>
        <v>0</v>
      </c>
      <c r="AK28" s="76" t="str">
        <f>IF(G28="","",TEXT(G28&amp;IF(K28&lt;&gt;※編集不可※選択項目!$F$5,"["&amp;K28&amp;"付]",""),"G/標準"))</f>
        <v/>
      </c>
      <c r="AL28" s="8">
        <f t="shared" si="13"/>
        <v>0</v>
      </c>
      <c r="AM28" s="8">
        <f t="shared" si="14"/>
        <v>0</v>
      </c>
    </row>
    <row r="29" spans="1:39" s="4" customFormat="1" ht="34.5" customHeight="1" x14ac:dyDescent="0.2">
      <c r="A29" s="34">
        <f t="shared" si="4"/>
        <v>17</v>
      </c>
      <c r="B29" s="36" t="str">
        <f t="shared" si="5"/>
        <v/>
      </c>
      <c r="C29" s="78"/>
      <c r="D29" s="16" t="str">
        <f t="shared" si="6"/>
        <v/>
      </c>
      <c r="E29" s="16" t="str">
        <f t="shared" si="7"/>
        <v/>
      </c>
      <c r="F29" s="17"/>
      <c r="G29" s="80"/>
      <c r="H29" s="38" t="str">
        <f t="shared" si="2"/>
        <v/>
      </c>
      <c r="I29" s="144"/>
      <c r="J29" s="37"/>
      <c r="K29" s="37"/>
      <c r="L29" s="18"/>
      <c r="M29" s="19"/>
      <c r="N29" s="85"/>
      <c r="O29" s="19"/>
      <c r="P29" s="85"/>
      <c r="Q29" s="20" t="str">
        <f t="shared" si="8"/>
        <v/>
      </c>
      <c r="R29" s="18"/>
      <c r="S29" s="18"/>
      <c r="T29" s="146" t="str">
        <f t="shared" si="9"/>
        <v/>
      </c>
      <c r="U29" s="21"/>
      <c r="V29" s="21"/>
      <c r="W29" s="21"/>
      <c r="X29" s="83"/>
      <c r="Y29" s="80"/>
      <c r="Z29" s="168"/>
      <c r="AA29" s="127"/>
      <c r="AB29" s="128"/>
      <c r="AC29" s="127"/>
      <c r="AD29" s="125"/>
      <c r="AE29" s="70"/>
      <c r="AG29" s="4" t="str">
        <f t="shared" si="10"/>
        <v/>
      </c>
      <c r="AH29" s="76">
        <f t="shared" si="11"/>
        <v>0</v>
      </c>
      <c r="AI29" s="76">
        <f>IF(AND($G29&lt;&gt;"",AND(I29=※編集不可※選択項目!$C$3,W29="")),1,0)</f>
        <v>0</v>
      </c>
      <c r="AJ29" s="76">
        <f t="shared" si="12"/>
        <v>0</v>
      </c>
      <c r="AK29" s="76" t="str">
        <f>IF(G29="","",TEXT(G29&amp;IF(K29&lt;&gt;※編集不可※選択項目!$F$5,"["&amp;K29&amp;"付]",""),"G/標準"))</f>
        <v/>
      </c>
      <c r="AL29" s="8">
        <f t="shared" si="13"/>
        <v>0</v>
      </c>
      <c r="AM29" s="8">
        <f t="shared" si="14"/>
        <v>0</v>
      </c>
    </row>
    <row r="30" spans="1:39" s="4" customFormat="1" ht="34.5" customHeight="1" x14ac:dyDescent="0.2">
      <c r="A30" s="34">
        <f t="shared" si="4"/>
        <v>18</v>
      </c>
      <c r="B30" s="36" t="str">
        <f t="shared" si="5"/>
        <v/>
      </c>
      <c r="C30" s="78"/>
      <c r="D30" s="16" t="str">
        <f t="shared" si="6"/>
        <v/>
      </c>
      <c r="E30" s="16" t="str">
        <f t="shared" si="7"/>
        <v/>
      </c>
      <c r="F30" s="17"/>
      <c r="G30" s="80"/>
      <c r="H30" s="38" t="str">
        <f t="shared" si="2"/>
        <v/>
      </c>
      <c r="I30" s="144"/>
      <c r="J30" s="37"/>
      <c r="K30" s="37"/>
      <c r="L30" s="18"/>
      <c r="M30" s="19"/>
      <c r="N30" s="85"/>
      <c r="O30" s="19"/>
      <c r="P30" s="85"/>
      <c r="Q30" s="20" t="str">
        <f t="shared" si="8"/>
        <v/>
      </c>
      <c r="R30" s="18"/>
      <c r="S30" s="18"/>
      <c r="T30" s="146" t="str">
        <f t="shared" si="9"/>
        <v/>
      </c>
      <c r="U30" s="21"/>
      <c r="V30" s="21"/>
      <c r="W30" s="21"/>
      <c r="X30" s="83"/>
      <c r="Y30" s="80"/>
      <c r="Z30" s="168"/>
      <c r="AA30" s="127"/>
      <c r="AB30" s="128"/>
      <c r="AC30" s="127"/>
      <c r="AD30" s="125"/>
      <c r="AE30" s="70"/>
      <c r="AG30" s="4" t="str">
        <f t="shared" si="10"/>
        <v/>
      </c>
      <c r="AH30" s="76">
        <f t="shared" si="11"/>
        <v>0</v>
      </c>
      <c r="AI30" s="76">
        <f>IF(AND($G30&lt;&gt;"",AND(I30=※編集不可※選択項目!$C$3,W30="")),1,0)</f>
        <v>0</v>
      </c>
      <c r="AJ30" s="76">
        <f t="shared" si="12"/>
        <v>0</v>
      </c>
      <c r="AK30" s="76" t="str">
        <f>IF(G30="","",TEXT(G30&amp;IF(K30&lt;&gt;※編集不可※選択項目!$F$5,"["&amp;K30&amp;"付]",""),"G/標準"))</f>
        <v/>
      </c>
      <c r="AL30" s="8">
        <f t="shared" si="13"/>
        <v>0</v>
      </c>
      <c r="AM30" s="8">
        <f t="shared" si="14"/>
        <v>0</v>
      </c>
    </row>
    <row r="31" spans="1:39" s="4" customFormat="1" ht="34.5" customHeight="1" x14ac:dyDescent="0.2">
      <c r="A31" s="34">
        <f t="shared" si="4"/>
        <v>19</v>
      </c>
      <c r="B31" s="36" t="str">
        <f t="shared" si="5"/>
        <v/>
      </c>
      <c r="C31" s="78"/>
      <c r="D31" s="16" t="str">
        <f t="shared" si="6"/>
        <v/>
      </c>
      <c r="E31" s="16" t="str">
        <f t="shared" si="7"/>
        <v/>
      </c>
      <c r="F31" s="17"/>
      <c r="G31" s="80"/>
      <c r="H31" s="38" t="str">
        <f t="shared" si="2"/>
        <v/>
      </c>
      <c r="I31" s="144"/>
      <c r="J31" s="37"/>
      <c r="K31" s="37"/>
      <c r="L31" s="18"/>
      <c r="M31" s="19"/>
      <c r="N31" s="85"/>
      <c r="O31" s="19"/>
      <c r="P31" s="85"/>
      <c r="Q31" s="20" t="str">
        <f t="shared" si="8"/>
        <v/>
      </c>
      <c r="R31" s="18"/>
      <c r="S31" s="18"/>
      <c r="T31" s="146" t="str">
        <f t="shared" si="9"/>
        <v/>
      </c>
      <c r="U31" s="21"/>
      <c r="V31" s="21"/>
      <c r="W31" s="21"/>
      <c r="X31" s="83"/>
      <c r="Y31" s="80"/>
      <c r="Z31" s="168"/>
      <c r="AA31" s="127"/>
      <c r="AB31" s="128"/>
      <c r="AC31" s="127"/>
      <c r="AD31" s="125"/>
      <c r="AE31" s="70"/>
      <c r="AG31" s="4" t="str">
        <f t="shared" si="10"/>
        <v/>
      </c>
      <c r="AH31" s="76">
        <f t="shared" si="11"/>
        <v>0</v>
      </c>
      <c r="AI31" s="76">
        <f>IF(AND($G31&lt;&gt;"",AND(I31=※編集不可※選択項目!$C$3,W31="")),1,0)</f>
        <v>0</v>
      </c>
      <c r="AJ31" s="76">
        <f t="shared" si="12"/>
        <v>0</v>
      </c>
      <c r="AK31" s="76" t="str">
        <f>IF(G31="","",TEXT(G31&amp;IF(K31&lt;&gt;※編集不可※選択項目!$F$5,"["&amp;K31&amp;"付]",""),"G/標準"))</f>
        <v/>
      </c>
      <c r="AL31" s="8">
        <f t="shared" si="13"/>
        <v>0</v>
      </c>
      <c r="AM31" s="8">
        <f t="shared" si="14"/>
        <v>0</v>
      </c>
    </row>
    <row r="32" spans="1:39" s="4" customFormat="1" ht="34.5" customHeight="1" x14ac:dyDescent="0.2">
      <c r="A32" s="34">
        <f t="shared" si="4"/>
        <v>20</v>
      </c>
      <c r="B32" s="36" t="str">
        <f t="shared" si="5"/>
        <v/>
      </c>
      <c r="C32" s="78"/>
      <c r="D32" s="16" t="str">
        <f t="shared" si="6"/>
        <v/>
      </c>
      <c r="E32" s="16" t="str">
        <f t="shared" si="7"/>
        <v/>
      </c>
      <c r="F32" s="17"/>
      <c r="G32" s="80"/>
      <c r="H32" s="38" t="str">
        <f t="shared" si="2"/>
        <v/>
      </c>
      <c r="I32" s="144"/>
      <c r="J32" s="37"/>
      <c r="K32" s="37"/>
      <c r="L32" s="18"/>
      <c r="M32" s="19"/>
      <c r="N32" s="85"/>
      <c r="O32" s="19"/>
      <c r="P32" s="85"/>
      <c r="Q32" s="20" t="str">
        <f t="shared" si="8"/>
        <v/>
      </c>
      <c r="R32" s="18"/>
      <c r="S32" s="18"/>
      <c r="T32" s="146" t="str">
        <f t="shared" si="9"/>
        <v/>
      </c>
      <c r="U32" s="21"/>
      <c r="V32" s="21"/>
      <c r="W32" s="21"/>
      <c r="X32" s="83"/>
      <c r="Y32" s="80"/>
      <c r="Z32" s="168"/>
      <c r="AA32" s="127"/>
      <c r="AB32" s="128"/>
      <c r="AC32" s="127"/>
      <c r="AD32" s="125"/>
      <c r="AE32" s="70"/>
      <c r="AG32" s="4" t="str">
        <f t="shared" si="10"/>
        <v/>
      </c>
      <c r="AH32" s="76">
        <f t="shared" si="11"/>
        <v>0</v>
      </c>
      <c r="AI32" s="76">
        <f>IF(AND($G32&lt;&gt;"",AND(I32=※編集不可※選択項目!$C$3,W32="")),1,0)</f>
        <v>0</v>
      </c>
      <c r="AJ32" s="76">
        <f t="shared" si="12"/>
        <v>0</v>
      </c>
      <c r="AK32" s="76" t="str">
        <f>IF(G32="","",TEXT(G32&amp;IF(K32&lt;&gt;※編集不可※選択項目!$F$5,"["&amp;K32&amp;"付]",""),"G/標準"))</f>
        <v/>
      </c>
      <c r="AL32" s="8">
        <f t="shared" si="13"/>
        <v>0</v>
      </c>
      <c r="AM32" s="8">
        <f t="shared" si="14"/>
        <v>0</v>
      </c>
    </row>
    <row r="33" spans="1:39" s="4" customFormat="1" ht="34.5" customHeight="1" x14ac:dyDescent="0.2">
      <c r="A33" s="34">
        <f t="shared" si="4"/>
        <v>21</v>
      </c>
      <c r="B33" s="36" t="str">
        <f t="shared" si="5"/>
        <v/>
      </c>
      <c r="C33" s="78"/>
      <c r="D33" s="16" t="str">
        <f t="shared" si="6"/>
        <v/>
      </c>
      <c r="E33" s="16" t="str">
        <f t="shared" si="7"/>
        <v/>
      </c>
      <c r="F33" s="17"/>
      <c r="G33" s="80"/>
      <c r="H33" s="38" t="str">
        <f t="shared" si="2"/>
        <v/>
      </c>
      <c r="I33" s="144"/>
      <c r="J33" s="37"/>
      <c r="K33" s="37"/>
      <c r="L33" s="18"/>
      <c r="M33" s="19"/>
      <c r="N33" s="85"/>
      <c r="O33" s="19"/>
      <c r="P33" s="85"/>
      <c r="Q33" s="20" t="str">
        <f t="shared" si="8"/>
        <v/>
      </c>
      <c r="R33" s="18"/>
      <c r="S33" s="18"/>
      <c r="T33" s="146" t="str">
        <f t="shared" si="9"/>
        <v/>
      </c>
      <c r="U33" s="21"/>
      <c r="V33" s="21"/>
      <c r="W33" s="21"/>
      <c r="X33" s="83"/>
      <c r="Y33" s="80"/>
      <c r="Z33" s="168"/>
      <c r="AA33" s="127"/>
      <c r="AB33" s="128"/>
      <c r="AC33" s="127"/>
      <c r="AD33" s="125"/>
      <c r="AE33" s="70"/>
      <c r="AG33" s="4" t="str">
        <f t="shared" si="10"/>
        <v/>
      </c>
      <c r="AH33" s="76">
        <f t="shared" si="11"/>
        <v>0</v>
      </c>
      <c r="AI33" s="76">
        <f>IF(AND($G33&lt;&gt;"",AND(I33=※編集不可※選択項目!$C$3,W33="")),1,0)</f>
        <v>0</v>
      </c>
      <c r="AJ33" s="76">
        <f t="shared" si="12"/>
        <v>0</v>
      </c>
      <c r="AK33" s="76" t="str">
        <f>IF(G33="","",TEXT(G33&amp;IF(K33&lt;&gt;※編集不可※選択項目!$F$5,"["&amp;K33&amp;"付]",""),"G/標準"))</f>
        <v/>
      </c>
      <c r="AL33" s="8">
        <f t="shared" si="13"/>
        <v>0</v>
      </c>
      <c r="AM33" s="8">
        <f t="shared" si="14"/>
        <v>0</v>
      </c>
    </row>
    <row r="34" spans="1:39" s="4" customFormat="1" ht="34.5" customHeight="1" x14ac:dyDescent="0.2">
      <c r="A34" s="34">
        <f t="shared" si="4"/>
        <v>22</v>
      </c>
      <c r="B34" s="36" t="str">
        <f t="shared" si="5"/>
        <v/>
      </c>
      <c r="C34" s="78"/>
      <c r="D34" s="16" t="str">
        <f t="shared" si="6"/>
        <v/>
      </c>
      <c r="E34" s="16" t="str">
        <f t="shared" si="7"/>
        <v/>
      </c>
      <c r="F34" s="17"/>
      <c r="G34" s="80"/>
      <c r="H34" s="38" t="str">
        <f t="shared" si="2"/>
        <v/>
      </c>
      <c r="I34" s="144"/>
      <c r="J34" s="37"/>
      <c r="K34" s="37"/>
      <c r="L34" s="18"/>
      <c r="M34" s="19"/>
      <c r="N34" s="85"/>
      <c r="O34" s="19"/>
      <c r="P34" s="85"/>
      <c r="Q34" s="20" t="str">
        <f t="shared" si="8"/>
        <v/>
      </c>
      <c r="R34" s="18"/>
      <c r="S34" s="18"/>
      <c r="T34" s="146" t="str">
        <f t="shared" si="9"/>
        <v/>
      </c>
      <c r="U34" s="21"/>
      <c r="V34" s="21"/>
      <c r="W34" s="21"/>
      <c r="X34" s="83"/>
      <c r="Y34" s="80"/>
      <c r="Z34" s="168"/>
      <c r="AA34" s="127"/>
      <c r="AB34" s="128"/>
      <c r="AC34" s="127"/>
      <c r="AD34" s="125"/>
      <c r="AE34" s="70"/>
      <c r="AG34" s="4" t="str">
        <f t="shared" si="10"/>
        <v/>
      </c>
      <c r="AH34" s="76">
        <f t="shared" si="11"/>
        <v>0</v>
      </c>
      <c r="AI34" s="76">
        <f>IF(AND($G34&lt;&gt;"",AND(I34=※編集不可※選択項目!$C$3,W34="")),1,0)</f>
        <v>0</v>
      </c>
      <c r="AJ34" s="76">
        <f t="shared" si="12"/>
        <v>0</v>
      </c>
      <c r="AK34" s="76" t="str">
        <f>IF(G34="","",TEXT(G34&amp;IF(K34&lt;&gt;※編集不可※選択項目!$F$5,"["&amp;K34&amp;"付]",""),"G/標準"))</f>
        <v/>
      </c>
      <c r="AL34" s="8">
        <f t="shared" si="13"/>
        <v>0</v>
      </c>
      <c r="AM34" s="8">
        <f t="shared" si="14"/>
        <v>0</v>
      </c>
    </row>
    <row r="35" spans="1:39" s="4" customFormat="1" ht="34.5" customHeight="1" x14ac:dyDescent="0.2">
      <c r="A35" s="34">
        <f t="shared" si="4"/>
        <v>23</v>
      </c>
      <c r="B35" s="36" t="str">
        <f t="shared" si="5"/>
        <v/>
      </c>
      <c r="C35" s="78"/>
      <c r="D35" s="16" t="str">
        <f t="shared" si="6"/>
        <v/>
      </c>
      <c r="E35" s="16" t="str">
        <f t="shared" si="7"/>
        <v/>
      </c>
      <c r="F35" s="17"/>
      <c r="G35" s="80"/>
      <c r="H35" s="38" t="str">
        <f t="shared" si="2"/>
        <v/>
      </c>
      <c r="I35" s="144"/>
      <c r="J35" s="37"/>
      <c r="K35" s="37"/>
      <c r="L35" s="18"/>
      <c r="M35" s="19"/>
      <c r="N35" s="85"/>
      <c r="O35" s="19"/>
      <c r="P35" s="85"/>
      <c r="Q35" s="20" t="str">
        <f t="shared" si="8"/>
        <v/>
      </c>
      <c r="R35" s="18"/>
      <c r="S35" s="18"/>
      <c r="T35" s="146" t="str">
        <f t="shared" si="9"/>
        <v/>
      </c>
      <c r="U35" s="21"/>
      <c r="V35" s="21"/>
      <c r="W35" s="21"/>
      <c r="X35" s="83"/>
      <c r="Y35" s="80"/>
      <c r="Z35" s="168"/>
      <c r="AA35" s="127"/>
      <c r="AB35" s="128"/>
      <c r="AC35" s="127"/>
      <c r="AD35" s="125"/>
      <c r="AE35" s="70"/>
      <c r="AG35" s="4" t="str">
        <f t="shared" si="10"/>
        <v/>
      </c>
      <c r="AH35" s="76">
        <f t="shared" si="11"/>
        <v>0</v>
      </c>
      <c r="AI35" s="76">
        <f>IF(AND($G35&lt;&gt;"",AND(I35=※編集不可※選択項目!$C$3,W35="")),1,0)</f>
        <v>0</v>
      </c>
      <c r="AJ35" s="76">
        <f t="shared" si="12"/>
        <v>0</v>
      </c>
      <c r="AK35" s="76" t="str">
        <f>IF(G35="","",TEXT(G35&amp;IF(K35&lt;&gt;※編集不可※選択項目!$F$5,"["&amp;K35&amp;"付]",""),"G/標準"))</f>
        <v/>
      </c>
      <c r="AL35" s="8">
        <f t="shared" si="13"/>
        <v>0</v>
      </c>
      <c r="AM35" s="8">
        <f t="shared" si="14"/>
        <v>0</v>
      </c>
    </row>
    <row r="36" spans="1:39" s="4" customFormat="1" ht="34.5" customHeight="1" x14ac:dyDescent="0.2">
      <c r="A36" s="34">
        <f t="shared" si="4"/>
        <v>24</v>
      </c>
      <c r="B36" s="36" t="str">
        <f t="shared" si="5"/>
        <v/>
      </c>
      <c r="C36" s="78"/>
      <c r="D36" s="16" t="str">
        <f t="shared" si="6"/>
        <v/>
      </c>
      <c r="E36" s="16" t="str">
        <f t="shared" si="7"/>
        <v/>
      </c>
      <c r="F36" s="17"/>
      <c r="G36" s="80"/>
      <c r="H36" s="38" t="str">
        <f t="shared" si="2"/>
        <v/>
      </c>
      <c r="I36" s="144"/>
      <c r="J36" s="37"/>
      <c r="K36" s="37"/>
      <c r="L36" s="18"/>
      <c r="M36" s="19"/>
      <c r="N36" s="85"/>
      <c r="O36" s="19"/>
      <c r="P36" s="85"/>
      <c r="Q36" s="20" t="str">
        <f t="shared" si="8"/>
        <v/>
      </c>
      <c r="R36" s="18"/>
      <c r="S36" s="18"/>
      <c r="T36" s="146" t="str">
        <f t="shared" si="9"/>
        <v/>
      </c>
      <c r="U36" s="21"/>
      <c r="V36" s="21"/>
      <c r="W36" s="21"/>
      <c r="X36" s="83"/>
      <c r="Y36" s="80"/>
      <c r="Z36" s="168"/>
      <c r="AA36" s="127"/>
      <c r="AB36" s="128"/>
      <c r="AC36" s="127"/>
      <c r="AD36" s="125"/>
      <c r="AE36" s="70"/>
      <c r="AG36" s="4" t="str">
        <f t="shared" si="10"/>
        <v/>
      </c>
      <c r="AH36" s="76">
        <f t="shared" si="11"/>
        <v>0</v>
      </c>
      <c r="AI36" s="76">
        <f>IF(AND($G36&lt;&gt;"",AND(I36=※編集不可※選択項目!$C$3,W36="")),1,0)</f>
        <v>0</v>
      </c>
      <c r="AJ36" s="76">
        <f t="shared" si="12"/>
        <v>0</v>
      </c>
      <c r="AK36" s="76" t="str">
        <f>IF(G36="","",TEXT(G36&amp;IF(K36&lt;&gt;※編集不可※選択項目!$F$5,"["&amp;K36&amp;"付]",""),"G/標準"))</f>
        <v/>
      </c>
      <c r="AL36" s="8">
        <f t="shared" si="13"/>
        <v>0</v>
      </c>
      <c r="AM36" s="8">
        <f t="shared" si="14"/>
        <v>0</v>
      </c>
    </row>
    <row r="37" spans="1:39" s="4" customFormat="1" ht="34.5" customHeight="1" x14ac:dyDescent="0.2">
      <c r="A37" s="34">
        <f t="shared" si="4"/>
        <v>25</v>
      </c>
      <c r="B37" s="36" t="str">
        <f t="shared" si="5"/>
        <v/>
      </c>
      <c r="C37" s="78"/>
      <c r="D37" s="16" t="str">
        <f t="shared" si="6"/>
        <v/>
      </c>
      <c r="E37" s="16" t="str">
        <f t="shared" si="7"/>
        <v/>
      </c>
      <c r="F37" s="17"/>
      <c r="G37" s="80"/>
      <c r="H37" s="38" t="str">
        <f t="shared" si="2"/>
        <v/>
      </c>
      <c r="I37" s="144"/>
      <c r="J37" s="37"/>
      <c r="K37" s="37"/>
      <c r="L37" s="18"/>
      <c r="M37" s="19"/>
      <c r="N37" s="85"/>
      <c r="O37" s="19"/>
      <c r="P37" s="85"/>
      <c r="Q37" s="20" t="str">
        <f t="shared" si="8"/>
        <v/>
      </c>
      <c r="R37" s="18"/>
      <c r="S37" s="18"/>
      <c r="T37" s="146" t="str">
        <f t="shared" si="9"/>
        <v/>
      </c>
      <c r="U37" s="21"/>
      <c r="V37" s="21"/>
      <c r="W37" s="21"/>
      <c r="X37" s="83"/>
      <c r="Y37" s="80"/>
      <c r="Z37" s="168"/>
      <c r="AA37" s="127"/>
      <c r="AB37" s="128"/>
      <c r="AC37" s="127"/>
      <c r="AD37" s="125"/>
      <c r="AE37" s="70"/>
      <c r="AG37" s="4" t="str">
        <f t="shared" si="10"/>
        <v/>
      </c>
      <c r="AH37" s="76">
        <f t="shared" si="11"/>
        <v>0</v>
      </c>
      <c r="AI37" s="76">
        <f>IF(AND($G37&lt;&gt;"",AND(I37=※編集不可※選択項目!$C$3,W37="")),1,0)</f>
        <v>0</v>
      </c>
      <c r="AJ37" s="76">
        <f t="shared" si="12"/>
        <v>0</v>
      </c>
      <c r="AK37" s="76" t="str">
        <f>IF(G37="","",TEXT(G37&amp;IF(K37&lt;&gt;※編集不可※選択項目!$F$5,"["&amp;K37&amp;"付]",""),"G/標準"))</f>
        <v/>
      </c>
      <c r="AL37" s="8">
        <f t="shared" si="13"/>
        <v>0</v>
      </c>
      <c r="AM37" s="8">
        <f t="shared" si="14"/>
        <v>0</v>
      </c>
    </row>
    <row r="38" spans="1:39" s="4" customFormat="1" ht="34.5" customHeight="1" x14ac:dyDescent="0.2">
      <c r="A38" s="34">
        <f t="shared" si="4"/>
        <v>26</v>
      </c>
      <c r="B38" s="36" t="str">
        <f t="shared" si="5"/>
        <v/>
      </c>
      <c r="C38" s="78"/>
      <c r="D38" s="16" t="str">
        <f t="shared" si="6"/>
        <v/>
      </c>
      <c r="E38" s="16" t="str">
        <f t="shared" si="7"/>
        <v/>
      </c>
      <c r="F38" s="17"/>
      <c r="G38" s="80"/>
      <c r="H38" s="38" t="str">
        <f t="shared" si="2"/>
        <v/>
      </c>
      <c r="I38" s="144"/>
      <c r="J38" s="37"/>
      <c r="K38" s="37"/>
      <c r="L38" s="18"/>
      <c r="M38" s="19"/>
      <c r="N38" s="85"/>
      <c r="O38" s="19"/>
      <c r="P38" s="85"/>
      <c r="Q38" s="20" t="str">
        <f t="shared" si="8"/>
        <v/>
      </c>
      <c r="R38" s="18"/>
      <c r="S38" s="18"/>
      <c r="T38" s="146" t="str">
        <f t="shared" si="9"/>
        <v/>
      </c>
      <c r="U38" s="21"/>
      <c r="V38" s="21"/>
      <c r="W38" s="21"/>
      <c r="X38" s="83"/>
      <c r="Y38" s="80"/>
      <c r="Z38" s="168"/>
      <c r="AA38" s="127"/>
      <c r="AB38" s="128"/>
      <c r="AC38" s="127"/>
      <c r="AD38" s="125"/>
      <c r="AE38" s="70"/>
      <c r="AG38" s="4" t="str">
        <f t="shared" si="10"/>
        <v/>
      </c>
      <c r="AH38" s="76">
        <f t="shared" si="11"/>
        <v>0</v>
      </c>
      <c r="AI38" s="76">
        <f>IF(AND($G38&lt;&gt;"",AND(I38=※編集不可※選択項目!$C$3,W38="")),1,0)</f>
        <v>0</v>
      </c>
      <c r="AJ38" s="76">
        <f t="shared" si="12"/>
        <v>0</v>
      </c>
      <c r="AK38" s="76" t="str">
        <f>IF(G38="","",TEXT(G38&amp;IF(K38&lt;&gt;※編集不可※選択項目!$F$5,"["&amp;K38&amp;"付]",""),"G/標準"))</f>
        <v/>
      </c>
      <c r="AL38" s="8">
        <f t="shared" si="13"/>
        <v>0</v>
      </c>
      <c r="AM38" s="8">
        <f t="shared" si="14"/>
        <v>0</v>
      </c>
    </row>
    <row r="39" spans="1:39" s="4" customFormat="1" ht="34.5" customHeight="1" x14ac:dyDescent="0.2">
      <c r="A39" s="34">
        <f t="shared" si="4"/>
        <v>27</v>
      </c>
      <c r="B39" s="36" t="str">
        <f t="shared" si="5"/>
        <v/>
      </c>
      <c r="C39" s="78"/>
      <c r="D39" s="16" t="str">
        <f t="shared" si="6"/>
        <v/>
      </c>
      <c r="E39" s="16" t="str">
        <f t="shared" si="7"/>
        <v/>
      </c>
      <c r="F39" s="17"/>
      <c r="G39" s="80"/>
      <c r="H39" s="38" t="str">
        <f t="shared" si="2"/>
        <v/>
      </c>
      <c r="I39" s="144"/>
      <c r="J39" s="37"/>
      <c r="K39" s="37"/>
      <c r="L39" s="18"/>
      <c r="M39" s="19"/>
      <c r="N39" s="85"/>
      <c r="O39" s="19"/>
      <c r="P39" s="85"/>
      <c r="Q39" s="20" t="str">
        <f t="shared" si="8"/>
        <v/>
      </c>
      <c r="R39" s="18"/>
      <c r="S39" s="18"/>
      <c r="T39" s="146" t="str">
        <f t="shared" si="9"/>
        <v/>
      </c>
      <c r="U39" s="21"/>
      <c r="V39" s="21"/>
      <c r="W39" s="21"/>
      <c r="X39" s="83"/>
      <c r="Y39" s="80"/>
      <c r="Z39" s="168"/>
      <c r="AA39" s="127"/>
      <c r="AB39" s="128"/>
      <c r="AC39" s="127"/>
      <c r="AD39" s="125"/>
      <c r="AE39" s="70"/>
      <c r="AG39" s="4" t="str">
        <f t="shared" si="10"/>
        <v/>
      </c>
      <c r="AH39" s="76">
        <f t="shared" si="11"/>
        <v>0</v>
      </c>
      <c r="AI39" s="76">
        <f>IF(AND($G39&lt;&gt;"",AND(I39=※編集不可※選択項目!$C$3,W39="")),1,0)</f>
        <v>0</v>
      </c>
      <c r="AJ39" s="76">
        <f t="shared" si="12"/>
        <v>0</v>
      </c>
      <c r="AK39" s="76" t="str">
        <f>IF(G39="","",TEXT(G39&amp;IF(K39&lt;&gt;※編集不可※選択項目!$F$5,"["&amp;K39&amp;"付]",""),"G/標準"))</f>
        <v/>
      </c>
      <c r="AL39" s="8">
        <f t="shared" si="13"/>
        <v>0</v>
      </c>
      <c r="AM39" s="8">
        <f t="shared" si="14"/>
        <v>0</v>
      </c>
    </row>
    <row r="40" spans="1:39" s="4" customFormat="1" ht="34.5" customHeight="1" x14ac:dyDescent="0.2">
      <c r="A40" s="34">
        <f t="shared" si="4"/>
        <v>28</v>
      </c>
      <c r="B40" s="36" t="str">
        <f t="shared" si="5"/>
        <v/>
      </c>
      <c r="C40" s="78"/>
      <c r="D40" s="16" t="str">
        <f t="shared" si="6"/>
        <v/>
      </c>
      <c r="E40" s="16" t="str">
        <f t="shared" si="7"/>
        <v/>
      </c>
      <c r="F40" s="17"/>
      <c r="G40" s="80"/>
      <c r="H40" s="38" t="str">
        <f t="shared" si="2"/>
        <v/>
      </c>
      <c r="I40" s="144"/>
      <c r="J40" s="37"/>
      <c r="K40" s="37"/>
      <c r="L40" s="18"/>
      <c r="M40" s="19"/>
      <c r="N40" s="85"/>
      <c r="O40" s="19"/>
      <c r="P40" s="85"/>
      <c r="Q40" s="20" t="str">
        <f t="shared" si="8"/>
        <v/>
      </c>
      <c r="R40" s="18"/>
      <c r="S40" s="18"/>
      <c r="T40" s="146" t="str">
        <f t="shared" si="9"/>
        <v/>
      </c>
      <c r="U40" s="21"/>
      <c r="V40" s="21"/>
      <c r="W40" s="21"/>
      <c r="X40" s="83"/>
      <c r="Y40" s="80"/>
      <c r="Z40" s="168"/>
      <c r="AA40" s="127"/>
      <c r="AB40" s="128"/>
      <c r="AC40" s="127"/>
      <c r="AD40" s="125"/>
      <c r="AE40" s="70"/>
      <c r="AG40" s="4" t="str">
        <f t="shared" si="10"/>
        <v/>
      </c>
      <c r="AH40" s="76">
        <f t="shared" si="11"/>
        <v>0</v>
      </c>
      <c r="AI40" s="76">
        <f>IF(AND($G40&lt;&gt;"",AND(I40=※編集不可※選択項目!$C$3,W40="")),1,0)</f>
        <v>0</v>
      </c>
      <c r="AJ40" s="76">
        <f t="shared" si="12"/>
        <v>0</v>
      </c>
      <c r="AK40" s="76" t="str">
        <f>IF(G40="","",TEXT(G40&amp;IF(K40&lt;&gt;※編集不可※選択項目!$F$5,"["&amp;K40&amp;"付]",""),"G/標準"))</f>
        <v/>
      </c>
      <c r="AL40" s="8">
        <f t="shared" si="13"/>
        <v>0</v>
      </c>
      <c r="AM40" s="8">
        <f t="shared" si="14"/>
        <v>0</v>
      </c>
    </row>
    <row r="41" spans="1:39" s="4" customFormat="1" ht="34.5" customHeight="1" x14ac:dyDescent="0.2">
      <c r="A41" s="34">
        <f t="shared" si="4"/>
        <v>29</v>
      </c>
      <c r="B41" s="36" t="str">
        <f t="shared" si="5"/>
        <v/>
      </c>
      <c r="C41" s="78"/>
      <c r="D41" s="16" t="str">
        <f t="shared" si="6"/>
        <v/>
      </c>
      <c r="E41" s="16" t="str">
        <f t="shared" si="7"/>
        <v/>
      </c>
      <c r="F41" s="17"/>
      <c r="G41" s="80"/>
      <c r="H41" s="38" t="str">
        <f t="shared" si="2"/>
        <v/>
      </c>
      <c r="I41" s="144"/>
      <c r="J41" s="37"/>
      <c r="K41" s="37"/>
      <c r="L41" s="18"/>
      <c r="M41" s="19"/>
      <c r="N41" s="85"/>
      <c r="O41" s="19"/>
      <c r="P41" s="85"/>
      <c r="Q41" s="20" t="str">
        <f t="shared" si="8"/>
        <v/>
      </c>
      <c r="R41" s="18"/>
      <c r="S41" s="18"/>
      <c r="T41" s="146" t="str">
        <f t="shared" si="9"/>
        <v/>
      </c>
      <c r="U41" s="21"/>
      <c r="V41" s="21"/>
      <c r="W41" s="21"/>
      <c r="X41" s="83"/>
      <c r="Y41" s="80"/>
      <c r="Z41" s="168"/>
      <c r="AA41" s="127"/>
      <c r="AB41" s="128"/>
      <c r="AC41" s="127"/>
      <c r="AD41" s="125"/>
      <c r="AE41" s="70"/>
      <c r="AG41" s="4" t="str">
        <f t="shared" si="10"/>
        <v/>
      </c>
      <c r="AH41" s="76">
        <f t="shared" si="11"/>
        <v>0</v>
      </c>
      <c r="AI41" s="76">
        <f>IF(AND($G41&lt;&gt;"",AND(I41=※編集不可※選択項目!$C$3,W41="")),1,0)</f>
        <v>0</v>
      </c>
      <c r="AJ41" s="76">
        <f t="shared" si="12"/>
        <v>0</v>
      </c>
      <c r="AK41" s="76" t="str">
        <f>IF(G41="","",TEXT(G41&amp;IF(K41&lt;&gt;※編集不可※選択項目!$F$5,"["&amp;K41&amp;"付]",""),"G/標準"))</f>
        <v/>
      </c>
      <c r="AL41" s="8">
        <f t="shared" si="13"/>
        <v>0</v>
      </c>
      <c r="AM41" s="8">
        <f t="shared" si="14"/>
        <v>0</v>
      </c>
    </row>
    <row r="42" spans="1:39" s="4" customFormat="1" ht="34.5" customHeight="1" x14ac:dyDescent="0.2">
      <c r="A42" s="34">
        <f t="shared" si="4"/>
        <v>30</v>
      </c>
      <c r="B42" s="36" t="str">
        <f t="shared" si="5"/>
        <v/>
      </c>
      <c r="C42" s="78"/>
      <c r="D42" s="16" t="str">
        <f t="shared" si="6"/>
        <v/>
      </c>
      <c r="E42" s="16" t="str">
        <f t="shared" si="7"/>
        <v/>
      </c>
      <c r="F42" s="17"/>
      <c r="G42" s="80"/>
      <c r="H42" s="38" t="str">
        <f t="shared" si="2"/>
        <v/>
      </c>
      <c r="I42" s="144"/>
      <c r="J42" s="37"/>
      <c r="K42" s="37"/>
      <c r="L42" s="18"/>
      <c r="M42" s="19"/>
      <c r="N42" s="85"/>
      <c r="O42" s="19"/>
      <c r="P42" s="85"/>
      <c r="Q42" s="20" t="str">
        <f t="shared" si="8"/>
        <v/>
      </c>
      <c r="R42" s="18"/>
      <c r="S42" s="18"/>
      <c r="T42" s="146" t="str">
        <f t="shared" si="9"/>
        <v/>
      </c>
      <c r="U42" s="21"/>
      <c r="V42" s="21"/>
      <c r="W42" s="21"/>
      <c r="X42" s="83"/>
      <c r="Y42" s="80"/>
      <c r="Z42" s="168"/>
      <c r="AA42" s="127"/>
      <c r="AB42" s="128"/>
      <c r="AC42" s="127"/>
      <c r="AD42" s="125"/>
      <c r="AE42" s="70"/>
      <c r="AG42" s="4" t="str">
        <f t="shared" si="10"/>
        <v/>
      </c>
      <c r="AH42" s="76">
        <f t="shared" si="11"/>
        <v>0</v>
      </c>
      <c r="AI42" s="76">
        <f>IF(AND($G42&lt;&gt;"",AND(I42=※編集不可※選択項目!$C$3,W42="")),1,0)</f>
        <v>0</v>
      </c>
      <c r="AJ42" s="76">
        <f t="shared" si="12"/>
        <v>0</v>
      </c>
      <c r="AK42" s="76" t="str">
        <f>IF(G42="","",TEXT(G42&amp;IF(K42&lt;&gt;※編集不可※選択項目!$F$5,"["&amp;K42&amp;"付]",""),"G/標準"))</f>
        <v/>
      </c>
      <c r="AL42" s="8">
        <f t="shared" si="13"/>
        <v>0</v>
      </c>
      <c r="AM42" s="8">
        <f t="shared" si="14"/>
        <v>0</v>
      </c>
    </row>
    <row r="43" spans="1:39" s="4" customFormat="1" ht="34.5" customHeight="1" x14ac:dyDescent="0.2">
      <c r="A43" s="34">
        <f t="shared" si="4"/>
        <v>31</v>
      </c>
      <c r="B43" s="36" t="str">
        <f t="shared" si="5"/>
        <v/>
      </c>
      <c r="C43" s="78"/>
      <c r="D43" s="16" t="str">
        <f t="shared" si="6"/>
        <v/>
      </c>
      <c r="E43" s="16" t="str">
        <f t="shared" si="7"/>
        <v/>
      </c>
      <c r="F43" s="17"/>
      <c r="G43" s="80"/>
      <c r="H43" s="38" t="str">
        <f t="shared" si="2"/>
        <v/>
      </c>
      <c r="I43" s="144"/>
      <c r="J43" s="37"/>
      <c r="K43" s="37"/>
      <c r="L43" s="18"/>
      <c r="M43" s="19"/>
      <c r="N43" s="85"/>
      <c r="O43" s="19"/>
      <c r="P43" s="85"/>
      <c r="Q43" s="20" t="str">
        <f t="shared" si="8"/>
        <v/>
      </c>
      <c r="R43" s="18"/>
      <c r="S43" s="18"/>
      <c r="T43" s="146" t="str">
        <f t="shared" si="9"/>
        <v/>
      </c>
      <c r="U43" s="21"/>
      <c r="V43" s="21"/>
      <c r="W43" s="21"/>
      <c r="X43" s="83"/>
      <c r="Y43" s="80"/>
      <c r="Z43" s="168"/>
      <c r="AA43" s="127"/>
      <c r="AB43" s="128"/>
      <c r="AC43" s="127"/>
      <c r="AD43" s="125"/>
      <c r="AE43" s="70"/>
      <c r="AG43" s="4" t="str">
        <f t="shared" si="10"/>
        <v/>
      </c>
      <c r="AH43" s="76">
        <f t="shared" si="11"/>
        <v>0</v>
      </c>
      <c r="AI43" s="76">
        <f>IF(AND($G43&lt;&gt;"",AND(I43=※編集不可※選択項目!$C$3,W43="")),1,0)</f>
        <v>0</v>
      </c>
      <c r="AJ43" s="76">
        <f t="shared" si="12"/>
        <v>0</v>
      </c>
      <c r="AK43" s="76" t="str">
        <f>IF(G43="","",TEXT(G43&amp;IF(K43&lt;&gt;※編集不可※選択項目!$F$5,"["&amp;K43&amp;"付]",""),"G/標準"))</f>
        <v/>
      </c>
      <c r="AL43" s="8">
        <f t="shared" si="13"/>
        <v>0</v>
      </c>
      <c r="AM43" s="8">
        <f t="shared" si="14"/>
        <v>0</v>
      </c>
    </row>
    <row r="44" spans="1:39" s="4" customFormat="1" ht="34.5" customHeight="1" x14ac:dyDescent="0.2">
      <c r="A44" s="34">
        <f t="shared" si="4"/>
        <v>32</v>
      </c>
      <c r="B44" s="36" t="str">
        <f t="shared" si="5"/>
        <v/>
      </c>
      <c r="C44" s="78"/>
      <c r="D44" s="16" t="str">
        <f t="shared" si="6"/>
        <v/>
      </c>
      <c r="E44" s="16" t="str">
        <f t="shared" si="7"/>
        <v/>
      </c>
      <c r="F44" s="17"/>
      <c r="G44" s="80"/>
      <c r="H44" s="38" t="str">
        <f t="shared" ref="H44:H61" si="15">G44&amp;AG44</f>
        <v/>
      </c>
      <c r="I44" s="144"/>
      <c r="J44" s="37"/>
      <c r="K44" s="37"/>
      <c r="L44" s="18"/>
      <c r="M44" s="19"/>
      <c r="N44" s="85"/>
      <c r="O44" s="19"/>
      <c r="P44" s="85"/>
      <c r="Q44" s="20" t="str">
        <f t="shared" si="8"/>
        <v/>
      </c>
      <c r="R44" s="18"/>
      <c r="S44" s="18"/>
      <c r="T44" s="146" t="str">
        <f t="shared" si="9"/>
        <v/>
      </c>
      <c r="U44" s="21"/>
      <c r="V44" s="21"/>
      <c r="W44" s="21"/>
      <c r="X44" s="83"/>
      <c r="Y44" s="80"/>
      <c r="Z44" s="168"/>
      <c r="AA44" s="127"/>
      <c r="AB44" s="128"/>
      <c r="AC44" s="127"/>
      <c r="AD44" s="125"/>
      <c r="AE44" s="70"/>
      <c r="AG44" s="4" t="str">
        <f t="shared" si="10"/>
        <v/>
      </c>
      <c r="AH44" s="76">
        <f t="shared" si="11"/>
        <v>0</v>
      </c>
      <c r="AI44" s="76">
        <f>IF(AND($G44&lt;&gt;"",AND(I44=※編集不可※選択項目!$C$3,W44="")),1,0)</f>
        <v>0</v>
      </c>
      <c r="AJ44" s="76">
        <f t="shared" si="12"/>
        <v>0</v>
      </c>
      <c r="AK44" s="76" t="str">
        <f>IF(G44="","",TEXT(G44&amp;IF(K44&lt;&gt;※編集不可※選択項目!$F$5,"["&amp;K44&amp;"付]",""),"G/標準"))</f>
        <v/>
      </c>
      <c r="AL44" s="8">
        <f t="shared" si="13"/>
        <v>0</v>
      </c>
      <c r="AM44" s="8">
        <f t="shared" si="14"/>
        <v>0</v>
      </c>
    </row>
    <row r="45" spans="1:39" s="4" customFormat="1" ht="34.5" customHeight="1" x14ac:dyDescent="0.2">
      <c r="A45" s="34">
        <f t="shared" si="4"/>
        <v>33</v>
      </c>
      <c r="B45" s="36" t="str">
        <f t="shared" si="5"/>
        <v/>
      </c>
      <c r="C45" s="78"/>
      <c r="D45" s="16" t="str">
        <f t="shared" si="6"/>
        <v/>
      </c>
      <c r="E45" s="16" t="str">
        <f t="shared" si="7"/>
        <v/>
      </c>
      <c r="F45" s="17"/>
      <c r="G45" s="80"/>
      <c r="H45" s="38" t="str">
        <f t="shared" si="15"/>
        <v/>
      </c>
      <c r="I45" s="144"/>
      <c r="J45" s="37"/>
      <c r="K45" s="37"/>
      <c r="L45" s="18"/>
      <c r="M45" s="19"/>
      <c r="N45" s="85"/>
      <c r="O45" s="19"/>
      <c r="P45" s="85"/>
      <c r="Q45" s="20" t="str">
        <f t="shared" si="8"/>
        <v/>
      </c>
      <c r="R45" s="18"/>
      <c r="S45" s="18"/>
      <c r="T45" s="146" t="str">
        <f t="shared" ref="T45:T61" si="16">IFERROR(IF($N45="","",ROUNDDOWN((ABS($N45-$P45)/$N45)/IF($S45="","",IF(($S45-$R45)=0,1,($S45-$R45)))*100,1)),"")</f>
        <v/>
      </c>
      <c r="U45" s="21"/>
      <c r="V45" s="21"/>
      <c r="W45" s="21"/>
      <c r="X45" s="83"/>
      <c r="Y45" s="80"/>
      <c r="Z45" s="168"/>
      <c r="AA45" s="127"/>
      <c r="AB45" s="128"/>
      <c r="AC45" s="127"/>
      <c r="AD45" s="125"/>
      <c r="AE45" s="70"/>
      <c r="AG45" s="4" t="str">
        <f t="shared" si="10"/>
        <v/>
      </c>
      <c r="AH45" s="76">
        <f t="shared" si="11"/>
        <v>0</v>
      </c>
      <c r="AI45" s="76">
        <f>IF(AND($G45&lt;&gt;"",AND(I45=※編集不可※選択項目!$C$3,W45="")),1,0)</f>
        <v>0</v>
      </c>
      <c r="AJ45" s="76">
        <f t="shared" si="12"/>
        <v>0</v>
      </c>
      <c r="AK45" s="76" t="str">
        <f>IF(G45="","",TEXT(G45&amp;IF(K45&lt;&gt;※編集不可※選択項目!$F$5,"["&amp;K45&amp;"付]",""),"G/標準"))</f>
        <v/>
      </c>
      <c r="AL45" s="8">
        <f t="shared" si="13"/>
        <v>0</v>
      </c>
      <c r="AM45" s="8">
        <f t="shared" si="14"/>
        <v>0</v>
      </c>
    </row>
    <row r="46" spans="1:39" s="4" customFormat="1" ht="34.5" customHeight="1" x14ac:dyDescent="0.2">
      <c r="A46" s="34">
        <f t="shared" si="4"/>
        <v>34</v>
      </c>
      <c r="B46" s="36" t="str">
        <f t="shared" si="5"/>
        <v/>
      </c>
      <c r="C46" s="78"/>
      <c r="D46" s="16" t="str">
        <f t="shared" si="6"/>
        <v/>
      </c>
      <c r="E46" s="16" t="str">
        <f t="shared" si="7"/>
        <v/>
      </c>
      <c r="F46" s="17"/>
      <c r="G46" s="80"/>
      <c r="H46" s="38" t="str">
        <f t="shared" si="15"/>
        <v/>
      </c>
      <c r="I46" s="144"/>
      <c r="J46" s="37"/>
      <c r="K46" s="37"/>
      <c r="L46" s="18"/>
      <c r="M46" s="19"/>
      <c r="N46" s="85"/>
      <c r="O46" s="19"/>
      <c r="P46" s="85"/>
      <c r="Q46" s="20" t="str">
        <f t="shared" si="8"/>
        <v/>
      </c>
      <c r="R46" s="18"/>
      <c r="S46" s="18"/>
      <c r="T46" s="146" t="str">
        <f t="shared" si="16"/>
        <v/>
      </c>
      <c r="U46" s="21"/>
      <c r="V46" s="21"/>
      <c r="W46" s="21"/>
      <c r="X46" s="83"/>
      <c r="Y46" s="80"/>
      <c r="Z46" s="168"/>
      <c r="AA46" s="127"/>
      <c r="AB46" s="128"/>
      <c r="AC46" s="127"/>
      <c r="AD46" s="125"/>
      <c r="AE46" s="70"/>
      <c r="AG46" s="4" t="str">
        <f t="shared" si="10"/>
        <v/>
      </c>
      <c r="AH46" s="76">
        <f t="shared" si="11"/>
        <v>0</v>
      </c>
      <c r="AI46" s="76">
        <f>IF(AND($G46&lt;&gt;"",AND(I46=※編集不可※選択項目!$C$3,W46="")),1,0)</f>
        <v>0</v>
      </c>
      <c r="AJ46" s="76">
        <f t="shared" si="12"/>
        <v>0</v>
      </c>
      <c r="AK46" s="76" t="str">
        <f>IF(G46="","",TEXT(G46&amp;IF(K46&lt;&gt;※編集不可※選択項目!$F$5,"["&amp;K46&amp;"付]",""),"G/標準"))</f>
        <v/>
      </c>
      <c r="AL46" s="8">
        <f t="shared" si="13"/>
        <v>0</v>
      </c>
      <c r="AM46" s="8">
        <f t="shared" si="14"/>
        <v>0</v>
      </c>
    </row>
    <row r="47" spans="1:39" s="4" customFormat="1" ht="34.5" customHeight="1" x14ac:dyDescent="0.2">
      <c r="A47" s="34">
        <f t="shared" si="4"/>
        <v>35</v>
      </c>
      <c r="B47" s="36" t="str">
        <f t="shared" si="5"/>
        <v/>
      </c>
      <c r="C47" s="78"/>
      <c r="D47" s="16" t="str">
        <f t="shared" si="6"/>
        <v/>
      </c>
      <c r="E47" s="16" t="str">
        <f t="shared" si="7"/>
        <v/>
      </c>
      <c r="F47" s="17"/>
      <c r="G47" s="80"/>
      <c r="H47" s="38" t="str">
        <f t="shared" si="15"/>
        <v/>
      </c>
      <c r="I47" s="144"/>
      <c r="J47" s="37"/>
      <c r="K47" s="37"/>
      <c r="L47" s="18"/>
      <c r="M47" s="19"/>
      <c r="N47" s="85"/>
      <c r="O47" s="19"/>
      <c r="P47" s="85"/>
      <c r="Q47" s="20" t="str">
        <f t="shared" si="8"/>
        <v/>
      </c>
      <c r="R47" s="18"/>
      <c r="S47" s="18"/>
      <c r="T47" s="146" t="str">
        <f t="shared" si="16"/>
        <v/>
      </c>
      <c r="U47" s="21"/>
      <c r="V47" s="21"/>
      <c r="W47" s="21"/>
      <c r="X47" s="83"/>
      <c r="Y47" s="80"/>
      <c r="Z47" s="168"/>
      <c r="AA47" s="127"/>
      <c r="AB47" s="128"/>
      <c r="AC47" s="127"/>
      <c r="AD47" s="125"/>
      <c r="AE47" s="70"/>
      <c r="AG47" s="4" t="str">
        <f t="shared" si="10"/>
        <v/>
      </c>
      <c r="AH47" s="76">
        <f t="shared" si="11"/>
        <v>0</v>
      </c>
      <c r="AI47" s="76">
        <f>IF(AND($G47&lt;&gt;"",AND(I47=※編集不可※選択項目!$C$3,W47="")),1,0)</f>
        <v>0</v>
      </c>
      <c r="AJ47" s="76">
        <f t="shared" si="12"/>
        <v>0</v>
      </c>
      <c r="AK47" s="76" t="str">
        <f>IF(G47="","",TEXT(G47&amp;IF(K47&lt;&gt;※編集不可※選択項目!$F$5,"["&amp;K47&amp;"付]",""),"G/標準"))</f>
        <v/>
      </c>
      <c r="AL47" s="8">
        <f t="shared" si="13"/>
        <v>0</v>
      </c>
      <c r="AM47" s="8">
        <f t="shared" si="14"/>
        <v>0</v>
      </c>
    </row>
    <row r="48" spans="1:39" s="4" customFormat="1" ht="34.5" customHeight="1" x14ac:dyDescent="0.2">
      <c r="A48" s="34">
        <f t="shared" si="4"/>
        <v>36</v>
      </c>
      <c r="B48" s="36" t="str">
        <f t="shared" si="5"/>
        <v/>
      </c>
      <c r="C48" s="78"/>
      <c r="D48" s="16" t="str">
        <f t="shared" si="6"/>
        <v/>
      </c>
      <c r="E48" s="16" t="str">
        <f t="shared" si="7"/>
        <v/>
      </c>
      <c r="F48" s="17"/>
      <c r="G48" s="80"/>
      <c r="H48" s="38" t="str">
        <f t="shared" si="15"/>
        <v/>
      </c>
      <c r="I48" s="144"/>
      <c r="J48" s="37"/>
      <c r="K48" s="37"/>
      <c r="L48" s="18"/>
      <c r="M48" s="19"/>
      <c r="N48" s="85"/>
      <c r="O48" s="19"/>
      <c r="P48" s="85"/>
      <c r="Q48" s="20" t="str">
        <f t="shared" si="8"/>
        <v/>
      </c>
      <c r="R48" s="18"/>
      <c r="S48" s="18"/>
      <c r="T48" s="146" t="str">
        <f t="shared" si="16"/>
        <v/>
      </c>
      <c r="U48" s="21"/>
      <c r="V48" s="21"/>
      <c r="W48" s="21"/>
      <c r="X48" s="83"/>
      <c r="Y48" s="80"/>
      <c r="Z48" s="168"/>
      <c r="AA48" s="127"/>
      <c r="AB48" s="128"/>
      <c r="AC48" s="127"/>
      <c r="AD48" s="125"/>
      <c r="AE48" s="70"/>
      <c r="AG48" s="4" t="str">
        <f t="shared" si="10"/>
        <v/>
      </c>
      <c r="AH48" s="76">
        <f t="shared" si="11"/>
        <v>0</v>
      </c>
      <c r="AI48" s="76">
        <f>IF(AND($G48&lt;&gt;"",AND(I48=※編集不可※選択項目!$C$3,W48="")),1,0)</f>
        <v>0</v>
      </c>
      <c r="AJ48" s="76">
        <f t="shared" si="12"/>
        <v>0</v>
      </c>
      <c r="AK48" s="76" t="str">
        <f>IF(G48="","",TEXT(G48&amp;IF(K48&lt;&gt;※編集不可※選択項目!$F$5,"["&amp;K48&amp;"付]",""),"G/標準"))</f>
        <v/>
      </c>
      <c r="AL48" s="8">
        <f t="shared" si="13"/>
        <v>0</v>
      </c>
      <c r="AM48" s="8">
        <f t="shared" si="14"/>
        <v>0</v>
      </c>
    </row>
    <row r="49" spans="1:39" s="4" customFormat="1" ht="34.5" customHeight="1" x14ac:dyDescent="0.2">
      <c r="A49" s="34">
        <f t="shared" si="4"/>
        <v>37</v>
      </c>
      <c r="B49" s="36" t="str">
        <f t="shared" si="5"/>
        <v/>
      </c>
      <c r="C49" s="78"/>
      <c r="D49" s="16" t="str">
        <f t="shared" si="6"/>
        <v/>
      </c>
      <c r="E49" s="16" t="str">
        <f t="shared" si="7"/>
        <v/>
      </c>
      <c r="F49" s="17"/>
      <c r="G49" s="80"/>
      <c r="H49" s="38" t="str">
        <f t="shared" si="15"/>
        <v/>
      </c>
      <c r="I49" s="144"/>
      <c r="J49" s="37"/>
      <c r="K49" s="37"/>
      <c r="L49" s="18"/>
      <c r="M49" s="19"/>
      <c r="N49" s="85"/>
      <c r="O49" s="19"/>
      <c r="P49" s="85"/>
      <c r="Q49" s="20" t="str">
        <f t="shared" si="8"/>
        <v/>
      </c>
      <c r="R49" s="18"/>
      <c r="S49" s="18"/>
      <c r="T49" s="146" t="str">
        <f t="shared" si="16"/>
        <v/>
      </c>
      <c r="U49" s="21"/>
      <c r="V49" s="21"/>
      <c r="W49" s="21"/>
      <c r="X49" s="83"/>
      <c r="Y49" s="80"/>
      <c r="Z49" s="168"/>
      <c r="AA49" s="127"/>
      <c r="AB49" s="128"/>
      <c r="AC49" s="127"/>
      <c r="AD49" s="125"/>
      <c r="AE49" s="70"/>
      <c r="AG49" s="4" t="str">
        <f t="shared" si="10"/>
        <v/>
      </c>
      <c r="AH49" s="76">
        <f t="shared" si="11"/>
        <v>0</v>
      </c>
      <c r="AI49" s="76">
        <f>IF(AND($G49&lt;&gt;"",AND(I49=※編集不可※選択項目!$C$3,W49="")),1,0)</f>
        <v>0</v>
      </c>
      <c r="AJ49" s="76">
        <f t="shared" si="12"/>
        <v>0</v>
      </c>
      <c r="AK49" s="76" t="str">
        <f>IF(G49="","",TEXT(G49&amp;IF(K49&lt;&gt;※編集不可※選択項目!$F$5,"["&amp;K49&amp;"付]",""),"G/標準"))</f>
        <v/>
      </c>
      <c r="AL49" s="8">
        <f t="shared" si="13"/>
        <v>0</v>
      </c>
      <c r="AM49" s="8">
        <f t="shared" si="14"/>
        <v>0</v>
      </c>
    </row>
    <row r="50" spans="1:39" s="4" customFormat="1" ht="34.5" customHeight="1" x14ac:dyDescent="0.2">
      <c r="A50" s="34">
        <f t="shared" si="4"/>
        <v>38</v>
      </c>
      <c r="B50" s="36" t="str">
        <f t="shared" si="5"/>
        <v/>
      </c>
      <c r="C50" s="78"/>
      <c r="D50" s="16" t="str">
        <f t="shared" si="6"/>
        <v/>
      </c>
      <c r="E50" s="16" t="str">
        <f t="shared" si="7"/>
        <v/>
      </c>
      <c r="F50" s="17"/>
      <c r="G50" s="80"/>
      <c r="H50" s="38" t="str">
        <f t="shared" si="15"/>
        <v/>
      </c>
      <c r="I50" s="144"/>
      <c r="J50" s="37"/>
      <c r="K50" s="37"/>
      <c r="L50" s="18"/>
      <c r="M50" s="19"/>
      <c r="N50" s="85"/>
      <c r="O50" s="19"/>
      <c r="P50" s="85"/>
      <c r="Q50" s="20" t="str">
        <f t="shared" si="8"/>
        <v/>
      </c>
      <c r="R50" s="18"/>
      <c r="S50" s="18"/>
      <c r="T50" s="146" t="str">
        <f t="shared" si="16"/>
        <v/>
      </c>
      <c r="U50" s="21"/>
      <c r="V50" s="21"/>
      <c r="W50" s="21"/>
      <c r="X50" s="83"/>
      <c r="Y50" s="80"/>
      <c r="Z50" s="168"/>
      <c r="AA50" s="127"/>
      <c r="AB50" s="128"/>
      <c r="AC50" s="127"/>
      <c r="AD50" s="125"/>
      <c r="AE50" s="70"/>
      <c r="AG50" s="4" t="str">
        <f t="shared" si="10"/>
        <v/>
      </c>
      <c r="AH50" s="76">
        <f t="shared" si="11"/>
        <v>0</v>
      </c>
      <c r="AI50" s="76">
        <f>IF(AND($G50&lt;&gt;"",AND(I50=※編集不可※選択項目!$C$3,W50="")),1,0)</f>
        <v>0</v>
      </c>
      <c r="AJ50" s="76">
        <f t="shared" si="12"/>
        <v>0</v>
      </c>
      <c r="AK50" s="76" t="str">
        <f>IF(G50="","",TEXT(G50&amp;IF(K50&lt;&gt;※編集不可※選択項目!$F$5,"["&amp;K50&amp;"付]",""),"G/標準"))</f>
        <v/>
      </c>
      <c r="AL50" s="8">
        <f t="shared" si="13"/>
        <v>0</v>
      </c>
      <c r="AM50" s="8">
        <f t="shared" si="14"/>
        <v>0</v>
      </c>
    </row>
    <row r="51" spans="1:39" s="4" customFormat="1" ht="34.5" customHeight="1" x14ac:dyDescent="0.2">
      <c r="A51" s="34">
        <f t="shared" si="4"/>
        <v>39</v>
      </c>
      <c r="B51" s="36" t="str">
        <f t="shared" si="5"/>
        <v/>
      </c>
      <c r="C51" s="78"/>
      <c r="D51" s="16" t="str">
        <f t="shared" si="6"/>
        <v/>
      </c>
      <c r="E51" s="16" t="str">
        <f t="shared" si="7"/>
        <v/>
      </c>
      <c r="F51" s="17"/>
      <c r="G51" s="80"/>
      <c r="H51" s="38" t="str">
        <f t="shared" si="15"/>
        <v/>
      </c>
      <c r="I51" s="144"/>
      <c r="J51" s="37"/>
      <c r="K51" s="37"/>
      <c r="L51" s="18"/>
      <c r="M51" s="19"/>
      <c r="N51" s="85"/>
      <c r="O51" s="19"/>
      <c r="P51" s="85"/>
      <c r="Q51" s="20" t="str">
        <f t="shared" si="8"/>
        <v/>
      </c>
      <c r="R51" s="18"/>
      <c r="S51" s="18"/>
      <c r="T51" s="146" t="str">
        <f t="shared" si="16"/>
        <v/>
      </c>
      <c r="U51" s="21"/>
      <c r="V51" s="21"/>
      <c r="W51" s="21"/>
      <c r="X51" s="83"/>
      <c r="Y51" s="80"/>
      <c r="Z51" s="168"/>
      <c r="AA51" s="127"/>
      <c r="AB51" s="128"/>
      <c r="AC51" s="127"/>
      <c r="AD51" s="125"/>
      <c r="AE51" s="70"/>
      <c r="AG51" s="4" t="str">
        <f t="shared" si="10"/>
        <v/>
      </c>
      <c r="AH51" s="76">
        <f t="shared" si="11"/>
        <v>0</v>
      </c>
      <c r="AI51" s="76">
        <f>IF(AND($G51&lt;&gt;"",AND(I51=※編集不可※選択項目!$C$3,W51="")),1,0)</f>
        <v>0</v>
      </c>
      <c r="AJ51" s="76">
        <f t="shared" si="12"/>
        <v>0</v>
      </c>
      <c r="AK51" s="76" t="str">
        <f>IF(G51="","",TEXT(G51&amp;IF(K51&lt;&gt;※編集不可※選択項目!$F$5,"["&amp;K51&amp;"付]",""),"G/標準"))</f>
        <v/>
      </c>
      <c r="AL51" s="8">
        <f t="shared" si="13"/>
        <v>0</v>
      </c>
      <c r="AM51" s="8">
        <f t="shared" si="14"/>
        <v>0</v>
      </c>
    </row>
    <row r="52" spans="1:39" s="4" customFormat="1" ht="34.5" customHeight="1" x14ac:dyDescent="0.2">
      <c r="A52" s="34">
        <f t="shared" si="4"/>
        <v>40</v>
      </c>
      <c r="B52" s="36" t="str">
        <f t="shared" si="5"/>
        <v/>
      </c>
      <c r="C52" s="78"/>
      <c r="D52" s="16" t="str">
        <f t="shared" si="6"/>
        <v/>
      </c>
      <c r="E52" s="16" t="str">
        <f t="shared" si="7"/>
        <v/>
      </c>
      <c r="F52" s="17"/>
      <c r="G52" s="80"/>
      <c r="H52" s="38" t="str">
        <f t="shared" si="15"/>
        <v/>
      </c>
      <c r="I52" s="144"/>
      <c r="J52" s="37"/>
      <c r="K52" s="37"/>
      <c r="L52" s="18"/>
      <c r="M52" s="19"/>
      <c r="N52" s="85"/>
      <c r="O52" s="19"/>
      <c r="P52" s="85"/>
      <c r="Q52" s="20" t="str">
        <f t="shared" si="8"/>
        <v/>
      </c>
      <c r="R52" s="18"/>
      <c r="S52" s="18"/>
      <c r="T52" s="146" t="str">
        <f t="shared" si="16"/>
        <v/>
      </c>
      <c r="U52" s="21"/>
      <c r="V52" s="21"/>
      <c r="W52" s="21"/>
      <c r="X52" s="83"/>
      <c r="Y52" s="80"/>
      <c r="Z52" s="168"/>
      <c r="AA52" s="127"/>
      <c r="AB52" s="128"/>
      <c r="AC52" s="127"/>
      <c r="AD52" s="125"/>
      <c r="AE52" s="70"/>
      <c r="AG52" s="4" t="str">
        <f t="shared" si="10"/>
        <v/>
      </c>
      <c r="AH52" s="76">
        <f t="shared" si="11"/>
        <v>0</v>
      </c>
      <c r="AI52" s="76">
        <f>IF(AND($G52&lt;&gt;"",AND(I52=※編集不可※選択項目!$C$3,W52="")),1,0)</f>
        <v>0</v>
      </c>
      <c r="AJ52" s="76">
        <f t="shared" si="12"/>
        <v>0</v>
      </c>
      <c r="AK52" s="76" t="str">
        <f>IF(G52="","",TEXT(G52&amp;IF(K52&lt;&gt;※編集不可※選択項目!$F$5,"["&amp;K52&amp;"付]",""),"G/標準"))</f>
        <v/>
      </c>
      <c r="AL52" s="8">
        <f t="shared" si="13"/>
        <v>0</v>
      </c>
      <c r="AM52" s="8">
        <f t="shared" si="14"/>
        <v>0</v>
      </c>
    </row>
    <row r="53" spans="1:39" s="4" customFormat="1" ht="34.5" customHeight="1" x14ac:dyDescent="0.2">
      <c r="A53" s="34">
        <f t="shared" si="4"/>
        <v>41</v>
      </c>
      <c r="B53" s="36" t="str">
        <f t="shared" si="5"/>
        <v/>
      </c>
      <c r="C53" s="78"/>
      <c r="D53" s="16" t="str">
        <f t="shared" si="6"/>
        <v/>
      </c>
      <c r="E53" s="16" t="str">
        <f t="shared" si="7"/>
        <v/>
      </c>
      <c r="F53" s="17"/>
      <c r="G53" s="80"/>
      <c r="H53" s="38" t="str">
        <f t="shared" si="15"/>
        <v/>
      </c>
      <c r="I53" s="144"/>
      <c r="J53" s="37"/>
      <c r="K53" s="37"/>
      <c r="L53" s="18"/>
      <c r="M53" s="19"/>
      <c r="N53" s="85"/>
      <c r="O53" s="19"/>
      <c r="P53" s="85"/>
      <c r="Q53" s="20" t="str">
        <f t="shared" si="8"/>
        <v/>
      </c>
      <c r="R53" s="18"/>
      <c r="S53" s="18"/>
      <c r="T53" s="146" t="str">
        <f t="shared" si="16"/>
        <v/>
      </c>
      <c r="U53" s="21"/>
      <c r="V53" s="21"/>
      <c r="W53" s="21"/>
      <c r="X53" s="83"/>
      <c r="Y53" s="80"/>
      <c r="Z53" s="168"/>
      <c r="AA53" s="127"/>
      <c r="AB53" s="128"/>
      <c r="AC53" s="127"/>
      <c r="AD53" s="125"/>
      <c r="AE53" s="70"/>
      <c r="AG53" s="4" t="str">
        <f t="shared" si="10"/>
        <v/>
      </c>
      <c r="AH53" s="76">
        <f t="shared" si="11"/>
        <v>0</v>
      </c>
      <c r="AI53" s="76">
        <f>IF(AND($G53&lt;&gt;"",AND(I53=※編集不可※選択項目!$C$3,W53="")),1,0)</f>
        <v>0</v>
      </c>
      <c r="AJ53" s="76">
        <f t="shared" si="12"/>
        <v>0</v>
      </c>
      <c r="AK53" s="76" t="str">
        <f>IF(G53="","",TEXT(G53&amp;IF(K53&lt;&gt;※編集不可※選択項目!$F$5,"["&amp;K53&amp;"付]",""),"G/標準"))</f>
        <v/>
      </c>
      <c r="AL53" s="8">
        <f t="shared" si="13"/>
        <v>0</v>
      </c>
      <c r="AM53" s="8">
        <f t="shared" si="14"/>
        <v>0</v>
      </c>
    </row>
    <row r="54" spans="1:39" s="4" customFormat="1" ht="34.5" customHeight="1" x14ac:dyDescent="0.2">
      <c r="A54" s="34">
        <f t="shared" si="4"/>
        <v>42</v>
      </c>
      <c r="B54" s="36" t="str">
        <f t="shared" si="5"/>
        <v/>
      </c>
      <c r="C54" s="78"/>
      <c r="D54" s="16" t="str">
        <f t="shared" si="6"/>
        <v/>
      </c>
      <c r="E54" s="16" t="str">
        <f t="shared" si="7"/>
        <v/>
      </c>
      <c r="F54" s="17"/>
      <c r="G54" s="80"/>
      <c r="H54" s="38" t="str">
        <f t="shared" si="15"/>
        <v/>
      </c>
      <c r="I54" s="144"/>
      <c r="J54" s="37"/>
      <c r="K54" s="37"/>
      <c r="L54" s="18"/>
      <c r="M54" s="19"/>
      <c r="N54" s="85"/>
      <c r="O54" s="19"/>
      <c r="P54" s="85"/>
      <c r="Q54" s="20" t="str">
        <f t="shared" si="8"/>
        <v/>
      </c>
      <c r="R54" s="18"/>
      <c r="S54" s="18"/>
      <c r="T54" s="146" t="str">
        <f t="shared" si="16"/>
        <v/>
      </c>
      <c r="U54" s="21"/>
      <c r="V54" s="21"/>
      <c r="W54" s="21"/>
      <c r="X54" s="83"/>
      <c r="Y54" s="80"/>
      <c r="Z54" s="168"/>
      <c r="AA54" s="127"/>
      <c r="AB54" s="128"/>
      <c r="AC54" s="127"/>
      <c r="AD54" s="125"/>
      <c r="AE54" s="70"/>
      <c r="AG54" s="4" t="str">
        <f t="shared" si="10"/>
        <v/>
      </c>
      <c r="AH54" s="76">
        <f t="shared" si="11"/>
        <v>0</v>
      </c>
      <c r="AI54" s="76">
        <f>IF(AND($G54&lt;&gt;"",AND(I54=※編集不可※選択項目!$C$3,W54="")),1,0)</f>
        <v>0</v>
      </c>
      <c r="AJ54" s="76">
        <f t="shared" si="12"/>
        <v>0</v>
      </c>
      <c r="AK54" s="76" t="str">
        <f>IF(G54="","",TEXT(G54&amp;IF(K54&lt;&gt;※編集不可※選択項目!$F$5,"["&amp;K54&amp;"付]",""),"G/標準"))</f>
        <v/>
      </c>
      <c r="AL54" s="8">
        <f t="shared" si="13"/>
        <v>0</v>
      </c>
      <c r="AM54" s="8">
        <f t="shared" si="14"/>
        <v>0</v>
      </c>
    </row>
    <row r="55" spans="1:39" s="4" customFormat="1" ht="34.5" customHeight="1" x14ac:dyDescent="0.2">
      <c r="A55" s="34">
        <f t="shared" si="4"/>
        <v>43</v>
      </c>
      <c r="B55" s="36" t="str">
        <f t="shared" si="5"/>
        <v/>
      </c>
      <c r="C55" s="78"/>
      <c r="D55" s="16" t="str">
        <f t="shared" si="6"/>
        <v/>
      </c>
      <c r="E55" s="16" t="str">
        <f t="shared" si="7"/>
        <v/>
      </c>
      <c r="F55" s="17"/>
      <c r="G55" s="80"/>
      <c r="H55" s="38" t="str">
        <f t="shared" si="15"/>
        <v/>
      </c>
      <c r="I55" s="144"/>
      <c r="J55" s="37"/>
      <c r="K55" s="37"/>
      <c r="L55" s="18"/>
      <c r="M55" s="19"/>
      <c r="N55" s="85"/>
      <c r="O55" s="19"/>
      <c r="P55" s="85"/>
      <c r="Q55" s="20" t="str">
        <f t="shared" si="8"/>
        <v/>
      </c>
      <c r="R55" s="18"/>
      <c r="S55" s="18"/>
      <c r="T55" s="146" t="str">
        <f t="shared" si="16"/>
        <v/>
      </c>
      <c r="U55" s="21"/>
      <c r="V55" s="21"/>
      <c r="W55" s="21"/>
      <c r="X55" s="83"/>
      <c r="Y55" s="80"/>
      <c r="Z55" s="168"/>
      <c r="AA55" s="127"/>
      <c r="AB55" s="128"/>
      <c r="AC55" s="127"/>
      <c r="AD55" s="125"/>
      <c r="AE55" s="70"/>
      <c r="AG55" s="4" t="str">
        <f t="shared" si="10"/>
        <v/>
      </c>
      <c r="AH55" s="76">
        <f t="shared" si="11"/>
        <v>0</v>
      </c>
      <c r="AI55" s="76">
        <f>IF(AND($G55&lt;&gt;"",AND(I55=※編集不可※選択項目!$C$3,W55="")),1,0)</f>
        <v>0</v>
      </c>
      <c r="AJ55" s="76">
        <f t="shared" si="12"/>
        <v>0</v>
      </c>
      <c r="AK55" s="76" t="str">
        <f>IF(G55="","",TEXT(G55&amp;IF(K55&lt;&gt;※編集不可※選択項目!$F$5,"["&amp;K55&amp;"付]",""),"G/標準"))</f>
        <v/>
      </c>
      <c r="AL55" s="8">
        <f t="shared" si="13"/>
        <v>0</v>
      </c>
      <c r="AM55" s="8">
        <f t="shared" si="14"/>
        <v>0</v>
      </c>
    </row>
    <row r="56" spans="1:39" s="4" customFormat="1" ht="34.5" customHeight="1" x14ac:dyDescent="0.2">
      <c r="A56" s="34">
        <f t="shared" si="4"/>
        <v>44</v>
      </c>
      <c r="B56" s="36" t="str">
        <f t="shared" si="5"/>
        <v/>
      </c>
      <c r="C56" s="78"/>
      <c r="D56" s="16" t="str">
        <f t="shared" si="6"/>
        <v/>
      </c>
      <c r="E56" s="16" t="str">
        <f t="shared" si="7"/>
        <v/>
      </c>
      <c r="F56" s="17"/>
      <c r="G56" s="80"/>
      <c r="H56" s="38" t="str">
        <f t="shared" si="15"/>
        <v/>
      </c>
      <c r="I56" s="144"/>
      <c r="J56" s="37"/>
      <c r="K56" s="37"/>
      <c r="L56" s="18"/>
      <c r="M56" s="19"/>
      <c r="N56" s="85"/>
      <c r="O56" s="19"/>
      <c r="P56" s="85"/>
      <c r="Q56" s="20" t="str">
        <f t="shared" si="8"/>
        <v/>
      </c>
      <c r="R56" s="18"/>
      <c r="S56" s="18"/>
      <c r="T56" s="146" t="str">
        <f t="shared" si="16"/>
        <v/>
      </c>
      <c r="U56" s="21"/>
      <c r="V56" s="21"/>
      <c r="W56" s="21"/>
      <c r="X56" s="83"/>
      <c r="Y56" s="80"/>
      <c r="Z56" s="168"/>
      <c r="AA56" s="127"/>
      <c r="AB56" s="128"/>
      <c r="AC56" s="127"/>
      <c r="AD56" s="125"/>
      <c r="AE56" s="70"/>
      <c r="AG56" s="4" t="str">
        <f t="shared" si="10"/>
        <v/>
      </c>
      <c r="AH56" s="76">
        <f t="shared" si="11"/>
        <v>0</v>
      </c>
      <c r="AI56" s="76">
        <f>IF(AND($G56&lt;&gt;"",AND(I56=※編集不可※選択項目!$C$3,W56="")),1,0)</f>
        <v>0</v>
      </c>
      <c r="AJ56" s="76">
        <f t="shared" si="12"/>
        <v>0</v>
      </c>
      <c r="AK56" s="76" t="str">
        <f>IF(G56="","",TEXT(G56&amp;IF(K56&lt;&gt;※編集不可※選択項目!$F$5,"["&amp;K56&amp;"付]",""),"G/標準"))</f>
        <v/>
      </c>
      <c r="AL56" s="8">
        <f t="shared" si="13"/>
        <v>0</v>
      </c>
      <c r="AM56" s="8">
        <f t="shared" si="14"/>
        <v>0</v>
      </c>
    </row>
    <row r="57" spans="1:39" s="4" customFormat="1" ht="34.5" customHeight="1" x14ac:dyDescent="0.2">
      <c r="A57" s="34">
        <f t="shared" si="4"/>
        <v>45</v>
      </c>
      <c r="B57" s="36" t="str">
        <f t="shared" si="5"/>
        <v/>
      </c>
      <c r="C57" s="78"/>
      <c r="D57" s="16" t="str">
        <f t="shared" si="6"/>
        <v/>
      </c>
      <c r="E57" s="16" t="str">
        <f t="shared" si="7"/>
        <v/>
      </c>
      <c r="F57" s="17"/>
      <c r="G57" s="80"/>
      <c r="H57" s="38" t="str">
        <f t="shared" si="15"/>
        <v/>
      </c>
      <c r="I57" s="144"/>
      <c r="J57" s="37"/>
      <c r="K57" s="37"/>
      <c r="L57" s="18"/>
      <c r="M57" s="19"/>
      <c r="N57" s="85"/>
      <c r="O57" s="19"/>
      <c r="P57" s="85"/>
      <c r="Q57" s="20" t="str">
        <f t="shared" si="8"/>
        <v/>
      </c>
      <c r="R57" s="18"/>
      <c r="S57" s="18"/>
      <c r="T57" s="146" t="str">
        <f t="shared" si="16"/>
        <v/>
      </c>
      <c r="U57" s="21"/>
      <c r="V57" s="21"/>
      <c r="W57" s="21"/>
      <c r="X57" s="83"/>
      <c r="Y57" s="80"/>
      <c r="Z57" s="168"/>
      <c r="AA57" s="127"/>
      <c r="AB57" s="128"/>
      <c r="AC57" s="127"/>
      <c r="AD57" s="125"/>
      <c r="AE57" s="70"/>
      <c r="AG57" s="4" t="str">
        <f t="shared" si="10"/>
        <v/>
      </c>
      <c r="AH57" s="76">
        <f t="shared" si="11"/>
        <v>0</v>
      </c>
      <c r="AI57" s="76">
        <f>IF(AND($G57&lt;&gt;"",AND(I57=※編集不可※選択項目!$C$3,W57="")),1,0)</f>
        <v>0</v>
      </c>
      <c r="AJ57" s="76">
        <f t="shared" si="12"/>
        <v>0</v>
      </c>
      <c r="AK57" s="76" t="str">
        <f>IF(G57="","",TEXT(G57&amp;IF(K57&lt;&gt;※編集不可※選択項目!$F$5,"["&amp;K57&amp;"付]",""),"G/標準"))</f>
        <v/>
      </c>
      <c r="AL57" s="8">
        <f t="shared" si="13"/>
        <v>0</v>
      </c>
      <c r="AM57" s="8">
        <f t="shared" si="14"/>
        <v>0</v>
      </c>
    </row>
    <row r="58" spans="1:39" s="4" customFormat="1" ht="34.5" customHeight="1" x14ac:dyDescent="0.2">
      <c r="A58" s="34">
        <f t="shared" si="4"/>
        <v>46</v>
      </c>
      <c r="B58" s="36" t="str">
        <f t="shared" si="5"/>
        <v/>
      </c>
      <c r="C58" s="78"/>
      <c r="D58" s="16" t="str">
        <f t="shared" si="6"/>
        <v/>
      </c>
      <c r="E58" s="16" t="str">
        <f t="shared" si="7"/>
        <v/>
      </c>
      <c r="F58" s="17"/>
      <c r="G58" s="80"/>
      <c r="H58" s="38" t="str">
        <f t="shared" si="15"/>
        <v/>
      </c>
      <c r="I58" s="144"/>
      <c r="J58" s="37"/>
      <c r="K58" s="37"/>
      <c r="L58" s="18"/>
      <c r="M58" s="19"/>
      <c r="N58" s="85"/>
      <c r="O58" s="19"/>
      <c r="P58" s="85"/>
      <c r="Q58" s="20" t="str">
        <f t="shared" si="8"/>
        <v/>
      </c>
      <c r="R58" s="18"/>
      <c r="S58" s="18"/>
      <c r="T58" s="146" t="str">
        <f t="shared" si="16"/>
        <v/>
      </c>
      <c r="U58" s="21"/>
      <c r="V58" s="21"/>
      <c r="W58" s="21"/>
      <c r="X58" s="83"/>
      <c r="Y58" s="80"/>
      <c r="Z58" s="168"/>
      <c r="AA58" s="127"/>
      <c r="AB58" s="128"/>
      <c r="AC58" s="127"/>
      <c r="AD58" s="125"/>
      <c r="AE58" s="70"/>
      <c r="AG58" s="4" t="str">
        <f t="shared" si="10"/>
        <v/>
      </c>
      <c r="AH58" s="76">
        <f t="shared" si="11"/>
        <v>0</v>
      </c>
      <c r="AI58" s="76">
        <f>IF(AND($G58&lt;&gt;"",AND(I58=※編集不可※選択項目!$C$3,W58="")),1,0)</f>
        <v>0</v>
      </c>
      <c r="AJ58" s="76">
        <f t="shared" si="12"/>
        <v>0</v>
      </c>
      <c r="AK58" s="76" t="str">
        <f>IF(G58="","",TEXT(G58&amp;IF(K58&lt;&gt;※編集不可※選択項目!$F$5,"["&amp;K58&amp;"付]",""),"G/標準"))</f>
        <v/>
      </c>
      <c r="AL58" s="8">
        <f t="shared" si="13"/>
        <v>0</v>
      </c>
      <c r="AM58" s="8">
        <f t="shared" si="14"/>
        <v>0</v>
      </c>
    </row>
    <row r="59" spans="1:39" s="4" customFormat="1" ht="34.5" customHeight="1" x14ac:dyDescent="0.2">
      <c r="A59" s="34">
        <f t="shared" si="4"/>
        <v>47</v>
      </c>
      <c r="B59" s="36" t="str">
        <f t="shared" si="5"/>
        <v/>
      </c>
      <c r="C59" s="78"/>
      <c r="D59" s="16" t="str">
        <f t="shared" si="6"/>
        <v/>
      </c>
      <c r="E59" s="16" t="str">
        <f t="shared" si="7"/>
        <v/>
      </c>
      <c r="F59" s="17"/>
      <c r="G59" s="80"/>
      <c r="H59" s="38" t="str">
        <f t="shared" si="15"/>
        <v/>
      </c>
      <c r="I59" s="144"/>
      <c r="J59" s="37"/>
      <c r="K59" s="37"/>
      <c r="L59" s="18"/>
      <c r="M59" s="19"/>
      <c r="N59" s="85"/>
      <c r="O59" s="19"/>
      <c r="P59" s="85"/>
      <c r="Q59" s="20" t="str">
        <f t="shared" si="8"/>
        <v/>
      </c>
      <c r="R59" s="18"/>
      <c r="S59" s="18"/>
      <c r="T59" s="146" t="str">
        <f t="shared" si="16"/>
        <v/>
      </c>
      <c r="U59" s="21"/>
      <c r="V59" s="21"/>
      <c r="W59" s="21"/>
      <c r="X59" s="83"/>
      <c r="Y59" s="80"/>
      <c r="Z59" s="168"/>
      <c r="AA59" s="127"/>
      <c r="AB59" s="128"/>
      <c r="AC59" s="127"/>
      <c r="AD59" s="125"/>
      <c r="AE59" s="70"/>
      <c r="AG59" s="4" t="str">
        <f t="shared" si="10"/>
        <v/>
      </c>
      <c r="AH59" s="76">
        <f t="shared" si="11"/>
        <v>0</v>
      </c>
      <c r="AI59" s="76">
        <f>IF(AND($G59&lt;&gt;"",AND(I59=※編集不可※選択項目!$C$3,W59="")),1,0)</f>
        <v>0</v>
      </c>
      <c r="AJ59" s="76">
        <f t="shared" si="12"/>
        <v>0</v>
      </c>
      <c r="AK59" s="76" t="str">
        <f>IF(G59="","",TEXT(G59&amp;IF(K59&lt;&gt;※編集不可※選択項目!$F$5,"["&amp;K59&amp;"付]",""),"G/標準"))</f>
        <v/>
      </c>
      <c r="AL59" s="8">
        <f t="shared" si="13"/>
        <v>0</v>
      </c>
      <c r="AM59" s="8">
        <f t="shared" si="14"/>
        <v>0</v>
      </c>
    </row>
    <row r="60" spans="1:39" s="4" customFormat="1" ht="34.5" customHeight="1" x14ac:dyDescent="0.2">
      <c r="A60" s="34">
        <f t="shared" si="4"/>
        <v>48</v>
      </c>
      <c r="B60" s="36" t="str">
        <f t="shared" si="5"/>
        <v/>
      </c>
      <c r="C60" s="78"/>
      <c r="D60" s="16" t="str">
        <f t="shared" si="6"/>
        <v/>
      </c>
      <c r="E60" s="16" t="str">
        <f t="shared" si="7"/>
        <v/>
      </c>
      <c r="F60" s="17"/>
      <c r="G60" s="80"/>
      <c r="H60" s="38" t="str">
        <f t="shared" si="15"/>
        <v/>
      </c>
      <c r="I60" s="144"/>
      <c r="J60" s="37"/>
      <c r="K60" s="37"/>
      <c r="L60" s="18"/>
      <c r="M60" s="19"/>
      <c r="N60" s="85"/>
      <c r="O60" s="19"/>
      <c r="P60" s="85"/>
      <c r="Q60" s="20" t="str">
        <f t="shared" si="8"/>
        <v/>
      </c>
      <c r="R60" s="18"/>
      <c r="S60" s="18"/>
      <c r="T60" s="146" t="str">
        <f t="shared" si="16"/>
        <v/>
      </c>
      <c r="U60" s="21"/>
      <c r="V60" s="21"/>
      <c r="W60" s="21"/>
      <c r="X60" s="83"/>
      <c r="Y60" s="80"/>
      <c r="Z60" s="168"/>
      <c r="AA60" s="127"/>
      <c r="AB60" s="128"/>
      <c r="AC60" s="127"/>
      <c r="AD60" s="125"/>
      <c r="AE60" s="70"/>
      <c r="AG60" s="4" t="str">
        <f t="shared" si="10"/>
        <v/>
      </c>
      <c r="AH60" s="76">
        <f t="shared" si="11"/>
        <v>0</v>
      </c>
      <c r="AI60" s="76">
        <f>IF(AND($G60&lt;&gt;"",AND(I60=※編集不可※選択項目!$C$3,W60="")),1,0)</f>
        <v>0</v>
      </c>
      <c r="AJ60" s="76">
        <f t="shared" si="12"/>
        <v>0</v>
      </c>
      <c r="AK60" s="76" t="str">
        <f>IF(G60="","",TEXT(G60&amp;IF(K60&lt;&gt;※編集不可※選択項目!$F$5,"["&amp;K60&amp;"付]",""),"G/標準"))</f>
        <v/>
      </c>
      <c r="AL60" s="8">
        <f t="shared" si="13"/>
        <v>0</v>
      </c>
      <c r="AM60" s="8">
        <f t="shared" si="14"/>
        <v>0</v>
      </c>
    </row>
    <row r="61" spans="1:39" s="4" customFormat="1" ht="34.5" customHeight="1" x14ac:dyDescent="0.2">
      <c r="A61" s="34">
        <f t="shared" si="4"/>
        <v>49</v>
      </c>
      <c r="B61" s="36" t="str">
        <f t="shared" si="5"/>
        <v/>
      </c>
      <c r="C61" s="78"/>
      <c r="D61" s="16" t="str">
        <f t="shared" si="6"/>
        <v/>
      </c>
      <c r="E61" s="16" t="str">
        <f t="shared" si="7"/>
        <v/>
      </c>
      <c r="F61" s="17"/>
      <c r="G61" s="80"/>
      <c r="H61" s="38" t="str">
        <f t="shared" si="15"/>
        <v/>
      </c>
      <c r="I61" s="144"/>
      <c r="J61" s="37"/>
      <c r="K61" s="37"/>
      <c r="L61" s="18"/>
      <c r="M61" s="19"/>
      <c r="N61" s="85"/>
      <c r="O61" s="19"/>
      <c r="P61" s="85"/>
      <c r="Q61" s="20" t="str">
        <f t="shared" si="8"/>
        <v/>
      </c>
      <c r="R61" s="18"/>
      <c r="S61" s="18"/>
      <c r="T61" s="146" t="str">
        <f t="shared" si="16"/>
        <v/>
      </c>
      <c r="U61" s="21"/>
      <c r="V61" s="21"/>
      <c r="W61" s="21"/>
      <c r="X61" s="83"/>
      <c r="Y61" s="80"/>
      <c r="Z61" s="168"/>
      <c r="AA61" s="127"/>
      <c r="AB61" s="128"/>
      <c r="AC61" s="127"/>
      <c r="AD61" s="125"/>
      <c r="AE61" s="70"/>
      <c r="AG61" s="4" t="str">
        <f t="shared" si="10"/>
        <v/>
      </c>
      <c r="AH61" s="76">
        <f t="shared" si="11"/>
        <v>0</v>
      </c>
      <c r="AI61" s="76">
        <f>IF(AND($G61&lt;&gt;"",AND(I61=※編集不可※選択項目!$C$3,W61="")),1,0)</f>
        <v>0</v>
      </c>
      <c r="AJ61" s="76">
        <f t="shared" si="12"/>
        <v>0</v>
      </c>
      <c r="AK61" s="76" t="str">
        <f>IF(G61="","",TEXT(G61&amp;IF(K61&lt;&gt;※編集不可※選択項目!$F$5,"["&amp;K61&amp;"付]",""),"G/標準"))</f>
        <v/>
      </c>
      <c r="AL61" s="8">
        <f t="shared" si="13"/>
        <v>0</v>
      </c>
      <c r="AM61" s="8">
        <f t="shared" si="14"/>
        <v>0</v>
      </c>
    </row>
    <row r="62" spans="1:39" s="4" customFormat="1" ht="34.5" customHeight="1" thickBot="1" x14ac:dyDescent="0.25">
      <c r="A62" s="40">
        <f t="shared" si="4"/>
        <v>50</v>
      </c>
      <c r="B62" s="41" t="str">
        <f t="shared" si="5"/>
        <v/>
      </c>
      <c r="C62" s="79"/>
      <c r="D62" s="42" t="str">
        <f>IF($C$2="","",IF($B62&lt;&gt;"",$C$2,""))</f>
        <v/>
      </c>
      <c r="E62" s="42" t="str">
        <f>IF($F$2="","",IF($B62&lt;&gt;"",$F$2,""))</f>
        <v/>
      </c>
      <c r="F62" s="43"/>
      <c r="G62" s="169"/>
      <c r="H62" s="49" t="str">
        <f>G62&amp;AG62</f>
        <v/>
      </c>
      <c r="I62" s="145"/>
      <c r="J62" s="45"/>
      <c r="K62" s="45"/>
      <c r="L62" s="46"/>
      <c r="M62" s="47"/>
      <c r="N62" s="86"/>
      <c r="O62" s="47"/>
      <c r="P62" s="86"/>
      <c r="Q62" s="44" t="str">
        <f>IF(O62="","",O62)</f>
        <v/>
      </c>
      <c r="R62" s="154"/>
      <c r="S62" s="46"/>
      <c r="T62" s="147" t="str">
        <f>IFERROR(IF($N62="","",ROUNDDOWN((ABS($N62-$P62)/$N62)/IF($S62="","",IF(($S62-$R62)=0,1,($S62-$R62)))*100,1)),"")</f>
        <v/>
      </c>
      <c r="U62" s="48"/>
      <c r="V62" s="48"/>
      <c r="W62" s="48"/>
      <c r="X62" s="84"/>
      <c r="Y62" s="169"/>
      <c r="Z62" s="170"/>
      <c r="AA62" s="129"/>
      <c r="AB62" s="130"/>
      <c r="AC62" s="129"/>
      <c r="AD62" s="126"/>
      <c r="AE62" s="71"/>
      <c r="AG62" s="4" t="str">
        <f>IF(OR(K62=$AG$9,K62=$AG$10),"["&amp;K62&amp;"付]","")</f>
        <v/>
      </c>
      <c r="AH62" s="76">
        <f>IF(AND($C62&lt;&gt;"",OR(F62="",G62="",I62="",L62="",M62="",N62="",O62="",P62="",R62="",S62="",U62="",V62="",J62="",K62="")),1,0)</f>
        <v>0</v>
      </c>
      <c r="AI62" s="76">
        <f>IF(AND($G62&lt;&gt;"",AND(I62=※編集不可※選択項目!$C$3,W62="")),1,0)</f>
        <v>0</v>
      </c>
      <c r="AJ62" s="76">
        <f>IF(AND($G62&lt;&gt;"",COUNTIF($G62,"*■*")&gt;0,$Y62=""),1,0)</f>
        <v>0</v>
      </c>
      <c r="AK62" s="76" t="str">
        <f>IF(G62="","",TEXT(G62&amp;IF(K62&lt;&gt;※編集不可※選択項目!$F$5,"["&amp;K62&amp;"付]",""),"G/標準"))</f>
        <v/>
      </c>
      <c r="AL62" s="8">
        <f>IF(AK62="",0,COUNTIF($AK$13:$AK$62,AK62))</f>
        <v>0</v>
      </c>
      <c r="AM62" s="8">
        <f>IF(T62&lt;1,1,0)</f>
        <v>0</v>
      </c>
    </row>
    <row r="63" spans="1:39" x14ac:dyDescent="0.2">
      <c r="R63" s="155"/>
      <c r="AG63" s="8"/>
      <c r="AK63" s="8"/>
    </row>
    <row r="64" spans="1:39" x14ac:dyDescent="0.2">
      <c r="AH64" s="133">
        <f>SUM(AH10,AH13:AH62)</f>
        <v>0</v>
      </c>
      <c r="AI64" s="133">
        <f>SUM(AI13:AI62)</f>
        <v>0</v>
      </c>
      <c r="AJ64" s="133">
        <f>SUM(AJ13:AJ62)</f>
        <v>0</v>
      </c>
      <c r="AK64" s="134"/>
      <c r="AL64" s="133">
        <f>IF(COUNTIF(AL13:AL62,"&gt;=2"),2,1)</f>
        <v>1</v>
      </c>
      <c r="AM64" s="133">
        <f>SUM(AM13:AM62)</f>
        <v>0</v>
      </c>
    </row>
    <row r="65" spans="36:36" x14ac:dyDescent="0.2">
      <c r="AJ65" s="133">
        <f>SUM(AH64:AJ64)</f>
        <v>0</v>
      </c>
    </row>
  </sheetData>
  <sheetProtection algorithmName="SHA-512" hashValue="JiCSFqLv/gUQscaKP9+eT9RuNZE+m0L/vkFbwl98IUoKTLNsAVz2W4C+Mb5WmZh/J1SDP12aASW6/6lK6IenHQ==" saltValue="mqR9CpmUYGji96h1w3imwg==" spinCount="100000" sheet="1" objects="1" scenarios="1" autoFilter="0"/>
  <autoFilter ref="A11:AM11" xr:uid="{10ABC16D-4E4E-4B6F-81BF-DE8A03DCE4C7}"/>
  <mergeCells count="36">
    <mergeCell ref="A9:A11"/>
    <mergeCell ref="C9:C11"/>
    <mergeCell ref="D9:D11"/>
    <mergeCell ref="B9:B11"/>
    <mergeCell ref="F9:F11"/>
    <mergeCell ref="E9:E11"/>
    <mergeCell ref="A2:B2"/>
    <mergeCell ref="A1:G1"/>
    <mergeCell ref="C2:D2"/>
    <mergeCell ref="J1:N1"/>
    <mergeCell ref="A3:E4"/>
    <mergeCell ref="F2:G2"/>
    <mergeCell ref="K2:N2"/>
    <mergeCell ref="K3:N3"/>
    <mergeCell ref="K4:N4"/>
    <mergeCell ref="AA6:AA11"/>
    <mergeCell ref="AD6:AE10"/>
    <mergeCell ref="U9:U11"/>
    <mergeCell ref="V9:V11"/>
    <mergeCell ref="Z9:Z11"/>
    <mergeCell ref="X9:X11"/>
    <mergeCell ref="Y9:Y11"/>
    <mergeCell ref="W9:W11"/>
    <mergeCell ref="AB6:AB11"/>
    <mergeCell ref="AC6:AC11"/>
    <mergeCell ref="T9:T11"/>
    <mergeCell ref="R9:R11"/>
    <mergeCell ref="N9:O10"/>
    <mergeCell ref="S9:S11"/>
    <mergeCell ref="P9:Q10"/>
    <mergeCell ref="I9:I11"/>
    <mergeCell ref="L9:M10"/>
    <mergeCell ref="G9:G11"/>
    <mergeCell ref="J9:J11"/>
    <mergeCell ref="K9:K11"/>
    <mergeCell ref="H9:H11"/>
  </mergeCells>
  <phoneticPr fontId="18"/>
  <conditionalFormatting sqref="C2:D2 F2 G3">
    <cfRule type="expression" dxfId="10" priority="22">
      <formula>AND($G$4&gt;0,C2="")</formula>
    </cfRule>
  </conditionalFormatting>
  <conditionalFormatting sqref="F13:G62 I13:P62 R13:S62 U13:V62">
    <cfRule type="expression" dxfId="9" priority="23">
      <formula>AND($C13&lt;&gt;"",F13="")</formula>
    </cfRule>
  </conditionalFormatting>
  <conditionalFormatting sqref="G13:G62 K13:K62">
    <cfRule type="expression" dxfId="8" priority="166">
      <formula>$AL13&gt;=2</formula>
    </cfRule>
  </conditionalFormatting>
  <conditionalFormatting sqref="K2">
    <cfRule type="expression" dxfId="7" priority="149">
      <formula>$AJ$65&gt;=1</formula>
    </cfRule>
  </conditionalFormatting>
  <conditionalFormatting sqref="K3">
    <cfRule type="expression" dxfId="6" priority="160">
      <formula>$AL$64=2</formula>
    </cfRule>
  </conditionalFormatting>
  <conditionalFormatting sqref="K4">
    <cfRule type="expression" dxfId="5" priority="164">
      <formula>$AM$64&gt;=1</formula>
    </cfRule>
  </conditionalFormatting>
  <conditionalFormatting sqref="T13:T62">
    <cfRule type="cellIs" dxfId="4" priority="165" operator="lessThan">
      <formula>1</formula>
    </cfRule>
  </conditionalFormatting>
  <conditionalFormatting sqref="W13:W62">
    <cfRule type="expression" dxfId="2" priority="24">
      <formula>$AI13=1</formula>
    </cfRule>
  </conditionalFormatting>
  <conditionalFormatting sqref="Y13:Y62">
    <cfRule type="expression" dxfId="1" priority="5">
      <formula>COUNTIF(G13,"*■*")=0</formula>
    </cfRule>
    <cfRule type="expression" dxfId="0" priority="145">
      <formula>$AJ13=1</formula>
    </cfRule>
  </conditionalFormatting>
  <dataValidations xWindow="145" yWindow="803" count="20">
    <dataValidation type="list" allowBlank="1" showInputMessage="1" showErrorMessage="1" error="プルダウンより確認結果を選択してください。" sqref="AD13:AD62" xr:uid="{39A7DD8A-8CB9-4EF4-9C4E-10B6A7A1D69B}">
      <formula1>"OK,NG"</formula1>
    </dataValidation>
    <dataValidation imeMode="fullKatakana" operator="lessThanOrEqual" allowBlank="1" showInputMessage="1" showErrorMessage="1" sqref="E2" xr:uid="{66338DF7-FB80-4EC0-81F9-FF12FFAC4927}"/>
    <dataValidation type="textLength" operator="lessThanOrEqual" allowBlank="1" showInputMessage="1" showErrorMessage="1" errorTitle="無効な入力" error="40字以内で入力してください。" sqref="W13:W62 F13:F62" xr:uid="{FC3059F9-826E-468D-85CF-97F9B0346340}">
      <formula1>40</formula1>
    </dataValidation>
    <dataValidation type="textLength" operator="lessThanOrEqual" allowBlank="1" showInputMessage="1" showErrorMessage="1" errorTitle="無効な入力" error="200字以内で入力してください。" sqref="Y13:Y62" xr:uid="{BA522236-C0E7-45E3-AEBD-8EF5F3D0186E}">
      <formula1>200</formula1>
    </dataValidation>
    <dataValidation type="textLength" operator="lessThanOrEqual" allowBlank="1" showInputMessage="1" showErrorMessage="1" errorTitle="無効な入力" error="30字以内で入力してください。" sqref="M13:M6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点第三位までを含む半角数字10字以内で入力してください。" sqref="N13:N62 P13:P62" xr:uid="{D9388BE9-9AFF-4809-BBF2-04CA8B9327C2}">
      <formula1>N13*1000=INT(N13*1000)</formula1>
    </dataValidation>
    <dataValidation type="textLength" operator="lessThanOrEqual" allowBlank="1" showInputMessage="1" showErrorMessage="1" errorTitle="無効な入力" error="10字以内で入力してください。" sqref="O13:O62" xr:uid="{4B4367D2-6F32-45BA-B9D1-BF9AE41299E9}">
      <formula1>10</formula1>
    </dataValidation>
    <dataValidation type="textLength" operator="lessThanOrEqual" allowBlank="1" showErrorMessage="1" error="50字以内で入力してください。" prompt="40字以内で入力してください。" sqref="C2:D2" xr:uid="{61D6E761-DF0B-4FBF-88F2-49BF9D4FE636}">
      <formula1>50</formula1>
    </dataValidation>
    <dataValidation allowBlank="1" showInputMessage="1" showErrorMessage="1" error="自動表示されます。" sqref="D13:E62 T13:T62" xr:uid="{E83DAB8B-AC04-498E-A67E-40DBD2185FEC}"/>
    <dataValidation type="whole" imeMode="disabled" allowBlank="1" showInputMessage="1" showErrorMessage="1" errorTitle="無効な入力" error="半角数字の整数で10字以内で入力してください。" sqref="V13:V62" xr:uid="{14554754-35DE-4F5F-9536-0D6C0D7E6A49}">
      <formula1>1</formula1>
      <formula2>9999999999</formula2>
    </dataValidation>
    <dataValidation type="custom" allowBlank="1" showInputMessage="1" showErrorMessage="1" errorTitle="無効な入力" error="整数で値を入力して下さい。" sqref="Y13:Y62" xr:uid="{E701B075-3C34-41FD-991A-FEC5F0ADBF71}">
      <formula1>Y13=INT(Y13)</formula1>
    </dataValidation>
    <dataValidation type="textLength" operator="lessThanOrEqual" allowBlank="1" showInputMessage="1" showErrorMessage="1" errorTitle="無効な入力" error="40文字以下で入力してください。" sqref="Z13:Z62" xr:uid="{D4E7500C-F73C-4C57-8D53-107C7F6113DB}">
      <formula1>40</formula1>
    </dataValidation>
    <dataValidation type="textLength" operator="lessThanOrEqual" allowBlank="1" showErrorMessage="1" errorTitle="無効な入力" error="40文字以下で入力してください。" sqref="Y13:Y62" xr:uid="{CFFB3698-86B4-49F9-9EB8-1EEB529BE8D3}">
      <formula1>40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46CC94E6-D82D-4BE3-AE7B-CF0A43ADDA03}">
      <formula1>255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144705DF-30E6-4F7D-A53E-021C8C5E73E1}"/>
    <dataValidation type="custom" allowBlank="1" showInputMessage="1" showErrorMessage="1" errorTitle="無効な入力" error="単位に注意して入力してください。_x000a_半角数字の整数で10字以内で入力してください。" sqref="X13:X62" xr:uid="{717609EA-805B-4817-919A-1D2AA5D63779}">
      <formula1>X13=INT(X13)</formula1>
    </dataValidation>
    <dataValidation allowBlank="1" showInputMessage="1" showErrorMessage="1" errorTitle="無効な入力" error="自動表示されます。" sqref="Q13:Q62" xr:uid="{D8540506-6D07-417E-99AD-00D6B6A76DDE}"/>
    <dataValidation type="list" allowBlank="1" showInputMessage="1" showErrorMessage="1" sqref="AA13:AA62" xr:uid="{5E79F58D-1086-4CF8-9BD2-10B49091C68A}">
      <formula1>"そのまま,移動,自由記入"</formula1>
    </dataValidation>
    <dataValidation type="textLength" operator="lessThanOrEqual" allowBlank="1" showInputMessage="1" showErrorMessage="1" errorTitle="無効な入力" error="50字以内で入力してください。" sqref="G13:G62" xr:uid="{349C224E-CA96-4D53-8213-30165ACCC709}">
      <formula1>50</formula1>
    </dataValidation>
    <dataValidation type="whole" imeMode="disabled" allowBlank="1" showInputMessage="1" showErrorMessage="1" errorTitle="無効な入力" error="西暦年を半角数字4桁で入力してください。" sqref="R13:R62" xr:uid="{8BAE3F66-3B84-42CC-953B-2EA406B53ACB}">
      <formula1>1900</formula1>
      <formula2>2023</formula2>
    </dataValidation>
  </dataValidations>
  <pageMargins left="0.23622047244094491" right="0.23622047244094491" top="0.74803149606299213" bottom="0.74803149606299213" header="0.31496062992125984" footer="0.31496062992125984"/>
  <pageSetup paperSize="8" scale="28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F29C182-CCB1-4304-A929-0C7B79D856AD}">
            <xm:f>$I13&lt;&gt;※編集不可※選択項目!$C$3</xm:f>
            <x14:dxf>
              <fill>
                <patternFill>
                  <bgColor theme="0" tint="-0.14996795556505021"/>
                </patternFill>
              </fill>
            </x14:dxf>
          </x14:cfRule>
          <xm:sqref>W13:W62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45" yWindow="803" count="9">
        <x14:dataValidation type="list" allowBlank="1" showErrorMessage="1" error="プルダウンより選択してください。" prompt="自動表示されます。" xr:uid="{67CA6E68-11F7-4CC7-97D4-35E198825A70}">
          <x14:formula1>
            <xm:f>※編集不可※選択項目!$E$3:$E$5</xm:f>
          </x14:formula1>
          <xm:sqref>J13:J62</xm:sqref>
        </x14:dataValidation>
        <x14:dataValidation type="list" allowBlank="1" showErrorMessage="1" error="プルダウンより選択してください。" prompt="自動表示されます。" xr:uid="{5B2AC1A3-E85A-4635-BEBA-8A4FF8C5F51A}">
          <x14:formula1>
            <xm:f>※編集不可※選択項目!$F$3:$F$5</xm:f>
          </x14:formula1>
          <xm:sqref>K13:K62</xm:sqref>
        </x14:dataValidation>
        <x14:dataValidation type="list" allowBlank="1" showInputMessage="1" showErrorMessage="1" errorTitle="無効な入力" error="プルダウンより選択してください。" xr:uid="{3251F931-965E-4EF8-8C15-A67130B13B55}">
          <x14:formula1>
            <xm:f>※編集不可※選択項目!$I$3:$I$4</xm:f>
          </x14:formula1>
          <xm:sqref>U13:U62</xm:sqref>
        </x14:dataValidation>
        <x14:dataValidation type="list" allowBlank="1" showInputMessage="1" showErrorMessage="1" errorTitle="無効な入力" error="プルダウンより選択してください。" xr:uid="{AF6FFD6C-5713-4594-994D-41A540F190C9}">
          <x14:formula1>
            <xm:f>※編集不可※選択項目!$G$3:$G$4</xm:f>
          </x14:formula1>
          <xm:sqref>L13:L62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4BBC12C6-B1B8-435F-9B9B-B23915D74C45}">
          <x14:formula1>
            <xm:f>※編集不可※選択項目!$H$3:$H$14</xm:f>
          </x14:formula1>
          <xm:sqref>S13:S62</xm:sqref>
        </x14:dataValidation>
        <x14:dataValidation type="list" allowBlank="1" showInputMessage="1" showErrorMessage="1" errorTitle="無効な入力" error="プルダウンより選択してください。" xr:uid="{508F76A7-ACE6-48AF-87E5-E77405C463EA}">
          <x14:formula1>
            <xm:f>※編集不可※選択項目!$B$3:$B$4</xm:f>
          </x14:formula1>
          <xm:sqref>C13:C62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48264B8F-11DB-4273-A9E7-61B66C47885F}">
          <x14:formula1>
            <xm:f>※編集不可※選択項目!$F$3:$F$5</xm:f>
          </x14:formula1>
          <xm:sqref>K13:K62</xm:sqref>
        </x14:dataValidation>
        <x14:dataValidation type="list" allowBlank="1" showInputMessage="1" showErrorMessage="1" errorTitle="無効な入力" error="プルダウンより選択してください。" xr:uid="{1C1118E4-F587-4116-AC8F-9EB9288F107E}">
          <x14:formula1>
            <xm:f>※編集不可※選択項目!$C$3:$C$4</xm:f>
          </x14:formula1>
          <xm:sqref>I13:I62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E7D2184C-2B46-4365-AB79-AAFEB4239111}">
          <x14:formula1>
            <xm:f>※編集不可※選択項目!$E$3:$E$5</xm:f>
          </x14:formula1>
          <xm:sqref>J13:J62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AB214-80B9-4924-A663-CE5C81286380}">
  <sheetPr codeName="Sheet3"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4.36328125" style="54" customWidth="1"/>
    <col min="2" max="2" width="6.453125" style="54" customWidth="1"/>
    <col min="3" max="4" width="26" style="54" customWidth="1"/>
    <col min="5" max="7" width="8" style="54" customWidth="1"/>
    <col min="8" max="16384" width="9" style="54"/>
  </cols>
  <sheetData>
    <row r="1" spans="1:11" x14ac:dyDescent="0.2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x14ac:dyDescent="0.2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x14ac:dyDescent="0.2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spans="1:11" x14ac:dyDescent="0.2">
      <c r="A4" s="137"/>
      <c r="B4" s="138" t="s">
        <v>81</v>
      </c>
      <c r="C4" s="137"/>
      <c r="D4" s="137"/>
      <c r="E4" s="137"/>
      <c r="F4" s="137"/>
      <c r="G4" s="137"/>
      <c r="H4" s="137"/>
      <c r="I4" s="137"/>
      <c r="J4" s="137"/>
      <c r="K4" s="137"/>
    </row>
    <row r="5" spans="1:11" x14ac:dyDescent="0.2">
      <c r="A5" s="137"/>
      <c r="B5" s="137"/>
      <c r="C5" s="55"/>
      <c r="D5" s="55"/>
      <c r="E5" s="137"/>
      <c r="F5" s="137"/>
      <c r="G5" s="137"/>
      <c r="H5" s="137"/>
      <c r="I5" s="137"/>
      <c r="J5" s="137"/>
      <c r="K5" s="137"/>
    </row>
    <row r="6" spans="1:11" ht="29.25" customHeight="1" x14ac:dyDescent="0.2">
      <c r="A6" s="137"/>
      <c r="B6" s="139"/>
      <c r="C6" s="253"/>
      <c r="D6" s="253"/>
      <c r="E6" s="253"/>
      <c r="F6" s="253"/>
      <c r="G6" s="253"/>
      <c r="H6" s="137"/>
      <c r="I6" s="137"/>
      <c r="J6" s="137"/>
      <c r="K6" s="137"/>
    </row>
    <row r="7" spans="1:11" ht="46.5" customHeight="1" x14ac:dyDescent="0.2">
      <c r="A7" s="137"/>
      <c r="B7" s="139"/>
      <c r="C7" s="254"/>
      <c r="D7" s="254"/>
      <c r="E7" s="254"/>
      <c r="F7" s="254"/>
      <c r="G7" s="254"/>
      <c r="H7" s="137"/>
      <c r="I7" s="137"/>
      <c r="J7" s="137"/>
      <c r="K7" s="137"/>
    </row>
    <row r="8" spans="1:11" ht="46.5" customHeight="1" x14ac:dyDescent="0.2">
      <c r="A8" s="137"/>
      <c r="B8" s="140"/>
      <c r="C8" s="255"/>
      <c r="D8" s="255"/>
      <c r="E8" s="255"/>
      <c r="F8" s="255"/>
      <c r="G8" s="255"/>
      <c r="H8" s="137"/>
      <c r="I8" s="137"/>
      <c r="J8" s="137"/>
      <c r="K8" s="137"/>
    </row>
    <row r="9" spans="1:11" x14ac:dyDescent="0.2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</row>
    <row r="10" spans="1:11" x14ac:dyDescent="0.2">
      <c r="A10" s="137"/>
      <c r="B10" s="141" t="s">
        <v>138</v>
      </c>
      <c r="C10" s="142"/>
      <c r="D10" s="137"/>
      <c r="E10" s="137"/>
      <c r="F10" s="137"/>
      <c r="G10" s="137"/>
      <c r="H10" s="137"/>
      <c r="I10" s="137"/>
      <c r="J10" s="137"/>
      <c r="K10" s="137"/>
    </row>
    <row r="11" spans="1:11" x14ac:dyDescent="0.2">
      <c r="A11" s="137"/>
      <c r="B11" s="143" t="s">
        <v>139</v>
      </c>
      <c r="C11" s="142" t="s">
        <v>141</v>
      </c>
      <c r="D11" s="137"/>
      <c r="E11" s="137"/>
      <c r="F11" s="137"/>
      <c r="G11" s="137"/>
      <c r="H11" s="137"/>
      <c r="I11" s="137"/>
      <c r="J11" s="137"/>
      <c r="K11" s="137"/>
    </row>
    <row r="12" spans="1:11" x14ac:dyDescent="0.2">
      <c r="A12" s="137"/>
      <c r="B12" s="142"/>
      <c r="C12" s="142" t="s">
        <v>140</v>
      </c>
      <c r="D12" s="137"/>
      <c r="E12" s="137"/>
      <c r="F12" s="137"/>
      <c r="G12" s="137"/>
      <c r="H12" s="137"/>
      <c r="I12" s="137"/>
      <c r="J12" s="137"/>
      <c r="K12" s="137"/>
    </row>
    <row r="13" spans="1:11" x14ac:dyDescent="0.2">
      <c r="A13" s="137"/>
      <c r="B13" s="137"/>
      <c r="C13" s="137"/>
      <c r="D13" s="137"/>
      <c r="E13" s="137"/>
      <c r="F13" s="137"/>
      <c r="G13" s="137"/>
      <c r="H13" s="137"/>
      <c r="I13" s="137"/>
      <c r="J13" s="137"/>
      <c r="K13" s="137"/>
    </row>
    <row r="14" spans="1:11" x14ac:dyDescent="0.2">
      <c r="A14" s="137"/>
      <c r="B14" s="56" t="s">
        <v>80</v>
      </c>
      <c r="C14" s="137"/>
      <c r="D14" s="137"/>
      <c r="E14" s="137"/>
      <c r="F14" s="137"/>
      <c r="G14" s="137"/>
      <c r="H14" s="137"/>
      <c r="I14" s="137"/>
      <c r="J14" s="137"/>
      <c r="K14" s="137"/>
    </row>
    <row r="15" spans="1:11" x14ac:dyDescent="0.2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</row>
    <row r="18" spans="2:2" x14ac:dyDescent="0.2">
      <c r="B18" s="57"/>
    </row>
  </sheetData>
  <sheetProtection algorithmName="SHA-512" hashValue="vFJO/6KDdYIbWoh+P78g1LaphE59bhoIjRhVi5lkdvdD0shEF62cOCp+76cHka6q1FI0/EhkmjX9Biotg4qQoQ==" saltValue="yLVmGYXQAUkKehTMRmUQuw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51E9A-8402-4929-B265-D9CB4390C07D}">
  <sheetPr codeName="Sheet4"/>
  <dimension ref="A1:B28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58" customWidth="1"/>
    <col min="2" max="2" width="92.453125" style="58" customWidth="1"/>
    <col min="3" max="16384" width="9" style="58"/>
  </cols>
  <sheetData>
    <row r="1" spans="1:2" ht="30" customHeight="1" x14ac:dyDescent="0.2">
      <c r="A1" s="99" t="s">
        <v>32</v>
      </c>
    </row>
    <row r="2" spans="1:2" ht="22.5" customHeight="1" x14ac:dyDescent="0.2">
      <c r="A2" s="100" t="s">
        <v>37</v>
      </c>
      <c r="B2" s="149" t="s">
        <v>142</v>
      </c>
    </row>
    <row r="3" spans="1:2" ht="22.5" customHeight="1" x14ac:dyDescent="0.2">
      <c r="A3" s="101" t="s">
        <v>33</v>
      </c>
      <c r="B3" s="148" t="s">
        <v>143</v>
      </c>
    </row>
    <row r="4" spans="1:2" ht="19.5" customHeight="1" x14ac:dyDescent="0.2">
      <c r="A4" s="256" t="s">
        <v>38</v>
      </c>
      <c r="B4" s="259" t="s">
        <v>150</v>
      </c>
    </row>
    <row r="5" spans="1:2" ht="19.5" customHeight="1" x14ac:dyDescent="0.2">
      <c r="A5" s="257"/>
      <c r="B5" s="260"/>
    </row>
    <row r="6" spans="1:2" ht="19.5" customHeight="1" x14ac:dyDescent="0.2">
      <c r="A6" s="257"/>
      <c r="B6" s="260"/>
    </row>
    <row r="7" spans="1:2" ht="19.5" customHeight="1" x14ac:dyDescent="0.2">
      <c r="A7" s="257"/>
      <c r="B7" s="260"/>
    </row>
    <row r="8" spans="1:2" ht="19.5" customHeight="1" x14ac:dyDescent="0.2">
      <c r="A8" s="257"/>
      <c r="B8" s="260"/>
    </row>
    <row r="9" spans="1:2" ht="19.5" customHeight="1" x14ac:dyDescent="0.2">
      <c r="A9" s="257"/>
      <c r="B9" s="260"/>
    </row>
    <row r="10" spans="1:2" ht="19.5" customHeight="1" x14ac:dyDescent="0.2">
      <c r="A10" s="257"/>
      <c r="B10" s="260"/>
    </row>
    <row r="11" spans="1:2" ht="19.5" customHeight="1" x14ac:dyDescent="0.2">
      <c r="A11" s="257"/>
      <c r="B11" s="260"/>
    </row>
    <row r="12" spans="1:2" ht="19.5" customHeight="1" x14ac:dyDescent="0.2">
      <c r="A12" s="257"/>
      <c r="B12" s="260"/>
    </row>
    <row r="13" spans="1:2" ht="19.5" customHeight="1" x14ac:dyDescent="0.2">
      <c r="A13" s="257"/>
      <c r="B13" s="260"/>
    </row>
    <row r="14" spans="1:2" ht="19.5" customHeight="1" x14ac:dyDescent="0.2">
      <c r="A14" s="257"/>
      <c r="B14" s="260"/>
    </row>
    <row r="15" spans="1:2" ht="19.5" customHeight="1" x14ac:dyDescent="0.2">
      <c r="A15" s="257"/>
      <c r="B15" s="260"/>
    </row>
    <row r="16" spans="1:2" ht="19.5" customHeight="1" x14ac:dyDescent="0.2">
      <c r="A16" s="257"/>
      <c r="B16" s="260"/>
    </row>
    <row r="17" spans="1:2" ht="19.5" customHeight="1" x14ac:dyDescent="0.2">
      <c r="A17" s="257"/>
      <c r="B17" s="260"/>
    </row>
    <row r="18" spans="1:2" ht="19.5" customHeight="1" x14ac:dyDescent="0.2">
      <c r="A18" s="257"/>
      <c r="B18" s="260"/>
    </row>
    <row r="19" spans="1:2" ht="19.5" customHeight="1" x14ac:dyDescent="0.2">
      <c r="A19" s="257"/>
      <c r="B19" s="260"/>
    </row>
    <row r="20" spans="1:2" ht="19.5" customHeight="1" x14ac:dyDescent="0.2">
      <c r="A20" s="257"/>
      <c r="B20" s="260"/>
    </row>
    <row r="21" spans="1:2" ht="19.5" customHeight="1" x14ac:dyDescent="0.2">
      <c r="A21" s="257"/>
      <c r="B21" s="260"/>
    </row>
    <row r="22" spans="1:2" ht="19.5" customHeight="1" x14ac:dyDescent="0.2">
      <c r="A22" s="257"/>
      <c r="B22" s="260"/>
    </row>
    <row r="23" spans="1:2" ht="19.5" customHeight="1" x14ac:dyDescent="0.2">
      <c r="A23" s="257"/>
      <c r="B23" s="260"/>
    </row>
    <row r="24" spans="1:2" ht="19.5" customHeight="1" x14ac:dyDescent="0.2">
      <c r="A24" s="257"/>
      <c r="B24" s="260"/>
    </row>
    <row r="25" spans="1:2" ht="19.5" customHeight="1" x14ac:dyDescent="0.2">
      <c r="A25" s="257"/>
      <c r="B25" s="260"/>
    </row>
    <row r="26" spans="1:2" ht="19.5" customHeight="1" x14ac:dyDescent="0.2">
      <c r="A26" s="257"/>
      <c r="B26" s="260"/>
    </row>
    <row r="27" spans="1:2" ht="19.5" customHeight="1" x14ac:dyDescent="0.2">
      <c r="A27" s="257"/>
      <c r="B27" s="260"/>
    </row>
    <row r="28" spans="1:2" ht="19.5" customHeight="1" x14ac:dyDescent="0.2">
      <c r="A28" s="258"/>
      <c r="B28" s="261"/>
    </row>
  </sheetData>
  <sheetProtection algorithmName="SHA-512" hashValue="Q8dxOhUA3LJ+fENaPG+msVwD1WtEra7EHjxMMCiHJDTS0AhUQAsyysSRxhziFtJ9u9Ap+1jMLaK8dVQTCsL7DA==" saltValue="FVs24owWcjM9iYLqUrtLGA==" spinCount="100000" sheet="1" objects="1" scenarios="1"/>
  <mergeCells count="2">
    <mergeCell ref="A4:A28"/>
    <mergeCell ref="B4:B28"/>
  </mergeCells>
  <phoneticPr fontId="18"/>
  <hyperlinks>
    <hyperlink ref="B2" r:id="rId1" xr:uid="{9A5A45C6-0B00-4CC8-A64E-51EDECB46874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27221-0B51-44FE-8BA8-2D511ED39C51}">
  <sheetPr codeName="Sheet6">
    <tabColor theme="0" tint="-0.249977111117893"/>
    <pageSetUpPr fitToPage="1"/>
  </sheetPr>
  <dimension ref="A1:I14"/>
  <sheetViews>
    <sheetView zoomScale="80" zoomScaleNormal="80" zoomScaleSheetLayoutView="100" workbookViewId="0"/>
  </sheetViews>
  <sheetFormatPr defaultColWidth="6.90625" defaultRowHeight="12" x14ac:dyDescent="0.2"/>
  <cols>
    <col min="1" max="1" width="14.08984375" style="89" customWidth="1"/>
    <col min="2" max="2" width="17.26953125" style="89" customWidth="1"/>
    <col min="3" max="3" width="14.26953125" style="89" customWidth="1"/>
    <col min="4" max="4" width="23.6328125" style="89" bestFit="1" customWidth="1"/>
    <col min="5" max="5" width="17.90625" style="89" customWidth="1"/>
    <col min="6" max="6" width="18.36328125" style="89" customWidth="1"/>
    <col min="7" max="7" width="14.90625" style="89" customWidth="1"/>
    <col min="8" max="8" width="32.26953125" style="89" customWidth="1"/>
    <col min="9" max="9" width="19.08984375" style="89" customWidth="1"/>
    <col min="10" max="16384" width="6.90625" style="89"/>
  </cols>
  <sheetData>
    <row r="1" spans="1:9" ht="15" x14ac:dyDescent="0.2">
      <c r="A1" s="90" t="s">
        <v>48</v>
      </c>
      <c r="B1" s="90" t="s">
        <v>104</v>
      </c>
      <c r="C1" s="91" t="s">
        <v>105</v>
      </c>
      <c r="D1" s="135" t="s">
        <v>134</v>
      </c>
      <c r="E1" s="90" t="s">
        <v>106</v>
      </c>
      <c r="F1" s="90" t="s">
        <v>107</v>
      </c>
      <c r="G1" s="91" t="s">
        <v>108</v>
      </c>
      <c r="H1" s="90" t="s">
        <v>109</v>
      </c>
      <c r="I1" s="91" t="s">
        <v>110</v>
      </c>
    </row>
    <row r="2" spans="1:9" ht="15" x14ac:dyDescent="0.2">
      <c r="A2" s="92" t="s">
        <v>111</v>
      </c>
      <c r="B2" s="92" t="s">
        <v>112</v>
      </c>
      <c r="C2" s="92" t="s">
        <v>112</v>
      </c>
      <c r="D2" s="136" t="s">
        <v>112</v>
      </c>
      <c r="E2" s="92" t="s">
        <v>112</v>
      </c>
      <c r="F2" s="92" t="s">
        <v>112</v>
      </c>
      <c r="G2" s="92" t="s">
        <v>112</v>
      </c>
      <c r="H2" s="92" t="s">
        <v>111</v>
      </c>
      <c r="I2" s="92" t="s">
        <v>112</v>
      </c>
    </row>
    <row r="3" spans="1:9" ht="15" x14ac:dyDescent="0.2">
      <c r="A3" s="93" t="s">
        <v>44</v>
      </c>
      <c r="B3" s="94" t="s">
        <v>113</v>
      </c>
      <c r="C3" s="95" t="s">
        <v>8</v>
      </c>
      <c r="D3" s="96" t="s">
        <v>75</v>
      </c>
      <c r="E3" s="96" t="s">
        <v>75</v>
      </c>
      <c r="F3" s="96" t="s">
        <v>75</v>
      </c>
      <c r="G3" s="95" t="s">
        <v>59</v>
      </c>
      <c r="H3" s="97">
        <v>2013</v>
      </c>
      <c r="I3" s="95" t="s">
        <v>8</v>
      </c>
    </row>
    <row r="4" spans="1:9" ht="15" x14ac:dyDescent="0.2">
      <c r="A4" s="98"/>
      <c r="B4" s="94" t="s">
        <v>45</v>
      </c>
      <c r="C4" s="96" t="s">
        <v>54</v>
      </c>
      <c r="D4" s="96" t="s">
        <v>114</v>
      </c>
      <c r="E4" s="96" t="s">
        <v>114</v>
      </c>
      <c r="F4" s="96" t="s">
        <v>114</v>
      </c>
      <c r="G4" s="96" t="s">
        <v>60</v>
      </c>
      <c r="H4" s="97">
        <v>2014</v>
      </c>
      <c r="I4" s="96" t="s">
        <v>54</v>
      </c>
    </row>
    <row r="5" spans="1:9" ht="15" x14ac:dyDescent="0.2">
      <c r="A5" s="98"/>
      <c r="B5" s="98"/>
      <c r="C5" s="98"/>
      <c r="D5" s="98"/>
      <c r="E5" s="96" t="s">
        <v>54</v>
      </c>
      <c r="F5" s="96" t="s">
        <v>54</v>
      </c>
      <c r="G5" s="98"/>
      <c r="H5" s="97">
        <v>2015</v>
      </c>
      <c r="I5" s="98"/>
    </row>
    <row r="6" spans="1:9" ht="15" x14ac:dyDescent="0.2">
      <c r="A6" s="98"/>
      <c r="B6" s="98"/>
      <c r="C6" s="98"/>
      <c r="D6" s="98"/>
      <c r="E6" s="98"/>
      <c r="F6" s="98"/>
      <c r="G6" s="98"/>
      <c r="H6" s="97">
        <v>2016</v>
      </c>
      <c r="I6" s="98"/>
    </row>
    <row r="7" spans="1:9" ht="15" x14ac:dyDescent="0.2">
      <c r="A7" s="98"/>
      <c r="B7" s="98"/>
      <c r="C7" s="98"/>
      <c r="D7" s="98"/>
      <c r="E7" s="98"/>
      <c r="F7" s="98"/>
      <c r="G7" s="98"/>
      <c r="H7" s="97">
        <v>2017</v>
      </c>
      <c r="I7" s="98"/>
    </row>
    <row r="8" spans="1:9" ht="15" x14ac:dyDescent="0.2">
      <c r="A8" s="98"/>
      <c r="B8" s="98"/>
      <c r="C8" s="98"/>
      <c r="D8" s="98"/>
      <c r="E8" s="98"/>
      <c r="F8" s="98"/>
      <c r="G8" s="98"/>
      <c r="H8" s="97">
        <v>2018</v>
      </c>
      <c r="I8" s="98"/>
    </row>
    <row r="9" spans="1:9" ht="15" x14ac:dyDescent="0.2">
      <c r="A9" s="98"/>
      <c r="B9" s="98"/>
      <c r="C9" s="98"/>
      <c r="D9" s="98"/>
      <c r="E9" s="98"/>
      <c r="F9" s="98"/>
      <c r="G9" s="98"/>
      <c r="H9" s="97">
        <v>2019</v>
      </c>
      <c r="I9" s="98"/>
    </row>
    <row r="10" spans="1:9" ht="15" x14ac:dyDescent="0.2">
      <c r="A10" s="98"/>
      <c r="B10" s="98"/>
      <c r="C10" s="98"/>
      <c r="D10" s="98"/>
      <c r="E10" s="98"/>
      <c r="F10" s="98"/>
      <c r="G10" s="98"/>
      <c r="H10" s="97">
        <v>2020</v>
      </c>
      <c r="I10" s="98"/>
    </row>
    <row r="11" spans="1:9" ht="15" x14ac:dyDescent="0.2">
      <c r="A11" s="98"/>
      <c r="B11" s="98"/>
      <c r="C11" s="98"/>
      <c r="D11" s="98"/>
      <c r="E11" s="98"/>
      <c r="F11" s="98"/>
      <c r="G11" s="98"/>
      <c r="H11" s="97">
        <v>2021</v>
      </c>
      <c r="I11" s="98"/>
    </row>
    <row r="12" spans="1:9" ht="15" x14ac:dyDescent="0.2">
      <c r="A12" s="98"/>
      <c r="B12" s="98"/>
      <c r="C12" s="98"/>
      <c r="D12" s="98"/>
      <c r="E12" s="98"/>
      <c r="F12" s="98"/>
      <c r="G12" s="98"/>
      <c r="H12" s="97">
        <v>2022</v>
      </c>
      <c r="I12" s="98"/>
    </row>
    <row r="13" spans="1:9" ht="15" x14ac:dyDescent="0.2">
      <c r="A13" s="98"/>
      <c r="B13" s="98"/>
      <c r="C13" s="98"/>
      <c r="D13" s="98"/>
      <c r="E13" s="98"/>
      <c r="F13" s="98"/>
      <c r="G13" s="98"/>
      <c r="H13" s="97">
        <v>2023</v>
      </c>
      <c r="I13" s="98"/>
    </row>
    <row r="14" spans="1:9" ht="15" x14ac:dyDescent="0.2">
      <c r="A14" s="98"/>
      <c r="B14" s="98"/>
      <c r="C14" s="98"/>
      <c r="D14" s="98"/>
      <c r="E14" s="98"/>
      <c r="F14" s="98"/>
      <c r="G14" s="98"/>
      <c r="H14" s="97">
        <v>2024</v>
      </c>
      <c r="I14" s="98"/>
    </row>
  </sheetData>
  <phoneticPr fontId="18"/>
  <pageMargins left="0.7" right="0.7" top="0.75" bottom="0.75" header="0.3" footer="0.3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 codeName="Sheet5">
    <tabColor theme="1" tint="0.499984740745262"/>
  </sheetPr>
  <dimension ref="B2:F3"/>
  <sheetViews>
    <sheetView workbookViewId="0"/>
  </sheetViews>
  <sheetFormatPr defaultRowHeight="13" x14ac:dyDescent="0.2"/>
  <cols>
    <col min="2" max="2" width="14.90625" customWidth="1"/>
    <col min="3" max="3" width="16.08984375" customWidth="1"/>
    <col min="4" max="4" width="63.08984375" bestFit="1" customWidth="1"/>
    <col min="6" max="6" width="10.453125" bestFit="1" customWidth="1"/>
  </cols>
  <sheetData>
    <row r="2" spans="2:6" x14ac:dyDescent="0.2">
      <c r="B2" s="9" t="s">
        <v>25</v>
      </c>
      <c r="C2" s="9" t="s">
        <v>26</v>
      </c>
      <c r="D2" s="9" t="s">
        <v>27</v>
      </c>
      <c r="E2" s="9" t="s">
        <v>29</v>
      </c>
      <c r="F2" s="9" t="s">
        <v>28</v>
      </c>
    </row>
    <row r="3" spans="2:6" x14ac:dyDescent="0.2">
      <c r="B3" s="9" t="str">
        <f>IF(新規登録用!$C$2&lt;&gt;0,新規登録用!$C$2,"要確認")</f>
        <v>要確認</v>
      </c>
      <c r="C3" s="9" t="str">
        <f>IF(新規登録用!C13&lt;&gt;0,新規登録用!C13,"要確認")</f>
        <v>要確認</v>
      </c>
      <c r="D3" s="9" t="str">
        <f ca="1">MID(CELL("filename",A1),FIND("[",CELL("filename",A1))+1,FIND("]",CELL("filename",A1))-FIND("[",CELL("filename",A1))-1)</f>
        <v>保護済み【R5補正】r5h_kt37_seihinkatabanlist_diecast.xlsx</v>
      </c>
      <c r="E3" s="9" t="str">
        <f>IF(新規登録用!$G$4&lt;&gt;0,新規登録用!$G$4,"要確認")</f>
        <v>要確認</v>
      </c>
      <c r="F3" s="10">
        <f ca="1">TODAY()</f>
        <v>45329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入力例</vt:lpstr>
      <vt:lpstr>新規登録用</vt:lpstr>
      <vt:lpstr>基準値</vt:lpstr>
      <vt:lpstr>登録申請メールテンプレート</vt:lpstr>
      <vt:lpstr>※編集不可※選択項目</vt:lpstr>
      <vt:lpstr>読み取り用(非表示)</vt:lpstr>
      <vt:lpstr>入力例!_</vt:lpstr>
      <vt:lpstr>_</vt:lpstr>
      <vt:lpstr>※編集不可※選択項目!Print_Area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2024-02-07T06:53:50Z</dcterms:modified>
</cp:coreProperties>
</file>