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updateLinks="never"/>
  <xr:revisionPtr revIDLastSave="0" documentId="13_ncr:1_{CA4DB703-B3E7-45BB-A64E-2ABE3E5F02D9}" xr6:coauthVersionLast="47" xr6:coauthVersionMax="47" xr10:uidLastSave="{00000000-0000-0000-0000-000000000000}"/>
  <bookViews>
    <workbookView xWindow="28680" yWindow="-120" windowWidth="29040" windowHeight="15840" tabRatio="863" xr2:uid="{00000000-000D-0000-FFFF-FFFF00000000}"/>
  </bookViews>
  <sheets>
    <sheet name="既存設備" sheetId="57" r:id="rId1"/>
    <sheet name="導入予定設備" sheetId="59" r:id="rId2"/>
    <sheet name="〈炉〉マスタ" sheetId="63" state="hidden" r:id="rId3"/>
  </sheets>
  <externalReferences>
    <externalReference r:id="rId4"/>
    <externalReference r:id="rId5"/>
    <externalReference r:id="rId6"/>
  </externalReferences>
  <definedNames>
    <definedName name="◆蛍光灯種類">#REF!</definedName>
    <definedName name="AAA">[1]既設器具消費電力テーブル!$T$5:$T$7</definedName>
    <definedName name="BBBB">[1]既設器具消費電力テーブル!#REF!</definedName>
    <definedName name="CCCC">[1]既設器具消費電力テーブル!#REF!</definedName>
    <definedName name="COP">#REF!</definedName>
    <definedName name="Copy8" localSheetId="1">#REF!</definedName>
    <definedName name="Copy8">#REF!</definedName>
    <definedName name="CP">[2]分析条件!$E$8:$S$8</definedName>
    <definedName name="DDDD">[1]既設器具消費電力テーブル!$I$5:$I$12</definedName>
    <definedName name="F">[1]既設器具消費電力テーブル!#REF!</definedName>
    <definedName name="HID">#REF!</definedName>
    <definedName name="HIDランプ">#REF!</definedName>
    <definedName name="LED">#REF!</definedName>
    <definedName name="_xlnm.Print_Area" localSheetId="0">既存設備!$A$1:$AH$43</definedName>
    <definedName name="_xlnm.Print_Area" localSheetId="1">導入予定設備!$A$1:$AH$43</definedName>
    <definedName name="_xlnm.Print_Titles" localSheetId="0">既存設備!$4:$16</definedName>
    <definedName name="_xlnm.Print_Titles" localSheetId="1">導入予定設備!$2:$16</definedName>
    <definedName name="カタログ値" localSheetId="1">#REF!</definedName>
    <definedName name="カタログ値">#REF!</definedName>
    <definedName name="クリプトン電球">#REF!</definedName>
    <definedName name="コンパクト蛍光ランプ">#REF!</definedName>
    <definedName name="ハロゲン電球_JD110V">#REF!</definedName>
    <definedName name="安定器種類">#REF!</definedName>
    <definedName name="円形蛍光ランプ">#REF!</definedName>
    <definedName name="器具の種類">#REF!</definedName>
    <definedName name="蛍光灯">#REF!</definedName>
    <definedName name="使用ランプ">#REF!</definedName>
    <definedName name="性能区分">#REF!</definedName>
    <definedName name="直管蛍光ランプ">#REF!</definedName>
    <definedName name="電球形蛍光ランプ">#REF!</definedName>
    <definedName name="白熱電球">#REF!</definedName>
    <definedName name="白熱灯">#REF!</definedName>
    <definedName name="分類">[3]masta!$B$2:'[3]masta'!$B$5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3" i="59" l="1"/>
  <c r="P19" i="59"/>
  <c r="P20" i="59"/>
  <c r="I20" i="59"/>
  <c r="I19" i="59"/>
  <c r="B7" i="59"/>
  <c r="N41" i="57"/>
  <c r="G41" i="57"/>
  <c r="I23" i="57" s="1"/>
  <c r="P20" i="57"/>
  <c r="P19" i="57"/>
  <c r="I20" i="57"/>
  <c r="I19" i="57"/>
  <c r="B7" i="57"/>
  <c r="B27" i="59" l="1"/>
  <c r="N28" i="59" l="1"/>
  <c r="N28" i="57"/>
  <c r="B27" i="57"/>
  <c r="S39" i="57" l="1"/>
  <c r="S31" i="57"/>
  <c r="G31" i="59" s="1"/>
  <c r="N31" i="59" s="1"/>
  <c r="S38" i="57"/>
  <c r="S29" i="57"/>
  <c r="S36" i="57"/>
  <c r="S35" i="57"/>
  <c r="S34" i="57"/>
  <c r="S33" i="57"/>
  <c r="G33" i="59" s="1"/>
  <c r="N33" i="59" s="1"/>
  <c r="S40" i="57"/>
  <c r="S32" i="57"/>
  <c r="G32" i="59" s="1"/>
  <c r="N32" i="59" s="1"/>
  <c r="S30" i="57"/>
  <c r="G30" i="59" s="1"/>
  <c r="N30" i="59" s="1"/>
  <c r="S37" i="57"/>
  <c r="G34" i="59"/>
  <c r="N34" i="59" s="1"/>
  <c r="G38" i="59"/>
  <c r="N38" i="59" s="1"/>
  <c r="G35" i="59"/>
  <c r="N35" i="59" s="1"/>
  <c r="G39" i="59"/>
  <c r="N39" i="59" s="1"/>
  <c r="G40" i="59"/>
  <c r="N40" i="59" s="1"/>
  <c r="G36" i="59"/>
  <c r="N36" i="59" s="1"/>
  <c r="G37" i="59"/>
  <c r="N37" i="59" s="1"/>
  <c r="S41" i="57" l="1"/>
  <c r="G29" i="59"/>
  <c r="N29" i="59" s="1"/>
  <c r="N41" i="59" s="1"/>
  <c r="O7" i="63"/>
  <c r="O8" i="63"/>
  <c r="O9" i="63"/>
  <c r="O10" i="63"/>
  <c r="O11" i="63"/>
  <c r="O12" i="63"/>
  <c r="O13" i="63"/>
  <c r="O14" i="63"/>
  <c r="O15" i="63"/>
  <c r="O16" i="63"/>
  <c r="O17" i="63"/>
  <c r="O18" i="63"/>
  <c r="O19" i="63"/>
  <c r="O6" i="63"/>
  <c r="G41" i="5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P17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t/h　or　t/ch　を選択可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P17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t/h　or　t/ch　を選択可</t>
        </r>
      </text>
    </comment>
  </commentList>
</comments>
</file>

<file path=xl/sharedStrings.xml><?xml version="1.0" encoding="utf-8"?>
<sst xmlns="http://schemas.openxmlformats.org/spreadsheetml/2006/main" count="244" uniqueCount="128">
  <si>
    <t>合計</t>
    <rPh sb="0" eb="2">
      <t>ゴウケイ</t>
    </rPh>
    <phoneticPr fontId="11"/>
  </si>
  <si>
    <t>■設備情報</t>
    <rPh sb="1" eb="3">
      <t>セツビ</t>
    </rPh>
    <rPh sb="3" eb="5">
      <t>ジョウホウ</t>
    </rPh>
    <phoneticPr fontId="11"/>
  </si>
  <si>
    <t>製品名</t>
    <rPh sb="0" eb="3">
      <t>セイヒンメイ</t>
    </rPh>
    <phoneticPr fontId="11"/>
  </si>
  <si>
    <t>月</t>
    <rPh sb="0" eb="1">
      <t>ツキ</t>
    </rPh>
    <phoneticPr fontId="11"/>
  </si>
  <si>
    <t>エネルギー使用量</t>
  </si>
  <si>
    <t>炉計算マスタ</t>
    <rPh sb="0" eb="1">
      <t>ロ</t>
    </rPh>
    <rPh sb="1" eb="3">
      <t>ケイサン</t>
    </rPh>
    <phoneticPr fontId="18"/>
  </si>
  <si>
    <t>エネルギー種別</t>
    <rPh sb="5" eb="7">
      <t>シュベツ</t>
    </rPh>
    <phoneticPr fontId="18"/>
  </si>
  <si>
    <t>○○株式会社</t>
    <rPh sb="2" eb="6">
      <t>カブシキガイシャ</t>
    </rPh>
    <phoneticPr fontId="18"/>
  </si>
  <si>
    <t>□□製作所</t>
    <rPh sb="2" eb="5">
      <t>セイサクジョ</t>
    </rPh>
    <phoneticPr fontId="18"/>
  </si>
  <si>
    <t>炉効率</t>
    <rPh sb="0" eb="2">
      <t>コウリツ</t>
    </rPh>
    <phoneticPr fontId="18"/>
  </si>
  <si>
    <t>◆処理量単位</t>
    <rPh sb="1" eb="3">
      <t>ショリ</t>
    </rPh>
    <rPh sb="3" eb="4">
      <t>リョウ</t>
    </rPh>
    <rPh sb="4" eb="6">
      <t>タンイ</t>
    </rPh>
    <phoneticPr fontId="11"/>
  </si>
  <si>
    <t>t/h</t>
    <phoneticPr fontId="11"/>
  </si>
  <si>
    <t>t/ch</t>
    <phoneticPr fontId="11"/>
  </si>
  <si>
    <t>MJ</t>
    <phoneticPr fontId="11"/>
  </si>
  <si>
    <t>必要熱量</t>
    <rPh sb="0" eb="2">
      <t>ヒツヨウ</t>
    </rPh>
    <rPh sb="2" eb="3">
      <t>ネツ</t>
    </rPh>
    <rPh sb="3" eb="4">
      <t>リョウ</t>
    </rPh>
    <phoneticPr fontId="11"/>
  </si>
  <si>
    <t>◆機器種別</t>
    <rPh sb="1" eb="3">
      <t>キキ</t>
    </rPh>
    <rPh sb="3" eb="5">
      <t>シュベツ</t>
    </rPh>
    <phoneticPr fontId="11"/>
  </si>
  <si>
    <t>◆基準</t>
    <rPh sb="1" eb="3">
      <t>キジュン</t>
    </rPh>
    <phoneticPr fontId="11"/>
  </si>
  <si>
    <t>連続式</t>
    <rPh sb="0" eb="2">
      <t>レンゾク</t>
    </rPh>
    <rPh sb="2" eb="3">
      <t>シキ</t>
    </rPh>
    <phoneticPr fontId="11"/>
  </si>
  <si>
    <t>バッチ式</t>
    <rPh sb="3" eb="4">
      <t>シキ</t>
    </rPh>
    <phoneticPr fontId="11"/>
  </si>
  <si>
    <t>検索用</t>
    <rPh sb="0" eb="3">
      <t>ケンサクヨウ</t>
    </rPh>
    <phoneticPr fontId="11"/>
  </si>
  <si>
    <t>40%以上</t>
    <rPh sb="3" eb="5">
      <t>イジョウ</t>
    </rPh>
    <phoneticPr fontId="11"/>
  </si>
  <si>
    <t>20%以上</t>
    <phoneticPr fontId="11"/>
  </si>
  <si>
    <t>40%以上</t>
    <phoneticPr fontId="11"/>
  </si>
  <si>
    <t>30%以上</t>
    <phoneticPr fontId="11"/>
  </si>
  <si>
    <t>60%以上</t>
    <phoneticPr fontId="11"/>
  </si>
  <si>
    <t>50%以上</t>
    <phoneticPr fontId="11"/>
  </si>
  <si>
    <t>45%以上</t>
    <phoneticPr fontId="11"/>
  </si>
  <si>
    <t>炉効率</t>
    <rPh sb="0" eb="1">
      <t>ロ</t>
    </rPh>
    <rPh sb="1" eb="3">
      <t>コウリツ</t>
    </rPh>
    <phoneticPr fontId="11"/>
  </si>
  <si>
    <t>年間生産量</t>
    <rPh sb="0" eb="2">
      <t>ネンカン</t>
    </rPh>
    <rPh sb="2" eb="4">
      <t>セイサン</t>
    </rPh>
    <rPh sb="4" eb="5">
      <t>リョウ</t>
    </rPh>
    <phoneticPr fontId="18"/>
  </si>
  <si>
    <t>単位生産量</t>
    <rPh sb="0" eb="2">
      <t>タンイ</t>
    </rPh>
    <rPh sb="2" eb="4">
      <t>セイサン</t>
    </rPh>
    <rPh sb="4" eb="5">
      <t>リョウ</t>
    </rPh>
    <phoneticPr fontId="11"/>
  </si>
  <si>
    <t>OLD-NE4000</t>
    <phoneticPr fontId="18"/>
  </si>
  <si>
    <t>燃焼式加熱炉シリーズN</t>
    <rPh sb="0" eb="2">
      <t>ネンショウ</t>
    </rPh>
    <rPh sb="2" eb="3">
      <t>シキ</t>
    </rPh>
    <rPh sb="3" eb="6">
      <t>カネツロ</t>
    </rPh>
    <phoneticPr fontId="18"/>
  </si>
  <si>
    <t>燃焼式加熱炉シリーズK</t>
    <rPh sb="0" eb="2">
      <t>ネンショウ</t>
    </rPh>
    <rPh sb="2" eb="3">
      <t>シキ</t>
    </rPh>
    <rPh sb="3" eb="6">
      <t>カネツロ</t>
    </rPh>
    <phoneticPr fontId="18"/>
  </si>
  <si>
    <t>発熱量
（高位）</t>
    <rPh sb="0" eb="2">
      <t>ハツネツ</t>
    </rPh>
    <rPh sb="2" eb="3">
      <t>リョウ</t>
    </rPh>
    <rPh sb="5" eb="7">
      <t>コウイ</t>
    </rPh>
    <rPh sb="7" eb="8">
      <t>ネツリョウ</t>
    </rPh>
    <phoneticPr fontId="18"/>
  </si>
  <si>
    <t>　発熱量
（低位）</t>
    <rPh sb="1" eb="3">
      <t>ハツネツ</t>
    </rPh>
    <rPh sb="3" eb="4">
      <t>リョウ</t>
    </rPh>
    <rPh sb="6" eb="8">
      <t>テイイ</t>
    </rPh>
    <phoneticPr fontId="18"/>
  </si>
  <si>
    <t>単位</t>
    <rPh sb="0" eb="2">
      <t>タンイ</t>
    </rPh>
    <phoneticPr fontId="18"/>
  </si>
  <si>
    <t>（エネルギー使用量単位）</t>
    <rPh sb="6" eb="8">
      <t>シヨウ</t>
    </rPh>
    <rPh sb="8" eb="9">
      <t>リョウ</t>
    </rPh>
    <rPh sb="9" eb="11">
      <t>タンイ</t>
    </rPh>
    <phoneticPr fontId="30"/>
  </si>
  <si>
    <t>燃料種類</t>
    <rPh sb="0" eb="2">
      <t>ネンリョウ</t>
    </rPh>
    <rPh sb="2" eb="4">
      <t>シュルイ</t>
    </rPh>
    <phoneticPr fontId="18"/>
  </si>
  <si>
    <t>電気</t>
    <rPh sb="0" eb="2">
      <t>デンキ</t>
    </rPh>
    <phoneticPr fontId="27"/>
  </si>
  <si>
    <t>kWh</t>
    <phoneticPr fontId="30"/>
  </si>
  <si>
    <t>電気</t>
    <phoneticPr fontId="18"/>
  </si>
  <si>
    <t>手入力</t>
    <rPh sb="0" eb="1">
      <t>テ</t>
    </rPh>
    <rPh sb="1" eb="3">
      <t>ニュウリョク</t>
    </rPh>
    <phoneticPr fontId="30"/>
  </si>
  <si>
    <t>MJ/㎥</t>
    <phoneticPr fontId="30"/>
  </si>
  <si>
    <t>㎥</t>
    <phoneticPr fontId="30"/>
  </si>
  <si>
    <t>ガス</t>
  </si>
  <si>
    <t>MJ/kg</t>
  </si>
  <si>
    <t>kg</t>
    <phoneticPr fontId="30"/>
  </si>
  <si>
    <t>MJ/kg</t>
    <phoneticPr fontId="30"/>
  </si>
  <si>
    <t>灯油</t>
    <rPh sb="0" eb="2">
      <t>トウユ</t>
    </rPh>
    <phoneticPr fontId="27"/>
  </si>
  <si>
    <t>MJ/L</t>
  </si>
  <si>
    <t>L</t>
    <phoneticPr fontId="30"/>
  </si>
  <si>
    <t>油</t>
    <phoneticPr fontId="18"/>
  </si>
  <si>
    <t>軽油</t>
    <rPh sb="0" eb="2">
      <t>ケイユ</t>
    </rPh>
    <phoneticPr fontId="27"/>
  </si>
  <si>
    <t>A重油</t>
    <rPh sb="1" eb="3">
      <t>ジュウユ</t>
    </rPh>
    <phoneticPr fontId="27"/>
  </si>
  <si>
    <t>B重油</t>
    <rPh sb="1" eb="3">
      <t>ジュウユ</t>
    </rPh>
    <phoneticPr fontId="27"/>
  </si>
  <si>
    <t>C重油</t>
    <rPh sb="1" eb="3">
      <t>ジュウユ</t>
    </rPh>
    <phoneticPr fontId="18"/>
  </si>
  <si>
    <t>kg</t>
  </si>
  <si>
    <t>その他</t>
    <phoneticPr fontId="18"/>
  </si>
  <si>
    <t>石炭コークス</t>
    <rPh sb="0" eb="2">
      <t>セキタン</t>
    </rPh>
    <phoneticPr fontId="30"/>
  </si>
  <si>
    <t>■熱量換算係数（発熱量）</t>
    <rPh sb="1" eb="3">
      <t>ネツリョウ</t>
    </rPh>
    <rPh sb="3" eb="5">
      <t>カンサン</t>
    </rPh>
    <rPh sb="5" eb="7">
      <t>ケイスウ</t>
    </rPh>
    <rPh sb="8" eb="10">
      <t>ハツネツ</t>
    </rPh>
    <rPh sb="10" eb="11">
      <t>リョウ</t>
    </rPh>
    <phoneticPr fontId="18"/>
  </si>
  <si>
    <t>■基本情報</t>
    <rPh sb="1" eb="3">
      <t>キホン</t>
    </rPh>
    <rPh sb="3" eb="5">
      <t>ジョウホウ</t>
    </rPh>
    <phoneticPr fontId="11"/>
  </si>
  <si>
    <t>型番</t>
    <phoneticPr fontId="11"/>
  </si>
  <si>
    <t>既存/導入予定</t>
    <rPh sb="0" eb="2">
      <t>キゾン</t>
    </rPh>
    <rPh sb="3" eb="5">
      <t>ドウニュウ</t>
    </rPh>
    <rPh sb="5" eb="7">
      <t>ヨテイ</t>
    </rPh>
    <phoneticPr fontId="11"/>
  </si>
  <si>
    <t>台数</t>
    <rPh sb="0" eb="2">
      <t>ダイスウ</t>
    </rPh>
    <phoneticPr fontId="11"/>
  </si>
  <si>
    <t>燃焼式 加熱炉</t>
    <phoneticPr fontId="11"/>
  </si>
  <si>
    <t>燃焼式 熱処理炉</t>
    <phoneticPr fontId="11"/>
  </si>
  <si>
    <t>燃焼式 溶解炉</t>
    <phoneticPr fontId="11"/>
  </si>
  <si>
    <t>抵抗加熱式 加熱炉</t>
    <phoneticPr fontId="11"/>
  </si>
  <si>
    <t>抵抗加熱式 熱処理炉</t>
    <phoneticPr fontId="11"/>
  </si>
  <si>
    <t>抵抗加熱式 熱処理炉</t>
    <phoneticPr fontId="11"/>
  </si>
  <si>
    <t>抵抗加熱式 溶解炉</t>
    <rPh sb="2" eb="3">
      <t>カ</t>
    </rPh>
    <phoneticPr fontId="11"/>
  </si>
  <si>
    <t>誘導加熱式 加熱炉</t>
    <phoneticPr fontId="11"/>
  </si>
  <si>
    <t>誘導加熱式 加熱炉</t>
    <phoneticPr fontId="11"/>
  </si>
  <si>
    <t>誘導加熱式 熱処理炉</t>
    <rPh sb="9" eb="10">
      <t>ロ</t>
    </rPh>
    <phoneticPr fontId="11"/>
  </si>
  <si>
    <t>誘導加熱式 溶解炉</t>
    <phoneticPr fontId="11"/>
  </si>
  <si>
    <t>誘導加熱式 溶解炉</t>
    <phoneticPr fontId="11"/>
  </si>
  <si>
    <t>生産量</t>
    <phoneticPr fontId="11"/>
  </si>
  <si>
    <t>t</t>
    <phoneticPr fontId="11"/>
  </si>
  <si>
    <t>■熱量変換係数</t>
    <rPh sb="1" eb="2">
      <t>ネツ</t>
    </rPh>
    <rPh sb="2" eb="3">
      <t>リョウ</t>
    </rPh>
    <rPh sb="3" eb="5">
      <t>ヘンカン</t>
    </rPh>
    <rPh sb="5" eb="7">
      <t>ケイスウ</t>
    </rPh>
    <phoneticPr fontId="18"/>
  </si>
  <si>
    <t>■原油換算係数</t>
    <rPh sb="1" eb="3">
      <t>ゲンユ</t>
    </rPh>
    <rPh sb="3" eb="5">
      <t>カンサン</t>
    </rPh>
    <rPh sb="5" eb="7">
      <t>ケイスウ</t>
    </rPh>
    <phoneticPr fontId="18"/>
  </si>
  <si>
    <t>MJ/kWh</t>
    <phoneticPr fontId="30"/>
  </si>
  <si>
    <t>MJ/kWh</t>
    <phoneticPr fontId="30"/>
  </si>
  <si>
    <t>◆据付年</t>
    <rPh sb="1" eb="3">
      <t>スエツ</t>
    </rPh>
    <rPh sb="3" eb="4">
      <t>ネン</t>
    </rPh>
    <phoneticPr fontId="18"/>
  </si>
  <si>
    <t>1950年以前</t>
    <rPh sb="4" eb="5">
      <t>ネン</t>
    </rPh>
    <rPh sb="5" eb="7">
      <t>イゼン</t>
    </rPh>
    <phoneticPr fontId="18"/>
  </si>
  <si>
    <t>電気(その他)</t>
    <phoneticPr fontId="30"/>
  </si>
  <si>
    <t>都市ガス（45MJ/m3）</t>
    <phoneticPr fontId="5"/>
  </si>
  <si>
    <t>都市ガス（46MJ/m3）</t>
    <rPh sb="0" eb="2">
      <t>トシ</t>
    </rPh>
    <phoneticPr fontId="5"/>
  </si>
  <si>
    <t>液化石油ガス（LPG）</t>
    <phoneticPr fontId="30"/>
  </si>
  <si>
    <t>液化天然ガス（LNG）</t>
    <rPh sb="0" eb="2">
      <t>エキカ</t>
    </rPh>
    <rPh sb="2" eb="4">
      <t>テンネン</t>
    </rPh>
    <phoneticPr fontId="5"/>
  </si>
  <si>
    <t>天然ガス（LNGを除く）</t>
    <rPh sb="0" eb="2">
      <t>テンネン</t>
    </rPh>
    <rPh sb="9" eb="10">
      <t>ノゾ</t>
    </rPh>
    <phoneticPr fontId="5"/>
  </si>
  <si>
    <t>ガス(その他) 単位：㎥</t>
    <rPh sb="5" eb="6">
      <t>タ</t>
    </rPh>
    <rPh sb="8" eb="10">
      <t>タンイ</t>
    </rPh>
    <phoneticPr fontId="5"/>
  </si>
  <si>
    <t>ガス(その他) 単位：kg</t>
    <rPh sb="5" eb="6">
      <t>タ</t>
    </rPh>
    <rPh sb="8" eb="10">
      <t>タンイ</t>
    </rPh>
    <phoneticPr fontId="5"/>
  </si>
  <si>
    <t>油(その他)</t>
    <rPh sb="4" eb="5">
      <t>タ</t>
    </rPh>
    <phoneticPr fontId="30"/>
  </si>
  <si>
    <t>その他</t>
    <phoneticPr fontId="30"/>
  </si>
  <si>
    <t>■仕様</t>
    <rPh sb="1" eb="3">
      <t>シヨウ</t>
    </rPh>
    <phoneticPr fontId="11"/>
  </si>
  <si>
    <t>燃料種</t>
    <rPh sb="0" eb="2">
      <t>ネンリョウ</t>
    </rPh>
    <rPh sb="2" eb="3">
      <t>シュ</t>
    </rPh>
    <phoneticPr fontId="11"/>
  </si>
  <si>
    <t>発熱量（高位）</t>
    <rPh sb="0" eb="2">
      <t>ハツネツ</t>
    </rPh>
    <rPh sb="2" eb="3">
      <t>リョウ</t>
    </rPh>
    <rPh sb="4" eb="6">
      <t>コウイ</t>
    </rPh>
    <phoneticPr fontId="11"/>
  </si>
  <si>
    <t>発熱量（低位）</t>
    <rPh sb="0" eb="2">
      <t>ハツネツ</t>
    </rPh>
    <rPh sb="2" eb="3">
      <t>リョウ</t>
    </rPh>
    <rPh sb="4" eb="6">
      <t>テイイ</t>
    </rPh>
    <phoneticPr fontId="11"/>
  </si>
  <si>
    <t>■稼働条件</t>
    <rPh sb="1" eb="3">
      <t>カドウ</t>
    </rPh>
    <rPh sb="3" eb="5">
      <t>ジョウケン</t>
    </rPh>
    <phoneticPr fontId="11"/>
  </si>
  <si>
    <t>■エネルギー使用量</t>
    <rPh sb="6" eb="8">
      <t>シヨウ</t>
    </rPh>
    <rPh sb="8" eb="9">
      <t>リョウ</t>
    </rPh>
    <phoneticPr fontId="11"/>
  </si>
  <si>
    <t>←本計算書の結果を反映して作成した様式の番号を入力</t>
  </si>
  <si>
    <t>←計算する設備の製品名を入力</t>
  </si>
  <si>
    <t>←計算する設備の型番を入力</t>
  </si>
  <si>
    <t>←製品カタログ・仕様書に記載された値を入力
　単位は「t/h」、又は「t/ch」から選択。</t>
    <phoneticPr fontId="11"/>
  </si>
  <si>
    <t>←燃料種を選択</t>
    <rPh sb="1" eb="3">
      <t>ネンリョウ</t>
    </rPh>
    <rPh sb="3" eb="4">
      <t>シュ</t>
    </rPh>
    <rPh sb="5" eb="7">
      <t>センタク</t>
    </rPh>
    <phoneticPr fontId="11"/>
  </si>
  <si>
    <t>←燃料種にて「その他」の付く種別を選択した場合は、</t>
    <rPh sb="1" eb="3">
      <t>ネンリョウ</t>
    </rPh>
    <rPh sb="3" eb="4">
      <t>シュ</t>
    </rPh>
    <phoneticPr fontId="11"/>
  </si>
  <si>
    <t>　手入力をする。</t>
    <rPh sb="1" eb="2">
      <t>テ</t>
    </rPh>
    <phoneticPr fontId="11"/>
  </si>
  <si>
    <t>←台数を登録（半角）</t>
    <phoneticPr fontId="11"/>
  </si>
  <si>
    <t>←炉効率を入力（炉効率の計算根拠となる資料を添付）</t>
    <rPh sb="5" eb="7">
      <t>ニュウリョク</t>
    </rPh>
    <rPh sb="8" eb="9">
      <t>ロ</t>
    </rPh>
    <rPh sb="9" eb="11">
      <t>コウリツ</t>
    </rPh>
    <rPh sb="12" eb="14">
      <t>ケイサン</t>
    </rPh>
    <phoneticPr fontId="11"/>
  </si>
  <si>
    <t>-----------以降の項目を使って計算します。入力内容に間違いの無いよう、十分注意して入力して下さい。-----------</t>
    <rPh sb="17" eb="18">
      <t>ツカ</t>
    </rPh>
    <rPh sb="28" eb="30">
      <t>ナイヨウ</t>
    </rPh>
    <rPh sb="31" eb="33">
      <t>マチガ</t>
    </rPh>
    <rPh sb="46" eb="48">
      <t>ニュウリョク</t>
    </rPh>
    <rPh sb="50" eb="51">
      <t>クダ</t>
    </rPh>
    <phoneticPr fontId="11"/>
  </si>
  <si>
    <t>エネルギー使用量</t>
    <phoneticPr fontId="11"/>
  </si>
  <si>
    <t>入力項目</t>
    <rPh sb="0" eb="2">
      <t>ニュウリョク</t>
    </rPh>
    <rPh sb="2" eb="4">
      <t>コウモク</t>
    </rPh>
    <phoneticPr fontId="18"/>
  </si>
  <si>
    <t>エネルギー使用量：複数台まとめて計算する場合は、複数台合算のエネルギー使用量を登録する</t>
    <phoneticPr fontId="11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</si>
  <si>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赤枠内の数値を補助事業
 ポータルに転記
※LPGの場合、㎥からkgへ
　換算した値を補助事業
　ポータルへ転記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1" eb="23">
      <t>ジギョウ</t>
    </rPh>
    <rPh sb="30" eb="32">
      <t>テンキ</t>
    </rPh>
    <phoneticPr fontId="18"/>
  </si>
  <si>
    <t>台</t>
    <rPh sb="0" eb="1">
      <t>ダイ</t>
    </rPh>
    <phoneticPr fontId="11"/>
  </si>
  <si>
    <t>NEW-SE8000</t>
    <phoneticPr fontId="18"/>
  </si>
  <si>
    <t>液化石油ガス（LPG）</t>
    <phoneticPr fontId="11"/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</si>
  <si>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低炭素工業炉　SII省エネ計算フォーマット</t>
    </r>
    <rPh sb="1" eb="4">
      <t>テイタンソ</t>
    </rPh>
    <rPh sb="4" eb="6">
      <t>コウギョウ</t>
    </rPh>
    <rPh sb="6" eb="7">
      <t>ロ</t>
    </rPh>
    <rPh sb="11" eb="12">
      <t>ショウ</t>
    </rPh>
    <rPh sb="14" eb="16">
      <t>ケイサン</t>
    </rPh>
    <phoneticPr fontId="11"/>
  </si>
  <si>
    <t>メーカー</t>
    <phoneticPr fontId="11"/>
  </si>
  <si>
    <t>←計算する設備のメーカー名を入力</t>
    <phoneticPr fontId="11"/>
  </si>
  <si>
    <t>-</t>
  </si>
  <si>
    <t>輸入一般炭</t>
    <rPh sb="0" eb="2">
      <t>ユニュウ</t>
    </rPh>
    <rPh sb="2" eb="4">
      <t>イッパン</t>
    </rPh>
    <rPh sb="4" eb="5">
      <t>スミ</t>
    </rPh>
    <phoneticPr fontId="27"/>
  </si>
  <si>
    <t>国産一般炭</t>
    <rPh sb="0" eb="2">
      <t>コクサン</t>
    </rPh>
    <rPh sb="2" eb="4">
      <t>イッパン</t>
    </rPh>
    <rPh sb="4" eb="5">
      <t>スミ</t>
    </rPh>
    <phoneticPr fontId="11"/>
  </si>
  <si>
    <t>←台数を登録（半角）</t>
    <rPh sb="7" eb="9">
      <t>ハンカク</t>
    </rPh>
    <phoneticPr fontId="11"/>
  </si>
  <si>
    <t>既存設備</t>
    <phoneticPr fontId="11"/>
  </si>
  <si>
    <t>導入予定設備</t>
    <phoneticPr fontId="11"/>
  </si>
  <si>
    <t>型番</t>
    <phoneticPr fontId="11"/>
  </si>
  <si>
    <t>t/h</t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</si>
</sst>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76" formatCode="&quot;¥&quot;#,##0_);[Red]\(&quot;¥&quot;#,##0\)"/>
    <numFmt numFmtId="177" formatCode="#,##0.0&quot;kWh&quot;"/>
    <numFmt numFmtId="178" formatCode="#,##0.0&quot;kｌ&quot;"/>
    <numFmt numFmtId="179" formatCode="&quot;(&quot;@&quot;)&quot;"/>
    <numFmt numFmtId="180" formatCode="0&quot;月&quot;"/>
    <numFmt numFmtId="181" formatCode="#,##0_);[Red]\(#,##0\)"/>
    <numFmt numFmtId="182" formatCode="#,##0.0_);[Red]\(#,##0.0\)"/>
    <numFmt numFmtId="183" formatCode="#,##0.00_);[Red]\(#,##0.00\)"/>
    <numFmt numFmtId="184" formatCode="0.0%"/>
    <numFmt numFmtId="185" formatCode="0.0"/>
    <numFmt numFmtId="186" formatCode="#,##0.00_ ;[Red]\-#,##0.00\ "/>
    <numFmt numFmtId="187" formatCode="#,##0.0;[Red]\-#,##0.0"/>
    <numFmt numFmtId="188" formatCode="0.000&quot; kl&quot;"/>
    <numFmt numFmtId="189" formatCode="#,##0.00&quot;t&quot;"/>
    <numFmt numFmtId="190" formatCode="#,##0.000_);[Red]\(#,##0.000\)"/>
    <numFmt numFmtId="191" formatCode="#,##0.000_ "/>
    <numFmt numFmtId="192" formatCode="0_ "/>
  </numFmts>
  <fonts count="5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2"/>
      <name val="Osaka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b/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sz val="7"/>
      <name val="Times New Roman"/>
      <family val="1"/>
    </font>
    <font>
      <sz val="12"/>
      <name val="ＭＳ 明朝"/>
      <family val="1"/>
      <charset val="128"/>
    </font>
    <font>
      <sz val="11"/>
      <color rgb="FFFA7D00"/>
      <name val="ＭＳ Ｐゴシック"/>
      <family val="2"/>
      <charset val="128"/>
      <scheme val="minor"/>
    </font>
    <font>
      <sz val="9"/>
      <color theme="1"/>
      <name val="ＭＳ Ｐゴシック"/>
      <family val="2"/>
      <scheme val="minor"/>
    </font>
    <font>
      <sz val="9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.5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10"/>
      <name val="ＭＳ Ｐゴシック"/>
      <family val="2"/>
      <charset val="128"/>
      <scheme val="minor"/>
    </font>
    <font>
      <sz val="10"/>
      <color rgb="FFFF0000"/>
      <name val="ＭＳ 明朝"/>
      <family val="1"/>
      <charset val="128"/>
    </font>
    <font>
      <sz val="11"/>
      <color rgb="FFFF000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u/>
      <sz val="9"/>
      <color indexed="12"/>
      <name val="ＭＳ Ｐゴシック"/>
      <family val="3"/>
      <charset val="128"/>
    </font>
    <font>
      <b/>
      <u/>
      <sz val="14"/>
      <color theme="1"/>
      <name val="ＭＳ 明朝"/>
      <family val="1"/>
      <charset val="128"/>
    </font>
    <font>
      <sz val="8"/>
      <color rgb="FF0070C0"/>
      <name val="ＭＳ 明朝"/>
      <family val="1"/>
      <charset val="128"/>
    </font>
    <font>
      <sz val="10"/>
      <color theme="0" tint="-0.34998626667073579"/>
      <name val="ＭＳ Ｐゴシック"/>
      <family val="2"/>
      <charset val="128"/>
      <scheme val="minor"/>
    </font>
    <font>
      <b/>
      <sz val="10"/>
      <color rgb="FFFF0000"/>
      <name val="ＭＳ Ｐゴシック"/>
      <family val="3"/>
      <charset val="128"/>
    </font>
    <font>
      <b/>
      <sz val="12"/>
      <color theme="1"/>
      <name val="ＭＳ 明朝"/>
      <family val="1"/>
      <charset val="128"/>
    </font>
    <font>
      <b/>
      <u/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</fills>
  <borders count="6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/>
      <right/>
      <top style="double">
        <color indexed="64"/>
      </top>
      <bottom style="thin">
        <color auto="1"/>
      </bottom>
      <diagonal/>
    </border>
    <border>
      <left/>
      <right style="thin">
        <color auto="1"/>
      </right>
      <top style="double">
        <color indexed="64"/>
      </top>
      <bottom style="thin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ck">
        <color rgb="FFFF0000"/>
      </left>
      <right style="thin">
        <color auto="1"/>
      </right>
      <top style="thick">
        <color rgb="FFFF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rgb="FFFF0000"/>
      </top>
      <bottom style="thin">
        <color auto="1"/>
      </bottom>
      <diagonal/>
    </border>
    <border>
      <left style="thin">
        <color auto="1"/>
      </left>
      <right style="thick">
        <color rgb="FFFF0000"/>
      </right>
      <top style="thick">
        <color rgb="FFFF0000"/>
      </top>
      <bottom style="thin">
        <color auto="1"/>
      </bottom>
      <diagonal/>
    </border>
    <border>
      <left style="thick">
        <color rgb="FFFF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rgb="FFFF0000"/>
      </right>
      <top style="thin">
        <color auto="1"/>
      </top>
      <bottom style="thin">
        <color auto="1"/>
      </bottom>
      <diagonal/>
    </border>
    <border>
      <left style="thick">
        <color rgb="FFFF0000"/>
      </left>
      <right style="thin">
        <color auto="1"/>
      </right>
      <top style="thin">
        <color auto="1"/>
      </top>
      <bottom style="thick">
        <color rgb="FFFF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rgb="FFFF0000"/>
      </bottom>
      <diagonal/>
    </border>
    <border>
      <left style="thin">
        <color auto="1"/>
      </left>
      <right style="thick">
        <color rgb="FFFF0000"/>
      </right>
      <top style="thin">
        <color auto="1"/>
      </top>
      <bottom style="thick">
        <color rgb="FFFF0000"/>
      </bottom>
      <diagonal/>
    </border>
    <border>
      <left/>
      <right/>
      <top style="thin">
        <color theme="0"/>
      </top>
      <bottom/>
      <diagonal/>
    </border>
    <border>
      <left/>
      <right style="thin">
        <color auto="1"/>
      </right>
      <top/>
      <bottom/>
      <diagonal/>
    </border>
    <border>
      <left/>
      <right style="thick">
        <color rgb="FFFF0000"/>
      </right>
      <top style="thin">
        <color auto="1"/>
      </top>
      <bottom style="thin">
        <color auto="1"/>
      </bottom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 style="thick">
        <color rgb="FFFF0000"/>
      </left>
      <right/>
      <top style="thin">
        <color auto="1"/>
      </top>
      <bottom style="thick">
        <color rgb="FFFF0000"/>
      </bottom>
      <diagonal/>
    </border>
    <border>
      <left/>
      <right/>
      <top style="thin">
        <color auto="1"/>
      </top>
      <bottom style="thick">
        <color rgb="FFFF0000"/>
      </bottom>
      <diagonal/>
    </border>
    <border>
      <left/>
      <right style="thick">
        <color rgb="FFFF0000"/>
      </right>
      <top style="thin">
        <color auto="1"/>
      </top>
      <bottom style="thick">
        <color rgb="FFFF0000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 style="thick">
        <color rgb="FFFF0000"/>
      </left>
      <right/>
      <top style="thick">
        <color rgb="FFFF0000"/>
      </top>
      <bottom style="thin">
        <color auto="1"/>
      </bottom>
      <diagonal/>
    </border>
    <border>
      <left/>
      <right style="thick">
        <color rgb="FFFF0000"/>
      </right>
      <top style="thick">
        <color rgb="FFFF0000"/>
      </top>
      <bottom style="thin">
        <color auto="1"/>
      </bottom>
      <diagonal/>
    </border>
    <border>
      <left style="thick">
        <color rgb="FFFF0000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 style="thick">
        <color rgb="FFFF0000"/>
      </left>
      <right/>
      <top style="thin">
        <color theme="1"/>
      </top>
      <bottom style="double">
        <color theme="1"/>
      </bottom>
      <diagonal/>
    </border>
    <border>
      <left/>
      <right/>
      <top style="thin">
        <color theme="1"/>
      </top>
      <bottom style="double">
        <color theme="1"/>
      </bottom>
      <diagonal/>
    </border>
    <border>
      <left/>
      <right style="thin">
        <color auto="1"/>
      </right>
      <top style="thin">
        <color theme="1"/>
      </top>
      <bottom style="double">
        <color theme="1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163">
    <xf numFmtId="0" fontId="0" fillId="0" borderId="0"/>
    <xf numFmtId="38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0" fillId="0" borderId="0"/>
    <xf numFmtId="0" fontId="13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38" fontId="15" fillId="0" borderId="0" applyFill="0" applyBorder="0" applyAlignment="0" applyProtection="0"/>
    <xf numFmtId="176" fontId="9" fillId="0" borderId="0" applyFont="0" applyFill="0" applyBorder="0" applyAlignment="0" applyProtection="0">
      <alignment vertical="center"/>
    </xf>
    <xf numFmtId="0" fontId="16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" fillId="0" borderId="0">
      <alignment vertical="center"/>
    </xf>
    <xf numFmtId="0" fontId="17" fillId="0" borderId="0">
      <alignment vertical="center"/>
    </xf>
    <xf numFmtId="0" fontId="9" fillId="0" borderId="0">
      <alignment vertical="center"/>
    </xf>
    <xf numFmtId="0" fontId="19" fillId="0" borderId="0"/>
    <xf numFmtId="0" fontId="8" fillId="0" borderId="0">
      <alignment vertical="center"/>
    </xf>
    <xf numFmtId="0" fontId="19" fillId="0" borderId="0"/>
    <xf numFmtId="0" fontId="7" fillId="0" borderId="0">
      <alignment vertical="center"/>
    </xf>
    <xf numFmtId="0" fontId="6" fillId="0" borderId="0">
      <alignment vertical="center"/>
    </xf>
    <xf numFmtId="9" fontId="6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0" fillId="0" borderId="0"/>
    <xf numFmtId="184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22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22" fillId="0" borderId="0">
      <alignment vertical="center"/>
    </xf>
    <xf numFmtId="0" fontId="10" fillId="0" borderId="0"/>
    <xf numFmtId="0" fontId="10" fillId="0" borderId="0"/>
    <xf numFmtId="0" fontId="22" fillId="0" borderId="0"/>
    <xf numFmtId="9" fontId="10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4" fillId="0" borderId="0">
      <alignment vertical="center"/>
    </xf>
    <xf numFmtId="0" fontId="39" fillId="0" borderId="0">
      <alignment vertical="center"/>
    </xf>
    <xf numFmtId="38" fontId="39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17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19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4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176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17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29">
    <xf numFmtId="0" fontId="0" fillId="0" borderId="0" xfId="0"/>
    <xf numFmtId="0" fontId="23" fillId="0" borderId="25" xfId="0" applyFont="1" applyBorder="1" applyAlignment="1">
      <alignment vertical="center"/>
    </xf>
    <xf numFmtId="0" fontId="24" fillId="0" borderId="26" xfId="0" applyFont="1" applyBorder="1" applyAlignment="1">
      <alignment vertical="center"/>
    </xf>
    <xf numFmtId="0" fontId="24" fillId="0" borderId="27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4" xfId="0" applyBorder="1"/>
    <xf numFmtId="0" fontId="26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24" fillId="0" borderId="0" xfId="0" applyFont="1" applyAlignment="1">
      <alignment vertical="center"/>
    </xf>
    <xf numFmtId="0" fontId="0" fillId="4" borderId="4" xfId="0" applyFill="1" applyBorder="1" applyAlignment="1">
      <alignment shrinkToFit="1"/>
    </xf>
    <xf numFmtId="0" fontId="0" fillId="0" borderId="4" xfId="0" applyBorder="1" applyAlignment="1">
      <alignment horizontal="right"/>
    </xf>
    <xf numFmtId="0" fontId="28" fillId="4" borderId="4" xfId="0" applyFont="1" applyFill="1" applyBorder="1" applyAlignment="1">
      <alignment horizontal="left" vertical="center"/>
    </xf>
    <xf numFmtId="0" fontId="29" fillId="4" borderId="21" xfId="0" applyFont="1" applyFill="1" applyBorder="1" applyAlignment="1">
      <alignment horizontal="left" vertical="center" wrapText="1"/>
    </xf>
    <xf numFmtId="0" fontId="29" fillId="4" borderId="21" xfId="0" applyFont="1" applyFill="1" applyBorder="1" applyAlignment="1">
      <alignment horizontal="left" vertical="center"/>
    </xf>
    <xf numFmtId="0" fontId="29" fillId="4" borderId="4" xfId="0" applyFont="1" applyFill="1" applyBorder="1" applyAlignment="1">
      <alignment horizontal="left" vertical="center" wrapText="1"/>
    </xf>
    <xf numFmtId="0" fontId="31" fillId="4" borderId="4" xfId="32" applyFont="1" applyFill="1" applyBorder="1" applyAlignment="1">
      <alignment horizontal="left" vertical="center"/>
    </xf>
    <xf numFmtId="0" fontId="32" fillId="0" borderId="4" xfId="37" applyFont="1" applyBorder="1" applyAlignment="1">
      <alignment horizontal="left" vertical="center" wrapText="1" shrinkToFit="1"/>
    </xf>
    <xf numFmtId="40" fontId="32" fillId="0" borderId="4" xfId="31" applyNumberFormat="1" applyFont="1" applyFill="1" applyBorder="1" applyAlignment="1">
      <alignment horizontal="left" vertical="center"/>
    </xf>
    <xf numFmtId="186" fontId="32" fillId="0" borderId="4" xfId="31" applyNumberFormat="1" applyFont="1" applyFill="1" applyBorder="1" applyAlignment="1">
      <alignment horizontal="left" vertical="center" shrinkToFit="1"/>
    </xf>
    <xf numFmtId="186" fontId="32" fillId="0" borderId="14" xfId="31" applyNumberFormat="1" applyFont="1" applyFill="1" applyBorder="1" applyAlignment="1">
      <alignment horizontal="left" vertical="center" shrinkToFit="1"/>
    </xf>
    <xf numFmtId="187" fontId="32" fillId="0" borderId="14" xfId="31" applyNumberFormat="1" applyFont="1" applyFill="1" applyBorder="1" applyAlignment="1">
      <alignment horizontal="left" vertical="center"/>
    </xf>
    <xf numFmtId="0" fontId="32" fillId="0" borderId="4" xfId="37" applyFont="1" applyBorder="1" applyAlignment="1">
      <alignment horizontal="left" vertical="center" shrinkToFit="1"/>
    </xf>
    <xf numFmtId="187" fontId="32" fillId="0" borderId="4" xfId="31" applyNumberFormat="1" applyFont="1" applyFill="1" applyBorder="1" applyAlignment="1">
      <alignment horizontal="left" vertical="center"/>
    </xf>
    <xf numFmtId="0" fontId="32" fillId="0" borderId="4" xfId="0" applyFont="1" applyBorder="1" applyAlignment="1">
      <alignment horizontal="left" vertical="center"/>
    </xf>
    <xf numFmtId="0" fontId="32" fillId="0" borderId="12" xfId="37" applyFont="1" applyBorder="1" applyAlignment="1">
      <alignment horizontal="left" vertical="center" shrinkToFit="1"/>
    </xf>
    <xf numFmtId="187" fontId="32" fillId="0" borderId="12" xfId="31" applyNumberFormat="1" applyFont="1" applyFill="1" applyBorder="1" applyAlignment="1">
      <alignment horizontal="left" vertical="center"/>
    </xf>
    <xf numFmtId="186" fontId="32" fillId="0" borderId="12" xfId="31" applyNumberFormat="1" applyFont="1" applyFill="1" applyBorder="1" applyAlignment="1">
      <alignment horizontal="left" vertical="center" shrinkToFit="1"/>
    </xf>
    <xf numFmtId="0" fontId="32" fillId="0" borderId="12" xfId="37" applyFont="1" applyBorder="1" applyAlignment="1">
      <alignment horizontal="left" vertical="center" wrapText="1" shrinkToFit="1"/>
    </xf>
    <xf numFmtId="186" fontId="32" fillId="0" borderId="10" xfId="31" applyNumberFormat="1" applyFont="1" applyFill="1" applyBorder="1" applyAlignment="1">
      <alignment horizontal="left" vertical="center" shrinkToFit="1"/>
    </xf>
    <xf numFmtId="0" fontId="33" fillId="0" borderId="0" xfId="32" applyFont="1">
      <alignment vertical="center"/>
    </xf>
    <xf numFmtId="0" fontId="0" fillId="0" borderId="4" xfId="0" applyBorder="1" applyAlignment="1">
      <alignment vertical="center"/>
    </xf>
    <xf numFmtId="0" fontId="33" fillId="0" borderId="4" xfId="32" applyFont="1" applyBorder="1">
      <alignment vertical="center"/>
    </xf>
    <xf numFmtId="0" fontId="35" fillId="0" borderId="0" xfId="0" applyFont="1" applyAlignment="1">
      <alignment vertical="center"/>
    </xf>
    <xf numFmtId="0" fontId="44" fillId="0" borderId="8" xfId="17" applyFont="1" applyBorder="1" applyAlignment="1" applyProtection="1">
      <alignment vertical="center" wrapText="1" shrinkToFit="1"/>
      <protection hidden="1"/>
    </xf>
    <xf numFmtId="0" fontId="40" fillId="0" borderId="0" xfId="17" applyFont="1" applyAlignment="1" applyProtection="1">
      <alignment vertical="center"/>
      <protection hidden="1"/>
    </xf>
    <xf numFmtId="0" fontId="2" fillId="0" borderId="0" xfId="61" applyProtection="1">
      <alignment vertical="center"/>
      <protection hidden="1"/>
    </xf>
    <xf numFmtId="0" fontId="43" fillId="0" borderId="0" xfId="17" applyFont="1" applyAlignment="1" applyProtection="1">
      <alignment vertical="center"/>
      <protection hidden="1"/>
    </xf>
    <xf numFmtId="0" fontId="1" fillId="0" borderId="0" xfId="93" applyProtection="1">
      <alignment vertical="center"/>
      <protection hidden="1"/>
    </xf>
    <xf numFmtId="0" fontId="35" fillId="0" borderId="0" xfId="21" applyFont="1" applyProtection="1">
      <alignment vertical="center"/>
      <protection hidden="1"/>
    </xf>
    <xf numFmtId="0" fontId="12" fillId="0" borderId="0" xfId="17" applyFont="1" applyAlignment="1" applyProtection="1">
      <alignment vertical="center"/>
      <protection hidden="1"/>
    </xf>
    <xf numFmtId="0" fontId="12" fillId="0" borderId="15" xfId="17" applyFont="1" applyBorder="1" applyAlignment="1" applyProtection="1">
      <alignment vertical="center"/>
      <protection hidden="1"/>
    </xf>
    <xf numFmtId="0" fontId="35" fillId="0" borderId="0" xfId="21" applyFont="1" applyAlignment="1" applyProtection="1">
      <alignment horizontal="left" vertical="center"/>
      <protection hidden="1"/>
    </xf>
    <xf numFmtId="0" fontId="12" fillId="0" borderId="19" xfId="17" applyFont="1" applyBorder="1" applyAlignment="1" applyProtection="1">
      <alignment vertical="center"/>
      <protection hidden="1"/>
    </xf>
    <xf numFmtId="0" fontId="12" fillId="0" borderId="17" xfId="17" applyFont="1" applyBorder="1" applyAlignment="1" applyProtection="1">
      <alignment vertical="center"/>
      <protection hidden="1"/>
    </xf>
    <xf numFmtId="0" fontId="12" fillId="0" borderId="0" xfId="17" applyFont="1" applyAlignment="1" applyProtection="1">
      <alignment horizontal="left" vertical="center" shrinkToFit="1"/>
      <protection hidden="1"/>
    </xf>
    <xf numFmtId="0" fontId="12" fillId="0" borderId="16" xfId="17" applyFont="1" applyBorder="1" applyAlignment="1" applyProtection="1">
      <alignment horizontal="left" vertical="center" shrinkToFit="1"/>
      <protection hidden="1"/>
    </xf>
    <xf numFmtId="0" fontId="12" fillId="0" borderId="0" xfId="17" applyFont="1" applyAlignment="1" applyProtection="1">
      <alignment vertical="center" shrinkToFit="1"/>
      <protection hidden="1"/>
    </xf>
    <xf numFmtId="0" fontId="12" fillId="0" borderId="16" xfId="17" applyFont="1" applyBorder="1" applyAlignment="1" applyProtection="1">
      <alignment vertical="center" shrinkToFit="1"/>
      <protection hidden="1"/>
    </xf>
    <xf numFmtId="0" fontId="12" fillId="0" borderId="19" xfId="17" applyFont="1" applyBorder="1" applyAlignment="1" applyProtection="1">
      <alignment vertical="center" shrinkToFit="1"/>
      <protection hidden="1"/>
    </xf>
    <xf numFmtId="0" fontId="12" fillId="0" borderId="8" xfId="17" applyFont="1" applyBorder="1" applyAlignment="1" applyProtection="1">
      <alignment vertical="center" shrinkToFit="1"/>
      <protection hidden="1"/>
    </xf>
    <xf numFmtId="0" fontId="34" fillId="0" borderId="8" xfId="0" applyFont="1" applyBorder="1" applyAlignment="1" applyProtection="1">
      <alignment vertical="center" shrinkToFit="1"/>
      <protection hidden="1"/>
    </xf>
    <xf numFmtId="0" fontId="12" fillId="0" borderId="7" xfId="17" applyFont="1" applyBorder="1" applyAlignment="1" applyProtection="1">
      <alignment vertical="center" shrinkToFit="1"/>
      <protection hidden="1"/>
    </xf>
    <xf numFmtId="0" fontId="34" fillId="0" borderId="0" xfId="0" applyFont="1" applyAlignment="1" applyProtection="1">
      <alignment vertical="center" shrinkToFit="1"/>
      <protection hidden="1"/>
    </xf>
    <xf numFmtId="0" fontId="12" fillId="0" borderId="31" xfId="17" applyFont="1" applyBorder="1" applyAlignment="1" applyProtection="1">
      <alignment vertical="center"/>
      <protection hidden="1"/>
    </xf>
    <xf numFmtId="0" fontId="45" fillId="0" borderId="0" xfId="61" applyFont="1" applyProtection="1">
      <alignment vertical="center"/>
      <protection hidden="1"/>
    </xf>
    <xf numFmtId="0" fontId="38" fillId="0" borderId="0" xfId="61" applyFont="1" applyProtection="1">
      <alignment vertical="center"/>
      <protection hidden="1"/>
    </xf>
    <xf numFmtId="0" fontId="12" fillId="0" borderId="11" xfId="17" applyFont="1" applyBorder="1" applyAlignment="1" applyProtection="1">
      <alignment vertical="center" shrinkToFit="1"/>
      <protection hidden="1"/>
    </xf>
    <xf numFmtId="0" fontId="12" fillId="0" borderId="18" xfId="17" applyFont="1" applyBorder="1" applyAlignment="1" applyProtection="1">
      <alignment vertical="center"/>
      <protection hidden="1"/>
    </xf>
    <xf numFmtId="0" fontId="12" fillId="2" borderId="13" xfId="17" applyFont="1" applyFill="1" applyBorder="1" applyAlignment="1" applyProtection="1">
      <alignment vertical="center" shrinkToFit="1"/>
      <protection hidden="1"/>
    </xf>
    <xf numFmtId="0" fontId="12" fillId="0" borderId="32" xfId="17" applyFont="1" applyBorder="1" applyAlignment="1" applyProtection="1">
      <alignment horizontal="center" vertical="center" shrinkToFit="1"/>
      <protection hidden="1"/>
    </xf>
    <xf numFmtId="0" fontId="35" fillId="0" borderId="16" xfId="21" applyFont="1" applyBorder="1" applyProtection="1">
      <alignment vertical="center"/>
      <protection hidden="1"/>
    </xf>
    <xf numFmtId="0" fontId="12" fillId="2" borderId="14" xfId="17" applyFont="1" applyFill="1" applyBorder="1" applyAlignment="1" applyProtection="1">
      <alignment vertical="center" shrinkToFit="1"/>
      <protection hidden="1"/>
    </xf>
    <xf numFmtId="0" fontId="35" fillId="0" borderId="20" xfId="21" applyFont="1" applyBorder="1" applyProtection="1">
      <alignment vertical="center"/>
      <protection hidden="1"/>
    </xf>
    <xf numFmtId="0" fontId="12" fillId="0" borderId="20" xfId="17" applyFont="1" applyBorder="1" applyAlignment="1" applyProtection="1">
      <alignment vertical="center" shrinkToFit="1"/>
      <protection hidden="1"/>
    </xf>
    <xf numFmtId="0" fontId="12" fillId="0" borderId="20" xfId="17" applyFont="1" applyBorder="1" applyAlignment="1" applyProtection="1">
      <alignment horizontal="center" vertical="center" shrinkToFit="1"/>
      <protection hidden="1"/>
    </xf>
    <xf numFmtId="0" fontId="35" fillId="0" borderId="19" xfId="21" applyFont="1" applyBorder="1" applyProtection="1">
      <alignment vertical="center"/>
      <protection hidden="1"/>
    </xf>
    <xf numFmtId="0" fontId="12" fillId="0" borderId="11" xfId="17" applyFont="1" applyBorder="1" applyAlignment="1" applyProtection="1">
      <alignment horizontal="center" vertical="center" shrinkToFit="1"/>
      <protection hidden="1"/>
    </xf>
    <xf numFmtId="0" fontId="12" fillId="0" borderId="16" xfId="17" applyFont="1" applyBorder="1" applyAlignment="1" applyProtection="1">
      <alignment horizontal="center" vertical="center" shrinkToFit="1"/>
      <protection hidden="1"/>
    </xf>
    <xf numFmtId="0" fontId="44" fillId="0" borderId="59" xfId="17" applyFont="1" applyBorder="1" applyAlignment="1" applyProtection="1">
      <alignment vertical="center" wrapText="1" shrinkToFit="1"/>
      <protection hidden="1"/>
    </xf>
    <xf numFmtId="177" fontId="12" fillId="0" borderId="8" xfId="17" applyNumberFormat="1" applyFont="1" applyBorder="1" applyAlignment="1" applyProtection="1">
      <alignment vertical="center" shrinkToFit="1"/>
      <protection hidden="1"/>
    </xf>
    <xf numFmtId="177" fontId="12" fillId="0" borderId="0" xfId="17" applyNumberFormat="1" applyFont="1" applyAlignment="1" applyProtection="1">
      <alignment vertical="center" shrinkToFit="1"/>
      <protection hidden="1"/>
    </xf>
    <xf numFmtId="179" fontId="12" fillId="0" borderId="8" xfId="17" applyNumberFormat="1" applyFont="1" applyBorder="1" applyAlignment="1" applyProtection="1">
      <alignment vertical="center" shrinkToFit="1"/>
      <protection hidden="1"/>
    </xf>
    <xf numFmtId="179" fontId="12" fillId="0" borderId="0" xfId="17" applyNumberFormat="1" applyFont="1" applyAlignment="1" applyProtection="1">
      <alignment vertical="center" shrinkToFit="1"/>
      <protection hidden="1"/>
    </xf>
    <xf numFmtId="181" fontId="12" fillId="0" borderId="8" xfId="22" applyNumberFormat="1" applyFont="1" applyFill="1" applyBorder="1" applyAlignment="1" applyProtection="1">
      <alignment vertical="center" shrinkToFit="1"/>
      <protection hidden="1"/>
    </xf>
    <xf numFmtId="181" fontId="12" fillId="0" borderId="0" xfId="22" applyNumberFormat="1" applyFont="1" applyFill="1" applyBorder="1" applyAlignment="1" applyProtection="1">
      <alignment vertical="center" shrinkToFit="1"/>
      <protection hidden="1"/>
    </xf>
    <xf numFmtId="0" fontId="12" fillId="0" borderId="16" xfId="17" applyFont="1" applyBorder="1" applyAlignment="1" applyProtection="1">
      <alignment vertical="center"/>
      <protection hidden="1"/>
    </xf>
    <xf numFmtId="0" fontId="4" fillId="0" borderId="0" xfId="38" applyProtection="1">
      <alignment vertical="center"/>
      <protection hidden="1"/>
    </xf>
    <xf numFmtId="0" fontId="12" fillId="0" borderId="7" xfId="17" applyFont="1" applyBorder="1" applyAlignment="1" applyProtection="1">
      <alignment horizontal="center" vertical="center" wrapText="1" shrinkToFit="1"/>
      <protection hidden="1"/>
    </xf>
    <xf numFmtId="0" fontId="12" fillId="0" borderId="7" xfId="17" applyFont="1" applyBorder="1" applyAlignment="1" applyProtection="1">
      <alignment horizontal="left" vertical="center" shrinkToFit="1"/>
      <protection hidden="1"/>
    </xf>
    <xf numFmtId="0" fontId="12" fillId="0" borderId="7" xfId="17" applyFont="1" applyBorder="1" applyAlignment="1" applyProtection="1">
      <alignment horizontal="center" vertical="center" shrinkToFit="1"/>
      <protection hidden="1"/>
    </xf>
    <xf numFmtId="185" fontId="12" fillId="0" borderId="0" xfId="17" applyNumberFormat="1" applyFont="1" applyAlignment="1" applyProtection="1">
      <alignment horizontal="left" vertical="center" shrinkToFit="1"/>
      <protection hidden="1"/>
    </xf>
    <xf numFmtId="178" fontId="12" fillId="0" borderId="0" xfId="17" applyNumberFormat="1" applyFont="1" applyAlignment="1" applyProtection="1">
      <alignment vertical="center" shrinkToFit="1"/>
      <protection hidden="1"/>
    </xf>
    <xf numFmtId="0" fontId="36" fillId="0" borderId="0" xfId="21" applyFont="1" applyAlignment="1" applyProtection="1">
      <alignment horizontal="left" vertical="center"/>
      <protection hidden="1"/>
    </xf>
    <xf numFmtId="0" fontId="36" fillId="0" borderId="0" xfId="21" applyFont="1" applyProtection="1">
      <alignment vertical="center"/>
      <protection hidden="1"/>
    </xf>
    <xf numFmtId="190" fontId="12" fillId="0" borderId="0" xfId="17" applyNumberFormat="1" applyFont="1" applyAlignment="1" applyProtection="1">
      <alignment vertical="center" shrinkToFit="1"/>
      <protection hidden="1"/>
    </xf>
    <xf numFmtId="0" fontId="32" fillId="0" borderId="0" xfId="21" applyFont="1" applyAlignment="1" applyProtection="1">
      <alignment horizontal="center" vertical="center"/>
      <protection hidden="1"/>
    </xf>
    <xf numFmtId="3" fontId="32" fillId="0" borderId="0" xfId="21" applyNumberFormat="1" applyFont="1" applyProtection="1">
      <alignment vertical="center"/>
      <protection hidden="1"/>
    </xf>
    <xf numFmtId="0" fontId="12" fillId="0" borderId="20" xfId="17" applyFont="1" applyBorder="1" applyAlignment="1" applyProtection="1">
      <alignment vertical="center"/>
      <protection hidden="1"/>
    </xf>
    <xf numFmtId="0" fontId="12" fillId="0" borderId="60" xfId="17" applyFont="1" applyBorder="1" applyAlignment="1" applyProtection="1">
      <alignment vertical="center"/>
      <protection hidden="1"/>
    </xf>
    <xf numFmtId="0" fontId="12" fillId="0" borderId="0" xfId="17" applyFont="1" applyAlignment="1" applyProtection="1">
      <alignment vertical="center" wrapText="1"/>
      <protection hidden="1"/>
    </xf>
    <xf numFmtId="188" fontId="26" fillId="0" borderId="0" xfId="17" applyNumberFormat="1" applyFont="1" applyAlignment="1" applyProtection="1">
      <alignment vertical="center"/>
      <protection hidden="1"/>
    </xf>
    <xf numFmtId="0" fontId="12" fillId="0" borderId="59" xfId="17" applyFont="1" applyBorder="1" applyAlignment="1" applyProtection="1">
      <alignment vertical="center"/>
      <protection hidden="1"/>
    </xf>
    <xf numFmtId="0" fontId="12" fillId="0" borderId="0" xfId="17" applyFont="1" applyAlignment="1" applyProtection="1">
      <alignment horizontal="left" vertical="center"/>
      <protection hidden="1"/>
    </xf>
    <xf numFmtId="0" fontId="12" fillId="0" borderId="8" xfId="17" applyFont="1" applyBorder="1" applyAlignment="1" applyProtection="1">
      <alignment horizontal="center" vertical="center" shrinkToFit="1"/>
      <protection hidden="1"/>
    </xf>
    <xf numFmtId="0" fontId="12" fillId="0" borderId="0" xfId="17" applyFont="1" applyAlignment="1" applyProtection="1">
      <alignment horizontal="center" vertical="center" shrinkToFit="1"/>
      <protection hidden="1"/>
    </xf>
    <xf numFmtId="0" fontId="32" fillId="0" borderId="13" xfId="37" applyFont="1" applyBorder="1" applyAlignment="1">
      <alignment horizontal="left" vertical="center" shrinkToFit="1"/>
    </xf>
    <xf numFmtId="0" fontId="21" fillId="5" borderId="4" xfId="0" applyFont="1" applyFill="1" applyBorder="1" applyAlignment="1">
      <alignment horizontal="right" vertical="center" shrinkToFit="1"/>
    </xf>
    <xf numFmtId="0" fontId="21" fillId="5" borderId="4" xfId="0" applyFont="1" applyFill="1" applyBorder="1" applyAlignment="1">
      <alignment vertical="center"/>
    </xf>
    <xf numFmtId="0" fontId="48" fillId="0" borderId="0" xfId="17" applyFont="1" applyAlignment="1" applyProtection="1">
      <alignment horizontal="left" vertical="center"/>
      <protection hidden="1"/>
    </xf>
    <xf numFmtId="0" fontId="12" fillId="3" borderId="1" xfId="17" applyFont="1" applyFill="1" applyBorder="1" applyAlignment="1" applyProtection="1">
      <alignment horizontal="center" vertical="center"/>
      <protection hidden="1"/>
    </xf>
    <xf numFmtId="0" fontId="12" fillId="3" borderId="3" xfId="17" applyFont="1" applyFill="1" applyBorder="1" applyAlignment="1" applyProtection="1">
      <alignment horizontal="center" vertical="center"/>
      <protection hidden="1"/>
    </xf>
    <xf numFmtId="0" fontId="12" fillId="3" borderId="2" xfId="17" applyFont="1" applyFill="1" applyBorder="1" applyAlignment="1" applyProtection="1">
      <alignment horizontal="center" vertical="center"/>
      <protection hidden="1"/>
    </xf>
    <xf numFmtId="0" fontId="12" fillId="0" borderId="8" xfId="17" applyFont="1" applyBorder="1" applyAlignment="1" applyProtection="1">
      <alignment horizontal="left" vertical="center"/>
      <protection hidden="1"/>
    </xf>
    <xf numFmtId="0" fontId="12" fillId="0" borderId="0" xfId="17" applyFont="1" applyAlignment="1" applyProtection="1">
      <alignment horizontal="left" vertical="center"/>
      <protection hidden="1"/>
    </xf>
    <xf numFmtId="0" fontId="12" fillId="2" borderId="4" xfId="17" applyFont="1" applyFill="1" applyBorder="1" applyAlignment="1" applyProtection="1">
      <alignment horizontal="center" vertical="center" shrinkToFit="1"/>
      <protection hidden="1"/>
    </xf>
    <xf numFmtId="0" fontId="12" fillId="2" borderId="1" xfId="17" applyFont="1" applyFill="1" applyBorder="1" applyAlignment="1" applyProtection="1">
      <alignment horizontal="center" vertical="center" shrinkToFit="1"/>
      <protection hidden="1"/>
    </xf>
    <xf numFmtId="0" fontId="12" fillId="2" borderId="3" xfId="17" applyFont="1" applyFill="1" applyBorder="1" applyAlignment="1" applyProtection="1">
      <alignment horizontal="center" vertical="center" shrinkToFit="1"/>
      <protection hidden="1"/>
    </xf>
    <xf numFmtId="0" fontId="12" fillId="2" borderId="2" xfId="17" applyFont="1" applyFill="1" applyBorder="1" applyAlignment="1" applyProtection="1">
      <alignment horizontal="center" vertical="center" shrinkToFit="1"/>
      <protection hidden="1"/>
    </xf>
    <xf numFmtId="0" fontId="12" fillId="0" borderId="8" xfId="17" applyFont="1" applyBorder="1" applyAlignment="1" applyProtection="1">
      <alignment horizontal="center" vertical="center" shrinkToFit="1"/>
      <protection hidden="1"/>
    </xf>
    <xf numFmtId="0" fontId="12" fillId="0" borderId="0" xfId="17" applyFont="1" applyAlignment="1" applyProtection="1">
      <alignment horizontal="center" vertical="center" shrinkToFit="1"/>
      <protection hidden="1"/>
    </xf>
    <xf numFmtId="0" fontId="12" fillId="0" borderId="1" xfId="17" applyFont="1" applyBorder="1" applyAlignment="1" applyProtection="1">
      <alignment horizontal="left" vertical="center" shrinkToFit="1"/>
      <protection hidden="1"/>
    </xf>
    <xf numFmtId="0" fontId="12" fillId="0" borderId="3" xfId="17" applyFont="1" applyBorder="1" applyAlignment="1" applyProtection="1">
      <alignment horizontal="left" vertical="center" shrinkToFit="1"/>
      <protection hidden="1"/>
    </xf>
    <xf numFmtId="0" fontId="12" fillId="0" borderId="2" xfId="17" applyFont="1" applyBorder="1" applyAlignment="1" applyProtection="1">
      <alignment horizontal="left" vertical="center" shrinkToFit="1"/>
      <protection hidden="1"/>
    </xf>
    <xf numFmtId="0" fontId="12" fillId="3" borderId="4" xfId="17" applyFont="1" applyFill="1" applyBorder="1" applyAlignment="1" applyProtection="1">
      <alignment horizontal="left" vertical="center" shrinkToFit="1"/>
      <protection locked="0" hidden="1"/>
    </xf>
    <xf numFmtId="0" fontId="40" fillId="2" borderId="1" xfId="17" applyFont="1" applyFill="1" applyBorder="1" applyAlignment="1" applyProtection="1">
      <alignment horizontal="center" vertical="center" shrinkToFit="1"/>
      <protection hidden="1"/>
    </xf>
    <xf numFmtId="0" fontId="40" fillId="2" borderId="3" xfId="17" applyFont="1" applyFill="1" applyBorder="1" applyAlignment="1" applyProtection="1">
      <alignment horizontal="center" vertical="center" shrinkToFit="1"/>
      <protection hidden="1"/>
    </xf>
    <xf numFmtId="0" fontId="40" fillId="2" borderId="2" xfId="17" applyFont="1" applyFill="1" applyBorder="1" applyAlignment="1" applyProtection="1">
      <alignment horizontal="center" vertical="center" shrinkToFit="1"/>
      <protection hidden="1"/>
    </xf>
    <xf numFmtId="0" fontId="44" fillId="0" borderId="0" xfId="17" applyFont="1" applyAlignment="1" applyProtection="1">
      <alignment horizontal="left" vertical="center" shrinkToFit="1"/>
      <protection hidden="1"/>
    </xf>
    <xf numFmtId="0" fontId="44" fillId="0" borderId="0" xfId="17" applyFont="1" applyAlignment="1" applyProtection="1">
      <alignment horizontal="left" vertical="center" wrapText="1" shrinkToFit="1"/>
      <protection hidden="1"/>
    </xf>
    <xf numFmtId="0" fontId="12" fillId="3" borderId="1" xfId="17" applyFont="1" applyFill="1" applyBorder="1" applyAlignment="1" applyProtection="1">
      <alignment horizontal="center" vertical="center" shrinkToFit="1"/>
      <protection locked="0" hidden="1"/>
    </xf>
    <xf numFmtId="0" fontId="12" fillId="3" borderId="3" xfId="17" applyFont="1" applyFill="1" applyBorder="1" applyAlignment="1" applyProtection="1">
      <alignment horizontal="center" vertical="center" shrinkToFit="1"/>
      <protection locked="0" hidden="1"/>
    </xf>
    <xf numFmtId="0" fontId="12" fillId="3" borderId="2" xfId="17" applyFont="1" applyFill="1" applyBorder="1" applyAlignment="1" applyProtection="1">
      <alignment horizontal="center" vertical="center" shrinkToFit="1"/>
      <protection locked="0" hidden="1"/>
    </xf>
    <xf numFmtId="4" fontId="12" fillId="3" borderId="1" xfId="17" applyNumberFormat="1" applyFont="1" applyFill="1" applyBorder="1" applyAlignment="1" applyProtection="1">
      <alignment horizontal="center" vertical="center" shrinkToFit="1"/>
      <protection locked="0" hidden="1"/>
    </xf>
    <xf numFmtId="4" fontId="12" fillId="3" borderId="3" xfId="17" applyNumberFormat="1" applyFont="1" applyFill="1" applyBorder="1" applyAlignment="1" applyProtection="1">
      <alignment horizontal="center" vertical="center" shrinkToFit="1"/>
      <protection locked="0" hidden="1"/>
    </xf>
    <xf numFmtId="4" fontId="12" fillId="3" borderId="2" xfId="17" applyNumberFormat="1" applyFont="1" applyFill="1" applyBorder="1" applyAlignment="1" applyProtection="1">
      <alignment horizontal="center" vertical="center" shrinkToFit="1"/>
      <protection locked="0" hidden="1"/>
    </xf>
    <xf numFmtId="180" fontId="12" fillId="2" borderId="4" xfId="17" applyNumberFormat="1" applyFont="1" applyFill="1" applyBorder="1" applyAlignment="1" applyProtection="1">
      <alignment horizontal="center" vertical="center" shrinkToFit="1"/>
      <protection hidden="1"/>
    </xf>
    <xf numFmtId="181" fontId="12" fillId="0" borderId="53" xfId="22" applyNumberFormat="1" applyFont="1" applyBorder="1" applyAlignment="1" applyProtection="1">
      <alignment horizontal="center" vertical="center" shrinkToFit="1"/>
      <protection hidden="1"/>
    </xf>
    <xf numFmtId="181" fontId="12" fillId="0" borderId="54" xfId="22" applyNumberFormat="1" applyFont="1" applyBorder="1" applyAlignment="1" applyProtection="1">
      <alignment horizontal="center" vertical="center" shrinkToFit="1"/>
      <protection hidden="1"/>
    </xf>
    <xf numFmtId="181" fontId="12" fillId="0" borderId="55" xfId="22" applyNumberFormat="1" applyFont="1" applyBorder="1" applyAlignment="1" applyProtection="1">
      <alignment horizontal="center" vertical="center" shrinkToFit="1"/>
      <protection hidden="1"/>
    </xf>
    <xf numFmtId="0" fontId="37" fillId="0" borderId="34" xfId="17" applyFont="1" applyBorder="1" applyAlignment="1" applyProtection="1">
      <alignment horizontal="left" vertical="center" wrapText="1" shrinkToFit="1"/>
      <protection hidden="1"/>
    </xf>
    <xf numFmtId="0" fontId="37" fillId="0" borderId="7" xfId="17" applyFont="1" applyBorder="1" applyAlignment="1" applyProtection="1">
      <alignment horizontal="left" vertical="center" shrinkToFit="1"/>
      <protection hidden="1"/>
    </xf>
    <xf numFmtId="0" fontId="37" fillId="0" borderId="0" xfId="17" applyFont="1" applyAlignment="1" applyProtection="1">
      <alignment horizontal="left" vertical="center" shrinkToFit="1"/>
      <protection hidden="1"/>
    </xf>
    <xf numFmtId="0" fontId="37" fillId="0" borderId="33" xfId="17" applyFont="1" applyBorder="1" applyAlignment="1" applyProtection="1">
      <alignment horizontal="left" vertical="center" shrinkToFit="1"/>
      <protection hidden="1"/>
    </xf>
    <xf numFmtId="0" fontId="37" fillId="0" borderId="32" xfId="17" applyFont="1" applyBorder="1" applyAlignment="1" applyProtection="1">
      <alignment horizontal="left" vertical="center" shrinkToFit="1"/>
      <protection hidden="1"/>
    </xf>
    <xf numFmtId="0" fontId="12" fillId="2" borderId="12" xfId="17" applyFont="1" applyFill="1" applyBorder="1" applyAlignment="1" applyProtection="1">
      <alignment horizontal="center" vertical="center" shrinkToFit="1"/>
      <protection hidden="1"/>
    </xf>
    <xf numFmtId="0" fontId="12" fillId="2" borderId="1" xfId="17" applyFont="1" applyFill="1" applyBorder="1" applyAlignment="1" applyProtection="1">
      <alignment horizontal="center" vertical="center" wrapText="1" shrinkToFit="1"/>
      <protection hidden="1"/>
    </xf>
    <xf numFmtId="0" fontId="12" fillId="2" borderId="3" xfId="17" applyFont="1" applyFill="1" applyBorder="1" applyAlignment="1" applyProtection="1">
      <alignment horizontal="center" vertical="center" wrapText="1" shrinkToFit="1"/>
      <protection hidden="1"/>
    </xf>
    <xf numFmtId="0" fontId="12" fillId="2" borderId="2" xfId="17" applyFont="1" applyFill="1" applyBorder="1" applyAlignment="1" applyProtection="1">
      <alignment horizontal="center" vertical="center" wrapText="1" shrinkToFit="1"/>
      <protection hidden="1"/>
    </xf>
    <xf numFmtId="0" fontId="46" fillId="0" borderId="0" xfId="17" quotePrefix="1" applyFont="1" applyAlignment="1" applyProtection="1">
      <alignment horizontal="center" vertical="center"/>
      <protection hidden="1"/>
    </xf>
    <xf numFmtId="0" fontId="12" fillId="0" borderId="15" xfId="21" applyFont="1" applyBorder="1" applyAlignment="1" applyProtection="1">
      <alignment horizontal="center" vertical="center"/>
      <protection hidden="1"/>
    </xf>
    <xf numFmtId="0" fontId="12" fillId="2" borderId="14" xfId="17" applyFont="1" applyFill="1" applyBorder="1" applyAlignment="1" applyProtection="1">
      <alignment horizontal="center" vertical="center" shrinkToFit="1"/>
      <protection hidden="1"/>
    </xf>
    <xf numFmtId="0" fontId="12" fillId="2" borderId="4" xfId="17" applyFont="1" applyFill="1" applyBorder="1" applyAlignment="1" applyProtection="1">
      <alignment horizontal="center" vertical="center" textRotation="255" shrinkToFit="1"/>
      <protection hidden="1"/>
    </xf>
    <xf numFmtId="180" fontId="12" fillId="2" borderId="23" xfId="17" applyNumberFormat="1" applyFont="1" applyFill="1" applyBorder="1" applyAlignment="1" applyProtection="1">
      <alignment horizontal="center" vertical="center" shrinkToFit="1"/>
      <protection hidden="1"/>
    </xf>
    <xf numFmtId="2" fontId="12" fillId="0" borderId="1" xfId="17" applyNumberFormat="1" applyFont="1" applyBorder="1" applyAlignment="1" applyProtection="1">
      <alignment horizontal="center" vertical="center" shrinkToFit="1"/>
      <protection locked="0" hidden="1"/>
    </xf>
    <xf numFmtId="2" fontId="12" fillId="0" borderId="3" xfId="17" applyNumberFormat="1" applyFont="1" applyBorder="1" applyAlignment="1" applyProtection="1">
      <alignment horizontal="center" vertical="center" shrinkToFit="1"/>
      <protection locked="0" hidden="1"/>
    </xf>
    <xf numFmtId="2" fontId="12" fillId="0" borderId="2" xfId="17" applyNumberFormat="1" applyFont="1" applyBorder="1" applyAlignment="1" applyProtection="1">
      <alignment horizontal="center" vertical="center" shrinkToFit="1"/>
      <protection locked="0" hidden="1"/>
    </xf>
    <xf numFmtId="0" fontId="12" fillId="0" borderId="1" xfId="17" applyFont="1" applyBorder="1" applyAlignment="1" applyProtection="1">
      <alignment horizontal="center" vertical="center" shrinkToFit="1"/>
      <protection hidden="1"/>
    </xf>
    <xf numFmtId="0" fontId="12" fillId="0" borderId="3" xfId="17" applyFont="1" applyBorder="1" applyAlignment="1" applyProtection="1">
      <alignment horizontal="center" vertical="center" shrinkToFit="1"/>
      <protection hidden="1"/>
    </xf>
    <xf numFmtId="0" fontId="12" fillId="0" borderId="2" xfId="17" applyFont="1" applyBorder="1" applyAlignment="1" applyProtection="1">
      <alignment horizontal="center" vertical="center" shrinkToFit="1"/>
      <protection hidden="1"/>
    </xf>
    <xf numFmtId="184" fontId="12" fillId="3" borderId="4" xfId="36" applyNumberFormat="1" applyFont="1" applyFill="1" applyBorder="1" applyAlignment="1" applyProtection="1">
      <alignment horizontal="left" vertical="center" shrinkToFit="1"/>
      <protection locked="0" hidden="1"/>
    </xf>
    <xf numFmtId="0" fontId="12" fillId="2" borderId="4" xfId="17" quotePrefix="1" applyFont="1" applyFill="1" applyBorder="1" applyAlignment="1" applyProtection="1">
      <alignment horizontal="center" vertical="center" shrinkToFit="1"/>
      <protection hidden="1"/>
    </xf>
    <xf numFmtId="0" fontId="12" fillId="3" borderId="4" xfId="17" applyFont="1" applyFill="1" applyBorder="1" applyAlignment="1" applyProtection="1">
      <alignment vertical="center" shrinkToFit="1"/>
      <protection locked="0" hidden="1"/>
    </xf>
    <xf numFmtId="189" fontId="12" fillId="0" borderId="1" xfId="17" quotePrefix="1" applyNumberFormat="1" applyFont="1" applyBorder="1" applyAlignment="1" applyProtection="1">
      <alignment horizontal="center" vertical="center" shrinkToFit="1"/>
      <protection hidden="1"/>
    </xf>
    <xf numFmtId="189" fontId="12" fillId="0" borderId="3" xfId="17" applyNumberFormat="1" applyFont="1" applyBorder="1" applyAlignment="1" applyProtection="1">
      <alignment horizontal="center" vertical="center" shrinkToFit="1"/>
      <protection hidden="1"/>
    </xf>
    <xf numFmtId="189" fontId="12" fillId="0" borderId="2" xfId="17" applyNumberFormat="1" applyFont="1" applyBorder="1" applyAlignment="1" applyProtection="1">
      <alignment horizontal="center" vertical="center" shrinkToFit="1"/>
      <protection hidden="1"/>
    </xf>
    <xf numFmtId="182" fontId="12" fillId="3" borderId="46" xfId="17" applyNumberFormat="1" applyFont="1" applyFill="1" applyBorder="1" applyAlignment="1" applyProtection="1">
      <alignment horizontal="center" vertical="center" shrinkToFit="1"/>
      <protection locked="0" hidden="1"/>
    </xf>
    <xf numFmtId="182" fontId="12" fillId="3" borderId="3" xfId="17" applyNumberFormat="1" applyFont="1" applyFill="1" applyBorder="1" applyAlignment="1" applyProtection="1">
      <alignment horizontal="center" vertical="center" shrinkToFit="1"/>
      <protection locked="0" hidden="1"/>
    </xf>
    <xf numFmtId="182" fontId="12" fillId="3" borderId="45" xfId="17" applyNumberFormat="1" applyFont="1" applyFill="1" applyBorder="1" applyAlignment="1" applyProtection="1">
      <alignment horizontal="center" vertical="center" shrinkToFit="1"/>
      <protection locked="0" hidden="1"/>
    </xf>
    <xf numFmtId="182" fontId="12" fillId="3" borderId="47" xfId="17" applyNumberFormat="1" applyFont="1" applyFill="1" applyBorder="1" applyAlignment="1" applyProtection="1">
      <alignment horizontal="center" vertical="center" shrinkToFit="1"/>
      <protection locked="0" hidden="1"/>
    </xf>
    <xf numFmtId="182" fontId="12" fillId="3" borderId="48" xfId="17" applyNumberFormat="1" applyFont="1" applyFill="1" applyBorder="1" applyAlignment="1" applyProtection="1">
      <alignment horizontal="center" vertical="center" shrinkToFit="1"/>
      <protection locked="0" hidden="1"/>
    </xf>
    <xf numFmtId="182" fontId="12" fillId="3" borderId="49" xfId="17" applyNumberFormat="1" applyFont="1" applyFill="1" applyBorder="1" applyAlignment="1" applyProtection="1">
      <alignment horizontal="center" vertical="center" shrinkToFit="1"/>
      <protection locked="0" hidden="1"/>
    </xf>
    <xf numFmtId="182" fontId="12" fillId="0" borderId="9" xfId="17" applyNumberFormat="1" applyFont="1" applyBorder="1" applyAlignment="1" applyProtection="1">
      <alignment horizontal="center" vertical="center" shrinkToFit="1"/>
      <protection hidden="1"/>
    </xf>
    <xf numFmtId="182" fontId="12" fillId="0" borderId="11" xfId="17" applyNumberFormat="1" applyFont="1" applyBorder="1" applyAlignment="1" applyProtection="1">
      <alignment horizontal="center" vertical="center" shrinkToFit="1"/>
      <protection hidden="1"/>
    </xf>
    <xf numFmtId="182" fontId="12" fillId="0" borderId="10" xfId="17" applyNumberFormat="1" applyFont="1" applyBorder="1" applyAlignment="1" applyProtection="1">
      <alignment horizontal="center" vertical="center" shrinkToFit="1"/>
      <protection hidden="1"/>
    </xf>
    <xf numFmtId="0" fontId="12" fillId="2" borderId="5" xfId="21" applyFont="1" applyFill="1" applyBorder="1" applyAlignment="1" applyProtection="1">
      <alignment horizontal="center" vertical="center" shrinkToFit="1"/>
      <protection hidden="1"/>
    </xf>
    <xf numFmtId="0" fontId="12" fillId="2" borderId="7" xfId="21" applyFont="1" applyFill="1" applyBorder="1" applyAlignment="1" applyProtection="1">
      <alignment horizontal="center" vertical="center" shrinkToFit="1"/>
      <protection hidden="1"/>
    </xf>
    <xf numFmtId="0" fontId="12" fillId="2" borderId="6" xfId="21" applyFont="1" applyFill="1" applyBorder="1" applyAlignment="1" applyProtection="1">
      <alignment horizontal="center" vertical="center" shrinkToFit="1"/>
      <protection hidden="1"/>
    </xf>
    <xf numFmtId="179" fontId="12" fillId="2" borderId="9" xfId="21" applyNumberFormat="1" applyFont="1" applyFill="1" applyBorder="1" applyAlignment="1" applyProtection="1">
      <alignment horizontal="center" vertical="center" shrinkToFit="1"/>
      <protection hidden="1"/>
    </xf>
    <xf numFmtId="179" fontId="12" fillId="2" borderId="11" xfId="21" applyNumberFormat="1" applyFont="1" applyFill="1" applyBorder="1" applyAlignment="1" applyProtection="1">
      <alignment horizontal="center" vertical="center" shrinkToFit="1"/>
      <protection hidden="1"/>
    </xf>
    <xf numFmtId="179" fontId="12" fillId="2" borderId="10" xfId="21" applyNumberFormat="1" applyFont="1" applyFill="1" applyBorder="1" applyAlignment="1" applyProtection="1">
      <alignment horizontal="center" vertical="center" shrinkToFit="1"/>
      <protection hidden="1"/>
    </xf>
    <xf numFmtId="183" fontId="12" fillId="3" borderId="1" xfId="21" applyNumberFormat="1" applyFont="1" applyFill="1" applyBorder="1" applyAlignment="1" applyProtection="1">
      <alignment horizontal="center" vertical="center" shrinkToFit="1"/>
      <protection locked="0" hidden="1"/>
    </xf>
    <xf numFmtId="183" fontId="12" fillId="3" borderId="3" xfId="21" applyNumberFormat="1" applyFont="1" applyFill="1" applyBorder="1" applyAlignment="1" applyProtection="1">
      <alignment horizontal="center" vertical="center" shrinkToFit="1"/>
      <protection locked="0" hidden="1"/>
    </xf>
    <xf numFmtId="183" fontId="12" fillId="3" borderId="2" xfId="21" applyNumberFormat="1" applyFont="1" applyFill="1" applyBorder="1" applyAlignment="1" applyProtection="1">
      <alignment horizontal="center" vertical="center" shrinkToFit="1"/>
      <protection locked="0" hidden="1"/>
    </xf>
    <xf numFmtId="177" fontId="12" fillId="2" borderId="5" xfId="17" applyNumberFormat="1" applyFont="1" applyFill="1" applyBorder="1" applyAlignment="1" applyProtection="1">
      <alignment horizontal="center" vertical="center" shrinkToFit="1"/>
      <protection hidden="1"/>
    </xf>
    <xf numFmtId="177" fontId="12" fillId="2" borderId="7" xfId="17" applyNumberFormat="1" applyFont="1" applyFill="1" applyBorder="1" applyAlignment="1" applyProtection="1">
      <alignment horizontal="center" vertical="center" shrinkToFit="1"/>
      <protection hidden="1"/>
    </xf>
    <xf numFmtId="177" fontId="12" fillId="2" borderId="6" xfId="17" applyNumberFormat="1" applyFont="1" applyFill="1" applyBorder="1" applyAlignment="1" applyProtection="1">
      <alignment horizontal="center" vertical="center" shrinkToFit="1"/>
      <protection hidden="1"/>
    </xf>
    <xf numFmtId="179" fontId="12" fillId="2" borderId="8" xfId="17" applyNumberFormat="1" applyFont="1" applyFill="1" applyBorder="1" applyAlignment="1" applyProtection="1">
      <alignment horizontal="center" vertical="center" shrinkToFit="1"/>
      <protection hidden="1"/>
    </xf>
    <xf numFmtId="179" fontId="12" fillId="2" borderId="0" xfId="17" applyNumberFormat="1" applyFont="1" applyFill="1" applyAlignment="1" applyProtection="1">
      <alignment horizontal="center" vertical="center" shrinkToFit="1"/>
      <protection hidden="1"/>
    </xf>
    <xf numFmtId="179" fontId="12" fillId="2" borderId="44" xfId="17" applyNumberFormat="1" applyFont="1" applyFill="1" applyBorder="1" applyAlignment="1" applyProtection="1">
      <alignment horizontal="center" vertical="center" shrinkToFit="1"/>
      <protection hidden="1"/>
    </xf>
    <xf numFmtId="182" fontId="12" fillId="3" borderId="51" xfId="17" applyNumberFormat="1" applyFont="1" applyFill="1" applyBorder="1" applyAlignment="1" applyProtection="1">
      <alignment horizontal="center" vertical="center" shrinkToFit="1"/>
      <protection locked="0" hidden="1"/>
    </xf>
    <xf numFmtId="182" fontId="12" fillId="3" borderId="50" xfId="17" applyNumberFormat="1" applyFont="1" applyFill="1" applyBorder="1" applyAlignment="1" applyProtection="1">
      <alignment horizontal="center" vertical="center" shrinkToFit="1"/>
      <protection locked="0" hidden="1"/>
    </xf>
    <xf numFmtId="182" fontId="12" fillId="3" borderId="52" xfId="17" applyNumberFormat="1" applyFont="1" applyFill="1" applyBorder="1" applyAlignment="1" applyProtection="1">
      <alignment horizontal="center" vertical="center" shrinkToFit="1"/>
      <protection locked="0" hidden="1"/>
    </xf>
    <xf numFmtId="181" fontId="12" fillId="0" borderId="56" xfId="22" applyNumberFormat="1" applyFont="1" applyBorder="1" applyAlignment="1" applyProtection="1">
      <alignment horizontal="center" vertical="center" shrinkToFit="1"/>
      <protection hidden="1"/>
    </xf>
    <xf numFmtId="181" fontId="12" fillId="0" borderId="57" xfId="22" applyNumberFormat="1" applyFont="1" applyBorder="1" applyAlignment="1" applyProtection="1">
      <alignment horizontal="center" vertical="center" shrinkToFit="1"/>
      <protection hidden="1"/>
    </xf>
    <xf numFmtId="181" fontId="12" fillId="0" borderId="58" xfId="22" applyNumberFormat="1" applyFont="1" applyBorder="1" applyAlignment="1" applyProtection="1">
      <alignment horizontal="center" vertical="center" shrinkToFit="1"/>
      <protection hidden="1"/>
    </xf>
    <xf numFmtId="181" fontId="12" fillId="0" borderId="9" xfId="22" applyNumberFormat="1" applyFont="1" applyBorder="1" applyAlignment="1" applyProtection="1">
      <alignment horizontal="center" vertical="center" shrinkToFit="1"/>
      <protection hidden="1"/>
    </xf>
    <xf numFmtId="181" fontId="12" fillId="0" borderId="11" xfId="22" applyNumberFormat="1" applyFont="1" applyBorder="1" applyAlignment="1" applyProtection="1">
      <alignment horizontal="center" vertical="center" shrinkToFit="1"/>
      <protection hidden="1"/>
    </xf>
    <xf numFmtId="181" fontId="12" fillId="0" borderId="10" xfId="22" applyNumberFormat="1" applyFont="1" applyBorder="1" applyAlignment="1" applyProtection="1">
      <alignment horizontal="center" vertical="center" shrinkToFit="1"/>
      <protection hidden="1"/>
    </xf>
    <xf numFmtId="0" fontId="44" fillId="0" borderId="60" xfId="17" applyFont="1" applyBorder="1" applyAlignment="1" applyProtection="1">
      <alignment horizontal="left" shrinkToFit="1"/>
      <protection hidden="1"/>
    </xf>
    <xf numFmtId="0" fontId="44" fillId="0" borderId="43" xfId="17" applyFont="1" applyBorder="1" applyAlignment="1" applyProtection="1">
      <alignment horizontal="left" shrinkToFit="1"/>
      <protection hidden="1"/>
    </xf>
    <xf numFmtId="191" fontId="49" fillId="0" borderId="0" xfId="17" applyNumberFormat="1" applyFont="1" applyAlignment="1" applyProtection="1">
      <alignment horizontal="left" vertical="center" wrapText="1" shrinkToFit="1"/>
      <protection hidden="1"/>
    </xf>
    <xf numFmtId="0" fontId="34" fillId="0" borderId="3" xfId="0" applyFont="1" applyBorder="1" applyAlignment="1" applyProtection="1">
      <alignment horizontal="center" vertical="center" shrinkToFit="1"/>
      <protection hidden="1"/>
    </xf>
    <xf numFmtId="0" fontId="34" fillId="0" borderId="2" xfId="0" applyFont="1" applyBorder="1" applyAlignment="1" applyProtection="1">
      <alignment horizontal="center" vertical="center" shrinkToFit="1"/>
      <protection hidden="1"/>
    </xf>
    <xf numFmtId="192" fontId="12" fillId="3" borderId="4" xfId="17" applyNumberFormat="1" applyFont="1" applyFill="1" applyBorder="1" applyAlignment="1" applyProtection="1">
      <alignment horizontal="center" vertical="center" shrinkToFit="1"/>
      <protection locked="0" hidden="1"/>
    </xf>
    <xf numFmtId="183" fontId="12" fillId="0" borderId="30" xfId="21" applyNumberFormat="1" applyFont="1" applyBorder="1" applyAlignment="1" applyProtection="1">
      <alignment horizontal="center" vertical="center" shrinkToFit="1"/>
      <protection hidden="1"/>
    </xf>
    <xf numFmtId="183" fontId="12" fillId="0" borderId="28" xfId="21" applyNumberFormat="1" applyFont="1" applyBorder="1" applyAlignment="1" applyProtection="1">
      <alignment horizontal="center" vertical="center" shrinkToFit="1"/>
      <protection hidden="1"/>
    </xf>
    <xf numFmtId="183" fontId="12" fillId="0" borderId="29" xfId="21" applyNumberFormat="1" applyFont="1" applyBorder="1" applyAlignment="1" applyProtection="1">
      <alignment horizontal="center" vertical="center" shrinkToFit="1"/>
      <protection hidden="1"/>
    </xf>
    <xf numFmtId="0" fontId="12" fillId="3" borderId="1" xfId="17" applyFont="1" applyFill="1" applyBorder="1" applyAlignment="1" applyProtection="1">
      <alignment horizontal="left" vertical="center" shrinkToFit="1"/>
      <protection locked="0" hidden="1"/>
    </xf>
    <xf numFmtId="0" fontId="12" fillId="3" borderId="3" xfId="17" applyFont="1" applyFill="1" applyBorder="1" applyAlignment="1" applyProtection="1">
      <alignment horizontal="left" vertical="center" shrinkToFit="1"/>
      <protection locked="0" hidden="1"/>
    </xf>
    <xf numFmtId="184" fontId="12" fillId="3" borderId="1" xfId="36" applyNumberFormat="1" applyFont="1" applyFill="1" applyBorder="1" applyAlignment="1" applyProtection="1">
      <alignment horizontal="left" vertical="center" shrinkToFit="1"/>
      <protection locked="0" hidden="1"/>
    </xf>
    <xf numFmtId="182" fontId="12" fillId="0" borderId="40" xfId="17" applyNumberFormat="1" applyFont="1" applyBorder="1" applyAlignment="1" applyProtection="1">
      <alignment horizontal="right" vertical="center" shrinkToFit="1"/>
      <protection hidden="1"/>
    </xf>
    <xf numFmtId="182" fontId="12" fillId="0" borderId="41" xfId="17" applyNumberFormat="1" applyFont="1" applyBorder="1" applyAlignment="1" applyProtection="1">
      <alignment horizontal="right" vertical="center" shrinkToFit="1"/>
      <protection hidden="1"/>
    </xf>
    <xf numFmtId="182" fontId="12" fillId="0" borderId="42" xfId="17" applyNumberFormat="1" applyFont="1" applyBorder="1" applyAlignment="1" applyProtection="1">
      <alignment horizontal="right" vertical="center" shrinkToFit="1"/>
      <protection hidden="1"/>
    </xf>
    <xf numFmtId="181" fontId="12" fillId="0" borderId="1" xfId="22" applyNumberFormat="1" applyFont="1" applyBorder="1" applyAlignment="1" applyProtection="1">
      <alignment horizontal="right" vertical="center" shrinkToFit="1"/>
      <protection hidden="1"/>
    </xf>
    <xf numFmtId="181" fontId="12" fillId="0" borderId="3" xfId="22" applyNumberFormat="1" applyFont="1" applyBorder="1" applyAlignment="1" applyProtection="1">
      <alignment horizontal="right" vertical="center" shrinkToFit="1"/>
      <protection hidden="1"/>
    </xf>
    <xf numFmtId="181" fontId="12" fillId="0" borderId="22" xfId="22" applyNumberFormat="1" applyFont="1" applyBorder="1" applyAlignment="1" applyProtection="1">
      <alignment horizontal="right" vertical="center" shrinkToFit="1"/>
      <protection hidden="1"/>
    </xf>
    <xf numFmtId="181" fontId="12" fillId="0" borderId="24" xfId="22" applyNumberFormat="1" applyFont="1" applyBorder="1" applyAlignment="1" applyProtection="1">
      <alignment horizontal="right" vertical="center" shrinkToFit="1"/>
      <protection hidden="1"/>
    </xf>
    <xf numFmtId="182" fontId="12" fillId="0" borderId="38" xfId="17" applyNumberFormat="1" applyFont="1" applyBorder="1" applyAlignment="1" applyProtection="1">
      <alignment horizontal="right" vertical="center" shrinkToFit="1"/>
      <protection hidden="1"/>
    </xf>
    <xf numFmtId="182" fontId="12" fillId="0" borderId="4" xfId="17" applyNumberFormat="1" applyFont="1" applyBorder="1" applyAlignment="1" applyProtection="1">
      <alignment horizontal="right" vertical="center" shrinkToFit="1"/>
      <protection hidden="1"/>
    </xf>
    <xf numFmtId="182" fontId="12" fillId="0" borderId="39" xfId="17" applyNumberFormat="1" applyFont="1" applyBorder="1" applyAlignment="1" applyProtection="1">
      <alignment horizontal="right" vertical="center" shrinkToFit="1"/>
      <protection hidden="1"/>
    </xf>
    <xf numFmtId="182" fontId="12" fillId="0" borderId="14" xfId="17" applyNumberFormat="1" applyFont="1" applyBorder="1" applyAlignment="1" applyProtection="1">
      <alignment horizontal="right" vertical="center" shrinkToFit="1"/>
      <protection hidden="1"/>
    </xf>
    <xf numFmtId="0" fontId="12" fillId="2" borderId="5" xfId="17" quotePrefix="1" applyFont="1" applyFill="1" applyBorder="1" applyAlignment="1" applyProtection="1">
      <alignment horizontal="center" vertical="center" shrinkToFit="1"/>
      <protection hidden="1"/>
    </xf>
    <xf numFmtId="0" fontId="12" fillId="2" borderId="7" xfId="17" quotePrefix="1" applyFont="1" applyFill="1" applyBorder="1" applyAlignment="1" applyProtection="1">
      <alignment horizontal="center" vertical="center" shrinkToFit="1"/>
      <protection hidden="1"/>
    </xf>
    <xf numFmtId="0" fontId="12" fillId="2" borderId="6" xfId="17" quotePrefix="1" applyFont="1" applyFill="1" applyBorder="1" applyAlignment="1" applyProtection="1">
      <alignment horizontal="center" vertical="center" shrinkToFit="1"/>
      <protection hidden="1"/>
    </xf>
    <xf numFmtId="0" fontId="12" fillId="3" borderId="1" xfId="17" applyFont="1" applyFill="1" applyBorder="1" applyAlignment="1" applyProtection="1">
      <alignment vertical="center" shrinkToFit="1"/>
      <protection locked="0" hidden="1"/>
    </xf>
    <xf numFmtId="181" fontId="12" fillId="0" borderId="30" xfId="22" applyNumberFormat="1" applyFont="1" applyBorder="1" applyAlignment="1" applyProtection="1">
      <alignment horizontal="right" vertical="center" shrinkToFit="1"/>
      <protection hidden="1"/>
    </xf>
    <xf numFmtId="181" fontId="12" fillId="0" borderId="28" xfId="22" applyNumberFormat="1" applyFont="1" applyBorder="1" applyAlignment="1" applyProtection="1">
      <alignment horizontal="right" vertical="center" shrinkToFit="1"/>
      <protection hidden="1"/>
    </xf>
    <xf numFmtId="181" fontId="12" fillId="0" borderId="29" xfId="22" applyNumberFormat="1" applyFont="1" applyBorder="1" applyAlignment="1" applyProtection="1">
      <alignment horizontal="right" vertical="center" shrinkToFit="1"/>
      <protection hidden="1"/>
    </xf>
    <xf numFmtId="0" fontId="12" fillId="0" borderId="19" xfId="21" applyFont="1" applyBorder="1" applyAlignment="1" applyProtection="1">
      <alignment horizontal="center" vertical="center"/>
      <protection hidden="1"/>
    </xf>
    <xf numFmtId="177" fontId="12" fillId="2" borderId="12" xfId="17" applyNumberFormat="1" applyFont="1" applyFill="1" applyBorder="1" applyAlignment="1" applyProtection="1">
      <alignment horizontal="center" vertical="center" shrinkToFit="1"/>
      <protection hidden="1"/>
    </xf>
    <xf numFmtId="179" fontId="12" fillId="2" borderId="13" xfId="17" applyNumberFormat="1" applyFont="1" applyFill="1" applyBorder="1" applyAlignment="1" applyProtection="1">
      <alignment horizontal="center" vertical="center" shrinkToFit="1"/>
      <protection hidden="1"/>
    </xf>
    <xf numFmtId="182" fontId="12" fillId="0" borderId="35" xfId="17" applyNumberFormat="1" applyFont="1" applyBorder="1" applyAlignment="1" applyProtection="1">
      <alignment horizontal="right" vertical="center" shrinkToFit="1"/>
      <protection hidden="1"/>
    </xf>
    <xf numFmtId="182" fontId="12" fillId="0" borderId="36" xfId="17" applyNumberFormat="1" applyFont="1" applyBorder="1" applyAlignment="1" applyProtection="1">
      <alignment horizontal="right" vertical="center" shrinkToFit="1"/>
      <protection hidden="1"/>
    </xf>
    <xf numFmtId="182" fontId="12" fillId="0" borderId="37" xfId="17" applyNumberFormat="1" applyFont="1" applyBorder="1" applyAlignment="1" applyProtection="1">
      <alignment horizontal="right" vertical="center" shrinkToFit="1"/>
      <protection hidden="1"/>
    </xf>
    <xf numFmtId="179" fontId="12" fillId="2" borderId="9" xfId="17" applyNumberFormat="1" applyFont="1" applyFill="1" applyBorder="1" applyAlignment="1" applyProtection="1">
      <alignment horizontal="center" vertical="center" shrinkToFit="1"/>
      <protection hidden="1"/>
    </xf>
    <xf numFmtId="179" fontId="12" fillId="2" borderId="11" xfId="17" applyNumberFormat="1" applyFont="1" applyFill="1" applyBorder="1" applyAlignment="1" applyProtection="1">
      <alignment horizontal="center" vertical="center" shrinkToFit="1"/>
      <protection hidden="1"/>
    </xf>
    <xf numFmtId="179" fontId="12" fillId="2" borderId="10" xfId="17" applyNumberFormat="1" applyFont="1" applyFill="1" applyBorder="1" applyAlignment="1" applyProtection="1">
      <alignment horizontal="center" vertical="center" shrinkToFit="1"/>
      <protection hidden="1"/>
    </xf>
  </cellXfs>
  <cellStyles count="163">
    <cellStyle name="Excel Built-in Comma [0] 1" xfId="24" xr:uid="{00000000-0005-0000-0000-000000000000}"/>
    <cellStyle name="Excel Built-in Currency [0] 1" xfId="25" xr:uid="{00000000-0005-0000-0000-000001000000}"/>
    <cellStyle name="Excel Built-in Normal" xfId="26" xr:uid="{00000000-0005-0000-0000-000002000000}"/>
    <cellStyle name="Excel Built-in Normal 1" xfId="27" xr:uid="{00000000-0005-0000-0000-000003000000}"/>
    <cellStyle name="Excel Built-in Normal 1 2" xfId="28" xr:uid="{00000000-0005-0000-0000-000004000000}"/>
    <cellStyle name="Excel Built-in Normal 2" xfId="29" xr:uid="{00000000-0005-0000-0000-000005000000}"/>
    <cellStyle name="パーセント" xfId="36" builtinId="5"/>
    <cellStyle name="パーセント 2" xfId="2" xr:uid="{00000000-0005-0000-0000-000007000000}"/>
    <cellStyle name="パーセント 3" xfId="22" xr:uid="{00000000-0005-0000-0000-000008000000}"/>
    <cellStyle name="パーセント 3 2" xfId="46" xr:uid="{00000000-0005-0000-0000-000009000000}"/>
    <cellStyle name="パーセント 3 3" xfId="91" xr:uid="{00000000-0005-0000-0000-00000A000000}"/>
    <cellStyle name="パーセント 3 3 2" xfId="154" xr:uid="{00000000-0005-0000-0000-00000B000000}"/>
    <cellStyle name="パーセント 3 4" xfId="75" xr:uid="{00000000-0005-0000-0000-00000C000000}"/>
    <cellStyle name="パーセント 3 5" xfId="126" xr:uid="{00000000-0005-0000-0000-00000D000000}"/>
    <cellStyle name="パーセント 4" xfId="42" xr:uid="{00000000-0005-0000-0000-00000E000000}"/>
    <cellStyle name="パーセント 4 2" xfId="95" xr:uid="{00000000-0005-0000-0000-00000F000000}"/>
    <cellStyle name="パーセント 4 2 2" xfId="157" xr:uid="{00000000-0005-0000-0000-000010000000}"/>
    <cellStyle name="パーセント 4 3" xfId="79" xr:uid="{00000000-0005-0000-0000-000011000000}"/>
    <cellStyle name="パーセント 4 4" xfId="129" xr:uid="{00000000-0005-0000-0000-000012000000}"/>
    <cellStyle name="パーセント 5" xfId="54" xr:uid="{00000000-0005-0000-0000-000013000000}"/>
    <cellStyle name="パーセント 5 2" xfId="104" xr:uid="{00000000-0005-0000-0000-000014000000}"/>
    <cellStyle name="パーセント 5 3" xfId="137" xr:uid="{00000000-0005-0000-0000-000015000000}"/>
    <cellStyle name="パーセント 6" xfId="63" xr:uid="{00000000-0005-0000-0000-000016000000}"/>
    <cellStyle name="パーセント 6 2" xfId="113" xr:uid="{00000000-0005-0000-0000-000017000000}"/>
    <cellStyle name="パーセント 6 3" xfId="146" xr:uid="{00000000-0005-0000-0000-000018000000}"/>
    <cellStyle name="パーセント 7" xfId="116" xr:uid="{00000000-0005-0000-0000-000019000000}"/>
    <cellStyle name="ハイパーリンク 2" xfId="5" xr:uid="{00000000-0005-0000-0000-00001A000000}"/>
    <cellStyle name="ハイパーリンク 2 2" xfId="50" xr:uid="{00000000-0005-0000-0000-00001B000000}"/>
    <cellStyle name="桁区切り 2" xfId="1" xr:uid="{00000000-0005-0000-0000-00001C000000}"/>
    <cellStyle name="桁区切り 2 2" xfId="30" xr:uid="{00000000-0005-0000-0000-00001D000000}"/>
    <cellStyle name="桁区切り 2 3" xfId="40" xr:uid="{00000000-0005-0000-0000-00001E000000}"/>
    <cellStyle name="桁区切り 3" xfId="6" xr:uid="{00000000-0005-0000-0000-00001F000000}"/>
    <cellStyle name="桁区切り 4" xfId="31" xr:uid="{00000000-0005-0000-0000-000020000000}"/>
    <cellStyle name="桁区切り 4 2" xfId="47" xr:uid="{00000000-0005-0000-0000-000021000000}"/>
    <cellStyle name="桁区切り 4 2 2" xfId="99" xr:uid="{00000000-0005-0000-0000-000022000000}"/>
    <cellStyle name="桁区切り 4 2 2 2" xfId="161" xr:uid="{00000000-0005-0000-0000-000023000000}"/>
    <cellStyle name="桁区切り 4 2 3" xfId="83" xr:uid="{00000000-0005-0000-0000-000024000000}"/>
    <cellStyle name="桁区切り 4 2 4" xfId="133" xr:uid="{00000000-0005-0000-0000-000025000000}"/>
    <cellStyle name="桁区切り 4 3" xfId="58" xr:uid="{00000000-0005-0000-0000-000026000000}"/>
    <cellStyle name="桁区切り 4 3 2" xfId="108" xr:uid="{00000000-0005-0000-0000-000027000000}"/>
    <cellStyle name="桁区切り 4 3 3" xfId="141" xr:uid="{00000000-0005-0000-0000-000028000000}"/>
    <cellStyle name="桁区切り 4 4" xfId="67" xr:uid="{00000000-0005-0000-0000-000029000000}"/>
    <cellStyle name="桁区切り 4 4 2" xfId="92" xr:uid="{00000000-0005-0000-0000-00002A000000}"/>
    <cellStyle name="桁区切り 4 4 3" xfId="150" xr:uid="{00000000-0005-0000-0000-00002B000000}"/>
    <cellStyle name="桁区切り 4 5" xfId="121" xr:uid="{00000000-0005-0000-0000-00002C000000}"/>
    <cellStyle name="桁区切り 4 6" xfId="76" xr:uid="{00000000-0005-0000-0000-00002D000000}"/>
    <cellStyle name="桁区切り 5" xfId="23" xr:uid="{00000000-0005-0000-0000-00002E000000}"/>
    <cellStyle name="桁区切り 6" xfId="41" xr:uid="{00000000-0005-0000-0000-00002F000000}"/>
    <cellStyle name="桁区切り 6 2" xfId="94" xr:uid="{00000000-0005-0000-0000-000030000000}"/>
    <cellStyle name="桁区切り 6 2 2" xfId="156" xr:uid="{00000000-0005-0000-0000-000031000000}"/>
    <cellStyle name="桁区切り 6 3" xfId="78" xr:uid="{00000000-0005-0000-0000-000032000000}"/>
    <cellStyle name="桁区切り 6 4" xfId="128" xr:uid="{00000000-0005-0000-0000-000033000000}"/>
    <cellStyle name="桁区切り 7" xfId="53" xr:uid="{00000000-0005-0000-0000-000034000000}"/>
    <cellStyle name="桁区切り 7 2" xfId="103" xr:uid="{00000000-0005-0000-0000-000035000000}"/>
    <cellStyle name="桁区切り 7 3" xfId="136" xr:uid="{00000000-0005-0000-0000-000036000000}"/>
    <cellStyle name="桁区切り 8" xfId="62" xr:uid="{00000000-0005-0000-0000-000037000000}"/>
    <cellStyle name="桁区切り 8 2" xfId="112" xr:uid="{00000000-0005-0000-0000-000038000000}"/>
    <cellStyle name="桁区切り 8 3" xfId="145" xr:uid="{00000000-0005-0000-0000-000039000000}"/>
    <cellStyle name="桁区切り 9" xfId="115" xr:uid="{00000000-0005-0000-0000-00003A000000}"/>
    <cellStyle name="通貨 2" xfId="7" xr:uid="{00000000-0005-0000-0000-00003B000000}"/>
    <cellStyle name="通貨 2 2" xfId="43" xr:uid="{00000000-0005-0000-0000-00003C000000}"/>
    <cellStyle name="通貨 2 2 2" xfId="96" xr:uid="{00000000-0005-0000-0000-00003D000000}"/>
    <cellStyle name="通貨 2 2 2 2" xfId="158" xr:uid="{00000000-0005-0000-0000-00003E000000}"/>
    <cellStyle name="通貨 2 2 3" xfId="80" xr:uid="{00000000-0005-0000-0000-00003F000000}"/>
    <cellStyle name="通貨 2 2 4" xfId="130" xr:uid="{00000000-0005-0000-0000-000040000000}"/>
    <cellStyle name="通貨 2 3" xfId="55" xr:uid="{00000000-0005-0000-0000-000041000000}"/>
    <cellStyle name="通貨 2 3 2" xfId="105" xr:uid="{00000000-0005-0000-0000-000042000000}"/>
    <cellStyle name="通貨 2 3 3" xfId="138" xr:uid="{00000000-0005-0000-0000-000043000000}"/>
    <cellStyle name="通貨 2 4" xfId="64" xr:uid="{00000000-0005-0000-0000-000044000000}"/>
    <cellStyle name="通貨 2 4 2" xfId="86" xr:uid="{00000000-0005-0000-0000-000045000000}"/>
    <cellStyle name="通貨 2 4 3" xfId="147" xr:uid="{00000000-0005-0000-0000-000046000000}"/>
    <cellStyle name="通貨 2 5" xfId="117" xr:uid="{00000000-0005-0000-0000-000047000000}"/>
    <cellStyle name="通貨 2 6" xfId="70" xr:uid="{00000000-0005-0000-0000-000048000000}"/>
    <cellStyle name="標準" xfId="0" builtinId="0"/>
    <cellStyle name="標準 10" xfId="21" xr:uid="{00000000-0005-0000-0000-00004A000000}"/>
    <cellStyle name="標準 10 2" xfId="90" xr:uid="{00000000-0005-0000-0000-00004B000000}"/>
    <cellStyle name="標準 10 2 2" xfId="153" xr:uid="{00000000-0005-0000-0000-00004C000000}"/>
    <cellStyle name="標準 10 3" xfId="74" xr:uid="{00000000-0005-0000-0000-00004D000000}"/>
    <cellStyle name="標準 10 4" xfId="125" xr:uid="{00000000-0005-0000-0000-00004E000000}"/>
    <cellStyle name="標準 11" xfId="38" xr:uid="{00000000-0005-0000-0000-00004F000000}"/>
    <cellStyle name="標準 11 2" xfId="93" xr:uid="{00000000-0005-0000-0000-000050000000}"/>
    <cellStyle name="標準 11 2 2" xfId="155" xr:uid="{00000000-0005-0000-0000-000051000000}"/>
    <cellStyle name="標準 11 3" xfId="77" xr:uid="{00000000-0005-0000-0000-000052000000}"/>
    <cellStyle name="標準 11 4" xfId="127" xr:uid="{00000000-0005-0000-0000-000053000000}"/>
    <cellStyle name="標準 12" xfId="52" xr:uid="{00000000-0005-0000-0000-000054000000}"/>
    <cellStyle name="標準 12 2" xfId="102" xr:uid="{00000000-0005-0000-0000-000055000000}"/>
    <cellStyle name="標準 12 3" xfId="135" xr:uid="{00000000-0005-0000-0000-000056000000}"/>
    <cellStyle name="標準 13" xfId="61" xr:uid="{00000000-0005-0000-0000-000057000000}"/>
    <cellStyle name="標準 13 2" xfId="111" xr:uid="{00000000-0005-0000-0000-000058000000}"/>
    <cellStyle name="標準 13 3" xfId="144" xr:uid="{00000000-0005-0000-0000-000059000000}"/>
    <cellStyle name="標準 14" xfId="114" xr:uid="{00000000-0005-0000-0000-00005A000000}"/>
    <cellStyle name="標準 2" xfId="8" xr:uid="{00000000-0005-0000-0000-00005B000000}"/>
    <cellStyle name="標準 2 2" xfId="3" xr:uid="{00000000-0005-0000-0000-00005C000000}"/>
    <cellStyle name="標準 2 2 2" xfId="9" xr:uid="{00000000-0005-0000-0000-00005D000000}"/>
    <cellStyle name="標準 2 2 3" xfId="51" xr:uid="{00000000-0005-0000-0000-00005E000000}"/>
    <cellStyle name="標準 2 2 3 2" xfId="60" xr:uid="{00000000-0005-0000-0000-00005F000000}"/>
    <cellStyle name="標準 2 2 3 2 2" xfId="110" xr:uid="{00000000-0005-0000-0000-000060000000}"/>
    <cellStyle name="標準 2 2 3 2 3" xfId="143" xr:uid="{00000000-0005-0000-0000-000061000000}"/>
    <cellStyle name="標準 2 2 3 3" xfId="69" xr:uid="{00000000-0005-0000-0000-000062000000}"/>
    <cellStyle name="標準 2 2 3 3 2" xfId="101" xr:uid="{00000000-0005-0000-0000-000063000000}"/>
    <cellStyle name="標準 2 2 3 3 3" xfId="152" xr:uid="{00000000-0005-0000-0000-000064000000}"/>
    <cellStyle name="標準 2 2 3 4" xfId="122" xr:uid="{00000000-0005-0000-0000-000065000000}"/>
    <cellStyle name="標準 2 2 3 5" xfId="85" xr:uid="{00000000-0005-0000-0000-000066000000}"/>
    <cellStyle name="標準 2 3" xfId="10" xr:uid="{00000000-0005-0000-0000-000067000000}"/>
    <cellStyle name="標準 2 3 2" xfId="11" xr:uid="{00000000-0005-0000-0000-000068000000}"/>
    <cellStyle name="標準 2 3 2 2" xfId="32" xr:uid="{00000000-0005-0000-0000-000069000000}"/>
    <cellStyle name="標準 2 4" xfId="12" xr:uid="{00000000-0005-0000-0000-00006A000000}"/>
    <cellStyle name="標準 2 5" xfId="13" xr:uid="{00000000-0005-0000-0000-00006B000000}"/>
    <cellStyle name="標準 2 6" xfId="49" xr:uid="{00000000-0005-0000-0000-00006C000000}"/>
    <cellStyle name="標準 2_システム要件表_0201" xfId="35" xr:uid="{00000000-0005-0000-0000-00006D000000}"/>
    <cellStyle name="標準 3" xfId="14" xr:uid="{00000000-0005-0000-0000-00006E000000}"/>
    <cellStyle name="標準 3 2" xfId="33" xr:uid="{00000000-0005-0000-0000-00006F000000}"/>
    <cellStyle name="標準 3 3" xfId="39" xr:uid="{00000000-0005-0000-0000-000070000000}"/>
    <cellStyle name="標準 4" xfId="15" xr:uid="{00000000-0005-0000-0000-000071000000}"/>
    <cellStyle name="標準 4 2" xfId="124" xr:uid="{00000000-0005-0000-0000-000072000000}"/>
    <cellStyle name="標準 4 3" xfId="123" xr:uid="{00000000-0005-0000-0000-000073000000}"/>
    <cellStyle name="標準 5" xfId="4" xr:uid="{00000000-0005-0000-0000-000074000000}"/>
    <cellStyle name="標準 6" xfId="16" xr:uid="{00000000-0005-0000-0000-000075000000}"/>
    <cellStyle name="標準 6 2" xfId="44" xr:uid="{00000000-0005-0000-0000-000076000000}"/>
    <cellStyle name="標準 6 2 2" xfId="97" xr:uid="{00000000-0005-0000-0000-000077000000}"/>
    <cellStyle name="標準 6 2 2 2" xfId="159" xr:uid="{00000000-0005-0000-0000-000078000000}"/>
    <cellStyle name="標準 6 2 3" xfId="81" xr:uid="{00000000-0005-0000-0000-000079000000}"/>
    <cellStyle name="標準 6 2 4" xfId="131" xr:uid="{00000000-0005-0000-0000-00007A000000}"/>
    <cellStyle name="標準 6 3" xfId="56" xr:uid="{00000000-0005-0000-0000-00007B000000}"/>
    <cellStyle name="標準 6 3 2" xfId="106" xr:uid="{00000000-0005-0000-0000-00007C000000}"/>
    <cellStyle name="標準 6 3 3" xfId="139" xr:uid="{00000000-0005-0000-0000-00007D000000}"/>
    <cellStyle name="標準 6 4" xfId="65" xr:uid="{00000000-0005-0000-0000-00007E000000}"/>
    <cellStyle name="標準 6 4 2" xfId="87" xr:uid="{00000000-0005-0000-0000-00007F000000}"/>
    <cellStyle name="標準 6 4 3" xfId="148" xr:uid="{00000000-0005-0000-0000-000080000000}"/>
    <cellStyle name="標準 6 5" xfId="118" xr:uid="{00000000-0005-0000-0000-000081000000}"/>
    <cellStyle name="標準 6 6" xfId="71" xr:uid="{00000000-0005-0000-0000-000082000000}"/>
    <cellStyle name="標準 63" xfId="34" xr:uid="{00000000-0005-0000-0000-000083000000}"/>
    <cellStyle name="標準 7" xfId="17" xr:uid="{00000000-0005-0000-0000-000084000000}"/>
    <cellStyle name="標準 7 2" xfId="19" xr:uid="{00000000-0005-0000-0000-000085000000}"/>
    <cellStyle name="標準 8" xfId="18" xr:uid="{00000000-0005-0000-0000-000086000000}"/>
    <cellStyle name="標準 8 2" xfId="45" xr:uid="{00000000-0005-0000-0000-000087000000}"/>
    <cellStyle name="標準 8 2 2" xfId="98" xr:uid="{00000000-0005-0000-0000-000088000000}"/>
    <cellStyle name="標準 8 2 2 2" xfId="160" xr:uid="{00000000-0005-0000-0000-000089000000}"/>
    <cellStyle name="標準 8 2 3" xfId="82" xr:uid="{00000000-0005-0000-0000-00008A000000}"/>
    <cellStyle name="標準 8 2 4" xfId="132" xr:uid="{00000000-0005-0000-0000-00008B000000}"/>
    <cellStyle name="標準 8 3" xfId="57" xr:uid="{00000000-0005-0000-0000-00008C000000}"/>
    <cellStyle name="標準 8 3 2" xfId="107" xr:uid="{00000000-0005-0000-0000-00008D000000}"/>
    <cellStyle name="標準 8 3 3" xfId="140" xr:uid="{00000000-0005-0000-0000-00008E000000}"/>
    <cellStyle name="標準 8 4" xfId="66" xr:uid="{00000000-0005-0000-0000-00008F000000}"/>
    <cellStyle name="標準 8 4 2" xfId="88" xr:uid="{00000000-0005-0000-0000-000090000000}"/>
    <cellStyle name="標準 8 4 3" xfId="149" xr:uid="{00000000-0005-0000-0000-000091000000}"/>
    <cellStyle name="標準 8 5" xfId="119" xr:uid="{00000000-0005-0000-0000-000092000000}"/>
    <cellStyle name="標準 8 6" xfId="72" xr:uid="{00000000-0005-0000-0000-000093000000}"/>
    <cellStyle name="標準 9" xfId="20" xr:uid="{00000000-0005-0000-0000-000094000000}"/>
    <cellStyle name="標準 9 2" xfId="48" xr:uid="{00000000-0005-0000-0000-000095000000}"/>
    <cellStyle name="標準 9 2 2" xfId="100" xr:uid="{00000000-0005-0000-0000-000096000000}"/>
    <cellStyle name="標準 9 2 2 2" xfId="162" xr:uid="{00000000-0005-0000-0000-000097000000}"/>
    <cellStyle name="標準 9 2 3" xfId="84" xr:uid="{00000000-0005-0000-0000-000098000000}"/>
    <cellStyle name="標準 9 2 4" xfId="134" xr:uid="{00000000-0005-0000-0000-000099000000}"/>
    <cellStyle name="標準 9 3" xfId="59" xr:uid="{00000000-0005-0000-0000-00009A000000}"/>
    <cellStyle name="標準 9 3 2" xfId="109" xr:uid="{00000000-0005-0000-0000-00009B000000}"/>
    <cellStyle name="標準 9 3 3" xfId="142" xr:uid="{00000000-0005-0000-0000-00009C000000}"/>
    <cellStyle name="標準 9 4" xfId="68" xr:uid="{00000000-0005-0000-0000-00009D000000}"/>
    <cellStyle name="標準 9 4 2" xfId="89" xr:uid="{00000000-0005-0000-0000-00009E000000}"/>
    <cellStyle name="標準 9 4 3" xfId="151" xr:uid="{00000000-0005-0000-0000-00009F000000}"/>
    <cellStyle name="標準 9 5" xfId="120" xr:uid="{00000000-0005-0000-0000-0000A0000000}"/>
    <cellStyle name="標準 9 6" xfId="73" xr:uid="{00000000-0005-0000-0000-0000A1000000}"/>
    <cellStyle name="標準_サーモジャケットの提案書" xfId="37" xr:uid="{00000000-0005-0000-0000-0000A2000000}"/>
  </cellStyles>
  <dxfs count="2"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0000FF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79374</xdr:colOff>
      <xdr:row>0</xdr:row>
      <xdr:rowOff>95250</xdr:rowOff>
    </xdr:from>
    <xdr:to>
      <xdr:col>30</xdr:col>
      <xdr:colOff>74680</xdr:colOff>
      <xdr:row>0</xdr:row>
      <xdr:rowOff>429625</xdr:rowOff>
    </xdr:to>
    <xdr:sp macro="" textlink="">
      <xdr:nvSpPr>
        <xdr:cNvPr id="5" name="角丸四角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279899" y="95250"/>
          <a:ext cx="1795531" cy="334375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使用量を用いて計算</a:t>
          </a:r>
          <a:endParaRPr kumimoji="1" lang="en-US" altLang="ja-JP" sz="1100">
            <a:solidFill>
              <a:srgbClr val="FF0000"/>
            </a:solidFill>
          </a:endParaRPr>
        </a:p>
      </xdr:txBody>
    </xdr:sp>
    <xdr:clientData/>
  </xdr:twoCellAnchor>
  <xdr:oneCellAnchor>
    <xdr:from>
      <xdr:col>0</xdr:col>
      <xdr:colOff>104775</xdr:colOff>
      <xdr:row>1</xdr:row>
      <xdr:rowOff>76355</xdr:rowOff>
    </xdr:from>
    <xdr:ext cx="6440807" cy="919804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4775" y="514505"/>
          <a:ext cx="6440807" cy="919804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「令和５年度補正予算 省エネルギー投資促進支援事業費補助金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(Ⅲ)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設備単位型」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30</xdr:col>
      <xdr:colOff>95250</xdr:colOff>
      <xdr:row>0</xdr:row>
      <xdr:rowOff>126982</xdr:rowOff>
    </xdr:from>
    <xdr:ext cx="59824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6356A9C6-EF0D-485E-BBB6-6994454105F2}"/>
            </a:ext>
          </a:extLst>
        </xdr:cNvPr>
        <xdr:cNvSpPr txBox="1"/>
      </xdr:nvSpPr>
      <xdr:spPr>
        <a:xfrm>
          <a:off x="6096000" y="126982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82550</xdr:colOff>
      <xdr:row>0</xdr:row>
      <xdr:rowOff>82550</xdr:rowOff>
    </xdr:from>
    <xdr:to>
      <xdr:col>30</xdr:col>
      <xdr:colOff>84206</xdr:colOff>
      <xdr:row>0</xdr:row>
      <xdr:rowOff>420100</xdr:rowOff>
    </xdr:to>
    <xdr:sp macro="" textlink="">
      <xdr:nvSpPr>
        <xdr:cNvPr id="6" name="角丸四角形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4283075" y="82550"/>
          <a:ext cx="1801881" cy="337550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使用量を用いて計算</a:t>
          </a:r>
          <a:endParaRPr kumimoji="1" lang="en-US" altLang="ja-JP" sz="1100">
            <a:solidFill>
              <a:srgbClr val="FF0000"/>
            </a:solidFill>
          </a:endParaRPr>
        </a:p>
      </xdr:txBody>
    </xdr:sp>
    <xdr:clientData/>
  </xdr:twoCellAnchor>
  <xdr:oneCellAnchor>
    <xdr:from>
      <xdr:col>0</xdr:col>
      <xdr:colOff>104775</xdr:colOff>
      <xdr:row>1</xdr:row>
      <xdr:rowOff>76354</xdr:rowOff>
    </xdr:from>
    <xdr:ext cx="6440807" cy="919804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04775" y="514504"/>
          <a:ext cx="6440807" cy="919804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「令和５年度補正予算 省エネルギー投資促進支援事業費補助金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(Ⅲ)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設備単位型」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30</xdr:col>
      <xdr:colOff>92075</xdr:colOff>
      <xdr:row>0</xdr:row>
      <xdr:rowOff>115870</xdr:rowOff>
    </xdr:from>
    <xdr:ext cx="59824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ED54A22C-A6B0-48F3-A462-C92E3FD31C30}"/>
            </a:ext>
          </a:extLst>
        </xdr:cNvPr>
        <xdr:cNvSpPr txBox="1"/>
      </xdr:nvSpPr>
      <xdr:spPr>
        <a:xfrm>
          <a:off x="6092825" y="115870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i307/AppData/Local/Microsoft/Windows/Temporary%20Internet%20Files/Content.Outlook/XRBIWY9B/&#20132;&#20184;&#30003;&#35531;&#26360;&#65288;&#21336;&#29420;&#30003;&#35531;&#65289;_20160127_24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37736/AppData/Roaming/Microsoft/Excel/CP20139999-0SD-C&#12513;&#12522;&#12483;&#12488;&#35336;&#31639;&#26360;&#12304;Ver316&#1230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WXLD205\share\Users\pc109\Downloads\6.&#12471;&#12473;&#12486;&#12512;&#27010;&#35201;&#2225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１交付申請書"/>
      <sheetName val="１交付申請書（2枚目）"/>
      <sheetName val="補助金及び交付申請に関する同意書"/>
      <sheetName val="２-１事業概要"/>
      <sheetName val="（別紙）共同申請者情報"/>
      <sheetName val="２-２資金調達計画、２-３事業実施に関"/>
      <sheetName val="２-４発注区分表"/>
      <sheetName val="２-５事業スケジュール"/>
      <sheetName val="２－６　省エネルギー効果計算書（総括表）"/>
      <sheetName val="２－７　省エネルギー効果計算書（更新範囲別）"/>
      <sheetName val="２－８　省エネルギー効果計算書（設備毎）_既存"/>
      <sheetName val="既設器具消費電力テーブル"/>
      <sheetName val="２－８　省エネルギー効果計算書（設備毎）_更新"/>
      <sheetName val="＠２－８　省エネルギー効果計算書（設備毎）(照明付随型"/>
      <sheetName val="２-９旧設備の撤去範囲"/>
      <sheetName val="２-１０新設備の配置図"/>
      <sheetName val="３-１見積依頼仕様書"/>
      <sheetName val="３-２見積仕様・金額一覧表"/>
      <sheetName val="３-３ 見積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">
          <cell r="I5" t="str">
            <v>直管蛍光ランプ</v>
          </cell>
          <cell r="T5" t="str">
            <v>定格出力</v>
          </cell>
        </row>
        <row r="6">
          <cell r="I6" t="str">
            <v>円形蛍光ランプ</v>
          </cell>
          <cell r="T6" t="str">
            <v>高出力</v>
          </cell>
        </row>
        <row r="7">
          <cell r="I7" t="str">
            <v>コンパクト蛍光ランプ</v>
          </cell>
          <cell r="T7" t="str">
            <v>不明</v>
          </cell>
        </row>
        <row r="8">
          <cell r="I8" t="str">
            <v>HIDランプ</v>
          </cell>
        </row>
        <row r="9">
          <cell r="I9" t="str">
            <v>電球形蛍光ランプ</v>
          </cell>
        </row>
        <row r="10">
          <cell r="I10" t="str">
            <v>クリプトン電球</v>
          </cell>
        </row>
        <row r="11">
          <cell r="I11" t="str">
            <v>白熱電球</v>
          </cell>
        </row>
        <row r="12">
          <cell r="I12" t="str">
            <v>ハロゲン電球_JD110V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分析条件"/>
      <sheetName val="シミュ条件"/>
      <sheetName val="計算"/>
      <sheetName val="R（区別無し）"/>
      <sheetName val="R（平日・休日）"/>
      <sheetName val="R（区別無し） (木屑・蒸気購入用)"/>
      <sheetName val="R（区別無し (新設CP)）"/>
      <sheetName val="R（平日・休日） (新設CP)"/>
      <sheetName val="事例作成"/>
      <sheetName val="省エネ効果(old)"/>
      <sheetName val="省エネ効果 (加来)"/>
      <sheetName val="省エネ効果"/>
      <sheetName val="燃料評価単価"/>
      <sheetName val="エネバラ"/>
      <sheetName val="Ver管理"/>
    </sheetNames>
    <sheetDataSet>
      <sheetData sheetId="0">
        <row r="8">
          <cell r="E8" t="str">
            <v>CP1</v>
          </cell>
          <cell r="F8" t="str">
            <v>CP2</v>
          </cell>
          <cell r="G8" t="str">
            <v>CP3</v>
          </cell>
          <cell r="H8" t="str">
            <v>CP4</v>
          </cell>
          <cell r="I8" t="str">
            <v>CP5</v>
          </cell>
          <cell r="J8" t="str">
            <v>CP6</v>
          </cell>
          <cell r="K8" t="str">
            <v>CP7</v>
          </cell>
          <cell r="L8" t="str">
            <v>CP8</v>
          </cell>
          <cell r="O8" t="str">
            <v>既設システム</v>
          </cell>
          <cell r="Q8" t="str">
            <v>VS1400ADⅡ-75</v>
          </cell>
        </row>
      </sheetData>
      <sheetData sheetId="1">
        <row r="37">
          <cell r="K37" t="str">
            <v>SD-770CF</v>
          </cell>
        </row>
      </sheetData>
      <sheetData sheetId="2">
        <row r="66">
          <cell r="P66">
            <v>7.7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概要図"/>
      <sheetName val="masta"/>
      <sheetName val="&lt;GHP&gt;マスタ"/>
    </sheetNames>
    <sheetDataSet>
      <sheetData sheetId="0"/>
      <sheetData sheetId="1">
        <row r="2">
          <cell r="B2" t="str">
            <v>空調</v>
          </cell>
        </row>
        <row r="5">
          <cell r="B5" t="str">
            <v>その他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9525">
          <a:solidFill>
            <a:srgbClr val="0000FF"/>
          </a:solidFill>
        </a:ln>
      </a:spPr>
      <a:bodyPr vertOverflow="clip" horzOverflow="clip" rtlCol="0" anchor="t"/>
      <a:lstStyle>
        <a:defPPr algn="l">
          <a:defRPr kumimoji="1" sz="1050" b="1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38"/>
  <sheetViews>
    <sheetView showGridLines="0" tabSelected="1" view="pageBreakPreview" zoomScaleNormal="100" zoomScaleSheetLayoutView="100" workbookViewId="0">
      <selection activeCell="I7" sqref="I7:R7"/>
    </sheetView>
  </sheetViews>
  <sheetFormatPr defaultColWidth="9" defaultRowHeight="13"/>
  <cols>
    <col min="1" max="32" width="2.90625" style="41" customWidth="1"/>
    <col min="33" max="33" width="0.81640625" style="41" customWidth="1"/>
    <col min="34" max="34" width="3.453125" style="40" customWidth="1"/>
    <col min="35" max="35" width="9" style="43"/>
    <col min="36" max="47" width="9" style="40"/>
    <col min="48" max="48" width="13.6328125" style="40" customWidth="1"/>
    <col min="49" max="51" width="9" style="40"/>
    <col min="52" max="52" width="5.1796875" style="40" customWidth="1"/>
    <col min="53" max="55" width="9" style="40"/>
    <col min="56" max="56" width="2.90625" style="40" customWidth="1"/>
    <col min="57" max="16384" width="9" style="40"/>
  </cols>
  <sheetData>
    <row r="1" spans="1:46" ht="34.5" customHeight="1">
      <c r="A1" s="100" t="s">
        <v>117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38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</row>
    <row r="2" spans="1:46" ht="34.5" customHeight="1"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</row>
    <row r="3" spans="1:46" ht="53.25" customHeight="1"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</row>
    <row r="4" spans="1:46" ht="15" customHeight="1">
      <c r="B4" s="101"/>
      <c r="C4" s="102"/>
      <c r="D4" s="102"/>
      <c r="E4" s="103"/>
      <c r="F4" s="104" t="s">
        <v>111</v>
      </c>
      <c r="G4" s="105"/>
      <c r="H4" s="105"/>
      <c r="I4" s="105"/>
      <c r="J4" s="105"/>
      <c r="K4" s="105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</row>
    <row r="5" spans="1:46" ht="15" customHeight="1">
      <c r="A5" s="41" t="s">
        <v>60</v>
      </c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2"/>
    </row>
    <row r="6" spans="1:46" ht="15" customHeight="1">
      <c r="B6" s="107" t="s">
        <v>62</v>
      </c>
      <c r="C6" s="108"/>
      <c r="D6" s="108"/>
      <c r="E6" s="108"/>
      <c r="F6" s="108"/>
      <c r="G6" s="108"/>
      <c r="H6" s="109"/>
      <c r="I6" s="112" t="s">
        <v>124</v>
      </c>
      <c r="J6" s="113"/>
      <c r="K6" s="113"/>
      <c r="L6" s="113"/>
      <c r="M6" s="113"/>
      <c r="N6" s="113"/>
      <c r="O6" s="113"/>
      <c r="P6" s="113"/>
      <c r="Q6" s="113"/>
      <c r="R6" s="114"/>
      <c r="S6" s="110"/>
      <c r="T6" s="111"/>
      <c r="U6" s="111"/>
      <c r="V6" s="111"/>
      <c r="AG6" s="45"/>
    </row>
    <row r="7" spans="1:46" ht="15" customHeight="1">
      <c r="B7" s="116" t="str">
        <f>IF(I6="導入予定設備","様式 c-2-2-1　NO.","様式 c-2-2-2　NO.")</f>
        <v>様式 c-2-2-2　NO.</v>
      </c>
      <c r="C7" s="117"/>
      <c r="D7" s="117"/>
      <c r="E7" s="117"/>
      <c r="F7" s="117"/>
      <c r="G7" s="117"/>
      <c r="H7" s="118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40"/>
      <c r="T7" s="119" t="s">
        <v>100</v>
      </c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119"/>
    </row>
    <row r="8" spans="1:46" ht="3" customHeight="1">
      <c r="B8" s="46"/>
      <c r="C8" s="46"/>
      <c r="D8" s="46"/>
      <c r="E8" s="46"/>
      <c r="F8" s="46"/>
      <c r="G8" s="46"/>
      <c r="H8" s="46"/>
      <c r="I8" s="47"/>
      <c r="J8" s="47"/>
      <c r="K8" s="47"/>
      <c r="L8" s="47"/>
      <c r="M8" s="47"/>
      <c r="N8" s="47"/>
      <c r="O8" s="47"/>
      <c r="P8" s="47"/>
      <c r="Q8" s="47"/>
      <c r="R8" s="47"/>
      <c r="S8" s="48"/>
      <c r="T8" s="48"/>
      <c r="U8" s="48"/>
      <c r="V8" s="48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2"/>
    </row>
    <row r="9" spans="1:46" ht="15" customHeight="1">
      <c r="A9" s="41" t="s">
        <v>1</v>
      </c>
      <c r="B9" s="48"/>
      <c r="C9" s="48"/>
      <c r="D9" s="48"/>
      <c r="E9" s="48"/>
      <c r="F9" s="48"/>
      <c r="G9" s="48"/>
      <c r="H9" s="48"/>
      <c r="I9" s="50"/>
      <c r="J9" s="50"/>
      <c r="K9" s="50"/>
      <c r="L9" s="50"/>
      <c r="M9" s="50"/>
      <c r="N9" s="50"/>
      <c r="O9" s="50"/>
      <c r="P9" s="50"/>
      <c r="Q9" s="50"/>
      <c r="R9" s="50"/>
      <c r="S9" s="48"/>
      <c r="T9" s="48"/>
      <c r="U9" s="48"/>
      <c r="V9" s="48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42"/>
    </row>
    <row r="10" spans="1:46" ht="15" customHeight="1">
      <c r="B10" s="106" t="s">
        <v>118</v>
      </c>
      <c r="C10" s="106"/>
      <c r="D10" s="106"/>
      <c r="E10" s="106"/>
      <c r="F10" s="106"/>
      <c r="G10" s="106"/>
      <c r="H10" s="106"/>
      <c r="I10" s="115" t="s">
        <v>7</v>
      </c>
      <c r="J10" s="115"/>
      <c r="K10" s="115"/>
      <c r="L10" s="115"/>
      <c r="M10" s="115"/>
      <c r="N10" s="115"/>
      <c r="O10" s="115"/>
      <c r="P10" s="115"/>
      <c r="Q10" s="115"/>
      <c r="R10" s="115"/>
      <c r="S10" s="51"/>
      <c r="T10" s="119" t="s">
        <v>119</v>
      </c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M10" s="43"/>
    </row>
    <row r="11" spans="1:46" ht="30" customHeight="1">
      <c r="B11" s="106" t="s">
        <v>2</v>
      </c>
      <c r="C11" s="106"/>
      <c r="D11" s="106"/>
      <c r="E11" s="106"/>
      <c r="F11" s="106"/>
      <c r="G11" s="106"/>
      <c r="H11" s="106"/>
      <c r="I11" s="115" t="s">
        <v>32</v>
      </c>
      <c r="J11" s="115"/>
      <c r="K11" s="115"/>
      <c r="L11" s="115"/>
      <c r="M11" s="115"/>
      <c r="N11" s="115"/>
      <c r="O11" s="115"/>
      <c r="P11" s="115"/>
      <c r="Q11" s="115"/>
      <c r="R11" s="115"/>
      <c r="S11" s="52"/>
      <c r="T11" s="119" t="s">
        <v>101</v>
      </c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M11" s="43"/>
    </row>
    <row r="12" spans="1:46" ht="15" customHeight="1">
      <c r="B12" s="106" t="s">
        <v>61</v>
      </c>
      <c r="C12" s="106"/>
      <c r="D12" s="106"/>
      <c r="E12" s="106"/>
      <c r="F12" s="106"/>
      <c r="G12" s="106"/>
      <c r="H12" s="106"/>
      <c r="I12" s="115" t="s">
        <v>30</v>
      </c>
      <c r="J12" s="115"/>
      <c r="K12" s="115"/>
      <c r="L12" s="115"/>
      <c r="M12" s="115"/>
      <c r="N12" s="115"/>
      <c r="O12" s="115"/>
      <c r="P12" s="115"/>
      <c r="Q12" s="115"/>
      <c r="R12" s="115"/>
      <c r="S12" s="52"/>
      <c r="T12" s="119" t="s">
        <v>102</v>
      </c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M12" s="43"/>
    </row>
    <row r="13" spans="1:46" ht="15" customHeight="1">
      <c r="B13" s="48"/>
      <c r="C13" s="48"/>
      <c r="D13" s="48"/>
      <c r="E13" s="96"/>
      <c r="F13" s="96"/>
      <c r="G13" s="96"/>
      <c r="H13" s="96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5"/>
      <c r="AM13" s="43"/>
    </row>
    <row r="14" spans="1:46" ht="15" customHeight="1">
      <c r="A14" s="36"/>
      <c r="B14" s="140" t="s">
        <v>109</v>
      </c>
      <c r="C14" s="140"/>
      <c r="D14" s="140"/>
      <c r="E14" s="140"/>
      <c r="F14" s="140"/>
      <c r="G14" s="140"/>
      <c r="H14" s="140"/>
      <c r="I14" s="140"/>
      <c r="J14" s="140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  <c r="Y14" s="140"/>
      <c r="Z14" s="140"/>
      <c r="AA14" s="140"/>
      <c r="AB14" s="140"/>
      <c r="AC14" s="140"/>
      <c r="AD14" s="140"/>
      <c r="AE14" s="140"/>
      <c r="AF14" s="140"/>
      <c r="AG14" s="140"/>
      <c r="AH14" s="37"/>
      <c r="AI14" s="56"/>
      <c r="AJ14" s="56"/>
      <c r="AK14" s="56"/>
      <c r="AL14" s="56"/>
      <c r="AM14" s="57"/>
      <c r="AN14" s="57"/>
      <c r="AO14" s="57"/>
      <c r="AP14" s="37"/>
      <c r="AQ14" s="37"/>
      <c r="AR14" s="37"/>
      <c r="AS14" s="37"/>
      <c r="AT14" s="37"/>
    </row>
    <row r="15" spans="1:46" ht="15" customHeight="1">
      <c r="A15" s="36" t="s">
        <v>94</v>
      </c>
      <c r="B15" s="48"/>
      <c r="C15" s="48"/>
      <c r="D15" s="48"/>
      <c r="E15" s="96"/>
      <c r="F15" s="96"/>
      <c r="G15" s="96"/>
      <c r="H15" s="96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5"/>
      <c r="AM15" s="43"/>
    </row>
    <row r="16" spans="1:46" ht="22" customHeight="1">
      <c r="A16" s="59"/>
      <c r="B16" s="152" t="s">
        <v>9</v>
      </c>
      <c r="C16" s="152"/>
      <c r="D16" s="152"/>
      <c r="E16" s="152"/>
      <c r="F16" s="152"/>
      <c r="G16" s="152"/>
      <c r="H16" s="152"/>
      <c r="I16" s="151">
        <v>0.3</v>
      </c>
      <c r="J16" s="151"/>
      <c r="K16" s="151"/>
      <c r="L16" s="151"/>
      <c r="M16" s="151"/>
      <c r="N16" s="151"/>
      <c r="O16" s="151"/>
      <c r="P16" s="151"/>
      <c r="Q16" s="151"/>
      <c r="R16" s="151"/>
      <c r="S16" s="40"/>
      <c r="T16" s="120" t="s">
        <v>108</v>
      </c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  <c r="AG16" s="119"/>
    </row>
    <row r="17" spans="1:35" ht="30" customHeight="1">
      <c r="A17" s="59"/>
      <c r="B17" s="106" t="s">
        <v>29</v>
      </c>
      <c r="C17" s="106"/>
      <c r="D17" s="106"/>
      <c r="E17" s="106"/>
      <c r="F17" s="106"/>
      <c r="G17" s="106"/>
      <c r="H17" s="106"/>
      <c r="I17" s="124">
        <v>1</v>
      </c>
      <c r="J17" s="125"/>
      <c r="K17" s="125"/>
      <c r="L17" s="125"/>
      <c r="M17" s="125"/>
      <c r="N17" s="125"/>
      <c r="O17" s="126"/>
      <c r="P17" s="121" t="s">
        <v>127</v>
      </c>
      <c r="Q17" s="122"/>
      <c r="R17" s="123"/>
      <c r="S17" s="35"/>
      <c r="T17" s="120" t="s">
        <v>103</v>
      </c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G17" s="119"/>
    </row>
    <row r="18" spans="1:35" ht="15" customHeight="1">
      <c r="A18" s="59"/>
      <c r="B18" s="136" t="s">
        <v>95</v>
      </c>
      <c r="C18" s="106"/>
      <c r="D18" s="106"/>
      <c r="E18" s="106"/>
      <c r="F18" s="106"/>
      <c r="G18" s="106"/>
      <c r="H18" s="106"/>
      <c r="I18" s="153" t="s">
        <v>53</v>
      </c>
      <c r="J18" s="153"/>
      <c r="K18" s="153"/>
      <c r="L18" s="153"/>
      <c r="M18" s="153"/>
      <c r="N18" s="153"/>
      <c r="O18" s="153"/>
      <c r="P18" s="153"/>
      <c r="Q18" s="153"/>
      <c r="R18" s="153"/>
      <c r="S18" s="95"/>
      <c r="T18" s="119" t="s">
        <v>104</v>
      </c>
      <c r="U18" s="119"/>
      <c r="V18" s="119"/>
      <c r="W18" s="119"/>
      <c r="X18" s="119"/>
      <c r="Y18" s="119"/>
      <c r="Z18" s="119"/>
      <c r="AA18" s="119"/>
      <c r="AB18" s="119"/>
      <c r="AC18" s="119"/>
      <c r="AD18" s="119"/>
      <c r="AE18" s="119"/>
      <c r="AF18" s="119"/>
      <c r="AG18" s="119"/>
    </row>
    <row r="19" spans="1:35" s="43" customFormat="1" ht="15" customHeight="1">
      <c r="A19" s="59"/>
      <c r="B19" s="60"/>
      <c r="C19" s="137" t="s">
        <v>96</v>
      </c>
      <c r="D19" s="138"/>
      <c r="E19" s="138"/>
      <c r="F19" s="138"/>
      <c r="G19" s="138"/>
      <c r="H19" s="139"/>
      <c r="I19" s="145">
        <f>VLOOKUP($I$18,〈炉〉マスタ!$F$6:$K$24,2,FALSE)</f>
        <v>38.9</v>
      </c>
      <c r="J19" s="146"/>
      <c r="K19" s="146"/>
      <c r="L19" s="146"/>
      <c r="M19" s="146"/>
      <c r="N19" s="146"/>
      <c r="O19" s="147"/>
      <c r="P19" s="148" t="str">
        <f>VLOOKUP($I$18,〈炉〉マスタ!$F$6:$K$24,4,FALSE)</f>
        <v>MJ/L</v>
      </c>
      <c r="Q19" s="149"/>
      <c r="R19" s="150"/>
      <c r="S19" s="61"/>
      <c r="T19" s="119" t="s">
        <v>105</v>
      </c>
      <c r="U19" s="119"/>
      <c r="V19" s="119"/>
      <c r="W19" s="119"/>
      <c r="X19" s="119"/>
      <c r="Y19" s="119"/>
      <c r="Z19" s="119"/>
      <c r="AA19" s="119"/>
      <c r="AB19" s="119"/>
      <c r="AC19" s="119"/>
      <c r="AD19" s="119"/>
      <c r="AE19" s="119"/>
      <c r="AF19" s="119"/>
      <c r="AG19" s="119"/>
      <c r="AH19" s="62"/>
    </row>
    <row r="20" spans="1:35" s="43" customFormat="1" ht="15" customHeight="1">
      <c r="A20" s="59"/>
      <c r="B20" s="63"/>
      <c r="C20" s="137" t="s">
        <v>97</v>
      </c>
      <c r="D20" s="138"/>
      <c r="E20" s="138"/>
      <c r="F20" s="138"/>
      <c r="G20" s="138"/>
      <c r="H20" s="139"/>
      <c r="I20" s="145">
        <f>VLOOKUP($I$18,〈炉〉マスタ!$F$6:$K$24,3,FALSE)</f>
        <v>36.700000000000003</v>
      </c>
      <c r="J20" s="146"/>
      <c r="K20" s="146"/>
      <c r="L20" s="146"/>
      <c r="M20" s="146"/>
      <c r="N20" s="146"/>
      <c r="O20" s="147"/>
      <c r="P20" s="148" t="str">
        <f>VLOOKUP($I$18,〈炉〉マスタ!$F$6:$K$24,4,FALSE)</f>
        <v>MJ/L</v>
      </c>
      <c r="Q20" s="149"/>
      <c r="R20" s="150"/>
      <c r="S20" s="61"/>
      <c r="T20" s="119" t="s">
        <v>106</v>
      </c>
      <c r="U20" s="119"/>
      <c r="V20" s="119"/>
      <c r="W20" s="119"/>
      <c r="X20" s="119"/>
      <c r="Y20" s="119"/>
      <c r="Z20" s="119"/>
      <c r="AA20" s="119"/>
      <c r="AB20" s="119"/>
      <c r="AC20" s="119"/>
      <c r="AD20" s="119"/>
      <c r="AE20" s="119"/>
      <c r="AF20" s="119"/>
      <c r="AG20" s="119"/>
      <c r="AH20" s="64"/>
    </row>
    <row r="21" spans="1:35" s="43" customFormat="1" ht="3" customHeight="1">
      <c r="A21" s="42"/>
      <c r="B21" s="65"/>
      <c r="C21" s="65"/>
      <c r="D21" s="65"/>
      <c r="E21" s="66"/>
      <c r="F21" s="66"/>
      <c r="G21" s="66"/>
      <c r="H21" s="66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61"/>
      <c r="T21" s="96"/>
      <c r="U21" s="96"/>
      <c r="V21" s="96"/>
      <c r="W21" s="46"/>
      <c r="X21" s="46"/>
      <c r="Y21" s="46"/>
      <c r="Z21" s="46"/>
      <c r="AA21" s="46"/>
      <c r="AB21" s="46"/>
      <c r="AC21" s="46"/>
      <c r="AD21" s="96"/>
      <c r="AE21" s="96"/>
      <c r="AF21" s="96"/>
      <c r="AG21" s="45"/>
      <c r="AH21" s="67"/>
    </row>
    <row r="22" spans="1:35" s="43" customFormat="1" ht="15" customHeight="1">
      <c r="A22" s="36" t="s">
        <v>98</v>
      </c>
      <c r="B22" s="58"/>
      <c r="C22" s="58"/>
      <c r="D22" s="58"/>
      <c r="E22" s="68"/>
      <c r="F22" s="68"/>
      <c r="G22" s="68"/>
      <c r="H22" s="6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96"/>
      <c r="T22" s="96"/>
      <c r="U22" s="96"/>
      <c r="V22" s="96"/>
      <c r="W22" s="46"/>
      <c r="X22" s="46"/>
      <c r="Y22" s="46"/>
      <c r="Z22" s="46"/>
      <c r="AA22" s="46"/>
      <c r="AB22" s="46"/>
      <c r="AC22" s="46"/>
      <c r="AD22" s="96"/>
      <c r="AE22" s="96"/>
      <c r="AF22" s="96"/>
      <c r="AG22" s="45"/>
      <c r="AH22" s="40"/>
    </row>
    <row r="23" spans="1:35" ht="15" customHeight="1">
      <c r="A23" s="59"/>
      <c r="B23" s="106" t="s">
        <v>28</v>
      </c>
      <c r="C23" s="106"/>
      <c r="D23" s="106"/>
      <c r="E23" s="106"/>
      <c r="F23" s="106"/>
      <c r="G23" s="106"/>
      <c r="H23" s="106"/>
      <c r="I23" s="154">
        <f>G41</f>
        <v>624</v>
      </c>
      <c r="J23" s="155"/>
      <c r="K23" s="155"/>
      <c r="L23" s="155"/>
      <c r="M23" s="155"/>
      <c r="N23" s="155"/>
      <c r="O23" s="155"/>
      <c r="P23" s="155"/>
      <c r="Q23" s="155"/>
      <c r="R23" s="156"/>
      <c r="S23" s="110"/>
      <c r="T23" s="111"/>
      <c r="U23" s="111"/>
      <c r="V23" s="111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5"/>
    </row>
    <row r="24" spans="1:35" ht="15" customHeight="1">
      <c r="A24" s="59"/>
      <c r="B24" s="106" t="s">
        <v>63</v>
      </c>
      <c r="C24" s="106"/>
      <c r="D24" s="106"/>
      <c r="E24" s="106"/>
      <c r="F24" s="106"/>
      <c r="G24" s="106"/>
      <c r="H24" s="106"/>
      <c r="I24" s="195">
        <v>1</v>
      </c>
      <c r="J24" s="195"/>
      <c r="K24" s="195"/>
      <c r="L24" s="195"/>
      <c r="M24" s="195"/>
      <c r="N24" s="195"/>
      <c r="O24" s="195"/>
      <c r="P24" s="193" t="s">
        <v>114</v>
      </c>
      <c r="Q24" s="193"/>
      <c r="R24" s="194"/>
      <c r="S24" s="96"/>
      <c r="T24" s="119" t="s">
        <v>123</v>
      </c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119"/>
      <c r="AG24" s="119"/>
    </row>
    <row r="25" spans="1:35" ht="3" customHeight="1">
      <c r="A25" s="42"/>
      <c r="B25" s="69"/>
      <c r="C25" s="69"/>
      <c r="D25" s="69"/>
      <c r="E25" s="69"/>
      <c r="F25" s="69"/>
      <c r="G25" s="69"/>
      <c r="H25" s="69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69"/>
      <c r="T25" s="69"/>
      <c r="U25" s="69"/>
      <c r="V25" s="69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2"/>
    </row>
    <row r="26" spans="1:35">
      <c r="A26" s="42" t="s">
        <v>99</v>
      </c>
      <c r="B26" s="50"/>
      <c r="C26" s="50"/>
      <c r="D26" s="50"/>
      <c r="E26" s="50"/>
      <c r="F26" s="50"/>
      <c r="G26" s="190" t="s">
        <v>112</v>
      </c>
      <c r="H26" s="191"/>
      <c r="I26" s="191"/>
      <c r="J26" s="191"/>
      <c r="K26" s="191"/>
      <c r="L26" s="191"/>
      <c r="M26" s="191"/>
      <c r="N26" s="191"/>
      <c r="O26" s="191"/>
      <c r="P26" s="191"/>
      <c r="Q26" s="191"/>
      <c r="R26" s="191"/>
      <c r="S26" s="191"/>
      <c r="T26" s="191"/>
      <c r="U26" s="191"/>
      <c r="V26" s="191"/>
      <c r="W26" s="191"/>
      <c r="X26" s="191"/>
      <c r="Y26" s="191"/>
      <c r="Z26" s="191"/>
      <c r="AA26" s="191"/>
      <c r="AB26" s="191"/>
      <c r="AC26" s="191"/>
      <c r="AD26" s="191"/>
      <c r="AE26" s="191"/>
      <c r="AF26" s="191"/>
      <c r="AG26" s="70"/>
    </row>
    <row r="27" spans="1:35" ht="15" customHeight="1">
      <c r="A27" s="59"/>
      <c r="B27" s="143" t="str">
        <f>VLOOKUP($I$18,〈炉〉マスタ!$F$6:$K$24,6,FALSE)</f>
        <v>油</v>
      </c>
      <c r="C27" s="143"/>
      <c r="D27" s="143"/>
      <c r="E27" s="106" t="s">
        <v>3</v>
      </c>
      <c r="F27" s="106"/>
      <c r="G27" s="166" t="s">
        <v>76</v>
      </c>
      <c r="H27" s="167"/>
      <c r="I27" s="167"/>
      <c r="J27" s="167"/>
      <c r="K27" s="167"/>
      <c r="L27" s="167"/>
      <c r="M27" s="168"/>
      <c r="N27" s="175" t="s">
        <v>110</v>
      </c>
      <c r="O27" s="176"/>
      <c r="P27" s="176"/>
      <c r="Q27" s="176"/>
      <c r="R27" s="177"/>
      <c r="S27" s="175" t="s">
        <v>14</v>
      </c>
      <c r="T27" s="176"/>
      <c r="U27" s="176"/>
      <c r="V27" s="176"/>
      <c r="W27" s="176"/>
      <c r="X27" s="176"/>
      <c r="Y27" s="177"/>
      <c r="Z27" s="71"/>
      <c r="AA27" s="72"/>
      <c r="AB27" s="72"/>
      <c r="AC27" s="72"/>
      <c r="AD27" s="72"/>
      <c r="AE27" s="72"/>
      <c r="AF27" s="72"/>
      <c r="AG27" s="72"/>
      <c r="AI27" s="40"/>
    </row>
    <row r="28" spans="1:35" ht="15" customHeight="1" thickBot="1">
      <c r="A28" s="59"/>
      <c r="B28" s="143"/>
      <c r="C28" s="143"/>
      <c r="D28" s="143"/>
      <c r="E28" s="106"/>
      <c r="F28" s="106"/>
      <c r="G28" s="169" t="s">
        <v>77</v>
      </c>
      <c r="H28" s="170"/>
      <c r="I28" s="170"/>
      <c r="J28" s="170"/>
      <c r="K28" s="170"/>
      <c r="L28" s="170"/>
      <c r="M28" s="171"/>
      <c r="N28" s="178" t="str">
        <f>VLOOKUP($I$18,〈炉〉マスタ!$F$6:$K$24,5,FALSE)</f>
        <v>L</v>
      </c>
      <c r="O28" s="179"/>
      <c r="P28" s="179"/>
      <c r="Q28" s="179"/>
      <c r="R28" s="180"/>
      <c r="S28" s="178" t="s">
        <v>13</v>
      </c>
      <c r="T28" s="179"/>
      <c r="U28" s="179"/>
      <c r="V28" s="179"/>
      <c r="W28" s="179"/>
      <c r="X28" s="179"/>
      <c r="Y28" s="180"/>
      <c r="Z28" s="73"/>
      <c r="AA28" s="74"/>
      <c r="AB28" s="74"/>
      <c r="AC28" s="74"/>
      <c r="AD28" s="74"/>
      <c r="AE28" s="74"/>
      <c r="AF28" s="74"/>
      <c r="AG28" s="74"/>
      <c r="AI28" s="40"/>
    </row>
    <row r="29" spans="1:35" ht="15" customHeight="1" thickTop="1">
      <c r="A29" s="59"/>
      <c r="B29" s="143"/>
      <c r="C29" s="143"/>
      <c r="D29" s="143"/>
      <c r="E29" s="127">
        <v>4</v>
      </c>
      <c r="F29" s="127"/>
      <c r="G29" s="172">
        <v>50</v>
      </c>
      <c r="H29" s="173"/>
      <c r="I29" s="173"/>
      <c r="J29" s="173"/>
      <c r="K29" s="173"/>
      <c r="L29" s="173"/>
      <c r="M29" s="174"/>
      <c r="N29" s="181">
        <v>7000</v>
      </c>
      <c r="O29" s="182"/>
      <c r="P29" s="182"/>
      <c r="Q29" s="182"/>
      <c r="R29" s="183"/>
      <c r="S29" s="128">
        <f>ROUNDDOWN(IF($B$27="電気",$N29*〈炉〉マスタ!$F$27*$I$16,$N29*$I$20*$I$16),0)</f>
        <v>77070</v>
      </c>
      <c r="T29" s="129"/>
      <c r="U29" s="129"/>
      <c r="V29" s="129"/>
      <c r="W29" s="129"/>
      <c r="X29" s="129"/>
      <c r="Y29" s="130"/>
      <c r="Z29" s="75"/>
      <c r="AA29" s="76"/>
      <c r="AB29" s="76"/>
      <c r="AC29" s="76"/>
      <c r="AD29" s="76"/>
      <c r="AE29" s="76"/>
      <c r="AF29" s="76"/>
      <c r="AG29" s="76"/>
      <c r="AI29" s="40"/>
    </row>
    <row r="30" spans="1:35" ht="15" customHeight="1">
      <c r="A30" s="59"/>
      <c r="B30" s="143"/>
      <c r="C30" s="143"/>
      <c r="D30" s="143"/>
      <c r="E30" s="127">
        <v>5</v>
      </c>
      <c r="F30" s="127"/>
      <c r="G30" s="172">
        <v>50</v>
      </c>
      <c r="H30" s="173"/>
      <c r="I30" s="173"/>
      <c r="J30" s="173"/>
      <c r="K30" s="173"/>
      <c r="L30" s="173"/>
      <c r="M30" s="174"/>
      <c r="N30" s="157">
        <v>7000</v>
      </c>
      <c r="O30" s="158"/>
      <c r="P30" s="158"/>
      <c r="Q30" s="158"/>
      <c r="R30" s="159"/>
      <c r="S30" s="128">
        <f>ROUNDDOWN(IF($B$27="電気",$N30*〈炉〉マスタ!$F$27*$I$16,$N30*$I$20*$I$16),0)</f>
        <v>77070</v>
      </c>
      <c r="T30" s="129"/>
      <c r="U30" s="129"/>
      <c r="V30" s="129"/>
      <c r="W30" s="129"/>
      <c r="X30" s="129"/>
      <c r="Y30" s="130"/>
      <c r="Z30" s="75"/>
      <c r="AA30" s="76"/>
      <c r="AB30" s="76"/>
      <c r="AC30" s="76"/>
      <c r="AD30" s="76"/>
      <c r="AE30" s="76"/>
      <c r="AF30" s="76"/>
      <c r="AG30" s="76"/>
      <c r="AI30" s="40"/>
    </row>
    <row r="31" spans="1:35" ht="15" customHeight="1">
      <c r="A31" s="59"/>
      <c r="B31" s="143"/>
      <c r="C31" s="143"/>
      <c r="D31" s="143"/>
      <c r="E31" s="127">
        <v>6</v>
      </c>
      <c r="F31" s="127"/>
      <c r="G31" s="172">
        <v>50</v>
      </c>
      <c r="H31" s="173"/>
      <c r="I31" s="173"/>
      <c r="J31" s="173"/>
      <c r="K31" s="173"/>
      <c r="L31" s="173"/>
      <c r="M31" s="174"/>
      <c r="N31" s="157">
        <v>7000</v>
      </c>
      <c r="O31" s="158"/>
      <c r="P31" s="158"/>
      <c r="Q31" s="158"/>
      <c r="R31" s="159"/>
      <c r="S31" s="128">
        <f>ROUNDDOWN(IF($B$27="電気",$N31*〈炉〉マスタ!$F$27*$I$16,$N31*$I$20*$I$16),0)</f>
        <v>77070</v>
      </c>
      <c r="T31" s="129"/>
      <c r="U31" s="129"/>
      <c r="V31" s="129"/>
      <c r="W31" s="129"/>
      <c r="X31" s="129"/>
      <c r="Y31" s="130"/>
      <c r="Z31" s="75"/>
      <c r="AA31" s="76"/>
      <c r="AB31" s="76"/>
      <c r="AC31" s="76"/>
      <c r="AD31" s="76"/>
      <c r="AE31" s="76"/>
      <c r="AF31" s="76"/>
      <c r="AG31" s="76"/>
      <c r="AI31" s="40"/>
    </row>
    <row r="32" spans="1:35" ht="15" customHeight="1">
      <c r="A32" s="59"/>
      <c r="B32" s="143"/>
      <c r="C32" s="143"/>
      <c r="D32" s="143"/>
      <c r="E32" s="127">
        <v>7</v>
      </c>
      <c r="F32" s="127"/>
      <c r="G32" s="172">
        <v>50</v>
      </c>
      <c r="H32" s="173"/>
      <c r="I32" s="173"/>
      <c r="J32" s="173"/>
      <c r="K32" s="173"/>
      <c r="L32" s="173"/>
      <c r="M32" s="174"/>
      <c r="N32" s="157">
        <v>7000</v>
      </c>
      <c r="O32" s="158"/>
      <c r="P32" s="158"/>
      <c r="Q32" s="158"/>
      <c r="R32" s="159"/>
      <c r="S32" s="128">
        <f>ROUNDDOWN(IF($B$27="電気",$N32*〈炉〉マスタ!$F$27*$I$16,$N32*$I$20*$I$16),0)</f>
        <v>77070</v>
      </c>
      <c r="T32" s="129"/>
      <c r="U32" s="129"/>
      <c r="V32" s="129"/>
      <c r="W32" s="129"/>
      <c r="X32" s="129"/>
      <c r="Y32" s="130"/>
      <c r="Z32" s="75"/>
      <c r="AA32" s="76"/>
      <c r="AB32" s="76"/>
      <c r="AC32" s="76"/>
      <c r="AD32" s="76"/>
      <c r="AE32" s="76"/>
      <c r="AF32" s="76"/>
      <c r="AG32" s="76"/>
      <c r="AI32" s="40"/>
    </row>
    <row r="33" spans="1:35" ht="15" customHeight="1">
      <c r="A33" s="59"/>
      <c r="B33" s="143"/>
      <c r="C33" s="143"/>
      <c r="D33" s="143"/>
      <c r="E33" s="127">
        <v>8</v>
      </c>
      <c r="F33" s="127"/>
      <c r="G33" s="172">
        <v>50</v>
      </c>
      <c r="H33" s="173"/>
      <c r="I33" s="173"/>
      <c r="J33" s="173"/>
      <c r="K33" s="173"/>
      <c r="L33" s="173"/>
      <c r="M33" s="174"/>
      <c r="N33" s="157">
        <v>7000</v>
      </c>
      <c r="O33" s="158"/>
      <c r="P33" s="158"/>
      <c r="Q33" s="158"/>
      <c r="R33" s="159"/>
      <c r="S33" s="128">
        <f>ROUNDDOWN(IF($B$27="電気",$N33*〈炉〉マスタ!$F$27*$I$16,$N33*$I$20*$I$16),0)</f>
        <v>77070</v>
      </c>
      <c r="T33" s="129"/>
      <c r="U33" s="129"/>
      <c r="V33" s="129"/>
      <c r="W33" s="129"/>
      <c r="X33" s="129"/>
      <c r="Y33" s="130"/>
      <c r="Z33" s="75"/>
      <c r="AA33" s="76"/>
      <c r="AB33" s="76"/>
      <c r="AC33" s="76"/>
      <c r="AD33" s="76"/>
      <c r="AE33" s="76"/>
      <c r="AF33" s="76"/>
      <c r="AG33" s="76"/>
      <c r="AI33" s="40"/>
    </row>
    <row r="34" spans="1:35" ht="15" customHeight="1">
      <c r="A34" s="59"/>
      <c r="B34" s="143"/>
      <c r="C34" s="143"/>
      <c r="D34" s="143"/>
      <c r="E34" s="127">
        <v>9</v>
      </c>
      <c r="F34" s="127"/>
      <c r="G34" s="172">
        <v>50</v>
      </c>
      <c r="H34" s="173"/>
      <c r="I34" s="173"/>
      <c r="J34" s="173"/>
      <c r="K34" s="173"/>
      <c r="L34" s="173"/>
      <c r="M34" s="174"/>
      <c r="N34" s="157">
        <v>7000</v>
      </c>
      <c r="O34" s="158"/>
      <c r="P34" s="158"/>
      <c r="Q34" s="158"/>
      <c r="R34" s="159"/>
      <c r="S34" s="128">
        <f>ROUNDDOWN(IF($B$27="電気",$N34*〈炉〉マスタ!$F$27*$I$16,$N34*$I$20*$I$16),0)</f>
        <v>77070</v>
      </c>
      <c r="T34" s="129"/>
      <c r="U34" s="129"/>
      <c r="V34" s="129"/>
      <c r="W34" s="129"/>
      <c r="X34" s="129"/>
      <c r="Y34" s="130"/>
      <c r="Z34" s="75"/>
      <c r="AA34" s="76"/>
      <c r="AB34" s="76"/>
      <c r="AC34" s="76"/>
      <c r="AD34" s="76"/>
      <c r="AE34" s="76"/>
      <c r="AF34" s="76"/>
      <c r="AG34" s="76"/>
      <c r="AI34" s="40"/>
    </row>
    <row r="35" spans="1:35" ht="15" customHeight="1">
      <c r="A35" s="59"/>
      <c r="B35" s="143"/>
      <c r="C35" s="143"/>
      <c r="D35" s="143"/>
      <c r="E35" s="127">
        <v>10</v>
      </c>
      <c r="F35" s="127"/>
      <c r="G35" s="172">
        <v>58</v>
      </c>
      <c r="H35" s="173"/>
      <c r="I35" s="173"/>
      <c r="J35" s="173"/>
      <c r="K35" s="173"/>
      <c r="L35" s="173"/>
      <c r="M35" s="174"/>
      <c r="N35" s="157">
        <v>8000</v>
      </c>
      <c r="O35" s="158"/>
      <c r="P35" s="158"/>
      <c r="Q35" s="158"/>
      <c r="R35" s="159"/>
      <c r="S35" s="128">
        <f>ROUNDDOWN(IF($B$27="電気",$N35*〈炉〉マスタ!$F$27*$I$16,$N35*$I$20*$I$16),0)</f>
        <v>88080</v>
      </c>
      <c r="T35" s="129"/>
      <c r="U35" s="129"/>
      <c r="V35" s="129"/>
      <c r="W35" s="129"/>
      <c r="X35" s="129"/>
      <c r="Y35" s="130"/>
      <c r="Z35" s="75"/>
      <c r="AA35" s="76"/>
      <c r="AB35" s="76"/>
      <c r="AC35" s="76"/>
      <c r="AD35" s="76"/>
      <c r="AE35" s="76"/>
      <c r="AF35" s="76"/>
      <c r="AG35" s="76"/>
      <c r="AI35" s="40"/>
    </row>
    <row r="36" spans="1:35" ht="15" customHeight="1">
      <c r="A36" s="59"/>
      <c r="B36" s="143"/>
      <c r="C36" s="143"/>
      <c r="D36" s="143"/>
      <c r="E36" s="127">
        <v>11</v>
      </c>
      <c r="F36" s="127"/>
      <c r="G36" s="172">
        <v>58</v>
      </c>
      <c r="H36" s="173"/>
      <c r="I36" s="173"/>
      <c r="J36" s="173"/>
      <c r="K36" s="173"/>
      <c r="L36" s="173"/>
      <c r="M36" s="174"/>
      <c r="N36" s="157">
        <v>8000</v>
      </c>
      <c r="O36" s="158"/>
      <c r="P36" s="158"/>
      <c r="Q36" s="158"/>
      <c r="R36" s="159"/>
      <c r="S36" s="128">
        <f>ROUNDDOWN(IF($B$27="電気",$N36*〈炉〉マスタ!$F$27*$I$16,$N36*$I$20*$I$16),0)</f>
        <v>88080</v>
      </c>
      <c r="T36" s="129"/>
      <c r="U36" s="129"/>
      <c r="V36" s="129"/>
      <c r="W36" s="129"/>
      <c r="X36" s="129"/>
      <c r="Y36" s="130"/>
      <c r="Z36" s="75"/>
      <c r="AA36" s="76"/>
      <c r="AB36" s="76"/>
      <c r="AC36" s="76"/>
      <c r="AD36" s="76"/>
      <c r="AE36" s="76"/>
      <c r="AF36" s="76"/>
      <c r="AG36" s="76"/>
      <c r="AI36" s="40"/>
    </row>
    <row r="37" spans="1:35" ht="15" customHeight="1">
      <c r="A37" s="59"/>
      <c r="B37" s="143"/>
      <c r="C37" s="143"/>
      <c r="D37" s="143"/>
      <c r="E37" s="127">
        <v>12</v>
      </c>
      <c r="F37" s="127"/>
      <c r="G37" s="172">
        <v>58</v>
      </c>
      <c r="H37" s="173"/>
      <c r="I37" s="173"/>
      <c r="J37" s="173"/>
      <c r="K37" s="173"/>
      <c r="L37" s="173"/>
      <c r="M37" s="174"/>
      <c r="N37" s="157">
        <v>8000</v>
      </c>
      <c r="O37" s="158"/>
      <c r="P37" s="158"/>
      <c r="Q37" s="158"/>
      <c r="R37" s="159"/>
      <c r="S37" s="128">
        <f>ROUNDDOWN(IF($B$27="電気",$N37*〈炉〉マスタ!$F$27*$I$16,$N37*$I$20*$I$16),0)</f>
        <v>88080</v>
      </c>
      <c r="T37" s="129"/>
      <c r="U37" s="129"/>
      <c r="V37" s="129"/>
      <c r="W37" s="129"/>
      <c r="X37" s="129"/>
      <c r="Y37" s="130"/>
      <c r="Z37" s="192" t="s">
        <v>113</v>
      </c>
      <c r="AA37" s="192"/>
      <c r="AB37" s="192"/>
      <c r="AC37" s="192"/>
      <c r="AD37" s="192"/>
      <c r="AE37" s="192"/>
      <c r="AF37" s="192"/>
      <c r="AG37" s="76"/>
      <c r="AI37" s="40"/>
    </row>
    <row r="38" spans="1:35" ht="15" customHeight="1">
      <c r="A38" s="59"/>
      <c r="B38" s="143"/>
      <c r="C38" s="143"/>
      <c r="D38" s="143"/>
      <c r="E38" s="127">
        <v>1</v>
      </c>
      <c r="F38" s="127"/>
      <c r="G38" s="172">
        <v>50</v>
      </c>
      <c r="H38" s="173"/>
      <c r="I38" s="173"/>
      <c r="J38" s="173"/>
      <c r="K38" s="173"/>
      <c r="L38" s="173"/>
      <c r="M38" s="174"/>
      <c r="N38" s="157">
        <v>7000</v>
      </c>
      <c r="O38" s="158"/>
      <c r="P38" s="158"/>
      <c r="Q38" s="158"/>
      <c r="R38" s="159"/>
      <c r="S38" s="128">
        <f>ROUNDDOWN(IF($B$27="電気",$N38*〈炉〉マスタ!$F$27*$I$16,$N38*$I$20*$I$16),0)</f>
        <v>77070</v>
      </c>
      <c r="T38" s="129"/>
      <c r="U38" s="129"/>
      <c r="V38" s="129"/>
      <c r="W38" s="129"/>
      <c r="X38" s="129"/>
      <c r="Y38" s="130"/>
      <c r="Z38" s="192"/>
      <c r="AA38" s="192"/>
      <c r="AB38" s="192"/>
      <c r="AC38" s="192"/>
      <c r="AD38" s="192"/>
      <c r="AE38" s="192"/>
      <c r="AF38" s="192"/>
      <c r="AG38" s="76"/>
      <c r="AI38" s="40"/>
    </row>
    <row r="39" spans="1:35" ht="15" customHeight="1">
      <c r="A39" s="59"/>
      <c r="B39" s="143"/>
      <c r="C39" s="143"/>
      <c r="D39" s="143"/>
      <c r="E39" s="127">
        <v>2</v>
      </c>
      <c r="F39" s="127"/>
      <c r="G39" s="172">
        <v>50</v>
      </c>
      <c r="H39" s="173"/>
      <c r="I39" s="173"/>
      <c r="J39" s="173"/>
      <c r="K39" s="173"/>
      <c r="L39" s="173"/>
      <c r="M39" s="174"/>
      <c r="N39" s="157">
        <v>7000</v>
      </c>
      <c r="O39" s="158"/>
      <c r="P39" s="158"/>
      <c r="Q39" s="158"/>
      <c r="R39" s="159"/>
      <c r="S39" s="128">
        <f>ROUNDDOWN(IF($B$27="電気",$N39*〈炉〉マスタ!$F$27*$I$16,$N39*$I$20*$I$16),0)</f>
        <v>77070</v>
      </c>
      <c r="T39" s="129"/>
      <c r="U39" s="129"/>
      <c r="V39" s="129"/>
      <c r="W39" s="129"/>
      <c r="X39" s="129"/>
      <c r="Y39" s="130"/>
      <c r="Z39" s="192"/>
      <c r="AA39" s="192"/>
      <c r="AB39" s="192"/>
      <c r="AC39" s="192"/>
      <c r="AD39" s="192"/>
      <c r="AE39" s="192"/>
      <c r="AF39" s="192"/>
      <c r="AG39" s="76"/>
      <c r="AI39" s="40"/>
    </row>
    <row r="40" spans="1:35" ht="15" customHeight="1" thickBot="1">
      <c r="A40" s="59"/>
      <c r="B40" s="143"/>
      <c r="C40" s="143"/>
      <c r="D40" s="143"/>
      <c r="E40" s="144">
        <v>3</v>
      </c>
      <c r="F40" s="144"/>
      <c r="G40" s="172">
        <v>50</v>
      </c>
      <c r="H40" s="173"/>
      <c r="I40" s="173"/>
      <c r="J40" s="173"/>
      <c r="K40" s="173"/>
      <c r="L40" s="173"/>
      <c r="M40" s="174"/>
      <c r="N40" s="160">
        <v>7000</v>
      </c>
      <c r="O40" s="161"/>
      <c r="P40" s="161"/>
      <c r="Q40" s="161"/>
      <c r="R40" s="162"/>
      <c r="S40" s="184">
        <f>ROUNDDOWN(IF($B$27="電気",$N40*〈炉〉マスタ!$F$27*$I$16,$N40*$I$20*$I$16),0)</f>
        <v>77070</v>
      </c>
      <c r="T40" s="185"/>
      <c r="U40" s="185"/>
      <c r="V40" s="185"/>
      <c r="W40" s="185"/>
      <c r="X40" s="185"/>
      <c r="Y40" s="186"/>
      <c r="Z40" s="192"/>
      <c r="AA40" s="192"/>
      <c r="AB40" s="192"/>
      <c r="AC40" s="192"/>
      <c r="AD40" s="192"/>
      <c r="AE40" s="192"/>
      <c r="AF40" s="192"/>
      <c r="AG40" s="76"/>
      <c r="AI40" s="40"/>
    </row>
    <row r="41" spans="1:35" ht="15" customHeight="1" thickTop="1">
      <c r="A41" s="59"/>
      <c r="B41" s="143"/>
      <c r="C41" s="143"/>
      <c r="D41" s="143"/>
      <c r="E41" s="142" t="s">
        <v>0</v>
      </c>
      <c r="F41" s="142"/>
      <c r="G41" s="196">
        <f>SUM(G29:M40)</f>
        <v>624</v>
      </c>
      <c r="H41" s="197"/>
      <c r="I41" s="197"/>
      <c r="J41" s="197"/>
      <c r="K41" s="197"/>
      <c r="L41" s="197"/>
      <c r="M41" s="198"/>
      <c r="N41" s="163">
        <f>SUM(N29:R40)</f>
        <v>87000</v>
      </c>
      <c r="O41" s="164"/>
      <c r="P41" s="164"/>
      <c r="Q41" s="164"/>
      <c r="R41" s="165"/>
      <c r="S41" s="187">
        <f>SUM(S29:Y40)</f>
        <v>957870</v>
      </c>
      <c r="T41" s="188"/>
      <c r="U41" s="188"/>
      <c r="V41" s="188"/>
      <c r="W41" s="188"/>
      <c r="X41" s="188"/>
      <c r="Y41" s="189"/>
      <c r="Z41" s="192"/>
      <c r="AA41" s="192"/>
      <c r="AB41" s="192"/>
      <c r="AC41" s="192"/>
      <c r="AD41" s="192"/>
      <c r="AE41" s="192"/>
      <c r="AF41" s="192"/>
      <c r="AG41" s="76"/>
      <c r="AI41" s="40"/>
    </row>
    <row r="42" spans="1:35" ht="15" customHeight="1">
      <c r="A42" s="42"/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131"/>
      <c r="Q42" s="132"/>
      <c r="R42" s="132"/>
      <c r="S42" s="132"/>
      <c r="T42" s="132"/>
      <c r="U42" s="132"/>
      <c r="V42" s="132"/>
      <c r="W42" s="132"/>
      <c r="X42" s="132"/>
      <c r="Y42" s="132"/>
      <c r="Z42" s="133"/>
      <c r="AA42" s="133"/>
      <c r="AB42" s="133"/>
      <c r="AC42" s="133"/>
      <c r="AD42" s="133"/>
      <c r="AE42" s="133"/>
      <c r="AF42" s="133"/>
      <c r="AG42" s="134"/>
    </row>
    <row r="43" spans="1:35" s="41" customFormat="1" ht="15" customHeight="1">
      <c r="A43" s="42"/>
      <c r="B43" s="141"/>
      <c r="C43" s="141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135"/>
      <c r="Q43" s="133"/>
      <c r="R43" s="133"/>
      <c r="S43" s="133"/>
      <c r="T43" s="133"/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3"/>
      <c r="AF43" s="133"/>
      <c r="AG43" s="134"/>
      <c r="AI43" s="94"/>
    </row>
    <row r="44" spans="1:35" ht="12" customHeight="1">
      <c r="AH44" s="41"/>
    </row>
    <row r="45" spans="1:35" ht="3.75" customHeight="1"/>
    <row r="48" spans="1:35" ht="13.5" customHeight="1"/>
    <row r="70" ht="13.5" customHeight="1"/>
    <row r="101" spans="35:35" s="41" customFormat="1" ht="13.5" customHeight="1">
      <c r="AI101" s="94"/>
    </row>
    <row r="116" spans="35:35" s="41" customFormat="1" ht="13.5" customHeight="1">
      <c r="AI116" s="94"/>
    </row>
    <row r="136" spans="35:35" s="41" customFormat="1" ht="13.5" customHeight="1">
      <c r="AI136" s="94"/>
    </row>
    <row r="138" spans="35:35" s="41" customFormat="1" ht="13.5" customHeight="1">
      <c r="AI138" s="94"/>
    </row>
  </sheetData>
  <sheetProtection algorithmName="SHA-512" hashValue="WPP2yHTrJxzt2Esfl4W4DO4k/DzrU59Zcp5t3ddLyzixTTPHusajqLlFF5cqPaXCWAVpa4rSNpfu8d0igURj2Q==" saltValue="5ZFSz0Y1w8VU609L02dY9Q==" spinCount="100000" sheet="1" objects="1" scenarios="1" selectLockedCells="1"/>
  <mergeCells count="108">
    <mergeCell ref="S37:Y37"/>
    <mergeCell ref="S38:Y38"/>
    <mergeCell ref="S39:Y39"/>
    <mergeCell ref="S40:Y40"/>
    <mergeCell ref="S41:Y41"/>
    <mergeCell ref="G26:AF26"/>
    <mergeCell ref="Z37:AF41"/>
    <mergeCell ref="P24:R24"/>
    <mergeCell ref="I24:O24"/>
    <mergeCell ref="S27:Y27"/>
    <mergeCell ref="S28:Y28"/>
    <mergeCell ref="S29:Y29"/>
    <mergeCell ref="S30:Y30"/>
    <mergeCell ref="S31:Y31"/>
    <mergeCell ref="S32:Y32"/>
    <mergeCell ref="S33:Y33"/>
    <mergeCell ref="S34:Y34"/>
    <mergeCell ref="S35:Y35"/>
    <mergeCell ref="G36:M36"/>
    <mergeCell ref="G37:M37"/>
    <mergeCell ref="G38:M38"/>
    <mergeCell ref="G39:M39"/>
    <mergeCell ref="G40:M40"/>
    <mergeCell ref="G41:M41"/>
    <mergeCell ref="N38:R38"/>
    <mergeCell ref="N39:R39"/>
    <mergeCell ref="N40:R40"/>
    <mergeCell ref="N41:R41"/>
    <mergeCell ref="G27:M27"/>
    <mergeCell ref="G28:M28"/>
    <mergeCell ref="G29:M29"/>
    <mergeCell ref="G30:M30"/>
    <mergeCell ref="G31:M31"/>
    <mergeCell ref="G32:M32"/>
    <mergeCell ref="G33:M33"/>
    <mergeCell ref="G34:M34"/>
    <mergeCell ref="G35:M35"/>
    <mergeCell ref="N27:R27"/>
    <mergeCell ref="N28:R28"/>
    <mergeCell ref="N29:R29"/>
    <mergeCell ref="N30:R30"/>
    <mergeCell ref="N31:R31"/>
    <mergeCell ref="N32:R32"/>
    <mergeCell ref="N33:R33"/>
    <mergeCell ref="N34:R34"/>
    <mergeCell ref="N35:R35"/>
    <mergeCell ref="E35:F35"/>
    <mergeCell ref="E34:F34"/>
    <mergeCell ref="B16:H16"/>
    <mergeCell ref="I18:R18"/>
    <mergeCell ref="I23:R23"/>
    <mergeCell ref="I19:O19"/>
    <mergeCell ref="P19:R19"/>
    <mergeCell ref="N36:R36"/>
    <mergeCell ref="N37:R37"/>
    <mergeCell ref="S36:Y36"/>
    <mergeCell ref="P42:AG43"/>
    <mergeCell ref="B18:H18"/>
    <mergeCell ref="C19:H19"/>
    <mergeCell ref="C20:H20"/>
    <mergeCell ref="B23:H23"/>
    <mergeCell ref="B24:H24"/>
    <mergeCell ref="B14:AG14"/>
    <mergeCell ref="B43:C43"/>
    <mergeCell ref="E41:F41"/>
    <mergeCell ref="B27:D41"/>
    <mergeCell ref="E27:F28"/>
    <mergeCell ref="E30:F30"/>
    <mergeCell ref="E40:F40"/>
    <mergeCell ref="E39:F39"/>
    <mergeCell ref="E38:F38"/>
    <mergeCell ref="E37:F37"/>
    <mergeCell ref="E36:F36"/>
    <mergeCell ref="E33:F33"/>
    <mergeCell ref="E29:F29"/>
    <mergeCell ref="I20:O20"/>
    <mergeCell ref="P20:R20"/>
    <mergeCell ref="I16:R16"/>
    <mergeCell ref="E31:F31"/>
    <mergeCell ref="T16:AG16"/>
    <mergeCell ref="T17:AG17"/>
    <mergeCell ref="T18:AG18"/>
    <mergeCell ref="P17:R17"/>
    <mergeCell ref="I17:O17"/>
    <mergeCell ref="B17:H17"/>
    <mergeCell ref="E32:F32"/>
    <mergeCell ref="T19:AG19"/>
    <mergeCell ref="T20:AG20"/>
    <mergeCell ref="T24:AG24"/>
    <mergeCell ref="S23:V23"/>
    <mergeCell ref="A1:AE1"/>
    <mergeCell ref="B4:E4"/>
    <mergeCell ref="F4:K4"/>
    <mergeCell ref="B11:H11"/>
    <mergeCell ref="B12:H12"/>
    <mergeCell ref="B6:H6"/>
    <mergeCell ref="S6:V6"/>
    <mergeCell ref="I6:R6"/>
    <mergeCell ref="I7:R7"/>
    <mergeCell ref="I10:R10"/>
    <mergeCell ref="B7:H7"/>
    <mergeCell ref="I11:R11"/>
    <mergeCell ref="I12:R12"/>
    <mergeCell ref="B10:H10"/>
    <mergeCell ref="T7:AG7"/>
    <mergeCell ref="T10:AG10"/>
    <mergeCell ref="T11:AG11"/>
    <mergeCell ref="T12:AG12"/>
  </mergeCells>
  <phoneticPr fontId="11"/>
  <conditionalFormatting sqref="I19:O20">
    <cfRule type="expression" dxfId="1" priority="1">
      <formula>I19="手入力"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〈炉〉マスタ!$B$5:$B$6</xm:f>
          </x14:formula1>
          <xm:sqref>P17:R17</xm:sqref>
        </x14:dataValidation>
        <x14:dataValidation type="list" allowBlank="1" showInputMessage="1" showErrorMessage="1" xr:uid="{00000000-0002-0000-0000-000001000000}">
          <x14:formula1>
            <xm:f>〈炉〉マスタ!$F$6:$F$24</xm:f>
          </x14:formula1>
          <xm:sqref>I18:R18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T138"/>
  <sheetViews>
    <sheetView showGridLines="0" view="pageBreakPreview" zoomScaleNormal="100" zoomScaleSheetLayoutView="100" workbookViewId="0">
      <selection activeCell="I7" sqref="I7:R7"/>
    </sheetView>
  </sheetViews>
  <sheetFormatPr defaultColWidth="9" defaultRowHeight="13"/>
  <cols>
    <col min="1" max="32" width="2.90625" style="41" customWidth="1"/>
    <col min="33" max="33" width="0.81640625" style="41" customWidth="1"/>
    <col min="34" max="34" width="3.453125" style="40" customWidth="1"/>
    <col min="35" max="35" width="4.36328125" style="40" bestFit="1" customWidth="1"/>
    <col min="36" max="36" width="9.1796875" style="40" bestFit="1" customWidth="1"/>
    <col min="37" max="42" width="9" style="40"/>
    <col min="43" max="43" width="13.6328125" style="40" customWidth="1"/>
    <col min="44" max="46" width="9" style="40"/>
    <col min="47" max="47" width="5.1796875" style="40" customWidth="1"/>
    <col min="48" max="50" width="9" style="40"/>
    <col min="51" max="51" width="2.90625" style="40" customWidth="1"/>
    <col min="52" max="16384" width="9" style="40"/>
  </cols>
  <sheetData>
    <row r="1" spans="1:46" ht="34.5" customHeight="1">
      <c r="A1" s="100" t="s">
        <v>117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38"/>
      <c r="AG1" s="78"/>
      <c r="AH1" s="78"/>
      <c r="AI1" s="78"/>
      <c r="AJ1" s="78"/>
      <c r="AK1" s="78"/>
      <c r="AL1" s="78"/>
      <c r="AM1" s="78"/>
      <c r="AN1" s="78"/>
      <c r="AO1" s="78"/>
      <c r="AP1" s="78"/>
      <c r="AQ1" s="78"/>
      <c r="AR1" s="78"/>
      <c r="AS1" s="78"/>
      <c r="AT1" s="78"/>
    </row>
    <row r="2" spans="1:46" ht="34.5" customHeight="1">
      <c r="I2" s="42"/>
      <c r="J2" s="42"/>
      <c r="K2" s="42"/>
      <c r="L2" s="42"/>
      <c r="M2" s="42"/>
      <c r="N2" s="42"/>
      <c r="O2" s="42"/>
      <c r="P2" s="42"/>
      <c r="Q2" s="42"/>
      <c r="R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I2" s="43"/>
    </row>
    <row r="3" spans="1:46" ht="53.25" customHeight="1">
      <c r="I3" s="44"/>
      <c r="J3" s="44"/>
      <c r="K3" s="44"/>
      <c r="L3" s="44"/>
      <c r="M3" s="44"/>
      <c r="N3" s="44"/>
      <c r="O3" s="44"/>
      <c r="P3" s="44"/>
      <c r="Q3" s="44"/>
      <c r="R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2"/>
      <c r="AI3" s="43"/>
    </row>
    <row r="4" spans="1:46" ht="15" customHeight="1">
      <c r="B4" s="101"/>
      <c r="C4" s="102"/>
      <c r="D4" s="102"/>
      <c r="E4" s="103"/>
      <c r="F4" s="104" t="s">
        <v>111</v>
      </c>
      <c r="G4" s="105"/>
      <c r="H4" s="105"/>
      <c r="I4" s="105"/>
      <c r="J4" s="105"/>
      <c r="K4" s="105"/>
      <c r="L4" s="44"/>
      <c r="M4" s="44"/>
      <c r="N4" s="44"/>
      <c r="O4" s="44"/>
      <c r="P4" s="44"/>
      <c r="Q4" s="44"/>
      <c r="R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2"/>
      <c r="AI4" s="43"/>
    </row>
    <row r="5" spans="1:46" ht="15" customHeight="1">
      <c r="A5" s="41" t="s">
        <v>60</v>
      </c>
      <c r="I5" s="44"/>
      <c r="J5" s="44"/>
      <c r="K5" s="44"/>
      <c r="L5" s="44"/>
      <c r="M5" s="44"/>
      <c r="N5" s="44"/>
      <c r="O5" s="44"/>
      <c r="P5" s="44"/>
      <c r="Q5" s="44"/>
      <c r="R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2"/>
      <c r="AI5" s="43"/>
    </row>
    <row r="6" spans="1:46" ht="15" customHeight="1">
      <c r="B6" s="107" t="s">
        <v>62</v>
      </c>
      <c r="C6" s="108"/>
      <c r="D6" s="108"/>
      <c r="E6" s="108"/>
      <c r="F6" s="108"/>
      <c r="G6" s="108"/>
      <c r="H6" s="109"/>
      <c r="I6" s="112" t="s">
        <v>125</v>
      </c>
      <c r="J6" s="113"/>
      <c r="K6" s="113"/>
      <c r="L6" s="113"/>
      <c r="M6" s="113"/>
      <c r="N6" s="113"/>
      <c r="O6" s="113"/>
      <c r="P6" s="113"/>
      <c r="Q6" s="113"/>
      <c r="R6" s="114"/>
      <c r="S6" s="110"/>
      <c r="T6" s="111"/>
      <c r="U6" s="111"/>
      <c r="V6" s="111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5"/>
      <c r="AI6" s="43"/>
    </row>
    <row r="7" spans="1:46" ht="15" customHeight="1">
      <c r="B7" s="116" t="str">
        <f>IF(I6="導入予定設備","様式 c-2-2-1　NO.","様式 c-2-2-2　NO.")</f>
        <v>様式 c-2-2-1　NO.</v>
      </c>
      <c r="C7" s="117"/>
      <c r="D7" s="117"/>
      <c r="E7" s="117"/>
      <c r="F7" s="117"/>
      <c r="G7" s="117"/>
      <c r="H7" s="118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40"/>
      <c r="T7" s="119" t="s">
        <v>100</v>
      </c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I7" s="43"/>
    </row>
    <row r="8" spans="1:46" ht="3" customHeight="1">
      <c r="B8" s="46"/>
      <c r="C8" s="46"/>
      <c r="D8" s="46"/>
      <c r="E8" s="46"/>
      <c r="F8" s="46"/>
      <c r="G8" s="46"/>
      <c r="H8" s="46"/>
      <c r="I8" s="47"/>
      <c r="J8" s="47"/>
      <c r="K8" s="47"/>
      <c r="L8" s="47"/>
      <c r="M8" s="47"/>
      <c r="N8" s="47"/>
      <c r="O8" s="47"/>
      <c r="P8" s="47"/>
      <c r="Q8" s="47"/>
      <c r="R8" s="47"/>
      <c r="S8" s="48"/>
      <c r="T8" s="48"/>
      <c r="U8" s="48"/>
      <c r="V8" s="48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2"/>
      <c r="AI8" s="43"/>
    </row>
    <row r="9" spans="1:46" ht="15" customHeight="1">
      <c r="A9" s="41" t="s">
        <v>1</v>
      </c>
      <c r="B9" s="48"/>
      <c r="C9" s="48"/>
      <c r="D9" s="48"/>
      <c r="E9" s="48"/>
      <c r="F9" s="48"/>
      <c r="G9" s="48"/>
      <c r="H9" s="48"/>
      <c r="I9" s="50"/>
      <c r="J9" s="50"/>
      <c r="K9" s="50"/>
      <c r="L9" s="50"/>
      <c r="M9" s="50"/>
      <c r="N9" s="50"/>
      <c r="O9" s="50"/>
      <c r="P9" s="50"/>
      <c r="Q9" s="50"/>
      <c r="R9" s="50"/>
      <c r="S9" s="48"/>
      <c r="T9" s="48"/>
      <c r="U9" s="48"/>
      <c r="V9" s="48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42"/>
      <c r="AI9" s="43"/>
    </row>
    <row r="10" spans="1:46" ht="15" customHeight="1">
      <c r="B10" s="106" t="s">
        <v>118</v>
      </c>
      <c r="C10" s="106"/>
      <c r="D10" s="106"/>
      <c r="E10" s="106"/>
      <c r="F10" s="106"/>
      <c r="G10" s="106"/>
      <c r="H10" s="106"/>
      <c r="I10" s="199" t="s">
        <v>8</v>
      </c>
      <c r="J10" s="200"/>
      <c r="K10" s="200"/>
      <c r="L10" s="200"/>
      <c r="M10" s="200"/>
      <c r="N10" s="200"/>
      <c r="O10" s="200"/>
      <c r="P10" s="200"/>
      <c r="Q10" s="200"/>
      <c r="R10" s="200"/>
      <c r="S10" s="51"/>
      <c r="T10" s="119" t="s">
        <v>119</v>
      </c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I10" s="43"/>
      <c r="AM10" s="43"/>
    </row>
    <row r="11" spans="1:46" ht="30" customHeight="1">
      <c r="B11" s="106" t="s">
        <v>2</v>
      </c>
      <c r="C11" s="106"/>
      <c r="D11" s="106"/>
      <c r="E11" s="106"/>
      <c r="F11" s="106"/>
      <c r="G11" s="106"/>
      <c r="H11" s="106"/>
      <c r="I11" s="199" t="s">
        <v>31</v>
      </c>
      <c r="J11" s="200"/>
      <c r="K11" s="200"/>
      <c r="L11" s="200"/>
      <c r="M11" s="200"/>
      <c r="N11" s="200"/>
      <c r="O11" s="200"/>
      <c r="P11" s="200"/>
      <c r="Q11" s="200"/>
      <c r="R11" s="200"/>
      <c r="S11" s="52"/>
      <c r="T11" s="119" t="s">
        <v>101</v>
      </c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I11" s="43"/>
      <c r="AM11" s="43"/>
    </row>
    <row r="12" spans="1:46" ht="15" customHeight="1">
      <c r="B12" s="106" t="s">
        <v>126</v>
      </c>
      <c r="C12" s="106"/>
      <c r="D12" s="106"/>
      <c r="E12" s="106"/>
      <c r="F12" s="106"/>
      <c r="G12" s="106"/>
      <c r="H12" s="106"/>
      <c r="I12" s="199" t="s">
        <v>115</v>
      </c>
      <c r="J12" s="200"/>
      <c r="K12" s="200"/>
      <c r="L12" s="200"/>
      <c r="M12" s="200"/>
      <c r="N12" s="200"/>
      <c r="O12" s="200"/>
      <c r="P12" s="200"/>
      <c r="Q12" s="200"/>
      <c r="R12" s="200"/>
      <c r="S12" s="52"/>
      <c r="T12" s="119" t="s">
        <v>102</v>
      </c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I12" s="43"/>
      <c r="AM12" s="43"/>
    </row>
    <row r="13" spans="1:46" ht="15" customHeight="1">
      <c r="B13" s="48"/>
      <c r="C13" s="48"/>
      <c r="D13" s="48"/>
      <c r="E13" s="48"/>
      <c r="F13" s="48"/>
      <c r="G13" s="48"/>
      <c r="H13" s="48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42"/>
    </row>
    <row r="14" spans="1:46" ht="15" customHeight="1">
      <c r="A14" s="36"/>
      <c r="B14" s="140" t="s">
        <v>109</v>
      </c>
      <c r="C14" s="140"/>
      <c r="D14" s="140"/>
      <c r="E14" s="140"/>
      <c r="F14" s="140"/>
      <c r="G14" s="140"/>
      <c r="H14" s="140"/>
      <c r="I14" s="140"/>
      <c r="J14" s="140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  <c r="Y14" s="140"/>
      <c r="Z14" s="140"/>
      <c r="AA14" s="140"/>
      <c r="AB14" s="140"/>
      <c r="AC14" s="140"/>
      <c r="AD14" s="140"/>
      <c r="AE14" s="140"/>
      <c r="AF14" s="140"/>
      <c r="AG14" s="140"/>
      <c r="AH14" s="37"/>
      <c r="AI14" s="56"/>
      <c r="AJ14" s="56"/>
      <c r="AK14" s="56"/>
      <c r="AL14" s="56"/>
      <c r="AM14" s="57"/>
      <c r="AN14" s="57"/>
      <c r="AO14" s="57"/>
      <c r="AP14" s="37"/>
      <c r="AQ14" s="37"/>
      <c r="AR14" s="37"/>
      <c r="AS14" s="37"/>
      <c r="AT14" s="37"/>
    </row>
    <row r="15" spans="1:46" ht="15" customHeight="1">
      <c r="A15" s="36" t="s">
        <v>94</v>
      </c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5"/>
    </row>
    <row r="16" spans="1:46" ht="22" customHeight="1">
      <c r="A16" s="59"/>
      <c r="B16" s="213" t="s">
        <v>9</v>
      </c>
      <c r="C16" s="214"/>
      <c r="D16" s="214"/>
      <c r="E16" s="214"/>
      <c r="F16" s="214"/>
      <c r="G16" s="214"/>
      <c r="H16" s="215"/>
      <c r="I16" s="151">
        <v>0.4</v>
      </c>
      <c r="J16" s="151"/>
      <c r="K16" s="151"/>
      <c r="L16" s="151"/>
      <c r="M16" s="151"/>
      <c r="N16" s="151"/>
      <c r="O16" s="151"/>
      <c r="P16" s="151"/>
      <c r="Q16" s="151"/>
      <c r="R16" s="201"/>
      <c r="S16" s="51"/>
      <c r="T16" s="120" t="s">
        <v>108</v>
      </c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  <c r="AG16" s="119"/>
    </row>
    <row r="17" spans="1:35" ht="30" customHeight="1">
      <c r="A17" s="59"/>
      <c r="B17" s="106" t="s">
        <v>29</v>
      </c>
      <c r="C17" s="106"/>
      <c r="D17" s="106"/>
      <c r="E17" s="106"/>
      <c r="F17" s="106"/>
      <c r="G17" s="106"/>
      <c r="H17" s="106"/>
      <c r="I17" s="124">
        <v>2</v>
      </c>
      <c r="J17" s="125"/>
      <c r="K17" s="125"/>
      <c r="L17" s="125"/>
      <c r="M17" s="125"/>
      <c r="N17" s="125"/>
      <c r="O17" s="126"/>
      <c r="P17" s="121" t="s">
        <v>11</v>
      </c>
      <c r="Q17" s="122"/>
      <c r="R17" s="122"/>
      <c r="S17" s="51"/>
      <c r="T17" s="120" t="s">
        <v>103</v>
      </c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G17" s="119"/>
    </row>
    <row r="18" spans="1:35" ht="15" customHeight="1">
      <c r="A18" s="59"/>
      <c r="B18" s="136" t="s">
        <v>95</v>
      </c>
      <c r="C18" s="106"/>
      <c r="D18" s="106"/>
      <c r="E18" s="106"/>
      <c r="F18" s="106"/>
      <c r="G18" s="106"/>
      <c r="H18" s="106"/>
      <c r="I18" s="153" t="s">
        <v>116</v>
      </c>
      <c r="J18" s="153"/>
      <c r="K18" s="153"/>
      <c r="L18" s="153"/>
      <c r="M18" s="153"/>
      <c r="N18" s="153"/>
      <c r="O18" s="153"/>
      <c r="P18" s="153"/>
      <c r="Q18" s="153"/>
      <c r="R18" s="216"/>
      <c r="S18" s="95"/>
      <c r="T18" s="119" t="s">
        <v>104</v>
      </c>
      <c r="U18" s="119"/>
      <c r="V18" s="119"/>
      <c r="W18" s="119"/>
      <c r="X18" s="119"/>
      <c r="Y18" s="119"/>
      <c r="Z18" s="119"/>
      <c r="AA18" s="119"/>
      <c r="AB18" s="119"/>
      <c r="AC18" s="119"/>
      <c r="AD18" s="119"/>
      <c r="AE18" s="119"/>
      <c r="AF18" s="119"/>
      <c r="AG18" s="119"/>
    </row>
    <row r="19" spans="1:35" ht="15" customHeight="1">
      <c r="A19" s="59"/>
      <c r="B19" s="60"/>
      <c r="C19" s="137" t="s">
        <v>96</v>
      </c>
      <c r="D19" s="138"/>
      <c r="E19" s="138"/>
      <c r="F19" s="138"/>
      <c r="G19" s="138"/>
      <c r="H19" s="139"/>
      <c r="I19" s="145">
        <f>VLOOKUP($I$18,〈炉〉マスタ!$F$6:$K$24,2,FALSE)</f>
        <v>50.1</v>
      </c>
      <c r="J19" s="146"/>
      <c r="K19" s="146"/>
      <c r="L19" s="146"/>
      <c r="M19" s="146"/>
      <c r="N19" s="146"/>
      <c r="O19" s="147"/>
      <c r="P19" s="148" t="str">
        <f>VLOOKUP($I$18,〈炉〉マスタ!$F$6:$K$24,4,FALSE)</f>
        <v>MJ/kg</v>
      </c>
      <c r="Q19" s="149"/>
      <c r="R19" s="149"/>
      <c r="S19" s="95"/>
      <c r="T19" s="119" t="s">
        <v>105</v>
      </c>
      <c r="U19" s="119"/>
      <c r="V19" s="119"/>
      <c r="W19" s="119"/>
      <c r="X19" s="119"/>
      <c r="Y19" s="119"/>
      <c r="Z19" s="119"/>
      <c r="AA19" s="119"/>
      <c r="AB19" s="119"/>
      <c r="AC19" s="119"/>
      <c r="AD19" s="119"/>
      <c r="AE19" s="119"/>
      <c r="AF19" s="119"/>
      <c r="AG19" s="119"/>
    </row>
    <row r="20" spans="1:35" ht="15" customHeight="1">
      <c r="A20" s="59"/>
      <c r="B20" s="63"/>
      <c r="C20" s="137" t="s">
        <v>97</v>
      </c>
      <c r="D20" s="138"/>
      <c r="E20" s="138"/>
      <c r="F20" s="138"/>
      <c r="G20" s="138"/>
      <c r="H20" s="139"/>
      <c r="I20" s="145">
        <f>VLOOKUP($I$18,〈炉〉マスタ!$F$6:$K$24,3,FALSE)</f>
        <v>46.4</v>
      </c>
      <c r="J20" s="146"/>
      <c r="K20" s="146"/>
      <c r="L20" s="146"/>
      <c r="M20" s="146"/>
      <c r="N20" s="146"/>
      <c r="O20" s="147"/>
      <c r="P20" s="148" t="str">
        <f>VLOOKUP($I$18,〈炉〉マスタ!$F$6:$K$24,4,FALSE)</f>
        <v>MJ/kg</v>
      </c>
      <c r="Q20" s="149"/>
      <c r="R20" s="149"/>
      <c r="S20" s="95"/>
      <c r="T20" s="119" t="s">
        <v>106</v>
      </c>
      <c r="U20" s="119"/>
      <c r="V20" s="119"/>
      <c r="W20" s="119"/>
      <c r="X20" s="119"/>
      <c r="Y20" s="119"/>
      <c r="Z20" s="119"/>
      <c r="AA20" s="119"/>
      <c r="AB20" s="119"/>
      <c r="AC20" s="119"/>
      <c r="AD20" s="119"/>
      <c r="AE20" s="119"/>
      <c r="AF20" s="119"/>
      <c r="AG20" s="119"/>
    </row>
    <row r="21" spans="1:35" ht="3" customHeight="1">
      <c r="A21" s="59"/>
      <c r="B21" s="53"/>
      <c r="C21" s="79"/>
      <c r="D21" s="79"/>
      <c r="E21" s="79"/>
      <c r="F21" s="79"/>
      <c r="G21" s="79"/>
      <c r="H21" s="79"/>
      <c r="I21" s="80"/>
      <c r="J21" s="80"/>
      <c r="K21" s="80"/>
      <c r="L21" s="80"/>
      <c r="M21" s="80"/>
      <c r="N21" s="80"/>
      <c r="O21" s="80"/>
      <c r="P21" s="81"/>
      <c r="Q21" s="81"/>
      <c r="R21" s="81"/>
      <c r="S21" s="96"/>
      <c r="T21" s="96"/>
      <c r="U21" s="96"/>
      <c r="V21" s="96"/>
      <c r="W21" s="82"/>
      <c r="X21" s="82"/>
      <c r="Y21" s="82"/>
      <c r="Z21" s="82"/>
      <c r="AA21" s="82"/>
      <c r="AB21" s="82"/>
      <c r="AC21" s="82"/>
      <c r="AD21" s="96"/>
      <c r="AE21" s="96"/>
      <c r="AF21" s="96"/>
      <c r="AG21" s="45"/>
    </row>
    <row r="22" spans="1:35" ht="15" customHeight="1">
      <c r="A22" s="36" t="s">
        <v>98</v>
      </c>
      <c r="B22" s="58"/>
      <c r="C22" s="58"/>
      <c r="D22" s="58"/>
      <c r="E22" s="68"/>
      <c r="F22" s="68"/>
      <c r="G22" s="68"/>
      <c r="H22" s="6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96"/>
      <c r="T22" s="96"/>
      <c r="U22" s="96"/>
      <c r="V22" s="96"/>
      <c r="W22" s="46"/>
      <c r="X22" s="46"/>
      <c r="Y22" s="46"/>
      <c r="Z22" s="46"/>
      <c r="AA22" s="46"/>
      <c r="AB22" s="46"/>
      <c r="AC22" s="46"/>
      <c r="AD22" s="96"/>
      <c r="AE22" s="96"/>
      <c r="AF22" s="96"/>
      <c r="AG22" s="45"/>
      <c r="AI22" s="43"/>
    </row>
    <row r="23" spans="1:35" ht="15" customHeight="1">
      <c r="A23" s="59"/>
      <c r="B23" s="106" t="s">
        <v>28</v>
      </c>
      <c r="C23" s="106"/>
      <c r="D23" s="106"/>
      <c r="E23" s="106"/>
      <c r="F23" s="106"/>
      <c r="G23" s="106"/>
      <c r="H23" s="106"/>
      <c r="I23" s="154">
        <f>既存設備!I23</f>
        <v>624</v>
      </c>
      <c r="J23" s="155"/>
      <c r="K23" s="155"/>
      <c r="L23" s="155"/>
      <c r="M23" s="155"/>
      <c r="N23" s="155"/>
      <c r="O23" s="155"/>
      <c r="P23" s="155"/>
      <c r="Q23" s="155"/>
      <c r="R23" s="156"/>
      <c r="S23" s="110"/>
      <c r="T23" s="111"/>
      <c r="U23" s="111"/>
      <c r="V23" s="111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5"/>
    </row>
    <row r="24" spans="1:35" ht="15" customHeight="1">
      <c r="A24" s="59"/>
      <c r="B24" s="106" t="s">
        <v>63</v>
      </c>
      <c r="C24" s="106"/>
      <c r="D24" s="106"/>
      <c r="E24" s="106"/>
      <c r="F24" s="106"/>
      <c r="G24" s="106"/>
      <c r="H24" s="106"/>
      <c r="I24" s="195">
        <v>1</v>
      </c>
      <c r="J24" s="195"/>
      <c r="K24" s="195"/>
      <c r="L24" s="195"/>
      <c r="M24" s="195"/>
      <c r="N24" s="195"/>
      <c r="O24" s="195"/>
      <c r="P24" s="193" t="s">
        <v>114</v>
      </c>
      <c r="Q24" s="193"/>
      <c r="R24" s="194"/>
      <c r="S24" s="51"/>
      <c r="T24" s="119" t="s">
        <v>107</v>
      </c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119"/>
      <c r="AG24" s="119"/>
    </row>
    <row r="25" spans="1:35" ht="3" customHeight="1">
      <c r="A25" s="42"/>
      <c r="B25" s="69"/>
      <c r="C25" s="69"/>
      <c r="D25" s="69"/>
      <c r="E25" s="69"/>
      <c r="F25" s="69"/>
      <c r="G25" s="69"/>
      <c r="H25" s="69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69"/>
      <c r="T25" s="69"/>
      <c r="U25" s="69"/>
      <c r="V25" s="69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2"/>
    </row>
    <row r="26" spans="1:35">
      <c r="A26" s="42" t="s">
        <v>99</v>
      </c>
      <c r="B26" s="50"/>
      <c r="C26" s="50"/>
      <c r="D26" s="50"/>
      <c r="E26" s="50"/>
      <c r="F26" s="50"/>
      <c r="G26" s="190"/>
      <c r="H26" s="191"/>
      <c r="I26" s="191"/>
      <c r="J26" s="191"/>
      <c r="K26" s="191"/>
      <c r="L26" s="191"/>
      <c r="M26" s="191"/>
      <c r="N26" s="191"/>
      <c r="O26" s="191"/>
      <c r="P26" s="191"/>
      <c r="Q26" s="191"/>
      <c r="R26" s="191"/>
      <c r="S26" s="191"/>
      <c r="T26" s="191"/>
      <c r="U26" s="191"/>
      <c r="V26" s="191"/>
      <c r="W26" s="191"/>
      <c r="X26" s="191"/>
      <c r="Y26" s="191"/>
      <c r="Z26" s="191"/>
      <c r="AA26" s="191"/>
      <c r="AB26" s="191"/>
      <c r="AC26" s="191"/>
      <c r="AD26" s="191"/>
      <c r="AE26" s="191"/>
      <c r="AF26" s="191"/>
      <c r="AG26" s="42"/>
    </row>
    <row r="27" spans="1:35" ht="15" customHeight="1">
      <c r="A27" s="59"/>
      <c r="B27" s="143" t="str">
        <f>VLOOKUP($I$18,〈炉〉マスタ!$F$6:$K$24,6,FALSE)</f>
        <v>ガス</v>
      </c>
      <c r="C27" s="143"/>
      <c r="D27" s="143"/>
      <c r="E27" s="106" t="s">
        <v>3</v>
      </c>
      <c r="F27" s="107"/>
      <c r="G27" s="175" t="s">
        <v>14</v>
      </c>
      <c r="H27" s="176"/>
      <c r="I27" s="176"/>
      <c r="J27" s="176"/>
      <c r="K27" s="176"/>
      <c r="L27" s="176"/>
      <c r="M27" s="177"/>
      <c r="N27" s="221" t="s">
        <v>4</v>
      </c>
      <c r="O27" s="221"/>
      <c r="P27" s="221"/>
      <c r="Q27" s="221"/>
      <c r="R27" s="221"/>
      <c r="S27" s="221"/>
      <c r="T27" s="221"/>
      <c r="U27" s="83"/>
      <c r="V27" s="83"/>
      <c r="W27" s="83"/>
      <c r="X27" s="83"/>
      <c r="Y27" s="83"/>
      <c r="Z27" s="45"/>
      <c r="AA27" s="40"/>
      <c r="AB27" s="43"/>
      <c r="AC27" s="40"/>
      <c r="AD27" s="40"/>
      <c r="AE27" s="40"/>
      <c r="AF27" s="40"/>
      <c r="AG27" s="40"/>
    </row>
    <row r="28" spans="1:35" ht="15" customHeight="1" thickBot="1">
      <c r="A28" s="59"/>
      <c r="B28" s="143"/>
      <c r="C28" s="143"/>
      <c r="D28" s="143"/>
      <c r="E28" s="106"/>
      <c r="F28" s="107"/>
      <c r="G28" s="226" t="s">
        <v>13</v>
      </c>
      <c r="H28" s="227"/>
      <c r="I28" s="227"/>
      <c r="J28" s="227"/>
      <c r="K28" s="227"/>
      <c r="L28" s="227"/>
      <c r="M28" s="228"/>
      <c r="N28" s="222" t="str">
        <f>VLOOKUP($I$18,〈炉〉マスタ!$F$6:$K$24,5,FALSE)</f>
        <v>kg</v>
      </c>
      <c r="O28" s="222"/>
      <c r="P28" s="222"/>
      <c r="Q28" s="222"/>
      <c r="R28" s="222"/>
      <c r="S28" s="222"/>
      <c r="T28" s="222"/>
      <c r="U28" s="74"/>
      <c r="V28" s="74"/>
      <c r="W28" s="74"/>
      <c r="X28" s="74"/>
      <c r="Y28" s="74"/>
      <c r="Z28" s="45"/>
      <c r="AA28" s="40"/>
      <c r="AB28" s="84"/>
      <c r="AC28" s="85"/>
      <c r="AD28" s="40"/>
      <c r="AE28" s="40"/>
      <c r="AF28" s="40"/>
      <c r="AG28" s="40"/>
    </row>
    <row r="29" spans="1:35" ht="15" customHeight="1" thickTop="1">
      <c r="A29" s="59"/>
      <c r="B29" s="143"/>
      <c r="C29" s="143"/>
      <c r="D29" s="143"/>
      <c r="E29" s="127">
        <v>4</v>
      </c>
      <c r="F29" s="127"/>
      <c r="G29" s="205">
        <f>既存設備!S29</f>
        <v>77070</v>
      </c>
      <c r="H29" s="206"/>
      <c r="I29" s="206"/>
      <c r="J29" s="206"/>
      <c r="K29" s="206"/>
      <c r="L29" s="206"/>
      <c r="M29" s="206"/>
      <c r="N29" s="223">
        <f>ROUNDDOWN(IF($B$27="電気",$G29/$I$16/〈炉〉マスタ!$F$27,$G29/$I$16/$I$20),1)</f>
        <v>4152.3999999999996</v>
      </c>
      <c r="O29" s="224"/>
      <c r="P29" s="224"/>
      <c r="Q29" s="224"/>
      <c r="R29" s="224"/>
      <c r="S29" s="224"/>
      <c r="T29" s="225"/>
      <c r="U29" s="86"/>
      <c r="V29" s="86"/>
      <c r="W29" s="86"/>
      <c r="X29" s="86"/>
      <c r="Y29" s="86"/>
      <c r="Z29" s="45"/>
      <c r="AA29" s="40"/>
      <c r="AB29" s="87"/>
      <c r="AC29" s="88"/>
      <c r="AD29" s="40"/>
      <c r="AE29" s="40"/>
      <c r="AF29" s="40"/>
      <c r="AG29" s="40"/>
    </row>
    <row r="30" spans="1:35" ht="15" customHeight="1">
      <c r="A30" s="59"/>
      <c r="B30" s="143"/>
      <c r="C30" s="143"/>
      <c r="D30" s="143"/>
      <c r="E30" s="127">
        <v>5</v>
      </c>
      <c r="F30" s="127"/>
      <c r="G30" s="205">
        <f>既存設備!S30</f>
        <v>77070</v>
      </c>
      <c r="H30" s="206"/>
      <c r="I30" s="206"/>
      <c r="J30" s="206"/>
      <c r="K30" s="206"/>
      <c r="L30" s="206"/>
      <c r="M30" s="206"/>
      <c r="N30" s="209">
        <f>ROUNDDOWN(IF($B$27="電気",$G30/$I$16/〈炉〉マスタ!$F$27,$G30/$I$16/$I$20),1)</f>
        <v>4152.3999999999996</v>
      </c>
      <c r="O30" s="210"/>
      <c r="P30" s="210"/>
      <c r="Q30" s="210"/>
      <c r="R30" s="210"/>
      <c r="S30" s="210"/>
      <c r="T30" s="211"/>
      <c r="U30" s="86"/>
      <c r="V30" s="86"/>
      <c r="W30" s="86"/>
      <c r="X30" s="86"/>
      <c r="Y30" s="86"/>
      <c r="Z30" s="45"/>
      <c r="AA30" s="40"/>
      <c r="AB30" s="87"/>
      <c r="AC30" s="88"/>
      <c r="AD30" s="40"/>
      <c r="AE30" s="40"/>
      <c r="AF30" s="40"/>
      <c r="AG30" s="40"/>
    </row>
    <row r="31" spans="1:35" ht="15" customHeight="1">
      <c r="A31" s="59"/>
      <c r="B31" s="143"/>
      <c r="C31" s="143"/>
      <c r="D31" s="143"/>
      <c r="E31" s="127">
        <v>6</v>
      </c>
      <c r="F31" s="127"/>
      <c r="G31" s="205">
        <f>既存設備!S31</f>
        <v>77070</v>
      </c>
      <c r="H31" s="206"/>
      <c r="I31" s="206"/>
      <c r="J31" s="206"/>
      <c r="K31" s="206"/>
      <c r="L31" s="206"/>
      <c r="M31" s="206"/>
      <c r="N31" s="209">
        <f>ROUNDDOWN(IF($B$27="電気",$G31/$I$16/〈炉〉マスタ!$F$27,$G31/$I$16/$I$20),1)</f>
        <v>4152.3999999999996</v>
      </c>
      <c r="O31" s="210"/>
      <c r="P31" s="210"/>
      <c r="Q31" s="210"/>
      <c r="R31" s="210"/>
      <c r="S31" s="210"/>
      <c r="T31" s="211"/>
      <c r="U31" s="86"/>
      <c r="V31" s="86"/>
      <c r="W31" s="86"/>
      <c r="X31" s="86"/>
      <c r="Y31" s="86"/>
      <c r="Z31" s="45"/>
      <c r="AA31" s="40"/>
      <c r="AB31" s="87"/>
      <c r="AC31" s="88"/>
      <c r="AD31" s="40"/>
      <c r="AE31" s="40"/>
      <c r="AF31" s="40"/>
      <c r="AG31" s="40"/>
    </row>
    <row r="32" spans="1:35" ht="15" customHeight="1">
      <c r="A32" s="59"/>
      <c r="B32" s="143"/>
      <c r="C32" s="143"/>
      <c r="D32" s="143"/>
      <c r="E32" s="127">
        <v>7</v>
      </c>
      <c r="F32" s="127"/>
      <c r="G32" s="205">
        <f>既存設備!S32</f>
        <v>77070</v>
      </c>
      <c r="H32" s="206"/>
      <c r="I32" s="206"/>
      <c r="J32" s="206"/>
      <c r="K32" s="206"/>
      <c r="L32" s="206"/>
      <c r="M32" s="206"/>
      <c r="N32" s="209">
        <f>ROUNDDOWN(IF($B$27="電気",$G32/$I$16/〈炉〉マスタ!$F$27,$G32/$I$16/$I$20),1)</f>
        <v>4152.3999999999996</v>
      </c>
      <c r="O32" s="210"/>
      <c r="P32" s="210"/>
      <c r="Q32" s="210"/>
      <c r="R32" s="210"/>
      <c r="S32" s="210"/>
      <c r="T32" s="211"/>
      <c r="U32" s="86"/>
      <c r="V32" s="86"/>
      <c r="W32" s="86"/>
      <c r="X32" s="86"/>
      <c r="Y32" s="86"/>
      <c r="Z32" s="45"/>
      <c r="AA32" s="40"/>
      <c r="AB32" s="87"/>
      <c r="AC32" s="88"/>
      <c r="AD32" s="40"/>
      <c r="AE32" s="40"/>
      <c r="AF32" s="40"/>
      <c r="AG32" s="40"/>
    </row>
    <row r="33" spans="1:33" ht="15" customHeight="1">
      <c r="A33" s="59"/>
      <c r="B33" s="143"/>
      <c r="C33" s="143"/>
      <c r="D33" s="143"/>
      <c r="E33" s="127">
        <v>8</v>
      </c>
      <c r="F33" s="127"/>
      <c r="G33" s="205">
        <f>既存設備!S33</f>
        <v>77070</v>
      </c>
      <c r="H33" s="206"/>
      <c r="I33" s="206"/>
      <c r="J33" s="206"/>
      <c r="K33" s="206"/>
      <c r="L33" s="206"/>
      <c r="M33" s="206"/>
      <c r="N33" s="209">
        <f>ROUNDDOWN(IF($B$27="電気",$G33/$I$16/〈炉〉マスタ!$F$27,$G33/$I$16/$I$20),1)</f>
        <v>4152.3999999999996</v>
      </c>
      <c r="O33" s="210"/>
      <c r="P33" s="210"/>
      <c r="Q33" s="210"/>
      <c r="R33" s="210"/>
      <c r="S33" s="210"/>
      <c r="T33" s="211"/>
      <c r="U33" s="86"/>
      <c r="V33" s="86"/>
      <c r="W33" s="86"/>
      <c r="X33" s="86"/>
      <c r="Y33" s="86"/>
      <c r="Z33" s="45"/>
      <c r="AA33" s="40"/>
      <c r="AB33" s="87"/>
      <c r="AC33" s="88"/>
      <c r="AD33" s="40"/>
      <c r="AE33" s="40"/>
      <c r="AF33" s="40"/>
      <c r="AG33" s="40"/>
    </row>
    <row r="34" spans="1:33" ht="15" customHeight="1">
      <c r="A34" s="59"/>
      <c r="B34" s="143"/>
      <c r="C34" s="143"/>
      <c r="D34" s="143"/>
      <c r="E34" s="127">
        <v>9</v>
      </c>
      <c r="F34" s="127"/>
      <c r="G34" s="205">
        <f>既存設備!S34</f>
        <v>77070</v>
      </c>
      <c r="H34" s="206"/>
      <c r="I34" s="206"/>
      <c r="J34" s="206"/>
      <c r="K34" s="206"/>
      <c r="L34" s="206"/>
      <c r="M34" s="206"/>
      <c r="N34" s="209">
        <f>ROUNDDOWN(IF($B$27="電気",$G34/$I$16/〈炉〉マスタ!$F$27,$G34/$I$16/$I$20),1)</f>
        <v>4152.3999999999996</v>
      </c>
      <c r="O34" s="210"/>
      <c r="P34" s="210"/>
      <c r="Q34" s="210"/>
      <c r="R34" s="210"/>
      <c r="S34" s="210"/>
      <c r="T34" s="211"/>
      <c r="U34" s="86"/>
      <c r="V34" s="86"/>
      <c r="W34" s="86"/>
      <c r="X34" s="86"/>
      <c r="Y34" s="86"/>
      <c r="Z34" s="45"/>
      <c r="AA34" s="40"/>
      <c r="AB34" s="87"/>
      <c r="AC34" s="88"/>
      <c r="AD34" s="40"/>
      <c r="AE34" s="40"/>
      <c r="AF34" s="40"/>
      <c r="AG34" s="40"/>
    </row>
    <row r="35" spans="1:33" ht="15" customHeight="1">
      <c r="A35" s="59"/>
      <c r="B35" s="143"/>
      <c r="C35" s="143"/>
      <c r="D35" s="143"/>
      <c r="E35" s="127">
        <v>10</v>
      </c>
      <c r="F35" s="127"/>
      <c r="G35" s="205">
        <f>既存設備!S35</f>
        <v>88080</v>
      </c>
      <c r="H35" s="206"/>
      <c r="I35" s="206"/>
      <c r="J35" s="206"/>
      <c r="K35" s="206"/>
      <c r="L35" s="206"/>
      <c r="M35" s="206"/>
      <c r="N35" s="209">
        <f>ROUNDDOWN(IF($B$27="電気",$G35/$I$16/〈炉〉マスタ!$F$27,$G35/$I$16/$I$20),1)</f>
        <v>4745.6000000000004</v>
      </c>
      <c r="O35" s="210"/>
      <c r="P35" s="210"/>
      <c r="Q35" s="210"/>
      <c r="R35" s="210"/>
      <c r="S35" s="210"/>
      <c r="T35" s="211"/>
      <c r="U35" s="86"/>
      <c r="V35" s="86"/>
      <c r="W35" s="86"/>
      <c r="X35" s="86"/>
      <c r="Y35" s="86"/>
      <c r="Z35" s="45"/>
      <c r="AA35" s="40"/>
      <c r="AB35" s="87"/>
      <c r="AC35" s="88"/>
      <c r="AD35" s="40"/>
      <c r="AE35" s="40"/>
      <c r="AF35" s="40"/>
      <c r="AG35" s="40"/>
    </row>
    <row r="36" spans="1:33" ht="15" customHeight="1">
      <c r="A36" s="59"/>
      <c r="B36" s="143"/>
      <c r="C36" s="143"/>
      <c r="D36" s="143"/>
      <c r="E36" s="127">
        <v>11</v>
      </c>
      <c r="F36" s="127"/>
      <c r="G36" s="205">
        <f>既存設備!S36</f>
        <v>88080</v>
      </c>
      <c r="H36" s="206"/>
      <c r="I36" s="206"/>
      <c r="J36" s="206"/>
      <c r="K36" s="206"/>
      <c r="L36" s="206"/>
      <c r="M36" s="206"/>
      <c r="N36" s="209">
        <f>ROUNDDOWN(IF($B$27="電気",$G36/$I$16/〈炉〉マスタ!$F$27,$G36/$I$16/$I$20),1)</f>
        <v>4745.6000000000004</v>
      </c>
      <c r="O36" s="210"/>
      <c r="P36" s="210"/>
      <c r="Q36" s="210"/>
      <c r="R36" s="210"/>
      <c r="S36" s="210"/>
      <c r="T36" s="211"/>
      <c r="U36" s="86"/>
      <c r="V36" s="86"/>
      <c r="W36" s="86"/>
      <c r="X36" s="86"/>
      <c r="Y36" s="86"/>
      <c r="Z36" s="45"/>
      <c r="AA36" s="40"/>
      <c r="AB36" s="87"/>
      <c r="AC36" s="88"/>
      <c r="AD36" s="40"/>
      <c r="AE36" s="40"/>
      <c r="AF36" s="40"/>
      <c r="AG36" s="40"/>
    </row>
    <row r="37" spans="1:33" ht="15" customHeight="1">
      <c r="A37" s="59"/>
      <c r="B37" s="143"/>
      <c r="C37" s="143"/>
      <c r="D37" s="143"/>
      <c r="E37" s="127">
        <v>12</v>
      </c>
      <c r="F37" s="127"/>
      <c r="G37" s="205">
        <f>既存設備!S37</f>
        <v>88080</v>
      </c>
      <c r="H37" s="206"/>
      <c r="I37" s="206"/>
      <c r="J37" s="206"/>
      <c r="K37" s="206"/>
      <c r="L37" s="206"/>
      <c r="M37" s="206"/>
      <c r="N37" s="209">
        <f>ROUNDDOWN(IF($B$27="電気",$G37/$I$16/〈炉〉マスタ!$F$27,$G37/$I$16/$I$20),1)</f>
        <v>4745.6000000000004</v>
      </c>
      <c r="O37" s="210"/>
      <c r="P37" s="210"/>
      <c r="Q37" s="210"/>
      <c r="R37" s="210"/>
      <c r="S37" s="210"/>
      <c r="T37" s="211"/>
      <c r="U37" s="192" t="s">
        <v>113</v>
      </c>
      <c r="V37" s="192"/>
      <c r="W37" s="192"/>
      <c r="X37" s="192"/>
      <c r="Y37" s="192"/>
      <c r="Z37" s="192"/>
      <c r="AA37" s="192"/>
      <c r="AB37" s="87"/>
      <c r="AC37" s="88"/>
      <c r="AD37" s="40"/>
      <c r="AE37" s="40"/>
      <c r="AF37" s="40"/>
      <c r="AG37" s="40"/>
    </row>
    <row r="38" spans="1:33" ht="15" customHeight="1">
      <c r="A38" s="59"/>
      <c r="B38" s="143"/>
      <c r="C38" s="143"/>
      <c r="D38" s="143"/>
      <c r="E38" s="127">
        <v>1</v>
      </c>
      <c r="F38" s="127"/>
      <c r="G38" s="205">
        <f>既存設備!S38</f>
        <v>77070</v>
      </c>
      <c r="H38" s="206"/>
      <c r="I38" s="206"/>
      <c r="J38" s="206"/>
      <c r="K38" s="206"/>
      <c r="L38" s="206"/>
      <c r="M38" s="206"/>
      <c r="N38" s="209">
        <f>ROUNDDOWN(IF($B$27="電気",$G38/$I$16/〈炉〉マスタ!$F$27,$G38/$I$16/$I$20),1)</f>
        <v>4152.3999999999996</v>
      </c>
      <c r="O38" s="210"/>
      <c r="P38" s="210"/>
      <c r="Q38" s="210"/>
      <c r="R38" s="210"/>
      <c r="S38" s="210"/>
      <c r="T38" s="211"/>
      <c r="U38" s="192"/>
      <c r="V38" s="192"/>
      <c r="W38" s="192"/>
      <c r="X38" s="192"/>
      <c r="Y38" s="192"/>
      <c r="Z38" s="192"/>
      <c r="AA38" s="192"/>
      <c r="AB38" s="87"/>
      <c r="AC38" s="88"/>
      <c r="AD38" s="40"/>
      <c r="AE38" s="40"/>
      <c r="AF38" s="40"/>
      <c r="AG38" s="40"/>
    </row>
    <row r="39" spans="1:33" ht="15" customHeight="1">
      <c r="A39" s="59"/>
      <c r="B39" s="143"/>
      <c r="C39" s="143"/>
      <c r="D39" s="143"/>
      <c r="E39" s="127">
        <v>2</v>
      </c>
      <c r="F39" s="127"/>
      <c r="G39" s="205">
        <f>既存設備!S39</f>
        <v>77070</v>
      </c>
      <c r="H39" s="206"/>
      <c r="I39" s="206"/>
      <c r="J39" s="206"/>
      <c r="K39" s="206"/>
      <c r="L39" s="206"/>
      <c r="M39" s="206"/>
      <c r="N39" s="209">
        <f>ROUNDDOWN(IF($B$27="電気",$G39/$I$16/〈炉〉マスタ!$F$27,$G39/$I$16/$I$20),1)</f>
        <v>4152.3999999999996</v>
      </c>
      <c r="O39" s="210"/>
      <c r="P39" s="210"/>
      <c r="Q39" s="210"/>
      <c r="R39" s="210"/>
      <c r="S39" s="210"/>
      <c r="T39" s="211"/>
      <c r="U39" s="192"/>
      <c r="V39" s="192"/>
      <c r="W39" s="192"/>
      <c r="X39" s="192"/>
      <c r="Y39" s="192"/>
      <c r="Z39" s="192"/>
      <c r="AA39" s="192"/>
      <c r="AB39" s="87"/>
      <c r="AC39" s="88"/>
      <c r="AD39" s="40"/>
      <c r="AE39" s="40"/>
      <c r="AF39" s="40"/>
      <c r="AG39" s="40"/>
    </row>
    <row r="40" spans="1:33" ht="15" customHeight="1" thickBot="1">
      <c r="A40" s="59"/>
      <c r="B40" s="143"/>
      <c r="C40" s="143"/>
      <c r="D40" s="143"/>
      <c r="E40" s="144">
        <v>3</v>
      </c>
      <c r="F40" s="144"/>
      <c r="G40" s="207">
        <f>既存設備!S40</f>
        <v>77070</v>
      </c>
      <c r="H40" s="208"/>
      <c r="I40" s="208"/>
      <c r="J40" s="208"/>
      <c r="K40" s="208"/>
      <c r="L40" s="208"/>
      <c r="M40" s="208"/>
      <c r="N40" s="202">
        <f>ROUNDDOWN(IF($B$27="電気",$G40/$I$16/〈炉〉マスタ!$F$27,$G40/$I$16/$I$20),1)</f>
        <v>4152.3999999999996</v>
      </c>
      <c r="O40" s="203"/>
      <c r="P40" s="203"/>
      <c r="Q40" s="203"/>
      <c r="R40" s="203"/>
      <c r="S40" s="203"/>
      <c r="T40" s="204"/>
      <c r="U40" s="192"/>
      <c r="V40" s="192"/>
      <c r="W40" s="192"/>
      <c r="X40" s="192"/>
      <c r="Y40" s="192"/>
      <c r="Z40" s="192"/>
      <c r="AA40" s="192"/>
      <c r="AB40" s="87"/>
      <c r="AC40" s="88"/>
      <c r="AD40" s="40"/>
      <c r="AE40" s="40"/>
      <c r="AF40" s="40"/>
      <c r="AG40" s="40"/>
    </row>
    <row r="41" spans="1:33" ht="15" customHeight="1" thickTop="1">
      <c r="A41" s="59"/>
      <c r="B41" s="143"/>
      <c r="C41" s="143"/>
      <c r="D41" s="143"/>
      <c r="E41" s="142" t="s">
        <v>0</v>
      </c>
      <c r="F41" s="142"/>
      <c r="G41" s="217">
        <f>SUM(G29:M40)</f>
        <v>957870</v>
      </c>
      <c r="H41" s="218"/>
      <c r="I41" s="218"/>
      <c r="J41" s="218"/>
      <c r="K41" s="218"/>
      <c r="L41" s="218"/>
      <c r="M41" s="219"/>
      <c r="N41" s="212">
        <f>SUM(N29:T40)</f>
        <v>51608.4</v>
      </c>
      <c r="O41" s="212"/>
      <c r="P41" s="212"/>
      <c r="Q41" s="212"/>
      <c r="R41" s="212"/>
      <c r="S41" s="212"/>
      <c r="T41" s="212"/>
      <c r="U41" s="192"/>
      <c r="V41" s="192"/>
      <c r="W41" s="192"/>
      <c r="X41" s="192"/>
      <c r="Y41" s="192"/>
      <c r="Z41" s="192"/>
      <c r="AA41" s="192"/>
      <c r="AB41" s="40"/>
      <c r="AC41" s="40"/>
      <c r="AD41" s="40"/>
      <c r="AE41" s="40"/>
      <c r="AF41" s="40"/>
      <c r="AG41" s="40"/>
    </row>
    <row r="42" spans="1:33" ht="15" customHeight="1">
      <c r="A42" s="42"/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42"/>
    </row>
    <row r="43" spans="1:33" s="41" customFormat="1" ht="15" customHeight="1">
      <c r="A43" s="44"/>
      <c r="B43" s="220"/>
      <c r="C43" s="220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90"/>
      <c r="S43" s="91"/>
      <c r="T43" s="91"/>
      <c r="U43" s="91"/>
      <c r="V43" s="91"/>
      <c r="W43" s="91"/>
      <c r="X43" s="91"/>
      <c r="Y43" s="91"/>
      <c r="Z43" s="92"/>
      <c r="AA43" s="92"/>
      <c r="AB43" s="92"/>
      <c r="AC43" s="92"/>
      <c r="AD43" s="92"/>
      <c r="AE43" s="92"/>
      <c r="AF43" s="92"/>
      <c r="AG43" s="93"/>
    </row>
    <row r="44" spans="1:33" ht="12" customHeight="1"/>
    <row r="45" spans="1:33" ht="3.75" customHeight="1"/>
    <row r="48" spans="1:33" ht="13.5" customHeight="1"/>
    <row r="70" ht="13.5" customHeight="1"/>
    <row r="101" s="41" customFormat="1" ht="13.5" customHeight="1"/>
    <row r="116" s="41" customFormat="1" ht="13.5" customHeight="1"/>
    <row r="136" s="41" customFormat="1" ht="13.5" customHeight="1"/>
    <row r="138" s="41" customFormat="1" ht="13.5" customHeight="1"/>
  </sheetData>
  <sheetProtection algorithmName="SHA-512" hashValue="kLvhzi1Wbibol2t/hoWunqTwmGYgmY3oNuJIzf+OGuima9iFA6858Aha6xfvsUlUbKfE4wj5jExwCZ4nP6sF/A==" saltValue="UosudZEB+w3WQS7fg1fkPg==" spinCount="100000" sheet="1" objects="1" scenarios="1" selectLockedCells="1"/>
  <mergeCells count="92">
    <mergeCell ref="B43:C43"/>
    <mergeCell ref="N33:T33"/>
    <mergeCell ref="N34:T34"/>
    <mergeCell ref="N35:T35"/>
    <mergeCell ref="N27:T27"/>
    <mergeCell ref="N28:T28"/>
    <mergeCell ref="N29:T29"/>
    <mergeCell ref="N30:T30"/>
    <mergeCell ref="N31:T31"/>
    <mergeCell ref="G27:M27"/>
    <mergeCell ref="G28:M28"/>
    <mergeCell ref="G29:M29"/>
    <mergeCell ref="G30:M30"/>
    <mergeCell ref="G31:M31"/>
    <mergeCell ref="G32:M32"/>
    <mergeCell ref="N32:T32"/>
    <mergeCell ref="E41:F41"/>
    <mergeCell ref="B27:D41"/>
    <mergeCell ref="E27:F28"/>
    <mergeCell ref="E30:F30"/>
    <mergeCell ref="E40:F40"/>
    <mergeCell ref="E39:F39"/>
    <mergeCell ref="E38:F38"/>
    <mergeCell ref="E37:F37"/>
    <mergeCell ref="E31:F31"/>
    <mergeCell ref="E29:F29"/>
    <mergeCell ref="E33:F33"/>
    <mergeCell ref="E32:F32"/>
    <mergeCell ref="E35:F35"/>
    <mergeCell ref="E34:F34"/>
    <mergeCell ref="E36:F36"/>
    <mergeCell ref="N41:T41"/>
    <mergeCell ref="I11:R11"/>
    <mergeCell ref="I12:R12"/>
    <mergeCell ref="B10:H10"/>
    <mergeCell ref="B11:H11"/>
    <mergeCell ref="B12:H12"/>
    <mergeCell ref="B16:H16"/>
    <mergeCell ref="G35:M35"/>
    <mergeCell ref="G34:M34"/>
    <mergeCell ref="I18:R18"/>
    <mergeCell ref="I17:O17"/>
    <mergeCell ref="P17:R17"/>
    <mergeCell ref="G41:M41"/>
    <mergeCell ref="G38:M38"/>
    <mergeCell ref="G37:M37"/>
    <mergeCell ref="N37:T37"/>
    <mergeCell ref="I24:O24"/>
    <mergeCell ref="P24:R24"/>
    <mergeCell ref="G26:AF26"/>
    <mergeCell ref="N38:T38"/>
    <mergeCell ref="N39:T39"/>
    <mergeCell ref="N40:T40"/>
    <mergeCell ref="T20:AG20"/>
    <mergeCell ref="T24:AG24"/>
    <mergeCell ref="I20:O20"/>
    <mergeCell ref="P20:R20"/>
    <mergeCell ref="I23:R23"/>
    <mergeCell ref="S23:V23"/>
    <mergeCell ref="G36:M36"/>
    <mergeCell ref="G40:M40"/>
    <mergeCell ref="G39:M39"/>
    <mergeCell ref="G33:M33"/>
    <mergeCell ref="B24:H24"/>
    <mergeCell ref="C20:H20"/>
    <mergeCell ref="U37:AA41"/>
    <mergeCell ref="N36:T36"/>
    <mergeCell ref="B23:H23"/>
    <mergeCell ref="I10:R10"/>
    <mergeCell ref="I19:O19"/>
    <mergeCell ref="P19:R19"/>
    <mergeCell ref="I16:R16"/>
    <mergeCell ref="B14:AG14"/>
    <mergeCell ref="B17:H17"/>
    <mergeCell ref="B18:H18"/>
    <mergeCell ref="C19:H19"/>
    <mergeCell ref="T17:AG17"/>
    <mergeCell ref="T18:AG18"/>
    <mergeCell ref="T19:AG19"/>
    <mergeCell ref="T10:AG10"/>
    <mergeCell ref="T11:AG11"/>
    <mergeCell ref="T12:AG12"/>
    <mergeCell ref="T16:AG16"/>
    <mergeCell ref="A1:AE1"/>
    <mergeCell ref="B4:E4"/>
    <mergeCell ref="F4:K4"/>
    <mergeCell ref="S6:V6"/>
    <mergeCell ref="T7:AG7"/>
    <mergeCell ref="B6:H6"/>
    <mergeCell ref="I6:R6"/>
    <mergeCell ref="B7:H7"/>
    <mergeCell ref="I7:R7"/>
  </mergeCells>
  <phoneticPr fontId="11"/>
  <conditionalFormatting sqref="I19:O20">
    <cfRule type="expression" dxfId="0" priority="1">
      <formula>I19="手入力"</formula>
    </cfRule>
  </conditionalFormatting>
  <dataValidations count="1">
    <dataValidation type="list" allowBlank="1" showInputMessage="1" showErrorMessage="1" sqref="N44" xr:uid="{00000000-0002-0000-0100-000000000000}">
      <formula1>"2015,2016"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1000000}">
          <x14:formula1>
            <xm:f>〈炉〉マスタ!$B$5:$B$6</xm:f>
          </x14:formula1>
          <xm:sqref>P17:R17</xm:sqref>
        </x14:dataValidation>
        <x14:dataValidation type="list" allowBlank="1" showInputMessage="1" showErrorMessage="1" xr:uid="{00000000-0002-0000-0100-000002000000}">
          <x14:formula1>
            <xm:f>〈炉〉マスタ!$F$6:$F$24</xm:f>
          </x14:formula1>
          <xm:sqref>I18:R18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1"/>
  </sheetPr>
  <dimension ref="B1:P73"/>
  <sheetViews>
    <sheetView showGridLines="0" zoomScaleNormal="100" workbookViewId="0"/>
  </sheetViews>
  <sheetFormatPr defaultRowHeight="13"/>
  <cols>
    <col min="1" max="1" width="4.08984375" customWidth="1"/>
    <col min="2" max="2" width="22.453125" bestFit="1" customWidth="1"/>
    <col min="3" max="3" width="2.90625" customWidth="1"/>
    <col min="4" max="4" width="18.6328125" bestFit="1" customWidth="1"/>
    <col min="10" max="10" width="18.81640625" bestFit="1" customWidth="1"/>
    <col min="11" max="11" width="19.1796875" bestFit="1" customWidth="1"/>
    <col min="13" max="13" width="19.08984375" customWidth="1"/>
    <col min="14" max="14" width="8.1796875" bestFit="1" customWidth="1"/>
  </cols>
  <sheetData>
    <row r="1" spans="2:16" ht="13.5" thickBot="1"/>
    <row r="2" spans="2:16" ht="14.5" thickBot="1">
      <c r="B2" s="1" t="s">
        <v>5</v>
      </c>
      <c r="C2" s="2"/>
      <c r="D2" s="2"/>
      <c r="E2" s="2"/>
      <c r="F2" s="2"/>
      <c r="G2" s="3"/>
      <c r="H2" s="10"/>
      <c r="I2" s="10"/>
    </row>
    <row r="4" spans="2:16">
      <c r="B4" t="s">
        <v>10</v>
      </c>
      <c r="F4" s="31" t="s">
        <v>59</v>
      </c>
      <c r="G4" s="4"/>
      <c r="H4" s="4"/>
      <c r="I4" s="4"/>
      <c r="J4" s="4"/>
      <c r="K4" s="4"/>
      <c r="M4" t="s">
        <v>16</v>
      </c>
    </row>
    <row r="5" spans="2:16" ht="22">
      <c r="B5" s="5" t="s">
        <v>12</v>
      </c>
      <c r="D5" s="34" t="s">
        <v>82</v>
      </c>
      <c r="F5" s="13" t="s">
        <v>6</v>
      </c>
      <c r="G5" s="14" t="s">
        <v>33</v>
      </c>
      <c r="H5" s="14" t="s">
        <v>34</v>
      </c>
      <c r="I5" s="15" t="s">
        <v>35</v>
      </c>
      <c r="J5" s="16" t="s">
        <v>36</v>
      </c>
      <c r="K5" s="17" t="s">
        <v>37</v>
      </c>
      <c r="M5" s="5"/>
      <c r="N5" s="5"/>
      <c r="O5" s="5" t="s">
        <v>19</v>
      </c>
      <c r="P5" s="5" t="s">
        <v>27</v>
      </c>
    </row>
    <row r="6" spans="2:16">
      <c r="B6" s="5" t="s">
        <v>11</v>
      </c>
      <c r="D6" s="98" t="s">
        <v>83</v>
      </c>
      <c r="F6" s="18" t="s">
        <v>38</v>
      </c>
      <c r="G6" s="19">
        <v>8.64</v>
      </c>
      <c r="H6" s="19" t="s">
        <v>120</v>
      </c>
      <c r="I6" s="20" t="s">
        <v>80</v>
      </c>
      <c r="J6" s="21" t="s">
        <v>39</v>
      </c>
      <c r="K6" s="21" t="s">
        <v>40</v>
      </c>
      <c r="M6" s="8" t="s">
        <v>64</v>
      </c>
      <c r="N6" s="5" t="s">
        <v>17</v>
      </c>
      <c r="O6" s="11" t="str">
        <f>M6&amp;N6</f>
        <v>燃焼式 加熱炉連続式</v>
      </c>
      <c r="P6" s="12" t="s">
        <v>20</v>
      </c>
    </row>
    <row r="7" spans="2:16" ht="24">
      <c r="D7" s="99">
        <v>1950</v>
      </c>
      <c r="F7" s="18" t="s">
        <v>84</v>
      </c>
      <c r="G7" s="22" t="s">
        <v>41</v>
      </c>
      <c r="H7" s="22" t="s">
        <v>41</v>
      </c>
      <c r="I7" s="21" t="s">
        <v>81</v>
      </c>
      <c r="J7" s="21" t="s">
        <v>39</v>
      </c>
      <c r="K7" s="21" t="s">
        <v>40</v>
      </c>
      <c r="M7" s="8" t="s">
        <v>64</v>
      </c>
      <c r="N7" s="5" t="s">
        <v>18</v>
      </c>
      <c r="O7" s="11" t="str">
        <f t="shared" ref="O7:O19" si="0">M7&amp;N7</f>
        <v>燃焼式 加熱炉バッチ式</v>
      </c>
      <c r="P7" s="12" t="s">
        <v>21</v>
      </c>
    </row>
    <row r="8" spans="2:16">
      <c r="B8" t="s">
        <v>15</v>
      </c>
      <c r="D8" s="99">
        <v>1951</v>
      </c>
      <c r="F8" s="23" t="s">
        <v>85</v>
      </c>
      <c r="G8" s="24">
        <v>45</v>
      </c>
      <c r="H8" s="24">
        <v>40.6</v>
      </c>
      <c r="I8" s="20" t="s">
        <v>42</v>
      </c>
      <c r="J8" s="20" t="s">
        <v>43</v>
      </c>
      <c r="K8" s="20" t="s">
        <v>44</v>
      </c>
      <c r="M8" s="8" t="s">
        <v>65</v>
      </c>
      <c r="N8" s="5" t="s">
        <v>17</v>
      </c>
      <c r="O8" s="11" t="str">
        <f t="shared" si="0"/>
        <v>燃焼式 熱処理炉連続式</v>
      </c>
      <c r="P8" s="12" t="s">
        <v>22</v>
      </c>
    </row>
    <row r="9" spans="2:16">
      <c r="B9" s="8" t="s">
        <v>64</v>
      </c>
      <c r="D9" s="99">
        <v>1952</v>
      </c>
      <c r="F9" s="23" t="s">
        <v>86</v>
      </c>
      <c r="G9" s="24">
        <v>46</v>
      </c>
      <c r="H9" s="24">
        <v>41.5</v>
      </c>
      <c r="I9" s="20" t="s">
        <v>42</v>
      </c>
      <c r="J9" s="20" t="s">
        <v>43</v>
      </c>
      <c r="K9" s="20" t="s">
        <v>44</v>
      </c>
      <c r="M9" s="8" t="s">
        <v>65</v>
      </c>
      <c r="N9" s="5" t="s">
        <v>18</v>
      </c>
      <c r="O9" s="11" t="str">
        <f t="shared" si="0"/>
        <v>燃焼式 熱処理炉バッチ式</v>
      </c>
      <c r="P9" s="12" t="s">
        <v>21</v>
      </c>
    </row>
    <row r="10" spans="2:16">
      <c r="B10" s="8" t="s">
        <v>65</v>
      </c>
      <c r="D10" s="99">
        <v>1953</v>
      </c>
      <c r="F10" s="23" t="s">
        <v>87</v>
      </c>
      <c r="G10" s="24">
        <v>50.1</v>
      </c>
      <c r="H10" s="24">
        <v>46.4</v>
      </c>
      <c r="I10" s="20" t="s">
        <v>45</v>
      </c>
      <c r="J10" s="25" t="s">
        <v>46</v>
      </c>
      <c r="K10" s="20" t="s">
        <v>44</v>
      </c>
      <c r="L10" s="9"/>
      <c r="M10" s="8" t="s">
        <v>66</v>
      </c>
      <c r="N10" s="5" t="s">
        <v>18</v>
      </c>
      <c r="O10" s="11" t="str">
        <f t="shared" si="0"/>
        <v>燃焼式 溶解炉バッチ式</v>
      </c>
      <c r="P10" s="12" t="s">
        <v>23</v>
      </c>
    </row>
    <row r="11" spans="2:16">
      <c r="B11" s="8" t="s">
        <v>66</v>
      </c>
      <c r="D11" s="99">
        <v>1954</v>
      </c>
      <c r="F11" s="26" t="s">
        <v>88</v>
      </c>
      <c r="G11" s="27">
        <v>54.7</v>
      </c>
      <c r="H11" s="27">
        <v>49.8</v>
      </c>
      <c r="I11" s="28" t="s">
        <v>45</v>
      </c>
      <c r="J11" s="25" t="s">
        <v>46</v>
      </c>
      <c r="K11" s="20" t="s">
        <v>44</v>
      </c>
      <c r="M11" s="8" t="s">
        <v>67</v>
      </c>
      <c r="N11" s="5" t="s">
        <v>17</v>
      </c>
      <c r="O11" s="11" t="str">
        <f t="shared" si="0"/>
        <v>抵抗加熱式 加熱炉連続式</v>
      </c>
      <c r="P11" s="12" t="s">
        <v>24</v>
      </c>
    </row>
    <row r="12" spans="2:16">
      <c r="B12" s="8" t="s">
        <v>67</v>
      </c>
      <c r="C12" s="4"/>
      <c r="D12" s="99">
        <v>1955</v>
      </c>
      <c r="F12" s="23" t="s">
        <v>89</v>
      </c>
      <c r="G12" s="24">
        <v>38.4</v>
      </c>
      <c r="H12" s="24">
        <v>35</v>
      </c>
      <c r="I12" s="20" t="s">
        <v>42</v>
      </c>
      <c r="J12" s="20" t="s">
        <v>43</v>
      </c>
      <c r="K12" s="20" t="s">
        <v>44</v>
      </c>
      <c r="M12" s="8" t="s">
        <v>67</v>
      </c>
      <c r="N12" s="5" t="s">
        <v>18</v>
      </c>
      <c r="O12" s="11" t="str">
        <f t="shared" si="0"/>
        <v>抵抗加熱式 加熱炉バッチ式</v>
      </c>
      <c r="P12" s="12" t="s">
        <v>25</v>
      </c>
    </row>
    <row r="13" spans="2:16" ht="36">
      <c r="B13" s="8" t="s">
        <v>69</v>
      </c>
      <c r="D13" s="99">
        <v>1956</v>
      </c>
      <c r="F13" s="29" t="s">
        <v>90</v>
      </c>
      <c r="G13" s="22" t="s">
        <v>41</v>
      </c>
      <c r="H13" s="22" t="s">
        <v>41</v>
      </c>
      <c r="I13" s="20" t="s">
        <v>42</v>
      </c>
      <c r="J13" s="20" t="s">
        <v>43</v>
      </c>
      <c r="K13" s="20" t="s">
        <v>44</v>
      </c>
      <c r="M13" s="8" t="s">
        <v>68</v>
      </c>
      <c r="N13" s="5" t="s">
        <v>17</v>
      </c>
      <c r="O13" s="11" t="str">
        <f t="shared" si="0"/>
        <v>抵抗加熱式 熱処理炉連続式</v>
      </c>
      <c r="P13" s="12" t="s">
        <v>23</v>
      </c>
    </row>
    <row r="14" spans="2:16" ht="36">
      <c r="B14" s="8" t="s">
        <v>70</v>
      </c>
      <c r="D14" s="99">
        <v>1957</v>
      </c>
      <c r="F14" s="18" t="s">
        <v>91</v>
      </c>
      <c r="G14" s="22" t="s">
        <v>41</v>
      </c>
      <c r="H14" s="22" t="s">
        <v>41</v>
      </c>
      <c r="I14" s="20" t="s">
        <v>47</v>
      </c>
      <c r="J14" s="28" t="s">
        <v>46</v>
      </c>
      <c r="K14" s="20" t="s">
        <v>44</v>
      </c>
      <c r="M14" s="8" t="s">
        <v>69</v>
      </c>
      <c r="N14" s="5" t="s">
        <v>18</v>
      </c>
      <c r="O14" s="11" t="str">
        <f t="shared" si="0"/>
        <v>抵抗加熱式 熱処理炉バッチ式</v>
      </c>
      <c r="P14" s="12" t="s">
        <v>21</v>
      </c>
    </row>
    <row r="15" spans="2:16">
      <c r="B15" s="8" t="s">
        <v>72</v>
      </c>
      <c r="D15" s="99">
        <v>1958</v>
      </c>
      <c r="F15" s="23" t="s">
        <v>48</v>
      </c>
      <c r="G15" s="22">
        <v>36.5</v>
      </c>
      <c r="H15" s="22">
        <v>34.299999999999997</v>
      </c>
      <c r="I15" s="21" t="s">
        <v>49</v>
      </c>
      <c r="J15" s="20" t="s">
        <v>50</v>
      </c>
      <c r="K15" s="20" t="s">
        <v>51</v>
      </c>
      <c r="M15" s="8" t="s">
        <v>70</v>
      </c>
      <c r="N15" s="5" t="s">
        <v>18</v>
      </c>
      <c r="O15" s="11" t="str">
        <f t="shared" si="0"/>
        <v>抵抗加熱式 溶解炉バッチ式</v>
      </c>
      <c r="P15" s="12" t="s">
        <v>24</v>
      </c>
    </row>
    <row r="16" spans="2:16">
      <c r="B16" s="8" t="s">
        <v>73</v>
      </c>
      <c r="D16" s="99">
        <v>1959</v>
      </c>
      <c r="F16" s="23" t="s">
        <v>52</v>
      </c>
      <c r="G16" s="24">
        <v>38</v>
      </c>
      <c r="H16" s="24">
        <v>35.799999999999997</v>
      </c>
      <c r="I16" s="20" t="s">
        <v>49</v>
      </c>
      <c r="J16" s="20" t="s">
        <v>50</v>
      </c>
      <c r="K16" s="20" t="s">
        <v>51</v>
      </c>
      <c r="M16" s="8" t="s">
        <v>71</v>
      </c>
      <c r="N16" s="5" t="s">
        <v>17</v>
      </c>
      <c r="O16" s="11" t="str">
        <f t="shared" si="0"/>
        <v>誘導加熱式 加熱炉連続式</v>
      </c>
      <c r="P16" s="12" t="s">
        <v>24</v>
      </c>
    </row>
    <row r="17" spans="2:16">
      <c r="B17" s="8" t="s">
        <v>75</v>
      </c>
      <c r="D17" s="99">
        <v>1960</v>
      </c>
      <c r="F17" s="23" t="s">
        <v>53</v>
      </c>
      <c r="G17" s="24">
        <v>38.9</v>
      </c>
      <c r="H17" s="24">
        <v>36.700000000000003</v>
      </c>
      <c r="I17" s="20" t="s">
        <v>49</v>
      </c>
      <c r="J17" s="20" t="s">
        <v>50</v>
      </c>
      <c r="K17" s="20" t="s">
        <v>51</v>
      </c>
      <c r="M17" s="8" t="s">
        <v>72</v>
      </c>
      <c r="N17" s="5" t="s">
        <v>18</v>
      </c>
      <c r="O17" s="11" t="str">
        <f t="shared" si="0"/>
        <v>誘導加熱式 加熱炉バッチ式</v>
      </c>
      <c r="P17" s="12" t="s">
        <v>26</v>
      </c>
    </row>
    <row r="18" spans="2:16">
      <c r="B18" s="7"/>
      <c r="D18" s="99">
        <v>1961</v>
      </c>
      <c r="F18" s="23" t="s">
        <v>54</v>
      </c>
      <c r="G18" s="24">
        <v>41.8</v>
      </c>
      <c r="H18" s="24">
        <v>39.700000000000003</v>
      </c>
      <c r="I18" s="20" t="s">
        <v>49</v>
      </c>
      <c r="J18" s="20" t="s">
        <v>50</v>
      </c>
      <c r="K18" s="20" t="s">
        <v>51</v>
      </c>
      <c r="M18" s="8" t="s">
        <v>73</v>
      </c>
      <c r="N18" s="5" t="s">
        <v>18</v>
      </c>
      <c r="O18" s="11" t="str">
        <f t="shared" si="0"/>
        <v>誘導加熱式 熱処理炉バッチ式</v>
      </c>
      <c r="P18" s="12" t="s">
        <v>22</v>
      </c>
    </row>
    <row r="19" spans="2:16">
      <c r="B19" s="7"/>
      <c r="D19" s="99">
        <v>1962</v>
      </c>
      <c r="F19" s="23" t="s">
        <v>55</v>
      </c>
      <c r="G19" s="24">
        <v>41.8</v>
      </c>
      <c r="H19" s="24">
        <v>39.700000000000003</v>
      </c>
      <c r="I19" s="20" t="s">
        <v>49</v>
      </c>
      <c r="J19" s="20" t="s">
        <v>50</v>
      </c>
      <c r="K19" s="20" t="s">
        <v>51</v>
      </c>
      <c r="M19" s="8" t="s">
        <v>74</v>
      </c>
      <c r="N19" s="5" t="s">
        <v>18</v>
      </c>
      <c r="O19" s="11" t="str">
        <f t="shared" si="0"/>
        <v>誘導加熱式 溶解炉バッチ式</v>
      </c>
      <c r="P19" s="12" t="s">
        <v>24</v>
      </c>
    </row>
    <row r="20" spans="2:16" ht="24">
      <c r="B20" s="6"/>
      <c r="D20" s="99">
        <v>1963</v>
      </c>
      <c r="F20" s="18" t="s">
        <v>92</v>
      </c>
      <c r="G20" s="22" t="s">
        <v>41</v>
      </c>
      <c r="H20" s="22" t="s">
        <v>41</v>
      </c>
      <c r="I20" s="30" t="s">
        <v>49</v>
      </c>
      <c r="J20" s="21" t="s">
        <v>50</v>
      </c>
      <c r="K20" s="20" t="s">
        <v>51</v>
      </c>
    </row>
    <row r="21" spans="2:16">
      <c r="D21" s="99">
        <v>1964</v>
      </c>
      <c r="F21" s="23" t="s">
        <v>121</v>
      </c>
      <c r="G21" s="24">
        <v>26.1</v>
      </c>
      <c r="H21" s="24">
        <v>24.8</v>
      </c>
      <c r="I21" s="20" t="s">
        <v>47</v>
      </c>
      <c r="J21" s="20" t="s">
        <v>56</v>
      </c>
      <c r="K21" s="20" t="s">
        <v>57</v>
      </c>
    </row>
    <row r="22" spans="2:16">
      <c r="D22" s="99">
        <v>1965</v>
      </c>
      <c r="F22" s="97" t="s">
        <v>122</v>
      </c>
      <c r="G22" s="24">
        <v>24.2</v>
      </c>
      <c r="H22" s="24">
        <v>22.9</v>
      </c>
      <c r="I22" s="20" t="s">
        <v>47</v>
      </c>
      <c r="J22" s="20" t="s">
        <v>56</v>
      </c>
      <c r="K22" s="20" t="s">
        <v>57</v>
      </c>
    </row>
    <row r="23" spans="2:16">
      <c r="D23" s="99">
        <v>1966</v>
      </c>
      <c r="F23" s="23" t="s">
        <v>58</v>
      </c>
      <c r="G23" s="24">
        <v>29</v>
      </c>
      <c r="H23" s="24">
        <v>28.3</v>
      </c>
      <c r="I23" s="20" t="s">
        <v>47</v>
      </c>
      <c r="J23" s="20" t="s">
        <v>46</v>
      </c>
      <c r="K23" s="20" t="s">
        <v>57</v>
      </c>
    </row>
    <row r="24" spans="2:16">
      <c r="D24" s="99">
        <v>1967</v>
      </c>
      <c r="F24" s="23" t="s">
        <v>93</v>
      </c>
      <c r="G24" s="22" t="s">
        <v>41</v>
      </c>
      <c r="H24" s="22" t="s">
        <v>41</v>
      </c>
      <c r="I24" s="20" t="s">
        <v>47</v>
      </c>
      <c r="J24" s="20" t="s">
        <v>46</v>
      </c>
      <c r="K24" s="20" t="s">
        <v>57</v>
      </c>
    </row>
    <row r="25" spans="2:16">
      <c r="D25" s="99">
        <v>1968</v>
      </c>
    </row>
    <row r="26" spans="2:16">
      <c r="D26" s="99">
        <v>1969</v>
      </c>
      <c r="F26" s="31" t="s">
        <v>78</v>
      </c>
    </row>
    <row r="27" spans="2:16">
      <c r="D27" s="99">
        <v>1970</v>
      </c>
      <c r="F27" s="33">
        <v>3.6</v>
      </c>
    </row>
    <row r="28" spans="2:16">
      <c r="D28" s="99">
        <v>1971</v>
      </c>
    </row>
    <row r="29" spans="2:16">
      <c r="D29" s="99">
        <v>1972</v>
      </c>
      <c r="F29" s="4" t="s">
        <v>79</v>
      </c>
    </row>
    <row r="30" spans="2:16">
      <c r="D30" s="99">
        <v>1973</v>
      </c>
      <c r="F30" s="32">
        <v>2.58E-2</v>
      </c>
    </row>
    <row r="31" spans="2:16">
      <c r="D31" s="99">
        <v>1974</v>
      </c>
    </row>
    <row r="32" spans="2:16">
      <c r="D32" s="99">
        <v>1975</v>
      </c>
    </row>
    <row r="33" spans="4:4">
      <c r="D33" s="99">
        <v>1976</v>
      </c>
    </row>
    <row r="34" spans="4:4">
      <c r="D34" s="99">
        <v>1977</v>
      </c>
    </row>
    <row r="35" spans="4:4">
      <c r="D35" s="99">
        <v>1978</v>
      </c>
    </row>
    <row r="36" spans="4:4">
      <c r="D36" s="99">
        <v>1979</v>
      </c>
    </row>
    <row r="37" spans="4:4">
      <c r="D37" s="99">
        <v>1980</v>
      </c>
    </row>
    <row r="38" spans="4:4">
      <c r="D38" s="99">
        <v>1981</v>
      </c>
    </row>
    <row r="39" spans="4:4">
      <c r="D39" s="99">
        <v>1982</v>
      </c>
    </row>
    <row r="40" spans="4:4">
      <c r="D40" s="99">
        <v>1983</v>
      </c>
    </row>
    <row r="41" spans="4:4">
      <c r="D41" s="99">
        <v>1984</v>
      </c>
    </row>
    <row r="42" spans="4:4">
      <c r="D42" s="99">
        <v>1985</v>
      </c>
    </row>
    <row r="43" spans="4:4">
      <c r="D43" s="99">
        <v>1986</v>
      </c>
    </row>
    <row r="44" spans="4:4">
      <c r="D44" s="99">
        <v>1987</v>
      </c>
    </row>
    <row r="45" spans="4:4">
      <c r="D45" s="99">
        <v>1988</v>
      </c>
    </row>
    <row r="46" spans="4:4">
      <c r="D46" s="99">
        <v>1989</v>
      </c>
    </row>
    <row r="47" spans="4:4">
      <c r="D47" s="99">
        <v>1990</v>
      </c>
    </row>
    <row r="48" spans="4:4">
      <c r="D48" s="99">
        <v>1991</v>
      </c>
    </row>
    <row r="49" spans="4:4">
      <c r="D49" s="99">
        <v>1992</v>
      </c>
    </row>
    <row r="50" spans="4:4">
      <c r="D50" s="99">
        <v>1993</v>
      </c>
    </row>
    <row r="51" spans="4:4">
      <c r="D51" s="99">
        <v>1994</v>
      </c>
    </row>
    <row r="52" spans="4:4">
      <c r="D52" s="99">
        <v>1995</v>
      </c>
    </row>
    <row r="53" spans="4:4">
      <c r="D53" s="99">
        <v>1996</v>
      </c>
    </row>
    <row r="54" spans="4:4">
      <c r="D54" s="99">
        <v>1997</v>
      </c>
    </row>
    <row r="55" spans="4:4">
      <c r="D55" s="99">
        <v>1998</v>
      </c>
    </row>
    <row r="56" spans="4:4">
      <c r="D56" s="99">
        <v>1999</v>
      </c>
    </row>
    <row r="57" spans="4:4">
      <c r="D57" s="99">
        <v>2000</v>
      </c>
    </row>
    <row r="58" spans="4:4">
      <c r="D58" s="99">
        <v>2001</v>
      </c>
    </row>
    <row r="59" spans="4:4">
      <c r="D59" s="99">
        <v>2002</v>
      </c>
    </row>
    <row r="60" spans="4:4">
      <c r="D60" s="99">
        <v>2003</v>
      </c>
    </row>
    <row r="61" spans="4:4">
      <c r="D61" s="99">
        <v>2004</v>
      </c>
    </row>
    <row r="62" spans="4:4">
      <c r="D62" s="99">
        <v>2005</v>
      </c>
    </row>
    <row r="63" spans="4:4">
      <c r="D63" s="99">
        <v>2006</v>
      </c>
    </row>
    <row r="64" spans="4:4">
      <c r="D64" s="99">
        <v>2007</v>
      </c>
    </row>
    <row r="65" spans="4:4">
      <c r="D65" s="99">
        <v>2008</v>
      </c>
    </row>
    <row r="66" spans="4:4">
      <c r="D66" s="99">
        <v>2009</v>
      </c>
    </row>
    <row r="67" spans="4:4">
      <c r="D67" s="99">
        <v>2010</v>
      </c>
    </row>
    <row r="68" spans="4:4">
      <c r="D68" s="99">
        <v>2011</v>
      </c>
    </row>
    <row r="69" spans="4:4">
      <c r="D69" s="99">
        <v>2012</v>
      </c>
    </row>
    <row r="70" spans="4:4">
      <c r="D70" s="99">
        <v>2013</v>
      </c>
    </row>
    <row r="71" spans="4:4">
      <c r="D71" s="99">
        <v>2014</v>
      </c>
    </row>
    <row r="72" spans="4:4">
      <c r="D72" s="99">
        <v>2015</v>
      </c>
    </row>
    <row r="73" spans="4:4">
      <c r="D73" s="99">
        <v>2016</v>
      </c>
    </row>
  </sheetData>
  <phoneticPr fontId="1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既存設備</vt:lpstr>
      <vt:lpstr>導入予定設備</vt:lpstr>
      <vt:lpstr>〈炉〉マスタ</vt:lpstr>
      <vt:lpstr>既存設備!Print_Area</vt:lpstr>
      <vt:lpstr>導入予定設備!Print_Area</vt:lpstr>
      <vt:lpstr>既存設備!Print_Titles</vt:lpstr>
      <vt:lpstr>導入予定設備!Print_Titles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2017-05-18T09:41:47Z</dcterms:created>
  <dcterms:modified xsi:type="dcterms:W3CDTF">2024-03-22T02:35:07Z</dcterms:modified>
</cp:coreProperties>
</file>