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codeName="ThisWorkbook" defaultThemeVersion="124226"/>
  <xr:revisionPtr revIDLastSave="0" documentId="13_ncr:1_{AFF13D37-3175-4AE9-8DB6-746FADD01BDB}" xr6:coauthVersionLast="47" xr6:coauthVersionMax="47" xr10:uidLastSave="{00000000-0000-0000-0000-000000000000}"/>
  <workbookProtection workbookAlgorithmName="SHA-512" workbookHashValue="x7iaRmcX0rLOAGEnUjO7z/ZcI1TBeSbUrwLdtdsCWtNFvAjwqJMgZ0e+zrftWPw50ZwhMfhzRGGx2Fq6hntlNQ==" workbookSaltValue="m1PspKD4SA0Nl6pKb1HSxA==" workbookSpinCount="100000" lockStructure="1"/>
  <bookViews>
    <workbookView xWindow="28680" yWindow="-120" windowWidth="29040" windowHeight="15840" tabRatio="799" xr2:uid="{00000000-000D-0000-FFFF-FFFF00000000}"/>
  </bookViews>
  <sheets>
    <sheet name="【システム改善】導入予定設備 " sheetId="28" r:id="rId1"/>
    <sheet name="設備導入前後のシステムフロー比較図" sheetId="21" r:id="rId2"/>
    <sheet name="〈コジェネ〉マスタ" sheetId="24" state="hidden" r:id="rId3"/>
  </sheets>
  <externalReferences>
    <externalReference r:id="rId4"/>
    <externalReference r:id="rId5"/>
    <externalReference r:id="rId6"/>
  </externalReferences>
  <definedNames>
    <definedName name="_xlnm._FilterDatabase" localSheetId="0" hidden="1">'【システム改善】導入予定設備 '!$A$4:$AH$42</definedName>
    <definedName name="◆蛍光灯種類" localSheetId="2">#REF!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#REF!</definedName>
    <definedName name="CP" localSheetId="2">[1]分析条件!$E$8:$S$8</definedName>
    <definedName name="CP">[2]分析条件!$E$8:$S$8</definedName>
    <definedName name="HID">#REF!</definedName>
    <definedName name="HIDランプ">#REF!</definedName>
    <definedName name="LED">#REF!</definedName>
    <definedName name="_xlnm.Print_Area" localSheetId="2">〈コジェネ〉マスタ!$D$2:$I$8</definedName>
    <definedName name="_xlnm.Print_Area" localSheetId="0">'【システム改善】導入予定設備 '!$A$1:$AH$60</definedName>
    <definedName name="_xlnm.Print_Area" localSheetId="1">設備導入前後のシステムフロー比較図!$A$1:$AF$44</definedName>
    <definedName name="_xlnm.Print_Titles" localSheetId="0">'【システム改善】導入予定設備 '!$2:$16</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2">〈コジェネ〉マスタ!#REF!</definedName>
    <definedName name="カタログ値">#REF!</definedName>
    <definedName name="クリプトン電球">#REF!</definedName>
    <definedName name="コンパクト蛍光ランプ">#REF!</definedName>
    <definedName name="ハロゲン電球_JD110V">#REF!</definedName>
    <definedName name="安定器種類">#REF!</definedName>
    <definedName name="円形蛍光ランプ">#REF!</definedName>
    <definedName name="器具の種類">#REF!</definedName>
    <definedName name="蛍光灯">#REF!</definedName>
    <definedName name="使用ランプ">#REF!</definedName>
    <definedName name="性能区分">#REF!</definedName>
    <definedName name="直管蛍光ランプ">#REF!</definedName>
    <definedName name="電球形蛍光ランプ">#REF!</definedName>
    <definedName name="白熱電球">#REF!</definedName>
    <definedName name="白熱灯">#REF!</definedName>
    <definedName name="分類">[3]masta!$B$2:'[3]masta'!$B$5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28" l="1"/>
  <c r="AB16" i="24" l="1"/>
  <c r="M30" i="28" l="1"/>
  <c r="M31" i="28"/>
  <c r="AB47" i="28" l="1"/>
  <c r="U47" i="28"/>
  <c r="V30" i="28"/>
  <c r="N47" i="28"/>
  <c r="AC5" i="24"/>
  <c r="AC6" i="24"/>
  <c r="AC7" i="24"/>
  <c r="AC8" i="24"/>
  <c r="AC9" i="24"/>
  <c r="AC10" i="24"/>
  <c r="AC11" i="24"/>
  <c r="AC12" i="24"/>
  <c r="AC13" i="24"/>
  <c r="AC14" i="24"/>
  <c r="AC15" i="24"/>
  <c r="AC16" i="24"/>
  <c r="AC17" i="24"/>
  <c r="AC18" i="24"/>
  <c r="AC19" i="24"/>
  <c r="AC20" i="24"/>
  <c r="AC21" i="24"/>
  <c r="AC22" i="24"/>
  <c r="AC23" i="24"/>
  <c r="AC24" i="24"/>
  <c r="AC25" i="24"/>
  <c r="AC26" i="24"/>
  <c r="AC27" i="24"/>
  <c r="AC28" i="24"/>
  <c r="AC29" i="24"/>
  <c r="AC30" i="24"/>
  <c r="AC31" i="24"/>
  <c r="AC32" i="24"/>
  <c r="AC33" i="24"/>
  <c r="AC4" i="24"/>
  <c r="AB5" i="24"/>
  <c r="AB6" i="24"/>
  <c r="AB7" i="24"/>
  <c r="AB8" i="24"/>
  <c r="AB9" i="24"/>
  <c r="AB10" i="24"/>
  <c r="AB11" i="24"/>
  <c r="AB12" i="24"/>
  <c r="AB13" i="24"/>
  <c r="AB14" i="24"/>
  <c r="AB15" i="24"/>
  <c r="AB17" i="24"/>
  <c r="AB18" i="24"/>
  <c r="AB19" i="24"/>
  <c r="AB20" i="24"/>
  <c r="AB21" i="24"/>
  <c r="AB22" i="24"/>
  <c r="AB23" i="24"/>
  <c r="AB24" i="24"/>
  <c r="AB25" i="24"/>
  <c r="AB26" i="24"/>
  <c r="AB27" i="24"/>
  <c r="AB28" i="24"/>
  <c r="AB29" i="24"/>
  <c r="AB30" i="24"/>
  <c r="AB31" i="24"/>
  <c r="AB32" i="24"/>
  <c r="AB33" i="24"/>
  <c r="AB4" i="24"/>
  <c r="AB59" i="28" l="1"/>
  <c r="U58" i="28"/>
  <c r="N57" i="28"/>
  <c r="M41" i="28"/>
  <c r="M40" i="28"/>
  <c r="M39" i="28"/>
  <c r="M38" i="28"/>
  <c r="M37" i="28"/>
  <c r="M36" i="28"/>
  <c r="M35" i="28"/>
  <c r="M34" i="28"/>
  <c r="M33" i="28"/>
  <c r="M32" i="28"/>
  <c r="V39" i="28"/>
  <c r="AN25" i="28"/>
  <c r="AN26" i="28" s="1"/>
  <c r="AM25" i="28"/>
  <c r="AM26" i="28" s="1"/>
  <c r="R58" i="28" s="1"/>
  <c r="AL25" i="28"/>
  <c r="AL21" i="28"/>
  <c r="AL22" i="28" s="1"/>
  <c r="R31" i="28" s="1"/>
  <c r="P21" i="28"/>
  <c r="R50" i="28" l="1"/>
  <c r="R51" i="28"/>
  <c r="R48" i="28"/>
  <c r="R49" i="28"/>
  <c r="R52" i="28"/>
  <c r="R47" i="28"/>
  <c r="R53" i="28"/>
  <c r="R54" i="28"/>
  <c r="R55" i="28"/>
  <c r="R56" i="28"/>
  <c r="R57" i="28"/>
  <c r="R34" i="28"/>
  <c r="R39" i="28"/>
  <c r="R37" i="28"/>
  <c r="M42" i="28"/>
  <c r="V36" i="28"/>
  <c r="V34" i="28"/>
  <c r="Y55" i="28"/>
  <c r="Y47" i="28"/>
  <c r="Y56" i="28"/>
  <c r="Y52" i="28"/>
  <c r="Y48" i="28"/>
  <c r="Y50" i="28"/>
  <c r="Y51" i="28"/>
  <c r="Y57" i="28"/>
  <c r="Y53" i="28"/>
  <c r="Y49" i="28"/>
  <c r="Y54" i="28"/>
  <c r="Y58" i="28"/>
  <c r="R32" i="28"/>
  <c r="V37" i="28"/>
  <c r="R40" i="28"/>
  <c r="V42" i="28"/>
  <c r="N48" i="28"/>
  <c r="U49" i="28"/>
  <c r="AB50" i="28"/>
  <c r="N52" i="28"/>
  <c r="U53" i="28"/>
  <c r="AB54" i="28"/>
  <c r="N56" i="28"/>
  <c r="U57" i="28"/>
  <c r="AB58" i="28"/>
  <c r="V32" i="28"/>
  <c r="R35" i="28"/>
  <c r="V40" i="28"/>
  <c r="R30" i="28"/>
  <c r="V35" i="28"/>
  <c r="R38" i="28"/>
  <c r="U48" i="28"/>
  <c r="AB49" i="28"/>
  <c r="N51" i="28"/>
  <c r="U52" i="28"/>
  <c r="AB53" i="28"/>
  <c r="N55" i="28"/>
  <c r="U56" i="28"/>
  <c r="AB57" i="28"/>
  <c r="N59" i="28"/>
  <c r="R33" i="28"/>
  <c r="V38" i="28"/>
  <c r="R41" i="28"/>
  <c r="V33" i="28"/>
  <c r="R36" i="28"/>
  <c r="V41" i="28"/>
  <c r="AB48" i="28"/>
  <c r="N50" i="28"/>
  <c r="U51" i="28"/>
  <c r="AB52" i="28"/>
  <c r="N54" i="28"/>
  <c r="U55" i="28"/>
  <c r="AB56" i="28"/>
  <c r="N58" i="28"/>
  <c r="U59" i="28"/>
  <c r="V31" i="28"/>
  <c r="N49" i="28"/>
  <c r="U50" i="28"/>
  <c r="AB51" i="28"/>
  <c r="N53" i="28"/>
  <c r="U54" i="28"/>
  <c r="AB55" i="28"/>
  <c r="R59" i="28" l="1"/>
  <c r="R42" i="28"/>
  <c r="Y59" i="28"/>
  <c r="AD4" i="24"/>
  <c r="AD5" i="24"/>
  <c r="AD22" i="24"/>
  <c r="AD23" i="24"/>
  <c r="AD24" i="24"/>
  <c r="AD25" i="24"/>
  <c r="AD26" i="24"/>
  <c r="AD27" i="24"/>
  <c r="AD6" i="24"/>
  <c r="AD7" i="24"/>
  <c r="AL26" i="28" s="1"/>
  <c r="K48" i="28" s="1"/>
  <c r="AD8" i="24"/>
  <c r="AD9" i="24"/>
  <c r="AD10" i="24"/>
  <c r="AD11" i="24"/>
  <c r="AD12" i="24"/>
  <c r="AD13" i="24"/>
  <c r="AD14" i="24"/>
  <c r="AD15" i="24"/>
  <c r="AD16" i="24"/>
  <c r="AD17" i="24"/>
  <c r="AD18" i="24"/>
  <c r="AD19" i="24"/>
  <c r="AD20" i="24"/>
  <c r="AD21" i="24"/>
  <c r="AD28" i="24"/>
  <c r="AD29" i="24"/>
  <c r="AD30" i="24"/>
  <c r="AD31" i="24"/>
  <c r="AD32" i="24"/>
  <c r="AD33" i="24"/>
  <c r="K47" i="28" l="1"/>
  <c r="K57" i="28"/>
  <c r="K51" i="28"/>
  <c r="K53" i="28"/>
  <c r="K52" i="28"/>
  <c r="K58" i="28"/>
  <c r="K54" i="28"/>
  <c r="K55" i="28"/>
  <c r="K50" i="28"/>
  <c r="K49" i="28"/>
  <c r="K56" i="28"/>
  <c r="K59" i="28" l="1"/>
</calcChain>
</file>

<file path=xl/sharedStrings.xml><?xml version="1.0" encoding="utf-8"?>
<sst xmlns="http://schemas.openxmlformats.org/spreadsheetml/2006/main" count="339" uniqueCount="174">
  <si>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</si>
  <si>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</si>
  <si>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</si>
  <si>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</si>
  <si>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</si>
  <si>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</si>
  <si>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</si>
  <si>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</si>
  <si>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</si>
  <si>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</si>
  <si>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</si>
  <si>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</si>
  <si>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</si>
  <si>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</si>
  <si>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</si>
  <si>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</si>
  <si>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</si>
  <si>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</si>
  <si>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</si>
  <si>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MJ/kg</t>
  </si>
  <si>
    <t>m³N/ｔ</t>
  </si>
  <si>
    <t>千m³N/年</t>
    <rPh sb="0" eb="1">
      <t>セン</t>
    </rPh>
    <rPh sb="5" eb="6">
      <t>ネン</t>
    </rPh>
    <phoneticPr fontId="18"/>
  </si>
  <si>
    <t>MJ/m³N</t>
  </si>
  <si>
    <t>GJ/千Nm3</t>
    <rPh sb="3" eb="4">
      <t>セン</t>
    </rPh>
    <phoneticPr fontId="1"/>
  </si>
  <si>
    <t>m3N/年</t>
    <rPh sb="4" eb="5">
      <t>ネン</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</si>
  <si>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</si>
  <si>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</si>
  <si>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</si>
  <si>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</si>
  <si>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</si>
  <si>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</si>
  <si>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</si>
  <si>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</si>
  <si>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コークス</t>
    <phoneticPr fontId="18"/>
  </si>
  <si>
    <t>kJ/Nm3</t>
    <phoneticPr fontId="1"/>
  </si>
  <si>
    <t>MJ/m3N</t>
    <phoneticPr fontId="1"/>
  </si>
  <si>
    <t>m3N/h</t>
    <phoneticPr fontId="1"/>
  </si>
  <si>
    <t>（エネルギー使用量単位）</t>
    <rPh sb="6" eb="8">
      <t>シヨウ</t>
    </rPh>
    <rPh sb="8" eb="9">
      <t>リョウ</t>
    </rPh>
    <rPh sb="9" eb="11">
      <t>タンイ</t>
    </rPh>
    <phoneticPr fontId="21"/>
  </si>
  <si>
    <t>MJ/㎥</t>
    <phoneticPr fontId="21"/>
  </si>
  <si>
    <t>㎥</t>
    <phoneticPr fontId="21"/>
  </si>
  <si>
    <t>液化石油ガス（LPG）</t>
    <phoneticPr fontId="21"/>
  </si>
  <si>
    <t>kg</t>
    <phoneticPr fontId="21"/>
  </si>
  <si>
    <t>液化天然ガス（LNG）</t>
    <rPh sb="0" eb="2">
      <t>エキカ</t>
    </rPh>
    <rPh sb="2" eb="4">
      <t>テンネン</t>
    </rPh>
    <phoneticPr fontId="4"/>
  </si>
  <si>
    <t>天然ガス（LNGを除く）</t>
    <rPh sb="0" eb="2">
      <t>テンネン</t>
    </rPh>
    <rPh sb="9" eb="10">
      <t>ノゾ</t>
    </rPh>
    <phoneticPr fontId="4"/>
  </si>
  <si>
    <t>ガス</t>
  </si>
  <si>
    <t>㎥/h</t>
  </si>
  <si>
    <t>エネルギー種別</t>
    <rPh sb="5" eb="7">
      <t>シュベツ</t>
    </rPh>
    <phoneticPr fontId="1"/>
  </si>
  <si>
    <t>■基本情報</t>
    <rPh sb="1" eb="3">
      <t>キホン</t>
    </rPh>
    <rPh sb="3" eb="5">
      <t>ジョウホウ</t>
    </rPh>
    <phoneticPr fontId="5"/>
  </si>
  <si>
    <t>型番</t>
    <phoneticPr fontId="5"/>
  </si>
  <si>
    <t>◆据付年</t>
    <rPh sb="1" eb="3">
      <t>スエツ</t>
    </rPh>
    <rPh sb="3" eb="4">
      <t>ネン</t>
    </rPh>
    <phoneticPr fontId="1"/>
  </si>
  <si>
    <t>1950年以前</t>
    <rPh sb="4" eb="5">
      <t>ネン</t>
    </rPh>
    <rPh sb="5" eb="7">
      <t>イゼン</t>
    </rPh>
    <phoneticPr fontId="1"/>
  </si>
  <si>
    <t>kW</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</si>
  <si>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</si>
  <si>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</si>
  <si>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</si>
  <si>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</si>
  <si>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</si>
  <si>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</si>
  <si>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</si>
  <si>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</si>
  <si>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</si>
  <si>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t>蒸気出力</t>
    <rPh sb="0" eb="2">
      <t>ジョウキ</t>
    </rPh>
    <rPh sb="2" eb="4">
      <t>シュツリョク</t>
    </rPh>
    <phoneticPr fontId="1"/>
  </si>
  <si>
    <t>燃料消費量(HHV)</t>
    <rPh sb="0" eb="2">
      <t>ネンリョウ</t>
    </rPh>
    <rPh sb="2" eb="4">
      <t>ショウヒ</t>
    </rPh>
    <rPh sb="4" eb="5">
      <t>リョウ</t>
    </rPh>
    <phoneticPr fontId="1"/>
  </si>
  <si>
    <t>■機器仕様</t>
    <rPh sb="1" eb="3">
      <t>キキ</t>
    </rPh>
    <rPh sb="3" eb="5">
      <t>シヨウ</t>
    </rPh>
    <phoneticPr fontId="1"/>
  </si>
  <si>
    <t>導入設備
エネルギー
使用量(ガス)</t>
    <rPh sb="0" eb="2">
      <t>ドウニュウ</t>
    </rPh>
    <rPh sb="2" eb="4">
      <t>セツビ</t>
    </rPh>
    <rPh sb="11" eb="14">
      <t>シヨウリョウ</t>
    </rPh>
    <phoneticPr fontId="1"/>
  </si>
  <si>
    <t>エネルギー使用量</t>
    <rPh sb="5" eb="8">
      <t>シヨウリョウ</t>
    </rPh>
    <phoneticPr fontId="1"/>
  </si>
  <si>
    <t>導入予定設備</t>
    <rPh sb="0" eb="4">
      <t>ドウニュウヨテイ</t>
    </rPh>
    <rPh sb="4" eb="6">
      <t>セツビ</t>
    </rPh>
    <phoneticPr fontId="1"/>
  </si>
  <si>
    <t>〇設備導入前後のシステムフロー比較図</t>
    <phoneticPr fontId="21"/>
  </si>
  <si>
    <t>全体の事業概要がわかるような概念図を導入前後で図示してください。</t>
    <rPh sb="23" eb="25">
      <t>ズシ</t>
    </rPh>
    <phoneticPr fontId="21"/>
  </si>
  <si>
    <t>【設備導入後システムフロー】</t>
    <rPh sb="5" eb="6">
      <t>アト</t>
    </rPh>
    <phoneticPr fontId="21"/>
  </si>
  <si>
    <t>【既存システムフロー】</t>
    <rPh sb="1" eb="3">
      <t>キゾン</t>
    </rPh>
    <phoneticPr fontId="21"/>
  </si>
  <si>
    <t>廃温水出力</t>
    <rPh sb="0" eb="1">
      <t>ハイ</t>
    </rPh>
    <rPh sb="1" eb="3">
      <t>オンスイ</t>
    </rPh>
    <rPh sb="3" eb="5">
      <t>シュツリョク</t>
    </rPh>
    <phoneticPr fontId="1"/>
  </si>
  <si>
    <t>運転時間</t>
    <rPh sb="0" eb="2">
      <t>ウンテン</t>
    </rPh>
    <rPh sb="2" eb="4">
      <t>ジカン</t>
    </rPh>
    <phoneticPr fontId="1"/>
  </si>
  <si>
    <t>利用率</t>
    <rPh sb="0" eb="3">
      <t>リヨウリツ</t>
    </rPh>
    <phoneticPr fontId="1"/>
  </si>
  <si>
    <t>■設備種別</t>
    <rPh sb="1" eb="5">
      <t>セツビシュベツ</t>
    </rPh>
    <phoneticPr fontId="1"/>
  </si>
  <si>
    <t>産業用ヒートポンプ</t>
    <rPh sb="0" eb="3">
      <t>サンギョウヨウ</t>
    </rPh>
    <phoneticPr fontId="1"/>
  </si>
  <si>
    <t>既存設備の設備種別</t>
    <rPh sb="0" eb="4">
      <t>キゾンセツビ</t>
    </rPh>
    <rPh sb="5" eb="9">
      <t>セツビシュベツ</t>
    </rPh>
    <phoneticPr fontId="1"/>
  </si>
  <si>
    <t>設備名称（システム）</t>
    <rPh sb="0" eb="4">
      <t>セツビメイショウ</t>
    </rPh>
    <phoneticPr fontId="1"/>
  </si>
  <si>
    <t>蒸気系統</t>
    <rPh sb="0" eb="2">
      <t>ジョウキ</t>
    </rPh>
    <rPh sb="2" eb="4">
      <t>ケイトウ</t>
    </rPh>
    <phoneticPr fontId="1"/>
  </si>
  <si>
    <t>温水系統</t>
    <rPh sb="0" eb="2">
      <t>オンスイ</t>
    </rPh>
    <rPh sb="2" eb="4">
      <t>ケイトウ</t>
    </rPh>
    <phoneticPr fontId="1"/>
  </si>
  <si>
    <t>冷水系統</t>
    <rPh sb="0" eb="2">
      <t>レイスイ</t>
    </rPh>
    <rPh sb="2" eb="4">
      <t>ケイトウ</t>
    </rPh>
    <phoneticPr fontId="1"/>
  </si>
  <si>
    <t>％</t>
    <phoneticPr fontId="1"/>
  </si>
  <si>
    <t>MJ/kg</t>
    <phoneticPr fontId="1"/>
  </si>
  <si>
    <t>-------以降の項目は計算に必要な項目です。ご入力に間違いの無いよう十分注意して入力して下さい。-------</t>
    <phoneticPr fontId="5"/>
  </si>
  <si>
    <t>業務用給湯器</t>
    <phoneticPr fontId="1"/>
  </si>
  <si>
    <t>h</t>
    <phoneticPr fontId="1"/>
  </si>
  <si>
    <t>■エネルギー使用量（既存設備（廃熱）)</t>
    <rPh sb="6" eb="8">
      <t>シヨウ</t>
    </rPh>
    <rPh sb="8" eb="9">
      <t>リョウ</t>
    </rPh>
    <rPh sb="10" eb="14">
      <t>キゾンセツビ</t>
    </rPh>
    <rPh sb="15" eb="17">
      <t>ハイネツ</t>
    </rPh>
    <phoneticPr fontId="5"/>
  </si>
  <si>
    <t>■蒸気・廃温水の活用で、エネルギーが削減できる熱源システム</t>
    <rPh sb="1" eb="3">
      <t>ジョウキ</t>
    </rPh>
    <rPh sb="4" eb="7">
      <t>ハイオンスイ</t>
    </rPh>
    <rPh sb="8" eb="10">
      <t>カツヨウ</t>
    </rPh>
    <rPh sb="18" eb="20">
      <t>サクゲン</t>
    </rPh>
    <rPh sb="23" eb="25">
      <t>ネツゲン</t>
    </rPh>
    <phoneticPr fontId="1"/>
  </si>
  <si>
    <t>使用量</t>
    <rPh sb="0" eb="3">
      <t>シヨウリョウ</t>
    </rPh>
    <phoneticPr fontId="1"/>
  </si>
  <si>
    <t>既存設備エネルギー
使用量（冷水）</t>
    <rPh sb="0" eb="4">
      <t>キゾンセツビ</t>
    </rPh>
    <rPh sb="10" eb="13">
      <t>シヨウリョウ</t>
    </rPh>
    <rPh sb="14" eb="16">
      <t>レイスイ</t>
    </rPh>
    <phoneticPr fontId="1"/>
  </si>
  <si>
    <t>既存設備エネルギー
使用量（蒸気）</t>
    <phoneticPr fontId="1"/>
  </si>
  <si>
    <t>利用率</t>
    <phoneticPr fontId="1"/>
  </si>
  <si>
    <t>既存設備エネルギー
使用量（温水）</t>
    <phoneticPr fontId="1"/>
  </si>
  <si>
    <t>【エネルギー使用量】
赤枠内の数値を補助事業ポータルに転記
※温水・冷水利用率の合計値が100%を超過しないよう入力してください。
※成果報告時に実際の利用率をSIIから提出を求める場合がございます。</t>
    <phoneticPr fontId="1"/>
  </si>
  <si>
    <t>液化石油ガス（LPG）</t>
  </si>
  <si>
    <t>定格発電能力</t>
    <rPh sb="0" eb="2">
      <t>テイカク</t>
    </rPh>
    <rPh sb="2" eb="4">
      <t>ハツデン</t>
    </rPh>
    <rPh sb="4" eb="6">
      <t>ノウリョク</t>
    </rPh>
    <phoneticPr fontId="1"/>
  </si>
  <si>
    <t>コージェネレーションは定格で発電する運用です。</t>
    <rPh sb="11" eb="13">
      <t>テイカク</t>
    </rPh>
    <rPh sb="14" eb="16">
      <t>ハツデン</t>
    </rPh>
    <rPh sb="18" eb="20">
      <t>ウンヨウ</t>
    </rPh>
    <phoneticPr fontId="1"/>
  </si>
  <si>
    <t>※定格で発電する場合はチェック</t>
    <rPh sb="1" eb="3">
      <t>テイカク</t>
    </rPh>
    <rPh sb="4" eb="6">
      <t>ハツデン</t>
    </rPh>
    <rPh sb="8" eb="10">
      <t>バアイ</t>
    </rPh>
    <phoneticPr fontId="1"/>
  </si>
  <si>
    <t>電気</t>
  </si>
  <si>
    <t>その他</t>
  </si>
  <si>
    <t>その他</t>
    <rPh sb="2" eb="3">
      <t>タ</t>
    </rPh>
    <phoneticPr fontId="1"/>
  </si>
  <si>
    <t>高位発熱量</t>
    <rPh sb="0" eb="2">
      <t>コウイ</t>
    </rPh>
    <rPh sb="2" eb="4">
      <t>ハツネツ</t>
    </rPh>
    <rPh sb="4" eb="5">
      <t>リョウ</t>
    </rPh>
    <phoneticPr fontId="1"/>
  </si>
  <si>
    <t>低位発熱量</t>
    <rPh sb="0" eb="2">
      <t>テイイ</t>
    </rPh>
    <rPh sb="2" eb="4">
      <t>ハツネツ</t>
    </rPh>
    <rPh sb="4" eb="5">
      <t>リョウ</t>
    </rPh>
    <phoneticPr fontId="1"/>
  </si>
  <si>
    <t>都市ガス(45MJ/m3)</t>
  </si>
  <si>
    <t>都市ガス(45MJ/m3)</t>
    <phoneticPr fontId="4"/>
  </si>
  <si>
    <t>都市ガス(46MJ/m3)</t>
  </si>
  <si>
    <t>都市ガス(46MJ/m3)</t>
    <phoneticPr fontId="4"/>
  </si>
  <si>
    <t>蒸気系統</t>
  </si>
  <si>
    <t>温水系統</t>
    <phoneticPr fontId="1"/>
  </si>
  <si>
    <t>冷水系統</t>
    <phoneticPr fontId="1"/>
  </si>
  <si>
    <t>空調熱源</t>
  </si>
  <si>
    <t>空調熱源</t>
    <rPh sb="2" eb="4">
      <t>ネツゲン</t>
    </rPh>
    <phoneticPr fontId="1"/>
  </si>
  <si>
    <t>その他液化石油ガス（LPG）</t>
  </si>
  <si>
    <t>その他液化天然ガス（LNG）</t>
  </si>
  <si>
    <t>その他天然ガス（LNGを除く）</t>
  </si>
  <si>
    <t>その他電気</t>
  </si>
  <si>
    <t>その他都市ガス(45MJ/m3)</t>
  </si>
  <si>
    <t>その他都市ガス(46MJ/m3)</t>
  </si>
  <si>
    <t>業務用給湯器液化石油ガス（LPG）</t>
  </si>
  <si>
    <t>業務用給湯器液化天然ガス（LNG）</t>
  </si>
  <si>
    <t>業務用給湯器天然ガス（LNGを除く）</t>
  </si>
  <si>
    <t>業務用給湯器電気</t>
  </si>
  <si>
    <t>業務用給湯器都市ガス(45MJ/m3)</t>
  </si>
  <si>
    <t>業務用給湯器都市ガス(46MJ/m3)</t>
  </si>
  <si>
    <t>空調熱源液化石油ガス（LPG）</t>
  </si>
  <si>
    <t>空調熱源液化天然ガス（LNG）</t>
  </si>
  <si>
    <t>空調熱源天然ガス（LNGを除く）</t>
  </si>
  <si>
    <t>空調熱源電気</t>
  </si>
  <si>
    <t>空調熱源都市ガス(45MJ/m3)</t>
  </si>
  <si>
    <t>空調熱源都市ガス(46MJ/m3)</t>
  </si>
  <si>
    <t>ボイラ液化石油ガス（LPG）</t>
  </si>
  <si>
    <t>ボイラ液化天然ガス（LNG）</t>
  </si>
  <si>
    <t>ボイラ天然ガス（LNGを除く）</t>
  </si>
  <si>
    <t>ボイラ電気</t>
  </si>
  <si>
    <t>ボイラ都市ガス(45MJ/m3)</t>
  </si>
  <si>
    <t>ボイラ都市ガス(46MJ/m3)</t>
  </si>
  <si>
    <t>産業用ヒートポンプ液化石油ガス（LPG）</t>
  </si>
  <si>
    <t>産業用ヒートポンプ液化天然ガス（LNG）</t>
  </si>
  <si>
    <t>産業用ヒートポンプ天然ガス（LNGを除く）</t>
  </si>
  <si>
    <t>産業用ヒートポンプ電気</t>
  </si>
  <si>
    <t>産業用ヒートポンプ都市ガス(45MJ/m3)</t>
  </si>
  <si>
    <t>産業用ヒートポンプ都市ガス(46MJ/m3)</t>
  </si>
  <si>
    <t>設備種別＋エネルギー種別　のパターン</t>
    <rPh sb="0" eb="4">
      <t>セツビシュベツ</t>
    </rPh>
    <rPh sb="10" eb="12">
      <t>シュベツ</t>
    </rPh>
    <phoneticPr fontId="1"/>
  </si>
  <si>
    <t>液化天然ガス（LNG）</t>
  </si>
  <si>
    <t>天然ガス（LNGを除く）</t>
  </si>
  <si>
    <t>業務用給湯器</t>
  </si>
  <si>
    <t>ボイラ</t>
  </si>
  <si>
    <t>産業用ヒートポンプ</t>
  </si>
  <si>
    <t>設備種別</t>
    <rPh sb="0" eb="2">
      <t>セツビ</t>
    </rPh>
    <rPh sb="2" eb="4">
      <t>シュベツ</t>
    </rPh>
    <phoneticPr fontId="1"/>
  </si>
  <si>
    <t>エネルギー種別だけみたときの高位発熱量</t>
    <rPh sb="5" eb="7">
      <t>シュベツ</t>
    </rPh>
    <rPh sb="14" eb="16">
      <t>コウイ</t>
    </rPh>
    <rPh sb="16" eb="19">
      <t>ハツネツリョウ</t>
    </rPh>
    <phoneticPr fontId="1"/>
  </si>
  <si>
    <t>エネルギー種別だけみたときの低位発熱量</t>
    <rPh sb="5" eb="7">
      <t>シュベツ</t>
    </rPh>
    <rPh sb="14" eb="16">
      <t>テイイ</t>
    </rPh>
    <rPh sb="16" eb="19">
      <t>ハツネツリョウ</t>
    </rPh>
    <phoneticPr fontId="1"/>
  </si>
  <si>
    <t>計算で使用する発熱量</t>
    <rPh sb="0" eb="2">
      <t>ケイサン</t>
    </rPh>
    <rPh sb="3" eb="5">
      <t>シヨウ</t>
    </rPh>
    <rPh sb="7" eb="10">
      <t>ハツネツリョウ</t>
    </rPh>
    <phoneticPr fontId="1"/>
  </si>
  <si>
    <t>名称</t>
    <rPh sb="0" eb="2">
      <t>メイショウ</t>
    </rPh>
    <phoneticPr fontId="1"/>
  </si>
  <si>
    <t>熱量換算係数</t>
    <rPh sb="0" eb="6">
      <t>ネツリョウカンサンケイスウ</t>
    </rPh>
    <phoneticPr fontId="1"/>
  </si>
  <si>
    <t>ボイラ</t>
    <phoneticPr fontId="1"/>
  </si>
  <si>
    <t>システム定格効率</t>
    <rPh sb="4" eb="6">
      <t>テイカク</t>
    </rPh>
    <rPh sb="6" eb="8">
      <t>コウリツ</t>
    </rPh>
    <phoneticPr fontId="1"/>
  </si>
  <si>
    <t>燃料種別</t>
    <rPh sb="0" eb="2">
      <t>ネンリョウ</t>
    </rPh>
    <rPh sb="2" eb="4">
      <t>シュベツ</t>
    </rPh>
    <phoneticPr fontId="1"/>
  </si>
  <si>
    <t>システムの熱量換算係数用</t>
    <rPh sb="5" eb="11">
      <t>ネツリョウカンサンケイスウ</t>
    </rPh>
    <rPh sb="11" eb="12">
      <t>ヨウ</t>
    </rPh>
    <phoneticPr fontId="1"/>
  </si>
  <si>
    <t>燃料用</t>
    <rPh sb="0" eb="2">
      <t>ネンリョウ</t>
    </rPh>
    <rPh sb="2" eb="3">
      <t>ヨウ</t>
    </rPh>
    <phoneticPr fontId="1"/>
  </si>
  <si>
    <t>←燃料の種別を選択</t>
    <rPh sb="1" eb="3">
      <t>ネンリョウ</t>
    </rPh>
    <rPh sb="4" eb="6">
      <t>シュベツ</t>
    </rPh>
    <rPh sb="7" eb="9">
      <t>センタク</t>
    </rPh>
    <phoneticPr fontId="1"/>
  </si>
  <si>
    <t>発電電力量
(既存電力削減量)</t>
    <rPh sb="0" eb="2">
      <t>ハツデン</t>
    </rPh>
    <rPh sb="2" eb="4">
      <t>デンリョク</t>
    </rPh>
    <rPh sb="4" eb="5">
      <t>リョウ</t>
    </rPh>
    <rPh sb="7" eb="9">
      <t>キゾン</t>
    </rPh>
    <rPh sb="9" eb="11">
      <t>デンリョク</t>
    </rPh>
    <rPh sb="11" eb="14">
      <t>サクゲンリョウ</t>
    </rPh>
    <phoneticPr fontId="1"/>
  </si>
  <si>
    <r>
      <t xml:space="preserve">【発電電力量】
赤枠内の数値を補助事業ポータルの既存設備のエネルギー使用量に転記
</t>
    </r>
    <r>
      <rPr>
        <sz val="10"/>
        <color rgb="FF0070C0"/>
        <rFont val="ＭＳ 明朝"/>
        <family val="1"/>
        <charset val="128"/>
      </rPr>
      <t>【導入設備エネルギー使用量（ガス）】
青枠内の数値を補助事業ポータルの導入設備のエネルギー使用量に転記</t>
    </r>
    <rPh sb="1" eb="3">
      <t>ハツデン</t>
    </rPh>
    <rPh sb="3" eb="5">
      <t>デンリョク</t>
    </rPh>
    <rPh sb="5" eb="6">
      <t>リョウ</t>
    </rPh>
    <rPh sb="24" eb="28">
      <t>キゾンセツビ</t>
    </rPh>
    <rPh sb="34" eb="37">
      <t>シヨウリョウ</t>
    </rPh>
    <rPh sb="43" eb="47">
      <t>ドウニュウセツビ</t>
    </rPh>
    <rPh sb="52" eb="55">
      <t>シヨウリョウ</t>
    </rPh>
    <rPh sb="61" eb="62">
      <t>アオ</t>
    </rPh>
    <rPh sb="77" eb="79">
      <t>ドウニュウ</t>
    </rPh>
    <rPh sb="79" eb="81">
      <t>セツビ</t>
    </rPh>
    <phoneticPr fontId="1"/>
  </si>
  <si>
    <t>様式　c-2-2-1 NO.</t>
    <rPh sb="0" eb="2">
      <t>ヨウシキ</t>
    </rPh>
    <phoneticPr fontId="1"/>
  </si>
  <si>
    <t>■発電電力量(既存電力削減量)・導入設備エネルギー使用量(ガス)</t>
    <rPh sb="16" eb="18">
      <t>ドウニュウ</t>
    </rPh>
    <rPh sb="18" eb="20">
      <t>セツビ</t>
    </rPh>
    <rPh sb="25" eb="28">
      <t>シヨウリョウ</t>
    </rPh>
    <phoneticPr fontId="5"/>
  </si>
  <si>
    <t>燃料使用量単位</t>
    <rPh sb="0" eb="2">
      <t>ネンリョウ</t>
    </rPh>
    <rPh sb="2" eb="5">
      <t>シヨウリョウ</t>
    </rPh>
    <phoneticPr fontId="1"/>
  </si>
  <si>
    <t>■エネルギー種別と発熱量</t>
    <rPh sb="6" eb="8">
      <t>シュベツ</t>
    </rPh>
    <rPh sb="9" eb="12">
      <t>ハツネツリョウ</t>
    </rPh>
    <phoneticPr fontId="1"/>
  </si>
  <si>
    <t>電気</t>
    <rPh sb="0" eb="2">
      <t>デンキ</t>
    </rPh>
    <phoneticPr fontId="1"/>
  </si>
  <si>
    <t>kWh</t>
    <phoneticPr fontId="1"/>
  </si>
  <si>
    <t>GJ/kWh</t>
    <phoneticPr fontId="1"/>
  </si>
  <si>
    <t>○○株式会社</t>
    <rPh sb="2" eb="6">
      <t>カブシキガイシャ</t>
    </rPh>
    <phoneticPr fontId="1"/>
  </si>
  <si>
    <t>□□コージェネレーションシステム</t>
    <phoneticPr fontId="1"/>
  </si>
  <si>
    <t>NEW-105PW</t>
    <phoneticPr fontId="1"/>
  </si>
  <si>
    <t>□□ボイラ</t>
    <phoneticPr fontId="1"/>
  </si>
  <si>
    <t>△△ヒートポンプ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</si>
</sst>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0.0%"/>
    <numFmt numFmtId="178" formatCode="0&quot;月&quot;"/>
    <numFmt numFmtId="179" formatCode="#,##0.0&quot;kｌ&quot;"/>
    <numFmt numFmtId="180" formatCode="#,##0.00_ ;[Red]\-#,##0.00\ "/>
    <numFmt numFmtId="181" formatCode="&quot;(&quot;@&quot;)&quot;"/>
    <numFmt numFmtId="182" formatCode="#,##0.000_);[Red]\(#,##0.000\)"/>
    <numFmt numFmtId="183" formatCode="0.00_ "/>
    <numFmt numFmtId="184" formatCode="#,##0.000_ "/>
    <numFmt numFmtId="185" formatCode="0.0_ "/>
    <numFmt numFmtId="186" formatCode="0.00_);[Red]\(0.00\)"/>
    <numFmt numFmtId="187" formatCode="0.0_);[Red]\(0.0\)"/>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sz val="10"/>
      <color rgb="FFFF0000"/>
      <name val="ＭＳ 明朝"/>
      <family val="1"/>
      <charset val="128"/>
    </font>
    <font>
      <sz val="9"/>
      <color rgb="FFFF0000"/>
      <name val="ＭＳ 明朝"/>
      <family val="1"/>
      <charset val="128"/>
    </font>
    <font>
      <sz val="7"/>
      <color rgb="FFFF0000"/>
      <name val="ＭＳ 明朝"/>
      <family val="1"/>
      <charset val="128"/>
    </font>
    <font>
      <sz val="8"/>
      <color rgb="FFFF0000"/>
      <name val="ＭＳ 明朝"/>
      <family val="1"/>
      <charset val="128"/>
    </font>
    <font>
      <b/>
      <sz val="14"/>
      <name val="ＭＳ 明朝"/>
      <family val="1"/>
      <charset val="128"/>
    </font>
    <font>
      <sz val="10"/>
      <color rgb="FF0070C0"/>
      <name val="ＭＳ 明朝"/>
      <family val="1"/>
      <charset val="128"/>
    </font>
    <font>
      <b/>
      <sz val="14"/>
      <color theme="1"/>
      <name val="ＭＳ 明朝"/>
      <family val="1"/>
      <charset val="128"/>
    </font>
    <font>
      <sz val="8"/>
      <color theme="1"/>
      <name val="ＭＳ 明朝"/>
      <family val="1"/>
      <charset val="128"/>
    </font>
    <font>
      <sz val="11"/>
      <color theme="1"/>
      <name val="ＭＳ 明朝"/>
      <family val="1"/>
      <charset val="128"/>
    </font>
    <font>
      <sz val="10.5"/>
      <color theme="1"/>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43">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xf numFmtId="0" fontId="3" fillId="0" borderId="0">
      <alignment vertical="center"/>
    </xf>
    <xf numFmtId="38" fontId="3" fillId="0" borderId="0" applyFont="0" applyFill="0" applyBorder="0" applyAlignment="0" applyProtection="0">
      <alignment vertical="center"/>
    </xf>
  </cellStyleXfs>
  <cellXfs count="224">
    <xf numFmtId="0" fontId="0" fillId="0" borderId="0" xfId="0">
      <alignment vertical="center"/>
    </xf>
    <xf numFmtId="0" fontId="16" fillId="0" borderId="0" xfId="21" applyFont="1">
      <alignment vertical="center"/>
    </xf>
    <xf numFmtId="0" fontId="7" fillId="0" borderId="0" xfId="22" applyFont="1">
      <alignment vertical="center"/>
    </xf>
    <xf numFmtId="0" fontId="19" fillId="0" borderId="0" xfId="21" applyFont="1">
      <alignment vertical="center"/>
    </xf>
    <xf numFmtId="180" fontId="22" fillId="0" borderId="1" xfId="23" applyNumberFormat="1" applyFont="1" applyFill="1" applyBorder="1" applyAlignment="1">
      <alignment horizontal="left" vertical="center" shrinkToFit="1"/>
    </xf>
    <xf numFmtId="0" fontId="22" fillId="0" borderId="1" xfId="0" applyFont="1" applyBorder="1" applyAlignment="1">
      <alignment horizontal="left" vertical="center"/>
    </xf>
    <xf numFmtId="0" fontId="23" fillId="3" borderId="1" xfId="0" applyFont="1" applyFill="1" applyBorder="1" applyAlignment="1">
      <alignment horizontal="left" vertical="center"/>
    </xf>
    <xf numFmtId="0" fontId="8" fillId="6" borderId="18" xfId="24" applyFont="1" applyFill="1" applyBorder="1" applyAlignment="1">
      <alignment horizontal="center" vertical="center" shrinkToFit="1"/>
    </xf>
    <xf numFmtId="38" fontId="8" fillId="6" borderId="19" xfId="4" applyFont="1" applyFill="1" applyBorder="1" applyAlignment="1">
      <alignment horizontal="right" vertical="center" shrinkToFit="1"/>
    </xf>
    <xf numFmtId="180" fontId="8" fillId="6" borderId="19" xfId="4" applyNumberFormat="1" applyFont="1" applyFill="1" applyBorder="1" applyAlignment="1">
      <alignment horizontal="center" vertical="center" shrinkToFit="1"/>
    </xf>
    <xf numFmtId="180" fontId="8" fillId="6" borderId="19" xfId="4" applyNumberFormat="1" applyFont="1" applyFill="1" applyBorder="1" applyAlignment="1">
      <alignment horizontal="left" vertical="center" shrinkToFit="1"/>
    </xf>
    <xf numFmtId="0" fontId="19" fillId="6" borderId="19" xfId="21" applyFont="1" applyFill="1" applyBorder="1" applyAlignment="1">
      <alignment horizontal="left" vertical="center"/>
    </xf>
    <xf numFmtId="0" fontId="19" fillId="6" borderId="28" xfId="21" applyFont="1" applyFill="1" applyBorder="1" applyAlignment="1">
      <alignment horizontal="left" vertical="center"/>
    </xf>
    <xf numFmtId="0" fontId="19" fillId="6" borderId="33" xfId="21" applyFont="1" applyFill="1" applyBorder="1" applyAlignment="1">
      <alignment horizontal="left" vertical="center"/>
    </xf>
    <xf numFmtId="0" fontId="8" fillId="0" borderId="0" xfId="22" applyFont="1" applyAlignment="1">
      <alignment horizontal="center" vertical="center" shrinkToFit="1"/>
    </xf>
    <xf numFmtId="0" fontId="26" fillId="0" borderId="0" xfId="0" applyFont="1">
      <alignment vertical="center"/>
    </xf>
    <xf numFmtId="0" fontId="22" fillId="0" borderId="1" xfId="24" applyFont="1" applyBorder="1" applyAlignment="1">
      <alignment horizontal="left" vertical="center" shrinkToFit="1"/>
    </xf>
    <xf numFmtId="0" fontId="19" fillId="0" borderId="1" xfId="21" applyFont="1" applyBorder="1" applyAlignment="1">
      <alignment horizontal="left" vertical="center"/>
    </xf>
    <xf numFmtId="0" fontId="16" fillId="0" borderId="1" xfId="21" applyFont="1" applyBorder="1">
      <alignment vertical="center"/>
    </xf>
    <xf numFmtId="180" fontId="22" fillId="0" borderId="7" xfId="23" applyNumberFormat="1" applyFont="1" applyFill="1" applyBorder="1" applyAlignment="1">
      <alignment horizontal="left" vertical="center" shrinkToFit="1"/>
    </xf>
    <xf numFmtId="0" fontId="10" fillId="0" borderId="0" xfId="7" applyFont="1" applyAlignment="1">
      <alignment horizontal="center" vertical="center"/>
    </xf>
    <xf numFmtId="0" fontId="10" fillId="0" borderId="0" xfId="7" applyFont="1" applyAlignment="1">
      <alignment vertical="center"/>
    </xf>
    <xf numFmtId="0" fontId="10" fillId="0" borderId="0" xfId="7" applyFont="1" applyAlignment="1">
      <alignment vertical="center" shrinkToFit="1"/>
    </xf>
    <xf numFmtId="0" fontId="10" fillId="0" borderId="8" xfId="7" applyFont="1" applyBorder="1" applyAlignment="1">
      <alignment vertical="center" shrinkToFit="1"/>
    </xf>
    <xf numFmtId="0" fontId="29" fillId="0" borderId="0" xfId="7" applyFont="1" applyAlignment="1">
      <alignment vertical="center"/>
    </xf>
    <xf numFmtId="0" fontId="33" fillId="0" borderId="0" xfId="7" applyFont="1" applyAlignment="1">
      <alignment horizontal="left" vertical="center"/>
    </xf>
    <xf numFmtId="185" fontId="10" fillId="0" borderId="0" xfId="7" applyNumberFormat="1" applyFont="1" applyAlignment="1">
      <alignment vertical="center" shrinkToFit="1"/>
    </xf>
    <xf numFmtId="0" fontId="36" fillId="0" borderId="0" xfId="7" applyFont="1" applyAlignment="1">
      <alignment vertical="top" wrapText="1"/>
    </xf>
    <xf numFmtId="0" fontId="32" fillId="0" borderId="12" xfId="7" applyFont="1" applyBorder="1" applyAlignment="1">
      <alignment vertical="center"/>
    </xf>
    <xf numFmtId="0" fontId="32" fillId="0" borderId="12" xfId="7" applyFont="1" applyBorder="1" applyAlignment="1">
      <alignment vertical="center" shrinkToFit="1"/>
    </xf>
    <xf numFmtId="0" fontId="10" fillId="0" borderId="0" xfId="7" applyFont="1" applyAlignment="1">
      <alignment horizontal="center" vertical="center" shrinkToFit="1"/>
    </xf>
    <xf numFmtId="0" fontId="27" fillId="0" borderId="0" xfId="0" applyFont="1">
      <alignment vertical="center"/>
    </xf>
    <xf numFmtId="186" fontId="10" fillId="0" borderId="5" xfId="0" applyNumberFormat="1" applyFont="1" applyBorder="1" applyAlignment="1">
      <alignment horizontal="center" vertical="center" shrinkToFit="1"/>
    </xf>
    <xf numFmtId="182" fontId="35" fillId="0" borderId="0" xfId="7" applyNumberFormat="1" applyFont="1" applyAlignment="1">
      <alignment vertical="top" wrapText="1" shrinkToFit="1"/>
    </xf>
    <xf numFmtId="186" fontId="10" fillId="0" borderId="1" xfId="5" applyNumberFormat="1" applyFont="1" applyFill="1" applyBorder="1" applyAlignment="1" applyProtection="1">
      <alignment vertical="center" shrinkToFit="1"/>
    </xf>
    <xf numFmtId="182" fontId="34" fillId="0" borderId="0" xfId="7" applyNumberFormat="1" applyFont="1" applyAlignment="1">
      <alignment vertical="top" shrinkToFit="1"/>
    </xf>
    <xf numFmtId="186" fontId="10" fillId="0" borderId="21" xfId="0" applyNumberFormat="1" applyFont="1" applyBorder="1" applyAlignment="1">
      <alignment horizontal="center" vertical="center" shrinkToFit="1"/>
    </xf>
    <xf numFmtId="186" fontId="10" fillId="0" borderId="2" xfId="7" applyNumberFormat="1" applyFont="1" applyBorder="1" applyAlignment="1">
      <alignment horizontal="center" vertical="center" shrinkToFit="1"/>
    </xf>
    <xf numFmtId="186" fontId="10" fillId="0" borderId="2" xfId="5" applyNumberFormat="1" applyFont="1" applyFill="1" applyBorder="1" applyAlignment="1" applyProtection="1">
      <alignment vertical="center" shrinkToFit="1"/>
    </xf>
    <xf numFmtId="182" fontId="34" fillId="0" borderId="8" xfId="7" applyNumberFormat="1" applyFont="1" applyBorder="1" applyAlignment="1">
      <alignment vertical="top" shrinkToFit="1"/>
    </xf>
    <xf numFmtId="179" fontId="10" fillId="0" borderId="0" xfId="7" applyNumberFormat="1" applyFont="1" applyAlignment="1">
      <alignment vertical="center" shrinkToFit="1"/>
    </xf>
    <xf numFmtId="0" fontId="27" fillId="0" borderId="0" xfId="0" applyFont="1" applyAlignment="1">
      <alignment horizontal="center" vertical="center"/>
    </xf>
    <xf numFmtId="0" fontId="10" fillId="0" borderId="5" xfId="0" applyFont="1" applyBorder="1" applyAlignment="1">
      <alignment horizontal="center" vertical="center" shrinkToFit="1"/>
    </xf>
    <xf numFmtId="0" fontId="27" fillId="0" borderId="0" xfId="0" applyFont="1" applyAlignment="1">
      <alignment horizontal="left" vertical="center"/>
    </xf>
    <xf numFmtId="0" fontId="10" fillId="0" borderId="21" xfId="0" applyFont="1" applyBorder="1" applyAlignment="1">
      <alignment horizontal="center" vertical="center" shrinkToFit="1"/>
    </xf>
    <xf numFmtId="0" fontId="10" fillId="0" borderId="2" xfId="0" applyFont="1" applyBorder="1" applyAlignment="1">
      <alignment vertical="center" shrinkToFit="1"/>
    </xf>
    <xf numFmtId="0" fontId="26" fillId="0" borderId="1" xfId="0" applyFont="1" applyBorder="1">
      <alignment vertical="center"/>
    </xf>
    <xf numFmtId="0" fontId="19" fillId="0" borderId="1" xfId="21" applyFont="1" applyBorder="1">
      <alignment vertical="center"/>
    </xf>
    <xf numFmtId="185" fontId="26" fillId="0" borderId="1" xfId="0" applyNumberFormat="1" applyFont="1" applyBorder="1">
      <alignment vertical="center"/>
    </xf>
    <xf numFmtId="186" fontId="10" fillId="0" borderId="10" xfId="5" applyNumberFormat="1" applyFont="1" applyFill="1" applyBorder="1" applyAlignment="1" applyProtection="1">
      <alignment vertical="center" shrinkToFit="1"/>
    </xf>
    <xf numFmtId="0" fontId="10" fillId="0" borderId="1" xfId="0" applyFont="1" applyBorder="1" applyAlignment="1">
      <alignment vertical="center" shrinkToFit="1"/>
    </xf>
    <xf numFmtId="0" fontId="10" fillId="0" borderId="1" xfId="0" applyFont="1" applyBorder="1" applyAlignment="1">
      <alignment horizontal="center" vertical="center" shrinkToFit="1"/>
    </xf>
    <xf numFmtId="0" fontId="10" fillId="0" borderId="27" xfId="0" applyFont="1" applyBorder="1" applyAlignment="1">
      <alignment horizontal="center" vertical="center" shrinkToFit="1"/>
    </xf>
    <xf numFmtId="0" fontId="23"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24" fillId="3" borderId="1" xfId="0" applyFont="1" applyFill="1" applyBorder="1" applyAlignment="1">
      <alignment horizontal="center" vertical="center" wrapText="1" shrinkToFit="1"/>
    </xf>
    <xf numFmtId="0" fontId="24" fillId="3" borderId="1" xfId="0" applyFont="1" applyFill="1" applyBorder="1" applyAlignment="1">
      <alignment horizontal="center" vertical="center" wrapText="1"/>
    </xf>
    <xf numFmtId="0" fontId="25" fillId="3" borderId="1" xfId="21" applyFont="1" applyFill="1" applyBorder="1" applyAlignment="1">
      <alignment horizontal="center" vertical="center"/>
    </xf>
    <xf numFmtId="0" fontId="16" fillId="3" borderId="1" xfId="21" applyFont="1" applyFill="1" applyBorder="1" applyAlignment="1">
      <alignment horizontal="center" vertical="center"/>
    </xf>
    <xf numFmtId="0" fontId="0" fillId="0" borderId="2" xfId="0" applyBorder="1">
      <alignment vertical="center"/>
    </xf>
    <xf numFmtId="0" fontId="40" fillId="0" borderId="0" xfId="38" applyFont="1"/>
    <xf numFmtId="0" fontId="41" fillId="0" borderId="0" xfId="38" applyFont="1"/>
    <xf numFmtId="0" fontId="43" fillId="0" borderId="0" xfId="38" applyFont="1"/>
    <xf numFmtId="0" fontId="43" fillId="0" borderId="3" xfId="38" applyFont="1" applyBorder="1" applyProtection="1">
      <protection locked="0"/>
    </xf>
    <xf numFmtId="0" fontId="41" fillId="0" borderId="20" xfId="38" applyFont="1" applyBorder="1" applyProtection="1">
      <protection locked="0"/>
    </xf>
    <xf numFmtId="0" fontId="41" fillId="0" borderId="4" xfId="38" applyFont="1" applyBorder="1" applyProtection="1">
      <protection locked="0"/>
    </xf>
    <xf numFmtId="0" fontId="41" fillId="0" borderId="8" xfId="38" applyFont="1" applyBorder="1" applyProtection="1">
      <protection locked="0"/>
    </xf>
    <xf numFmtId="0" fontId="41" fillId="0" borderId="0" xfId="38" applyFont="1" applyProtection="1">
      <protection locked="0"/>
    </xf>
    <xf numFmtId="0" fontId="41" fillId="0" borderId="9" xfId="38" applyFont="1" applyBorder="1" applyProtection="1">
      <protection locked="0"/>
    </xf>
    <xf numFmtId="0" fontId="41" fillId="0" borderId="10" xfId="38" applyFont="1" applyBorder="1" applyProtection="1">
      <protection locked="0"/>
    </xf>
    <xf numFmtId="0" fontId="41" fillId="0" borderId="12" xfId="38" applyFont="1" applyBorder="1" applyProtection="1">
      <protection locked="0"/>
    </xf>
    <xf numFmtId="0" fontId="41" fillId="0" borderId="11" xfId="38" applyFont="1" applyBorder="1" applyProtection="1">
      <protection locked="0"/>
    </xf>
    <xf numFmtId="0" fontId="43" fillId="0" borderId="8" xfId="38" applyFont="1" applyBorder="1" applyProtection="1">
      <protection locked="0"/>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0"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3" xfId="24" applyFont="1" applyFill="1" applyBorder="1" applyAlignment="1">
      <alignment horizontal="center" vertical="center" shrinkToFit="1"/>
    </xf>
    <xf numFmtId="38" fontId="8" fillId="7" borderId="23" xfId="4" applyFont="1" applyFill="1" applyBorder="1" applyAlignment="1">
      <alignment horizontal="center" vertical="center" shrinkToFit="1"/>
    </xf>
    <xf numFmtId="38" fontId="8" fillId="7" borderId="24" xfId="4" applyFont="1" applyFill="1" applyBorder="1" applyAlignment="1">
      <alignment horizontal="center" vertical="center" shrinkToFit="1"/>
    </xf>
    <xf numFmtId="38" fontId="8" fillId="7" borderId="25" xfId="4" applyFont="1" applyFill="1" applyBorder="1" applyAlignment="1">
      <alignment horizontal="center" vertical="center" shrinkToFit="1"/>
    </xf>
    <xf numFmtId="0" fontId="8" fillId="7" borderId="14" xfId="24" applyFont="1" applyFill="1" applyBorder="1" applyAlignment="1">
      <alignment horizontal="center" vertical="center" shrinkToFit="1"/>
    </xf>
    <xf numFmtId="0" fontId="7" fillId="7" borderId="14" xfId="0" applyFont="1" applyFill="1" applyBorder="1">
      <alignment vertical="center"/>
    </xf>
    <xf numFmtId="0" fontId="7" fillId="7" borderId="23" xfId="0" applyFont="1" applyFill="1" applyBorder="1">
      <alignment vertical="center"/>
    </xf>
    <xf numFmtId="0" fontId="7" fillId="7" borderId="15" xfId="0" applyFont="1" applyFill="1" applyBorder="1">
      <alignment vertical="center"/>
    </xf>
    <xf numFmtId="0" fontId="8" fillId="7" borderId="35" xfId="24" applyFont="1" applyFill="1" applyBorder="1" applyAlignment="1">
      <alignment horizontal="center" vertical="center" shrinkToFit="1"/>
    </xf>
    <xf numFmtId="38" fontId="8" fillId="7" borderId="8" xfId="4" applyFont="1" applyFill="1" applyBorder="1" applyAlignment="1">
      <alignment horizontal="center" vertical="center" shrinkToFit="1"/>
    </xf>
    <xf numFmtId="38" fontId="8" fillId="7" borderId="0" xfId="4" applyFont="1" applyFill="1" applyBorder="1" applyAlignment="1">
      <alignment horizontal="center" vertical="center" shrinkToFit="1"/>
    </xf>
    <xf numFmtId="38" fontId="8" fillId="7" borderId="9" xfId="4" applyFont="1" applyFill="1" applyBorder="1" applyAlignment="1">
      <alignment horizontal="center" vertical="center" shrinkToFit="1"/>
    </xf>
    <xf numFmtId="0" fontId="8" fillId="7" borderId="36" xfId="24" applyFont="1" applyFill="1" applyBorder="1" applyAlignment="1">
      <alignment horizontal="center" vertical="center" shrinkToFit="1"/>
    </xf>
    <xf numFmtId="0" fontId="7" fillId="7" borderId="36" xfId="0" applyFont="1" applyFill="1" applyBorder="1">
      <alignment vertical="center"/>
    </xf>
    <xf numFmtId="0" fontId="7" fillId="7" borderId="8" xfId="0" applyFont="1" applyFill="1" applyBorder="1">
      <alignment vertical="center"/>
    </xf>
    <xf numFmtId="0" fontId="7" fillId="7" borderId="37" xfId="0" applyFont="1" applyFill="1" applyBorder="1">
      <alignment vertical="center"/>
    </xf>
    <xf numFmtId="0" fontId="8" fillId="7" borderId="26"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0" fontId="8" fillId="7" borderId="27" xfId="24" applyFont="1" applyFill="1" applyBorder="1" applyAlignment="1">
      <alignment horizontal="center" vertical="center" shrinkToFit="1"/>
    </xf>
    <xf numFmtId="0" fontId="8" fillId="7" borderId="21" xfId="24" applyFont="1" applyFill="1" applyBorder="1" applyAlignment="1">
      <alignment horizontal="center" vertical="center" shrinkToFit="1"/>
    </xf>
    <xf numFmtId="0" fontId="8" fillId="7" borderId="30" xfId="24" applyFont="1" applyFill="1" applyBorder="1" applyAlignment="1">
      <alignment horizontal="center" vertical="center" shrinkToFit="1"/>
    </xf>
    <xf numFmtId="0" fontId="8" fillId="7" borderId="17" xfId="24" applyFont="1" applyFill="1" applyBorder="1" applyAlignment="1">
      <alignment horizontal="center" vertical="center" shrinkToFit="1"/>
    </xf>
    <xf numFmtId="38" fontId="8" fillId="7" borderId="2" xfId="4" applyFont="1" applyFill="1" applyBorder="1" applyAlignment="1">
      <alignment horizontal="right" vertical="center" shrinkToFit="1"/>
    </xf>
    <xf numFmtId="180" fontId="8" fillId="7" borderId="2" xfId="4" applyNumberFormat="1" applyFont="1" applyFill="1" applyBorder="1" applyAlignment="1">
      <alignment horizontal="center" vertical="center" shrinkToFit="1"/>
    </xf>
    <xf numFmtId="180" fontId="8" fillId="7" borderId="2" xfId="4" applyNumberFormat="1" applyFont="1" applyFill="1" applyBorder="1" applyAlignment="1">
      <alignment horizontal="left" vertical="center" shrinkToFit="1"/>
    </xf>
    <xf numFmtId="0" fontId="8" fillId="7" borderId="2" xfId="0" applyFont="1" applyFill="1" applyBorder="1" applyAlignment="1">
      <alignment horizontal="left" vertical="center"/>
    </xf>
    <xf numFmtId="0" fontId="8" fillId="7" borderId="10" xfId="0" applyFont="1" applyFill="1" applyBorder="1" applyAlignment="1">
      <alignment horizontal="left" vertical="center"/>
    </xf>
    <xf numFmtId="0" fontId="8" fillId="7" borderId="31" xfId="0" applyFont="1" applyFill="1" applyBorder="1" applyAlignment="1">
      <alignment horizontal="left" vertical="center"/>
    </xf>
    <xf numFmtId="0" fontId="8" fillId="7" borderId="16"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0" fontId="8" fillId="7" borderId="1" xfId="4" applyNumberFormat="1" applyFont="1" applyFill="1" applyBorder="1" applyAlignment="1">
      <alignment horizontal="center" vertical="center" shrinkToFit="1"/>
    </xf>
    <xf numFmtId="180"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5" xfId="21" applyFont="1" applyFill="1" applyBorder="1" applyAlignment="1">
      <alignment horizontal="left" vertical="center"/>
    </xf>
    <xf numFmtId="0" fontId="19" fillId="7" borderId="32" xfId="21" applyFont="1" applyFill="1" applyBorder="1" applyAlignment="1">
      <alignment horizontal="left" vertical="center"/>
    </xf>
    <xf numFmtId="0" fontId="8" fillId="7" borderId="7" xfId="24" applyFont="1" applyFill="1" applyBorder="1" applyAlignment="1">
      <alignment horizontal="center" vertical="center" shrinkToFit="1"/>
    </xf>
    <xf numFmtId="0" fontId="8" fillId="7" borderId="1" xfId="0" applyFont="1" applyFill="1" applyBorder="1" applyAlignment="1">
      <alignment horizontal="left" vertical="center"/>
    </xf>
    <xf numFmtId="0" fontId="8" fillId="7" borderId="5" xfId="0" applyFont="1" applyFill="1" applyBorder="1" applyAlignment="1">
      <alignment horizontal="left" vertical="center"/>
    </xf>
    <xf numFmtId="0" fontId="8" fillId="7" borderId="1" xfId="0" applyFont="1" applyFill="1" applyBorder="1">
      <alignment vertical="center"/>
    </xf>
    <xf numFmtId="0" fontId="8" fillId="7" borderId="1" xfId="0" applyFont="1" applyFill="1" applyBorder="1" applyAlignment="1">
      <alignment horizontal="right" vertical="center" shrinkToFit="1"/>
    </xf>
    <xf numFmtId="187" fontId="10" fillId="0" borderId="2" xfId="0" applyNumberFormat="1" applyFont="1" applyBorder="1" applyAlignment="1">
      <alignment horizontal="right" vertical="center" shrinkToFit="1"/>
    </xf>
    <xf numFmtId="0" fontId="10" fillId="4" borderId="2" xfId="7" applyFont="1" applyFill="1" applyBorder="1" applyAlignment="1">
      <alignment horizontal="center" vertical="center" shrinkToFit="1"/>
    </xf>
    <xf numFmtId="0" fontId="10" fillId="4" borderId="2" xfId="0" applyFont="1" applyFill="1" applyBorder="1" applyAlignment="1">
      <alignment horizontal="center" vertical="center" shrinkToFit="1"/>
    </xf>
    <xf numFmtId="187" fontId="10" fillId="0" borderId="1" xfId="0" applyNumberFormat="1" applyFont="1" applyBorder="1" applyAlignment="1">
      <alignment horizontal="right" vertical="center" shrinkToFit="1"/>
    </xf>
    <xf numFmtId="178" fontId="10" fillId="4" borderId="27" xfId="7" applyNumberFormat="1" applyFont="1" applyFill="1" applyBorder="1" applyAlignment="1">
      <alignment horizontal="center" vertical="center" shrinkToFit="1"/>
    </xf>
    <xf numFmtId="185" fontId="10" fillId="2" borderId="27" xfId="0" applyNumberFormat="1" applyFont="1" applyFill="1" applyBorder="1" applyAlignment="1" applyProtection="1">
      <alignment horizontal="center" vertical="center" shrinkToFit="1"/>
      <protection locked="0"/>
    </xf>
    <xf numFmtId="178" fontId="10" fillId="4" borderId="1" xfId="7" applyNumberFormat="1" applyFont="1" applyFill="1" applyBorder="1" applyAlignment="1">
      <alignment horizontal="center" vertical="center" shrinkToFit="1"/>
    </xf>
    <xf numFmtId="185" fontId="10" fillId="2" borderId="1" xfId="0" applyNumberFormat="1" applyFont="1" applyFill="1" applyBorder="1" applyAlignment="1" applyProtection="1">
      <alignment horizontal="center" vertical="center" shrinkToFit="1"/>
      <protection locked="0"/>
    </xf>
    <xf numFmtId="181" fontId="10" fillId="0" borderId="0" xfId="7" applyNumberFormat="1" applyFont="1" applyAlignment="1">
      <alignment horizontal="center" vertical="center" shrinkToFit="1"/>
    </xf>
    <xf numFmtId="182" fontId="35" fillId="0" borderId="0" xfId="7" applyNumberFormat="1" applyFont="1" applyAlignment="1">
      <alignment horizontal="left" vertical="top" wrapText="1" shrinkToFit="1"/>
    </xf>
    <xf numFmtId="0" fontId="32" fillId="4" borderId="1" xfId="7" applyFont="1" applyFill="1" applyBorder="1" applyAlignment="1">
      <alignment horizontal="center" vertical="center" wrapText="1" shrinkToFit="1"/>
    </xf>
    <xf numFmtId="0" fontId="10" fillId="4" borderId="1" xfId="7" applyFont="1" applyFill="1" applyBorder="1" applyAlignment="1">
      <alignment horizontal="center" vertical="center" shrinkToFit="1"/>
    </xf>
    <xf numFmtId="0" fontId="10" fillId="4" borderId="34" xfId="0" applyFont="1" applyFill="1" applyBorder="1" applyAlignment="1">
      <alignment horizontal="center" vertical="center" wrapText="1" shrinkToFit="1"/>
    </xf>
    <xf numFmtId="0" fontId="10" fillId="4" borderId="1" xfId="0" applyFont="1" applyFill="1" applyBorder="1" applyAlignment="1">
      <alignment horizontal="center" vertical="center" shrinkToFit="1"/>
    </xf>
    <xf numFmtId="0" fontId="10" fillId="4" borderId="34" xfId="0" applyFont="1" applyFill="1" applyBorder="1" applyAlignment="1">
      <alignment horizontal="center" vertical="center" shrinkToFit="1"/>
    </xf>
    <xf numFmtId="0" fontId="10" fillId="4" borderId="10" xfId="7" applyFont="1" applyFill="1" applyBorder="1" applyAlignment="1">
      <alignment horizontal="center" vertical="center" shrinkToFit="1"/>
    </xf>
    <xf numFmtId="0" fontId="10" fillId="4" borderId="12" xfId="7" applyFont="1" applyFill="1" applyBorder="1" applyAlignment="1">
      <alignment horizontal="center" vertical="center" shrinkToFit="1"/>
    </xf>
    <xf numFmtId="0" fontId="10" fillId="4" borderId="11" xfId="7" applyFont="1" applyFill="1" applyBorder="1" applyAlignment="1">
      <alignment horizontal="center" vertical="center" shrinkToFit="1"/>
    </xf>
    <xf numFmtId="186" fontId="10" fillId="0" borderId="2" xfId="7" applyNumberFormat="1" applyFont="1" applyBorder="1" applyAlignment="1">
      <alignment horizontal="right" vertical="center" shrinkToFit="1"/>
    </xf>
    <xf numFmtId="187" fontId="10" fillId="5" borderId="10" xfId="4" applyNumberFormat="1" applyFont="1" applyFill="1" applyBorder="1" applyAlignment="1" applyProtection="1">
      <alignment horizontal="right" vertical="center" shrinkToFit="1"/>
    </xf>
    <xf numFmtId="187" fontId="10" fillId="5" borderId="12" xfId="4" applyNumberFormat="1" applyFont="1" applyFill="1" applyBorder="1" applyAlignment="1" applyProtection="1">
      <alignment horizontal="right" vertical="center" shrinkToFit="1"/>
    </xf>
    <xf numFmtId="187" fontId="10" fillId="5" borderId="11" xfId="4" applyNumberFormat="1" applyFont="1" applyFill="1" applyBorder="1" applyAlignment="1" applyProtection="1">
      <alignment horizontal="right" vertical="center" shrinkToFit="1"/>
    </xf>
    <xf numFmtId="0" fontId="10" fillId="4" borderId="1" xfId="7" applyFont="1" applyFill="1" applyBorder="1" applyAlignment="1">
      <alignment horizontal="center" vertical="center" textRotation="255" shrinkToFit="1"/>
    </xf>
    <xf numFmtId="0" fontId="10" fillId="4" borderId="1" xfId="7" applyFont="1" applyFill="1" applyBorder="1" applyAlignment="1">
      <alignment horizontal="center" vertical="center" wrapText="1" shrinkToFit="1"/>
    </xf>
    <xf numFmtId="178" fontId="10" fillId="4" borderId="5" xfId="7" applyNumberFormat="1" applyFont="1" applyFill="1" applyBorder="1" applyAlignment="1">
      <alignment horizontal="center" vertical="center" shrinkToFit="1"/>
    </xf>
    <xf numFmtId="178" fontId="10" fillId="4" borderId="6" xfId="7" applyNumberFormat="1" applyFont="1" applyFill="1" applyBorder="1" applyAlignment="1">
      <alignment horizontal="center" vertical="center" shrinkToFit="1"/>
    </xf>
    <xf numFmtId="178" fontId="10" fillId="4" borderId="7" xfId="7" applyNumberFormat="1" applyFont="1" applyFill="1" applyBorder="1" applyAlignment="1">
      <alignment horizontal="center" vertical="center" shrinkToFit="1"/>
    </xf>
    <xf numFmtId="186" fontId="10" fillId="2" borderId="5" xfId="0" applyNumberFormat="1" applyFont="1" applyFill="1" applyBorder="1" applyAlignment="1" applyProtection="1">
      <alignment horizontal="right" vertical="center" shrinkToFit="1"/>
      <protection locked="0"/>
    </xf>
    <xf numFmtId="186" fontId="10" fillId="2" borderId="6" xfId="0" applyNumberFormat="1" applyFont="1" applyFill="1" applyBorder="1" applyAlignment="1" applyProtection="1">
      <alignment horizontal="right" vertical="center" shrinkToFit="1"/>
      <protection locked="0"/>
    </xf>
    <xf numFmtId="186" fontId="10" fillId="2" borderId="7" xfId="0" applyNumberFormat="1" applyFont="1" applyFill="1" applyBorder="1" applyAlignment="1" applyProtection="1">
      <alignment horizontal="right" vertical="center" shrinkToFit="1"/>
      <protection locked="0"/>
    </xf>
    <xf numFmtId="187" fontId="10" fillId="0" borderId="1" xfId="5" applyNumberFormat="1" applyFont="1" applyFill="1" applyBorder="1" applyAlignment="1" applyProtection="1">
      <alignment horizontal="right" vertical="center" shrinkToFit="1"/>
    </xf>
    <xf numFmtId="178" fontId="10" fillId="4" borderId="21" xfId="7" applyNumberFormat="1" applyFont="1" applyFill="1" applyBorder="1" applyAlignment="1">
      <alignment horizontal="center" vertical="center" shrinkToFit="1"/>
    </xf>
    <xf numFmtId="178" fontId="10" fillId="4" borderId="29" xfId="7" applyNumberFormat="1" applyFont="1" applyFill="1" applyBorder="1" applyAlignment="1">
      <alignment horizontal="center" vertical="center" shrinkToFit="1"/>
    </xf>
    <xf numFmtId="178" fontId="10" fillId="4" borderId="22" xfId="7" applyNumberFormat="1" applyFont="1" applyFill="1" applyBorder="1" applyAlignment="1">
      <alignment horizontal="center" vertical="center" shrinkToFit="1"/>
    </xf>
    <xf numFmtId="186" fontId="10" fillId="2" borderId="21" xfId="0" applyNumberFormat="1" applyFont="1" applyFill="1" applyBorder="1" applyAlignment="1" applyProtection="1">
      <alignment horizontal="right" vertical="center" shrinkToFit="1"/>
      <protection locked="0"/>
    </xf>
    <xf numFmtId="186" fontId="10" fillId="2" borderId="29" xfId="0" applyNumberFormat="1" applyFont="1" applyFill="1" applyBorder="1" applyAlignment="1" applyProtection="1">
      <alignment horizontal="right" vertical="center" shrinkToFit="1"/>
      <protection locked="0"/>
    </xf>
    <xf numFmtId="186" fontId="10" fillId="2" borderId="22" xfId="0" applyNumberFormat="1" applyFont="1" applyFill="1" applyBorder="1" applyAlignment="1" applyProtection="1">
      <alignment horizontal="right" vertical="center" shrinkToFit="1"/>
      <protection locked="0"/>
    </xf>
    <xf numFmtId="185" fontId="10" fillId="2" borderId="1" xfId="7" applyNumberFormat="1" applyFont="1" applyFill="1" applyBorder="1" applyAlignment="1" applyProtection="1">
      <alignment horizontal="center" vertical="center" shrinkToFit="1"/>
      <protection locked="0"/>
    </xf>
    <xf numFmtId="0" fontId="10" fillId="4" borderId="3" xfId="7" applyFont="1" applyFill="1" applyBorder="1" applyAlignment="1">
      <alignment horizontal="center" vertical="center" textRotation="255" wrapText="1" shrinkToFit="1"/>
    </xf>
    <xf numFmtId="0" fontId="10" fillId="4" borderId="20" xfId="7" applyFont="1" applyFill="1" applyBorder="1" applyAlignment="1">
      <alignment horizontal="center" vertical="center" textRotation="255" shrinkToFit="1"/>
    </xf>
    <xf numFmtId="0" fontId="10" fillId="4" borderId="4" xfId="7" applyFont="1" applyFill="1" applyBorder="1" applyAlignment="1">
      <alignment horizontal="center" vertical="center" textRotation="255" shrinkToFit="1"/>
    </xf>
    <xf numFmtId="0" fontId="10" fillId="4" borderId="8" xfId="7" applyFont="1" applyFill="1" applyBorder="1" applyAlignment="1">
      <alignment horizontal="center" vertical="center" textRotation="255" shrinkToFit="1"/>
    </xf>
    <xf numFmtId="0" fontId="10" fillId="4" borderId="0" xfId="7" applyFont="1" applyFill="1" applyAlignment="1">
      <alignment horizontal="center" vertical="center" textRotation="255" shrinkToFit="1"/>
    </xf>
    <xf numFmtId="0" fontId="10" fillId="4" borderId="9" xfId="7" applyFont="1" applyFill="1" applyBorder="1" applyAlignment="1">
      <alignment horizontal="center" vertical="center" textRotation="255" shrinkToFit="1"/>
    </xf>
    <xf numFmtId="0" fontId="10" fillId="4" borderId="10" xfId="7" applyFont="1" applyFill="1" applyBorder="1" applyAlignment="1">
      <alignment horizontal="center" vertical="center" textRotation="255" shrinkToFit="1"/>
    </xf>
    <xf numFmtId="0" fontId="10" fillId="4" borderId="12" xfId="7" applyFont="1" applyFill="1" applyBorder="1" applyAlignment="1">
      <alignment horizontal="center" vertical="center" textRotation="255" shrinkToFit="1"/>
    </xf>
    <xf numFmtId="0" fontId="10" fillId="4" borderId="11" xfId="7" applyFont="1" applyFill="1" applyBorder="1" applyAlignment="1">
      <alignment horizontal="center" vertical="center" textRotation="255" shrinkToFit="1"/>
    </xf>
    <xf numFmtId="0" fontId="10" fillId="4" borderId="3" xfId="7" applyFont="1" applyFill="1" applyBorder="1" applyAlignment="1">
      <alignment horizontal="center" vertical="center" shrinkToFit="1"/>
    </xf>
    <xf numFmtId="0" fontId="10" fillId="4" borderId="20" xfId="7" applyFont="1" applyFill="1" applyBorder="1" applyAlignment="1">
      <alignment horizontal="center" vertical="center" shrinkToFit="1"/>
    </xf>
    <xf numFmtId="0" fontId="10" fillId="4" borderId="4" xfId="7" applyFont="1" applyFill="1" applyBorder="1" applyAlignment="1">
      <alignment horizontal="center" vertical="center" shrinkToFit="1"/>
    </xf>
    <xf numFmtId="0" fontId="32" fillId="4" borderId="3" xfId="7" applyFont="1" applyFill="1" applyBorder="1" applyAlignment="1">
      <alignment horizontal="center" vertical="center" wrapText="1" shrinkToFit="1"/>
    </xf>
    <xf numFmtId="0" fontId="32" fillId="4" borderId="20" xfId="7" applyFont="1" applyFill="1" applyBorder="1" applyAlignment="1">
      <alignment horizontal="center" vertical="center" wrapText="1" shrinkToFit="1"/>
    </xf>
    <xf numFmtId="0" fontId="32" fillId="4" borderId="4" xfId="7" applyFont="1" applyFill="1" applyBorder="1" applyAlignment="1">
      <alignment horizontal="center" vertical="center" wrapText="1" shrinkToFit="1"/>
    </xf>
    <xf numFmtId="2" fontId="32" fillId="4" borderId="3" xfId="7" applyNumberFormat="1" applyFont="1" applyFill="1" applyBorder="1" applyAlignment="1">
      <alignment horizontal="center" vertical="center" wrapText="1" shrinkToFit="1"/>
    </xf>
    <xf numFmtId="2" fontId="32" fillId="4" borderId="20" xfId="7" applyNumberFormat="1" applyFont="1" applyFill="1" applyBorder="1" applyAlignment="1">
      <alignment horizontal="center" vertical="center" wrapText="1" shrinkToFit="1"/>
    </xf>
    <xf numFmtId="2" fontId="32" fillId="4" borderId="4" xfId="7" applyNumberFormat="1" applyFont="1" applyFill="1" applyBorder="1" applyAlignment="1">
      <alignment horizontal="center" vertical="center" wrapText="1" shrinkToFit="1"/>
    </xf>
    <xf numFmtId="179" fontId="10" fillId="0" borderId="8" xfId="7" applyNumberFormat="1" applyFont="1" applyBorder="1" applyAlignment="1">
      <alignment horizontal="center" vertical="center" shrinkToFit="1"/>
    </xf>
    <xf numFmtId="179" fontId="10" fillId="0" borderId="0" xfId="7" applyNumberFormat="1" applyFont="1" applyAlignment="1">
      <alignment horizontal="center" vertical="center" shrinkToFit="1"/>
    </xf>
    <xf numFmtId="186" fontId="10" fillId="2" borderId="1" xfId="0" applyNumberFormat="1" applyFont="1" applyFill="1" applyBorder="1" applyAlignment="1" applyProtection="1">
      <alignment horizontal="right" vertical="center" shrinkToFit="1"/>
      <protection locked="0"/>
    </xf>
    <xf numFmtId="182" fontId="34" fillId="0" borderId="0" xfId="7" applyNumberFormat="1" applyFont="1" applyAlignment="1">
      <alignment horizontal="left" vertical="top" wrapText="1" shrinkToFit="1"/>
    </xf>
    <xf numFmtId="0" fontId="34" fillId="0" borderId="0" xfId="7" applyFont="1" applyAlignment="1">
      <alignment horizontal="left" vertical="top" wrapText="1"/>
    </xf>
    <xf numFmtId="183" fontId="10" fillId="2" borderId="1" xfId="7" applyNumberFormat="1" applyFont="1" applyFill="1" applyBorder="1" applyAlignment="1" applyProtection="1">
      <alignment horizontal="center" vertical="center" shrinkToFit="1"/>
      <protection locked="0"/>
    </xf>
    <xf numFmtId="0" fontId="10" fillId="0" borderId="1" xfId="7" applyFont="1" applyBorder="1" applyAlignment="1">
      <alignment horizontal="center" vertical="center" shrinkToFit="1"/>
    </xf>
    <xf numFmtId="0" fontId="10" fillId="4" borderId="5" xfId="7" applyFont="1" applyFill="1" applyBorder="1" applyAlignment="1">
      <alignment horizontal="center" vertical="center" shrinkToFit="1"/>
    </xf>
    <xf numFmtId="0" fontId="10" fillId="4" borderId="6" xfId="7" applyFont="1" applyFill="1" applyBorder="1" applyAlignment="1">
      <alignment horizontal="center" vertical="center" shrinkToFit="1"/>
    </xf>
    <xf numFmtId="0" fontId="10" fillId="4" borderId="7" xfId="7" applyFont="1" applyFill="1" applyBorder="1" applyAlignment="1">
      <alignment horizontal="center" vertical="center" shrinkToFit="1"/>
    </xf>
    <xf numFmtId="0" fontId="10" fillId="2" borderId="5" xfId="7" applyFont="1" applyFill="1" applyBorder="1" applyAlignment="1" applyProtection="1">
      <alignment horizontal="center" vertical="center" shrinkToFit="1"/>
      <protection locked="0"/>
    </xf>
    <xf numFmtId="0" fontId="10" fillId="2" borderId="6" xfId="7" applyFont="1" applyFill="1" applyBorder="1" applyAlignment="1" applyProtection="1">
      <alignment horizontal="center" vertical="center" shrinkToFit="1"/>
      <protection locked="0"/>
    </xf>
    <xf numFmtId="0" fontId="10" fillId="2" borderId="7" xfId="7" applyFont="1" applyFill="1" applyBorder="1" applyAlignment="1" applyProtection="1">
      <alignment horizontal="center" vertical="center" shrinkToFit="1"/>
      <protection locked="0"/>
    </xf>
    <xf numFmtId="183" fontId="10" fillId="2" borderId="5" xfId="7" applyNumberFormat="1" applyFont="1" applyFill="1" applyBorder="1" applyAlignment="1" applyProtection="1">
      <alignment horizontal="center" vertical="center" shrinkToFit="1"/>
      <protection locked="0"/>
    </xf>
    <xf numFmtId="183" fontId="10" fillId="2" borderId="6" xfId="7" applyNumberFormat="1" applyFont="1" applyFill="1" applyBorder="1" applyAlignment="1" applyProtection="1">
      <alignment horizontal="center" vertical="center" shrinkToFit="1"/>
      <protection locked="0"/>
    </xf>
    <xf numFmtId="183" fontId="10" fillId="2" borderId="7" xfId="7" applyNumberFormat="1" applyFont="1" applyFill="1" applyBorder="1" applyAlignment="1" applyProtection="1">
      <alignment horizontal="center" vertical="center" shrinkToFit="1"/>
      <protection locked="0"/>
    </xf>
    <xf numFmtId="185" fontId="10" fillId="4" borderId="1" xfId="7" applyNumberFormat="1" applyFont="1" applyFill="1" applyBorder="1" applyAlignment="1">
      <alignment horizontal="center" vertical="center" shrinkToFit="1"/>
    </xf>
    <xf numFmtId="0" fontId="38" fillId="0" borderId="20" xfId="7" applyFont="1" applyBorder="1" applyAlignment="1">
      <alignment horizontal="left" vertical="center" shrinkToFit="1"/>
    </xf>
    <xf numFmtId="0" fontId="38" fillId="0" borderId="0" xfId="7" applyFont="1" applyAlignment="1">
      <alignment horizontal="left" vertical="center" shrinkToFit="1"/>
    </xf>
    <xf numFmtId="184" fontId="37" fillId="0" borderId="0" xfId="7" applyNumberFormat="1" applyFont="1" applyAlignment="1">
      <alignment horizontal="left" vertical="center" wrapText="1" shrinkToFit="1"/>
    </xf>
    <xf numFmtId="0" fontId="34" fillId="0" borderId="0" xfId="7" quotePrefix="1" applyFont="1" applyAlignment="1">
      <alignment horizontal="left" vertical="center" shrinkToFit="1"/>
    </xf>
    <xf numFmtId="0" fontId="34" fillId="0" borderId="0" xfId="7" applyFont="1" applyAlignment="1">
      <alignment horizontal="left" vertical="center" shrinkToFit="1"/>
    </xf>
    <xf numFmtId="0" fontId="10" fillId="2" borderId="5" xfId="7" applyFont="1" applyFill="1" applyBorder="1" applyAlignment="1" applyProtection="1">
      <alignment horizontal="left" vertical="center" shrinkToFit="1"/>
      <protection locked="0"/>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33" fillId="0" borderId="0" xfId="7" applyFont="1" applyAlignment="1">
      <alignment horizontal="left" vertical="center" shrinkToFit="1"/>
    </xf>
    <xf numFmtId="0" fontId="29" fillId="4" borderId="5" xfId="7" applyFont="1" applyFill="1" applyBorder="1" applyAlignment="1">
      <alignment horizontal="center" vertical="center" shrinkToFit="1"/>
    </xf>
    <xf numFmtId="0" fontId="29" fillId="4" borderId="6" xfId="7" applyFont="1" applyFill="1" applyBorder="1" applyAlignment="1">
      <alignment horizontal="center" vertical="center" shrinkToFit="1"/>
    </xf>
    <xf numFmtId="0" fontId="29" fillId="4" borderId="7" xfId="7" applyFont="1" applyFill="1" applyBorder="1" applyAlignment="1">
      <alignment horizontal="center" vertical="center" shrinkToFit="1"/>
    </xf>
    <xf numFmtId="0" fontId="31" fillId="0" borderId="0" xfId="7" applyFont="1" applyAlignment="1">
      <alignment horizontal="left" vertical="center"/>
    </xf>
    <xf numFmtId="0" fontId="10" fillId="2" borderId="5" xfId="7" applyFont="1" applyFill="1" applyBorder="1" applyAlignment="1">
      <alignment horizontal="center" vertical="center"/>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0" borderId="8" xfId="7" applyFont="1" applyBorder="1" applyAlignment="1">
      <alignment horizontal="left" vertical="center"/>
    </xf>
    <xf numFmtId="0" fontId="10" fillId="0" borderId="0" xfId="7" applyFont="1" applyAlignment="1">
      <alignment horizontal="left" vertical="center"/>
    </xf>
    <xf numFmtId="0" fontId="10" fillId="0" borderId="5" xfId="7" applyFont="1" applyBorder="1" applyAlignment="1">
      <alignment horizontal="left" vertical="center" shrinkToFit="1"/>
    </xf>
    <xf numFmtId="0" fontId="10" fillId="0" borderId="6" xfId="7" applyFont="1" applyBorder="1" applyAlignment="1">
      <alignment horizontal="left" vertical="center" shrinkToFit="1"/>
    </xf>
    <xf numFmtId="0" fontId="10" fillId="0" borderId="7" xfId="7" applyFont="1" applyBorder="1" applyAlignment="1">
      <alignment horizontal="left" vertical="center" shrinkToFit="1"/>
    </xf>
    <xf numFmtId="0" fontId="10" fillId="0" borderId="8" xfId="7" applyFont="1" applyBorder="1" applyAlignment="1">
      <alignment horizontal="center" vertical="center" shrinkToFit="1"/>
    </xf>
    <xf numFmtId="0" fontId="10" fillId="0" borderId="0" xfId="7" applyFont="1" applyAlignment="1">
      <alignment horizontal="center" vertical="center" shrinkToFit="1"/>
    </xf>
    <xf numFmtId="0" fontId="10" fillId="2" borderId="3" xfId="7" applyFont="1" applyFill="1" applyBorder="1" applyAlignment="1" applyProtection="1">
      <alignment horizontal="left" vertical="center" shrinkToFit="1"/>
      <protection locked="0"/>
    </xf>
    <xf numFmtId="0" fontId="10" fillId="2" borderId="20" xfId="7" applyFont="1" applyFill="1" applyBorder="1" applyAlignment="1" applyProtection="1">
      <alignment horizontal="left" vertical="center" shrinkToFit="1"/>
      <protection locked="0"/>
    </xf>
    <xf numFmtId="0" fontId="10" fillId="2" borderId="10" xfId="7" applyFont="1" applyFill="1" applyBorder="1" applyAlignment="1" applyProtection="1">
      <alignment horizontal="left" vertical="center" shrinkToFit="1"/>
      <protection locked="0"/>
    </xf>
    <xf numFmtId="0" fontId="10" fillId="2" borderId="12" xfId="7" applyFont="1" applyFill="1" applyBorder="1" applyAlignment="1" applyProtection="1">
      <alignment horizontal="left" vertical="center" shrinkToFit="1"/>
      <protection locked="0"/>
    </xf>
    <xf numFmtId="0" fontId="41" fillId="0" borderId="0" xfId="38" applyFont="1" applyAlignment="1">
      <alignment horizontal="right"/>
    </xf>
    <xf numFmtId="0" fontId="42" fillId="0" borderId="0" xfId="38" applyFont="1" applyAlignment="1">
      <alignment horizontal="right"/>
    </xf>
    <xf numFmtId="0" fontId="41" fillId="0" borderId="0" xfId="38" applyFont="1" applyAlignment="1">
      <alignment horizontal="right" shrinkToFit="1"/>
    </xf>
    <xf numFmtId="0" fontId="42" fillId="0" borderId="0" xfId="38" applyFont="1" applyAlignment="1">
      <alignment horizontal="right" shrinkToFit="1"/>
    </xf>
    <xf numFmtId="0" fontId="41" fillId="0" borderId="0" xfId="38" applyFont="1" applyAlignment="1">
      <alignment horizontal="left" shrinkToFit="1"/>
    </xf>
    <xf numFmtId="0" fontId="42" fillId="0" borderId="0" xfId="38" applyFont="1" applyAlignment="1">
      <alignment shrinkToFit="1"/>
    </xf>
  </cellXfs>
  <cellStyles count="43">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2 3" xfId="42" xr:uid="{1516BD13-E341-4C6A-9C17-DB81928AA955}"/>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 9 2" xfId="41" xr:uid="{2DF4ACEB-F0B9-4877-AA0F-5C7A38E96FD2}"/>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82550</xdr:colOff>
      <xdr:row>0</xdr:row>
      <xdr:rowOff>343312</xdr:rowOff>
    </xdr:from>
    <xdr:to>
      <xdr:col>33</xdr:col>
      <xdr:colOff>133352</xdr:colOff>
      <xdr:row>2</xdr:row>
      <xdr:rowOff>687456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2550" y="343312"/>
          <a:ext cx="6518277" cy="12204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省エネルギー投資促進支援事業費補助</a:t>
          </a:r>
          <a:r>
            <a:rPr kumimoji="1" lang="ja-JP" altLang="en-US" sz="1100" b="0" i="0" u="sng" strike="noStrike" kern="0" cap="none" spc="0" normalizeH="0" baseline="0" noProof="0">
              <a:ln>
                <a:noFill/>
              </a:ln>
              <a:solidFill>
                <a:srgbClr val="FF0000"/>
              </a:solidFill>
              <a:effectLst/>
              <a:uLnTx/>
              <a:uFillTx/>
              <a:latin typeface="+mn-ea"/>
              <a:ea typeface="+mn-ea"/>
              <a:cs typeface="+mn-cs"/>
            </a:rPr>
            <a:t>金</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en-US" sz="1100" b="0" i="0" u="sng" strike="noStrike" kern="0" cap="none" spc="0" normalizeH="0" baseline="0" noProof="0">
              <a:ln>
                <a:noFill/>
              </a:ln>
              <a:solidFill>
                <a:srgbClr val="FF0000"/>
              </a:solidFill>
              <a:effectLst/>
              <a:uLnTx/>
              <a:uFillTx/>
              <a:latin typeface="+mn-ea"/>
              <a:ea typeface="+mn-ea"/>
              <a:cs typeface="+mn-cs"/>
            </a:rPr>
            <a:t>かつ</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単独申請の場合のみ</a:t>
          </a:r>
          <a:r>
            <a:rPr kumimoji="1" lang="ja-JP" altLang="ja-JP" sz="1100" b="0" i="0" u="sng" strike="noStrike" kern="0" cap="none" spc="0" normalizeH="0" baseline="0" noProof="0">
              <a:ln>
                <a:noFill/>
              </a:ln>
              <a:solidFill>
                <a:srgbClr val="FF0000"/>
              </a:solidFill>
              <a:effectLst/>
              <a:uLnTx/>
              <a:uFillTx/>
              <a:latin typeface="+mn-lt"/>
              <a:ea typeface="+mn-ea"/>
              <a:cs typeface="+mn-cs"/>
            </a:rPr>
            <a:t>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FF0000"/>
              </a:solidFill>
              <a:effectLst/>
              <a:uLnTx/>
              <a:uFillTx/>
              <a:latin typeface="+mn-lt"/>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本シートはコージェネレーション設備をプロセス改善する際にのみ使用できるツールです。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xdr:txBody>
    </xdr:sp>
    <xdr:clientData/>
  </xdr:twoCellAnchor>
  <xdr:oneCellAnchor>
    <xdr:from>
      <xdr:col>30</xdr:col>
      <xdr:colOff>123825</xdr:colOff>
      <xdr:row>0</xdr:row>
      <xdr:rowOff>85724</xdr:rowOff>
    </xdr:from>
    <xdr:ext cx="59824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96075" y="8572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22</xdr:col>
          <xdr:colOff>25400</xdr:colOff>
          <xdr:row>11</xdr:row>
          <xdr:rowOff>127000</xdr:rowOff>
        </xdr:from>
        <xdr:to>
          <xdr:col>25</xdr:col>
          <xdr:colOff>63500</xdr:colOff>
          <xdr:row>14</xdr:row>
          <xdr:rowOff>107950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40</xdr:col>
      <xdr:colOff>549089</xdr:colOff>
      <xdr:row>2</xdr:row>
      <xdr:rowOff>156882</xdr:rowOff>
    </xdr:from>
    <xdr:to>
      <xdr:col>43</xdr:col>
      <xdr:colOff>672354</xdr:colOff>
      <xdr:row>2</xdr:row>
      <xdr:rowOff>560294</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9110383" y="1030941"/>
          <a:ext cx="2173942" cy="403412"/>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〇エネルギー種別と発熱量</a:t>
          </a:r>
          <a:endParaRPr kumimoji="1" lang="en-US" altLang="ja-JP" sz="1100">
            <a:solidFill>
              <a:sysClr val="windowText" lastClr="000000"/>
            </a:solidFill>
          </a:endParaRPr>
        </a:p>
      </xdr:txBody>
    </xdr:sp>
    <xdr:clientData/>
  </xdr:twoCellAnchor>
  <xdr:twoCellAnchor>
    <xdr:from>
      <xdr:col>17</xdr:col>
      <xdr:colOff>26133</xdr:colOff>
      <xdr:row>28</xdr:row>
      <xdr:rowOff>9525</xdr:rowOff>
    </xdr:from>
    <xdr:to>
      <xdr:col>21</xdr:col>
      <xdr:colOff>197036</xdr:colOff>
      <xdr:row>41</xdr:row>
      <xdr:rowOff>9129</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426558" y="6400800"/>
          <a:ext cx="971003" cy="2819004"/>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6568</xdr:colOff>
      <xdr:row>28</xdr:row>
      <xdr:rowOff>13138</xdr:rowOff>
    </xdr:from>
    <xdr:to>
      <xdr:col>17</xdr:col>
      <xdr:colOff>7327</xdr:colOff>
      <xdr:row>41</xdr:row>
      <xdr:rowOff>5954</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649756" y="6412747"/>
          <a:ext cx="1102087" cy="281459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213733</xdr:colOff>
      <xdr:row>46</xdr:row>
      <xdr:rowOff>11207</xdr:rowOff>
    </xdr:from>
    <xdr:to>
      <xdr:col>14</xdr:col>
      <xdr:colOff>7328</xdr:colOff>
      <xdr:row>58</xdr:row>
      <xdr:rowOff>9292</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2179135" y="10553756"/>
          <a:ext cx="885486" cy="228408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212481</xdr:colOff>
      <xdr:row>46</xdr:row>
      <xdr:rowOff>10588</xdr:rowOff>
    </xdr:from>
    <xdr:to>
      <xdr:col>21</xdr:col>
      <xdr:colOff>2919</xdr:colOff>
      <xdr:row>58</xdr:row>
      <xdr:rowOff>13939</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3706530" y="10553137"/>
          <a:ext cx="882328" cy="228935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2628</xdr:colOff>
      <xdr:row>45</xdr:row>
      <xdr:rowOff>186559</xdr:rowOff>
    </xdr:from>
    <xdr:to>
      <xdr:col>28</xdr:col>
      <xdr:colOff>0</xdr:colOff>
      <xdr:row>58</xdr:row>
      <xdr:rowOff>2628</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5381452" y="10540794"/>
          <a:ext cx="893842" cy="229256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0</xdr:colOff>
      <xdr:row>11</xdr:row>
      <xdr:rowOff>154641</xdr:rowOff>
    </xdr:from>
    <xdr:to>
      <xdr:col>45</xdr:col>
      <xdr:colOff>487744</xdr:colOff>
      <xdr:row>13</xdr:row>
      <xdr:rowOff>183524</xdr:rowOff>
    </xdr:to>
    <xdr:sp macro="" textlink="">
      <xdr:nvSpPr>
        <xdr:cNvPr id="12" name="四角形吹き出し 8">
          <a:extLst>
            <a:ext uri="{FF2B5EF4-FFF2-40B4-BE49-F238E27FC236}">
              <a16:creationId xmlns:a16="http://schemas.microsoft.com/office/drawing/2014/main" id="{00000000-0008-0000-0000-00000C000000}"/>
            </a:ext>
          </a:extLst>
        </xdr:cNvPr>
        <xdr:cNvSpPr/>
      </xdr:nvSpPr>
      <xdr:spPr>
        <a:xfrm>
          <a:off x="7048500" y="3240741"/>
          <a:ext cx="3488119" cy="409883"/>
        </a:xfrm>
        <a:prstGeom prst="rect">
          <a:avLst/>
        </a:prstGeom>
        <a:solidFill>
          <a:schemeClr val="bg1"/>
        </a:solid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⇐チェックがない場合は、このフォーマットは使用できません</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editAs="oneCell">
    <xdr:from>
      <xdr:col>40</xdr:col>
      <xdr:colOff>542925</xdr:colOff>
      <xdr:row>2</xdr:row>
      <xdr:rowOff>638175</xdr:rowOff>
    </xdr:from>
    <xdr:to>
      <xdr:col>49</xdr:col>
      <xdr:colOff>516933</xdr:colOff>
      <xdr:row>10</xdr:row>
      <xdr:rowOff>88138</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tretch>
          <a:fillRect/>
        </a:stretch>
      </xdr:blipFill>
      <xdr:spPr>
        <a:xfrm>
          <a:off x="7591425" y="1514475"/>
          <a:ext cx="6352583" cy="1469263"/>
        </a:xfrm>
        <a:prstGeom prst="rect">
          <a:avLst/>
        </a:prstGeom>
      </xdr:spPr>
    </xdr:pic>
    <xdr:clientData/>
  </xdr:twoCellAnchor>
  <xdr:twoCellAnchor>
    <xdr:from>
      <xdr:col>35</xdr:col>
      <xdr:colOff>76199</xdr:colOff>
      <xdr:row>0</xdr:row>
      <xdr:rowOff>53975</xdr:rowOff>
    </xdr:from>
    <xdr:to>
      <xdr:col>40</xdr:col>
      <xdr:colOff>577849</xdr:colOff>
      <xdr:row>1</xdr:row>
      <xdr:rowOff>244475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7124699" y="53975"/>
          <a:ext cx="5083175" cy="6286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2000">
              <a:solidFill>
                <a:sysClr val="windowText" lastClr="000000"/>
              </a:solidFill>
            </a:rPr>
            <a:t>AJ</a:t>
          </a:r>
          <a:r>
            <a:rPr kumimoji="1" lang="ja-JP" altLang="en-US" sz="2000">
              <a:solidFill>
                <a:sysClr val="windowText" lastClr="000000"/>
              </a:solidFill>
            </a:rPr>
            <a:t>～</a:t>
          </a:r>
          <a:r>
            <a:rPr kumimoji="1" lang="en-US" altLang="ja-JP" sz="2000">
              <a:solidFill>
                <a:sysClr val="windowText" lastClr="000000"/>
              </a:solidFill>
            </a:rPr>
            <a:t>AO</a:t>
          </a:r>
          <a:r>
            <a:rPr kumimoji="1" lang="ja-JP" altLang="en-US" sz="2000">
              <a:solidFill>
                <a:sysClr val="windowText" lastClr="000000"/>
              </a:solidFill>
            </a:rPr>
            <a:t>列を非表示に</a:t>
          </a:r>
          <a:endParaRPr kumimoji="1" lang="en-US" altLang="ja-JP" sz="2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161329</xdr:colOff>
      <xdr:row>9</xdr:row>
      <xdr:rowOff>105539</xdr:rowOff>
    </xdr:from>
    <xdr:to>
      <xdr:col>31</xdr:col>
      <xdr:colOff>419100</xdr:colOff>
      <xdr:row>35</xdr:row>
      <xdr:rowOff>63501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260754" y="1740664"/>
          <a:ext cx="2940646" cy="4917312"/>
          <a:chOff x="9330174" y="893141"/>
          <a:chExt cx="2801700" cy="3684720"/>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0174" y="893141"/>
            <a:ext cx="2801700" cy="3684720"/>
            <a:chOff x="6482790" y="1664666"/>
            <a:chExt cx="2245278" cy="368472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6482790" y="1664666"/>
              <a:ext cx="2245278" cy="960827"/>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6482790" y="2636064"/>
              <a:ext cx="2245278" cy="942979"/>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6482790" y="3587646"/>
              <a:ext cx="2240166" cy="52018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6482790" y="4088111"/>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6482790" y="4717973"/>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明朝" panose="02020609040205080304" pitchFamily="17" charset="-128"/>
                <a:ea typeface="ＭＳ 明朝" panose="02020609040205080304" pitchFamily="17" charset="-128"/>
              </a:endParaRPr>
            </a:p>
          </xdr:txBody>
        </xdr:sp>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6494070" y="1696921"/>
              <a:ext cx="488467" cy="174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凡例</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sp macro="" textlink="" fLocksText="0">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14313" y="1267572"/>
            <a:ext cx="431310" cy="400894"/>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800">
                <a:latin typeface="ＭＳ 明朝" panose="02020609040205080304" pitchFamily="17" charset="-128"/>
                <a:ea typeface="ＭＳ 明朝" panose="02020609040205080304" pitchFamily="17" charset="-128"/>
              </a:rPr>
              <a:t>*</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sp macro="" textlink="" fLocksText="0">
        <xdr:nvSpPr>
          <xdr:cNvPr id="5" name="テキスト ボックス 4">
            <a:extLst>
              <a:ext uri="{FF2B5EF4-FFF2-40B4-BE49-F238E27FC236}">
                <a16:creationId xmlns:a16="http://schemas.microsoft.com/office/drawing/2014/main" id="{00000000-0008-0000-0100-000005000000}"/>
              </a:ext>
            </a:extLst>
          </xdr:cNvPr>
          <xdr:cNvSpPr txBox="1"/>
        </xdr:nvSpPr>
        <xdr:spPr>
          <a:xfrm>
            <a:off x="10875855" y="1965422"/>
            <a:ext cx="602274" cy="493642"/>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供給先</a:t>
            </a:r>
          </a:p>
          <a:p>
            <a:pPr marL="0" indent="0" algn="ctr"/>
            <a:r>
              <a:rPr kumimoji="1" lang="ja-JP" altLang="ja-JP" sz="800">
                <a:solidFill>
                  <a:schemeClr val="tx1"/>
                </a:solidFill>
                <a:latin typeface="ＭＳ 明朝" panose="02020609040205080304" pitchFamily="17" charset="-128"/>
                <a:ea typeface="ＭＳ 明朝" panose="02020609040205080304" pitchFamily="17" charset="-128"/>
                <a:cs typeface="+mn-cs"/>
              </a:rPr>
              <a:t>（*）</a:t>
            </a:r>
          </a:p>
        </xdr:txBody>
      </xdr:sp>
      <xdr:sp macro="" textlink="" fLocksText="0">
        <xdr:nvSpPr>
          <xdr:cNvPr id="6" name="テキスト ボックス 5">
            <a:extLst>
              <a:ext uri="{FF2B5EF4-FFF2-40B4-BE49-F238E27FC236}">
                <a16:creationId xmlns:a16="http://schemas.microsoft.com/office/drawing/2014/main" id="{00000000-0008-0000-0100-000006000000}"/>
              </a:ext>
            </a:extLst>
          </xdr:cNvPr>
          <xdr:cNvSpPr txBox="1"/>
        </xdr:nvSpPr>
        <xdr:spPr>
          <a:xfrm>
            <a:off x="10585079" y="2872894"/>
            <a:ext cx="574088" cy="182029"/>
          </a:xfrm>
          <a:prstGeom prst="rect">
            <a:avLst/>
          </a:prstGeom>
          <a:no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anose="02020609040205080304" pitchFamily="17" charset="-128"/>
                <a:ea typeface="ＭＳ 明朝" panose="02020609040205080304" pitchFamily="17" charset="-128"/>
              </a:rPr>
              <a:t>*</a:t>
            </a:r>
          </a:p>
        </xdr:txBody>
      </xdr:sp>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9569881" y="1665206"/>
            <a:ext cx="1896627" cy="1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設備名称</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35494" y="1062278"/>
            <a:ext cx="983056" cy="2782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a:t>
            </a:r>
          </a:p>
        </xdr:txBody>
      </xdr:sp>
      <xdr:sp macro="" textlink="" fLocksText="0">
        <xdr:nvSpPr>
          <xdr:cNvPr id="9" name="楕円 8">
            <a:extLst>
              <a:ext uri="{FF2B5EF4-FFF2-40B4-BE49-F238E27FC236}">
                <a16:creationId xmlns:a16="http://schemas.microsoft.com/office/drawing/2014/main" id="{00000000-0008-0000-0100-000009000000}"/>
              </a:ext>
            </a:extLst>
          </xdr:cNvPr>
          <xdr:cNvSpPr/>
        </xdr:nvSpPr>
        <xdr:spPr>
          <a:xfrm>
            <a:off x="9813770" y="1356396"/>
            <a:ext cx="303496" cy="230882"/>
          </a:xfrm>
          <a:prstGeom prst="ellipse">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en-US" altLang="ja-JP" sz="1100">
                <a:solidFill>
                  <a:schemeClr val="tx1"/>
                </a:solidFill>
                <a:latin typeface="ＭＳ 明朝" panose="02020609040205080304" pitchFamily="17" charset="-128"/>
                <a:ea typeface="ＭＳ 明朝" panose="02020609040205080304" pitchFamily="17" charset="-128"/>
                <a:cs typeface="+mn-cs"/>
              </a:rPr>
              <a:t>P</a:t>
            </a:r>
            <a:endParaRPr kumimoji="1" lang="ja-JP" altLang="en-US" sz="1100">
              <a:solidFill>
                <a:schemeClr val="tx1"/>
              </a:solidFill>
              <a:latin typeface="ＭＳ 明朝" panose="02020609040205080304" pitchFamily="17" charset="-128"/>
              <a:ea typeface="ＭＳ 明朝" panose="02020609040205080304" pitchFamily="17" charset="-128"/>
              <a:cs typeface="+mn-cs"/>
            </a:endParaRPr>
          </a:p>
        </xdr:txBody>
      </xdr:sp>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a:off x="11086186" y="4092190"/>
            <a:ext cx="52215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652803" y="1051523"/>
            <a:ext cx="1348370" cy="209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機器（ポンプ以外）：</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9389303" y="2510588"/>
            <a:ext cx="2665201" cy="310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rPr>
              <a:t>具体的な供給先の設備等</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693900" y="2035803"/>
            <a:ext cx="1066133" cy="221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供給先：</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9650637" y="3359461"/>
            <a:ext cx="1066133" cy="2218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変更範囲：</a:t>
            </a:r>
          </a:p>
        </xdr:txBody>
      </xdr: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9466593" y="3112492"/>
            <a:ext cx="2107515" cy="190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　印は</a:t>
            </a:r>
            <a:r>
              <a:rPr kumimoji="1" lang="ja-JP" altLang="en-US" sz="800">
                <a:solidFill>
                  <a:srgbClr val="0070C0"/>
                </a:solidFill>
                <a:latin typeface="ＭＳ 明朝" panose="02020609040205080304" pitchFamily="17" charset="-128"/>
                <a:ea typeface="ＭＳ 明朝" panose="02020609040205080304" pitchFamily="17" charset="-128"/>
                <a:cs typeface="+mn-cs"/>
              </a:rPr>
              <a:t>流体名</a:t>
            </a:r>
            <a:r>
              <a:rPr kumimoji="1" lang="ja-JP" altLang="en-US" sz="800">
                <a:latin typeface="ＭＳ 明朝" panose="02020609040205080304" pitchFamily="17" charset="-128"/>
                <a:ea typeface="ＭＳ 明朝" panose="02020609040205080304" pitchFamily="17" charset="-128"/>
              </a:rPr>
              <a:t>を入力してください。</a:t>
            </a:r>
          </a:p>
        </xdr:txBody>
      </xdr: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9593487" y="2813033"/>
            <a:ext cx="1066133" cy="220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流体名：</a:t>
            </a:r>
          </a:p>
        </xdr:txBody>
      </xdr:sp>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9578163" y="3700183"/>
            <a:ext cx="2107515" cy="192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図の大きさを調整してください。</a:t>
            </a:r>
          </a:p>
        </xdr:txBody>
      </xdr:sp>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9382125" y="4005921"/>
            <a:ext cx="1681866" cy="291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電気・蒸気・温水・冷水の流れ：</a:t>
            </a:r>
          </a:p>
        </xdr:txBody>
      </xdr:sp>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9578163" y="4278313"/>
            <a:ext cx="2107515" cy="1919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明朝" panose="02020609040205080304" pitchFamily="17" charset="-128"/>
                <a:ea typeface="ＭＳ 明朝" panose="02020609040205080304" pitchFamily="17" charset="-128"/>
              </a:rPr>
              <a:t>矢印の方向を調整してください。</a:t>
            </a:r>
          </a:p>
        </xdr:txBody>
      </xdr:sp>
      <xdr:sp macro="" textlink="" fLocksText="0">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0505994" y="3387431"/>
            <a:ext cx="985163" cy="269770"/>
          </a:xfrm>
          <a:prstGeom prst="rect">
            <a:avLst/>
          </a:prstGeom>
          <a:noFill/>
          <a:ln w="12700">
            <a:solidFill>
              <a:schemeClr val="tx1"/>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800">
                <a:solidFill>
                  <a:schemeClr val="tx1"/>
                </a:solidFill>
                <a:effectLst/>
                <a:latin typeface="ＭＳ 明朝" panose="02020609040205080304" pitchFamily="17" charset="-128"/>
                <a:ea typeface="ＭＳ 明朝" panose="02020609040205080304" pitchFamily="17" charset="-128"/>
                <a:cs typeface="+mn-cs"/>
              </a:rPr>
              <a:t>点線内を変更</a:t>
            </a:r>
            <a:endParaRPr lang="ja-JP" altLang="ja-JP" sz="800">
              <a:effectLst/>
              <a:latin typeface="ＭＳ 明朝" panose="02020609040205080304" pitchFamily="17" charset="-128"/>
              <a:ea typeface="ＭＳ 明朝" panose="02020609040205080304" pitchFamily="17" charset="-128"/>
            </a:endParaRPr>
          </a:p>
          <a:p>
            <a:pPr algn="ct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8433" name="Button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6DCE5-EB8B-4E3A-A7E6-11EF63FDAF9F}">
  <sheetPr codeName="Sheet1">
    <tabColor rgb="FF92D050"/>
  </sheetPr>
  <dimension ref="A1:BC154"/>
  <sheetViews>
    <sheetView showGridLines="0" tabSelected="1" view="pageBreakPreview" zoomScaleNormal="115" zoomScaleSheetLayoutView="100" workbookViewId="0">
      <selection activeCell="I7" sqref="I7:R7"/>
    </sheetView>
  </sheetViews>
  <sheetFormatPr defaultColWidth="9" defaultRowHeight="13"/>
  <cols>
    <col min="1" max="32" width="2.90625" style="21" customWidth="1"/>
    <col min="33" max="33" width="0.90625" style="21" customWidth="1"/>
    <col min="34" max="34" width="3.453125" style="15" customWidth="1"/>
    <col min="35" max="35" width="4.90625" style="15" customWidth="1"/>
    <col min="36" max="36" width="9" style="15" hidden="1" customWidth="1"/>
    <col min="37" max="37" width="27.08984375" style="15" hidden="1" customWidth="1"/>
    <col min="38" max="40" width="9.81640625" style="15" hidden="1" customWidth="1"/>
    <col min="41" max="41" width="9" style="15" hidden="1" customWidth="1"/>
    <col min="42" max="43" width="9" style="15"/>
    <col min="44" max="44" width="15.90625" style="15" customWidth="1"/>
    <col min="45" max="46" width="9" style="15"/>
    <col min="47" max="47" width="13.6328125" style="15" customWidth="1"/>
    <col min="48" max="50" width="9" style="15"/>
    <col min="51" max="51" width="5.08984375" style="15" customWidth="1"/>
    <col min="52" max="54" width="9" style="15"/>
    <col min="55" max="55" width="2.90625" style="15" customWidth="1"/>
    <col min="56" max="16384" width="9" style="15"/>
  </cols>
  <sheetData>
    <row r="1" spans="1:47" ht="34.5" customHeight="1">
      <c r="A1" s="203" t="s">
        <v>60</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3"/>
      <c r="AE1" s="203"/>
      <c r="AF1"/>
      <c r="AG1"/>
      <c r="AH1"/>
      <c r="AI1" s="20"/>
      <c r="AJ1" s="20"/>
      <c r="AK1" s="20"/>
      <c r="AL1" s="20"/>
      <c r="AM1"/>
      <c r="AN1"/>
      <c r="AO1"/>
      <c r="AP1"/>
      <c r="AQ1"/>
      <c r="AR1"/>
      <c r="AS1"/>
      <c r="AT1"/>
      <c r="AU1"/>
    </row>
    <row r="2" spans="1:47" ht="34.5" customHeight="1"/>
    <row r="3" spans="1:47" ht="56.25" customHeight="1"/>
    <row r="4" spans="1:47" ht="15" customHeight="1">
      <c r="B4" s="204"/>
      <c r="C4" s="205"/>
      <c r="D4" s="205"/>
      <c r="E4" s="206"/>
      <c r="F4" s="207" t="s">
        <v>56</v>
      </c>
      <c r="G4" s="208"/>
      <c r="H4" s="208"/>
      <c r="I4" s="208"/>
      <c r="J4" s="208"/>
      <c r="K4" s="208"/>
    </row>
    <row r="5" spans="1:47" ht="15" customHeight="1">
      <c r="A5" s="21" t="s">
        <v>47</v>
      </c>
    </row>
    <row r="6" spans="1:47" ht="15" customHeight="1">
      <c r="B6" s="181" t="s">
        <v>66</v>
      </c>
      <c r="C6" s="182"/>
      <c r="D6" s="182"/>
      <c r="E6" s="182"/>
      <c r="F6" s="182"/>
      <c r="G6" s="182"/>
      <c r="H6" s="183"/>
      <c r="I6" s="209" t="s">
        <v>66</v>
      </c>
      <c r="J6" s="210"/>
      <c r="K6" s="210"/>
      <c r="L6" s="210"/>
      <c r="M6" s="210"/>
      <c r="N6" s="210"/>
      <c r="O6" s="210"/>
      <c r="P6" s="210"/>
      <c r="Q6" s="210"/>
      <c r="R6" s="211"/>
      <c r="S6" s="212"/>
      <c r="T6" s="213"/>
      <c r="U6" s="213"/>
      <c r="V6" s="213"/>
      <c r="W6" s="15"/>
      <c r="X6" s="15"/>
      <c r="Y6" s="15"/>
      <c r="Z6" s="15"/>
      <c r="AA6" s="15"/>
      <c r="AB6" s="15"/>
      <c r="AC6" s="15"/>
      <c r="AD6" s="15"/>
      <c r="AE6" s="15"/>
      <c r="AF6" s="15"/>
    </row>
    <row r="7" spans="1:47">
      <c r="B7" s="200" t="s">
        <v>162</v>
      </c>
      <c r="C7" s="201"/>
      <c r="D7" s="201"/>
      <c r="E7" s="201"/>
      <c r="F7" s="201"/>
      <c r="G7" s="201"/>
      <c r="H7" s="202"/>
      <c r="I7" s="196"/>
      <c r="J7" s="197"/>
      <c r="K7" s="197"/>
      <c r="L7" s="197"/>
      <c r="M7" s="197"/>
      <c r="N7" s="197"/>
      <c r="O7" s="197"/>
      <c r="P7" s="197"/>
      <c r="Q7" s="197"/>
      <c r="R7" s="198"/>
      <c r="S7" s="15"/>
      <c r="T7" s="199" t="s">
        <v>52</v>
      </c>
      <c r="U7" s="199"/>
      <c r="V7" s="199"/>
      <c r="W7" s="199"/>
      <c r="X7" s="199"/>
      <c r="Y7" s="199"/>
      <c r="Z7" s="199"/>
      <c r="AA7" s="199"/>
      <c r="AB7" s="199"/>
      <c r="AC7" s="199"/>
      <c r="AD7" s="199"/>
      <c r="AE7" s="199"/>
      <c r="AF7" s="199"/>
      <c r="AG7" s="199"/>
    </row>
    <row r="8" spans="1:47" ht="15" customHeight="1">
      <c r="A8" s="21" t="s">
        <v>1</v>
      </c>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row>
    <row r="9" spans="1:47" ht="15" customHeight="1">
      <c r="B9" s="129" t="s">
        <v>58</v>
      </c>
      <c r="C9" s="129"/>
      <c r="D9" s="129"/>
      <c r="E9" s="129"/>
      <c r="F9" s="129"/>
      <c r="G9" s="129"/>
      <c r="H9" s="129"/>
      <c r="I9" s="196" t="s">
        <v>169</v>
      </c>
      <c r="J9" s="197"/>
      <c r="K9" s="197"/>
      <c r="L9" s="197"/>
      <c r="M9" s="197"/>
      <c r="N9" s="197"/>
      <c r="O9" s="197"/>
      <c r="P9" s="197"/>
      <c r="Q9" s="197"/>
      <c r="R9" s="197"/>
      <c r="S9" s="23"/>
      <c r="T9" s="199" t="s">
        <v>59</v>
      </c>
      <c r="U9" s="199"/>
      <c r="V9" s="199"/>
      <c r="W9" s="199"/>
      <c r="X9" s="199"/>
      <c r="Y9" s="199"/>
      <c r="Z9" s="199"/>
      <c r="AA9" s="199"/>
      <c r="AB9" s="199"/>
      <c r="AC9" s="199"/>
      <c r="AD9" s="199"/>
      <c r="AE9" s="199"/>
      <c r="AF9" s="199"/>
      <c r="AG9" s="199"/>
    </row>
    <row r="10" spans="1:47" ht="15" customHeight="1">
      <c r="B10" s="165" t="s">
        <v>2</v>
      </c>
      <c r="C10" s="166"/>
      <c r="D10" s="166"/>
      <c r="E10" s="166"/>
      <c r="F10" s="166"/>
      <c r="G10" s="166"/>
      <c r="H10" s="167"/>
      <c r="I10" s="214" t="s">
        <v>170</v>
      </c>
      <c r="J10" s="215"/>
      <c r="K10" s="215"/>
      <c r="L10" s="215"/>
      <c r="M10" s="215"/>
      <c r="N10" s="215"/>
      <c r="O10" s="215"/>
      <c r="P10" s="215"/>
      <c r="Q10" s="215"/>
      <c r="R10" s="215"/>
      <c r="S10" s="23"/>
      <c r="T10" s="199" t="s">
        <v>53</v>
      </c>
      <c r="U10" s="199"/>
      <c r="V10" s="199"/>
      <c r="W10" s="199"/>
      <c r="X10" s="199"/>
      <c r="Y10" s="199"/>
      <c r="Z10" s="199"/>
      <c r="AA10" s="199"/>
      <c r="AB10" s="199"/>
      <c r="AC10" s="199"/>
      <c r="AD10" s="199"/>
      <c r="AE10" s="199"/>
      <c r="AF10" s="199"/>
      <c r="AG10" s="199"/>
    </row>
    <row r="11" spans="1:47" ht="15" customHeight="1">
      <c r="B11" s="133"/>
      <c r="C11" s="134"/>
      <c r="D11" s="134"/>
      <c r="E11" s="134"/>
      <c r="F11" s="134"/>
      <c r="G11" s="134"/>
      <c r="H11" s="135"/>
      <c r="I11" s="216"/>
      <c r="J11" s="217"/>
      <c r="K11" s="217"/>
      <c r="L11" s="217"/>
      <c r="M11" s="217"/>
      <c r="N11" s="217"/>
      <c r="O11" s="217"/>
      <c r="P11" s="217"/>
      <c r="Q11" s="217"/>
      <c r="R11" s="217"/>
      <c r="S11" s="23"/>
      <c r="T11" s="15"/>
      <c r="U11" s="15"/>
      <c r="V11" s="15"/>
      <c r="W11" s="15"/>
      <c r="X11" s="15"/>
      <c r="Y11" s="15"/>
      <c r="Z11" s="15"/>
      <c r="AA11" s="15"/>
      <c r="AB11" s="15"/>
      <c r="AC11" s="15"/>
      <c r="AD11" s="15"/>
      <c r="AE11" s="15"/>
      <c r="AF11" s="15"/>
      <c r="AG11" s="15"/>
    </row>
    <row r="12" spans="1:47" ht="15" customHeight="1">
      <c r="B12" s="129" t="s">
        <v>48</v>
      </c>
      <c r="C12" s="129"/>
      <c r="D12" s="129"/>
      <c r="E12" s="129"/>
      <c r="F12" s="129"/>
      <c r="G12" s="129"/>
      <c r="H12" s="129"/>
      <c r="I12" s="196" t="s">
        <v>171</v>
      </c>
      <c r="J12" s="197"/>
      <c r="K12" s="197"/>
      <c r="L12" s="197"/>
      <c r="M12" s="197"/>
      <c r="N12" s="197"/>
      <c r="O12" s="197"/>
      <c r="P12" s="197"/>
      <c r="Q12" s="197"/>
      <c r="R12" s="198"/>
      <c r="S12" s="22"/>
      <c r="T12" s="199" t="s">
        <v>54</v>
      </c>
      <c r="U12" s="199"/>
      <c r="V12" s="199"/>
      <c r="W12" s="199"/>
      <c r="X12" s="199"/>
      <c r="Y12" s="199"/>
      <c r="Z12" s="199"/>
      <c r="AA12" s="199"/>
      <c r="AB12" s="199"/>
      <c r="AC12" s="199"/>
      <c r="AD12" s="199"/>
      <c r="AE12" s="199"/>
      <c r="AF12" s="199"/>
      <c r="AG12" s="199"/>
    </row>
    <row r="13" spans="1:47" s="21" customFormat="1" ht="15" customHeight="1">
      <c r="B13" s="191" t="s">
        <v>96</v>
      </c>
      <c r="C13" s="191"/>
      <c r="D13" s="191"/>
      <c r="E13" s="191"/>
      <c r="F13" s="191"/>
      <c r="G13" s="191"/>
      <c r="H13" s="191"/>
      <c r="I13" s="191"/>
      <c r="J13" s="191"/>
      <c r="K13" s="191"/>
      <c r="L13" s="191"/>
      <c r="M13" s="191"/>
      <c r="N13" s="191"/>
      <c r="O13" s="191"/>
      <c r="P13" s="191"/>
      <c r="Q13" s="191"/>
      <c r="R13" s="191"/>
      <c r="S13" s="192"/>
      <c r="T13" s="192"/>
      <c r="U13" s="192"/>
      <c r="V13" s="192"/>
      <c r="AB13" s="193" t="s">
        <v>97</v>
      </c>
      <c r="AC13" s="193"/>
      <c r="AD13" s="193"/>
      <c r="AE13" s="193"/>
      <c r="AF13" s="193"/>
      <c r="AG13" s="193"/>
      <c r="AH13" s="193"/>
      <c r="AJ13" s="15"/>
      <c r="AK13" s="15"/>
      <c r="AL13" s="15"/>
      <c r="AM13" s="15"/>
    </row>
    <row r="14" spans="1:47" s="21" customFormat="1" ht="15" customHeight="1">
      <c r="B14" s="192"/>
      <c r="C14" s="192"/>
      <c r="D14" s="192"/>
      <c r="E14" s="192"/>
      <c r="F14" s="192"/>
      <c r="G14" s="192"/>
      <c r="H14" s="192"/>
      <c r="I14" s="192"/>
      <c r="J14" s="192"/>
      <c r="K14" s="192"/>
      <c r="L14" s="192"/>
      <c r="M14" s="192"/>
      <c r="N14" s="192"/>
      <c r="O14" s="192"/>
      <c r="P14" s="192"/>
      <c r="Q14" s="192"/>
      <c r="R14" s="192"/>
      <c r="S14" s="192"/>
      <c r="T14" s="192"/>
      <c r="U14" s="192"/>
      <c r="V14" s="192"/>
      <c r="AB14" s="193"/>
      <c r="AC14" s="193"/>
      <c r="AD14" s="193"/>
      <c r="AE14" s="193"/>
      <c r="AF14" s="193"/>
      <c r="AG14" s="193"/>
      <c r="AH14" s="193"/>
    </row>
    <row r="15" spans="1:47" ht="15" customHeight="1">
      <c r="B15" s="194" t="s">
        <v>83</v>
      </c>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22"/>
      <c r="AF15" s="22"/>
    </row>
    <row r="16" spans="1:47" ht="15" customHeight="1">
      <c r="A16" s="24" t="s">
        <v>63</v>
      </c>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J16" s="25"/>
    </row>
    <row r="17" spans="1:40" ht="15" customHeight="1">
      <c r="B17" s="129" t="s">
        <v>95</v>
      </c>
      <c r="C17" s="129"/>
      <c r="D17" s="129"/>
      <c r="E17" s="129"/>
      <c r="F17" s="129"/>
      <c r="G17" s="129"/>
      <c r="H17" s="129"/>
      <c r="I17" s="179">
        <v>600</v>
      </c>
      <c r="J17" s="179"/>
      <c r="K17" s="179"/>
      <c r="L17" s="179"/>
      <c r="M17" s="179"/>
      <c r="N17" s="179"/>
      <c r="O17" s="179"/>
      <c r="P17" s="180" t="s">
        <v>51</v>
      </c>
      <c r="Q17" s="180"/>
      <c r="R17" s="180"/>
      <c r="S17" s="22"/>
      <c r="T17" s="25" t="s">
        <v>55</v>
      </c>
      <c r="U17" s="22"/>
      <c r="V17" s="22"/>
      <c r="W17" s="22"/>
      <c r="X17" s="22"/>
      <c r="Y17" s="22"/>
      <c r="Z17" s="22"/>
      <c r="AA17" s="22"/>
      <c r="AB17" s="22"/>
      <c r="AC17" s="22"/>
      <c r="AD17" s="22"/>
      <c r="AE17" s="22"/>
      <c r="AF17" s="22"/>
      <c r="AJ17" s="25"/>
    </row>
    <row r="18" spans="1:40" ht="15" customHeight="1">
      <c r="B18" s="129" t="s">
        <v>61</v>
      </c>
      <c r="C18" s="129"/>
      <c r="D18" s="129"/>
      <c r="E18" s="129"/>
      <c r="F18" s="129"/>
      <c r="G18" s="129"/>
      <c r="H18" s="129"/>
      <c r="I18" s="179">
        <v>300</v>
      </c>
      <c r="J18" s="179"/>
      <c r="K18" s="179"/>
      <c r="L18" s="179"/>
      <c r="M18" s="179"/>
      <c r="N18" s="179"/>
      <c r="O18" s="179"/>
      <c r="P18" s="180" t="s">
        <v>51</v>
      </c>
      <c r="Q18" s="180"/>
      <c r="R18" s="180"/>
      <c r="S18" s="22"/>
      <c r="T18" s="25" t="s">
        <v>55</v>
      </c>
      <c r="U18" s="22"/>
      <c r="V18" s="22"/>
      <c r="W18" s="22"/>
      <c r="X18" s="22"/>
      <c r="Y18" s="22"/>
      <c r="Z18" s="22"/>
      <c r="AA18" s="22"/>
      <c r="AB18" s="22"/>
      <c r="AC18" s="22"/>
      <c r="AD18" s="22"/>
      <c r="AE18" s="22"/>
      <c r="AF18" s="22"/>
      <c r="AJ18" s="25"/>
    </row>
    <row r="19" spans="1:40" ht="15" customHeight="1">
      <c r="B19" s="129" t="s">
        <v>71</v>
      </c>
      <c r="C19" s="129"/>
      <c r="D19" s="129"/>
      <c r="E19" s="129"/>
      <c r="F19" s="129"/>
      <c r="G19" s="129"/>
      <c r="H19" s="129"/>
      <c r="I19" s="179">
        <v>350</v>
      </c>
      <c r="J19" s="179"/>
      <c r="K19" s="179"/>
      <c r="L19" s="179"/>
      <c r="M19" s="179"/>
      <c r="N19" s="179"/>
      <c r="O19" s="179"/>
      <c r="P19" s="180" t="s">
        <v>51</v>
      </c>
      <c r="Q19" s="180"/>
      <c r="R19" s="180"/>
      <c r="S19" s="22"/>
      <c r="T19" s="25" t="s">
        <v>55</v>
      </c>
      <c r="U19" s="22"/>
      <c r="V19" s="22"/>
      <c r="W19" s="22"/>
      <c r="X19" s="22"/>
      <c r="Y19" s="22"/>
      <c r="Z19" s="22"/>
      <c r="AA19" s="22"/>
      <c r="AB19" s="22"/>
      <c r="AC19" s="22"/>
      <c r="AD19" s="22"/>
      <c r="AE19" s="22"/>
      <c r="AF19" s="22"/>
    </row>
    <row r="20" spans="1:40" ht="15" customHeight="1">
      <c r="B20" s="129" t="s">
        <v>62</v>
      </c>
      <c r="C20" s="129"/>
      <c r="D20" s="129"/>
      <c r="E20" s="129"/>
      <c r="F20" s="129"/>
      <c r="G20" s="129"/>
      <c r="H20" s="129"/>
      <c r="I20" s="179">
        <v>130</v>
      </c>
      <c r="J20" s="179"/>
      <c r="K20" s="179"/>
      <c r="L20" s="179"/>
      <c r="M20" s="179"/>
      <c r="N20" s="179"/>
      <c r="O20" s="179"/>
      <c r="P20" s="180" t="s">
        <v>51</v>
      </c>
      <c r="Q20" s="180"/>
      <c r="R20" s="180"/>
      <c r="S20" s="22"/>
      <c r="T20" s="25" t="s">
        <v>55</v>
      </c>
      <c r="U20" s="22"/>
      <c r="V20" s="22"/>
      <c r="W20" s="22"/>
      <c r="X20" s="22"/>
      <c r="Y20" s="22"/>
      <c r="Z20" s="22"/>
      <c r="AA20" s="22"/>
      <c r="AB20" s="22"/>
      <c r="AC20" s="22"/>
      <c r="AD20" s="22"/>
      <c r="AE20" s="22"/>
      <c r="AF20" s="22"/>
      <c r="AK20" s="15" t="s">
        <v>158</v>
      </c>
    </row>
    <row r="21" spans="1:40" ht="15" customHeight="1">
      <c r="B21" s="181" t="s">
        <v>156</v>
      </c>
      <c r="C21" s="182"/>
      <c r="D21" s="182"/>
      <c r="E21" s="182"/>
      <c r="F21" s="182"/>
      <c r="G21" s="182"/>
      <c r="H21" s="183"/>
      <c r="I21" s="184" t="s">
        <v>103</v>
      </c>
      <c r="J21" s="185"/>
      <c r="K21" s="185"/>
      <c r="L21" s="185"/>
      <c r="M21" s="185"/>
      <c r="N21" s="185"/>
      <c r="O21" s="186"/>
      <c r="P21" s="180" t="str">
        <f>IF(I21="","",VLOOKUP(I21,〈コジェネ〉マスタ!D3:G8,3,FALSE))</f>
        <v>㎥/h</v>
      </c>
      <c r="Q21" s="180"/>
      <c r="R21" s="180"/>
      <c r="S21" s="22"/>
      <c r="T21" s="25" t="s">
        <v>159</v>
      </c>
      <c r="U21" s="22"/>
      <c r="V21" s="22"/>
      <c r="W21" s="22"/>
      <c r="X21" s="22"/>
      <c r="Y21" s="22"/>
      <c r="Z21" s="22"/>
      <c r="AA21" s="22"/>
      <c r="AB21" s="22"/>
      <c r="AC21" s="22"/>
      <c r="AD21" s="22"/>
      <c r="AE21" s="22"/>
      <c r="AF21" s="22"/>
      <c r="AL21" s="46" t="str">
        <f>I21</f>
        <v>都市ガス(45MJ/m3)</v>
      </c>
    </row>
    <row r="22" spans="1:40" ht="15" customHeight="1">
      <c r="A22" s="21" t="s">
        <v>87</v>
      </c>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L22" s="46">
        <f>VLOOKUP(AL21,〈コジェネ〉マスタ!D4:J8,6,FALSE)</f>
        <v>45</v>
      </c>
    </row>
    <row r="23" spans="1:40" ht="15" customHeight="1">
      <c r="B23" s="129"/>
      <c r="C23" s="129"/>
      <c r="D23" s="129"/>
      <c r="E23" s="129"/>
      <c r="F23" s="129"/>
      <c r="G23" s="129"/>
      <c r="H23" s="129"/>
      <c r="I23" s="190" t="s">
        <v>78</v>
      </c>
      <c r="J23" s="190"/>
      <c r="K23" s="190"/>
      <c r="L23" s="190"/>
      <c r="M23" s="190"/>
      <c r="N23" s="190"/>
      <c r="O23" s="190" t="s">
        <v>79</v>
      </c>
      <c r="P23" s="190"/>
      <c r="Q23" s="190"/>
      <c r="R23" s="190"/>
      <c r="S23" s="190"/>
      <c r="T23" s="190"/>
      <c r="U23" s="190" t="s">
        <v>80</v>
      </c>
      <c r="V23" s="190"/>
      <c r="W23" s="190"/>
      <c r="X23" s="190"/>
      <c r="Y23" s="190"/>
      <c r="Z23" s="190"/>
      <c r="AA23" s="26"/>
      <c r="AB23" s="178"/>
      <c r="AC23" s="178"/>
      <c r="AD23" s="178"/>
      <c r="AE23" s="178"/>
      <c r="AF23" s="178"/>
      <c r="AG23" s="178"/>
      <c r="AH23" s="178"/>
      <c r="AI23" s="26"/>
      <c r="AK23" s="15" t="s">
        <v>157</v>
      </c>
    </row>
    <row r="24" spans="1:40" ht="15" customHeight="1">
      <c r="B24" s="129" t="s">
        <v>76</v>
      </c>
      <c r="C24" s="129"/>
      <c r="D24" s="129"/>
      <c r="E24" s="129"/>
      <c r="F24" s="129"/>
      <c r="G24" s="129"/>
      <c r="H24" s="129"/>
      <c r="I24" s="155" t="s">
        <v>146</v>
      </c>
      <c r="J24" s="155"/>
      <c r="K24" s="155"/>
      <c r="L24" s="155"/>
      <c r="M24" s="155"/>
      <c r="N24" s="155"/>
      <c r="O24" s="155" t="s">
        <v>75</v>
      </c>
      <c r="P24" s="155"/>
      <c r="Q24" s="155"/>
      <c r="R24" s="155"/>
      <c r="S24" s="155"/>
      <c r="T24" s="155"/>
      <c r="U24" s="155" t="s">
        <v>75</v>
      </c>
      <c r="V24" s="155"/>
      <c r="W24" s="155"/>
      <c r="X24" s="155"/>
      <c r="Y24" s="155"/>
      <c r="Z24" s="155"/>
      <c r="AA24" s="22"/>
      <c r="AB24" s="178"/>
      <c r="AC24" s="178"/>
      <c r="AD24" s="178"/>
      <c r="AE24" s="178"/>
      <c r="AF24" s="178"/>
      <c r="AG24" s="178"/>
      <c r="AH24" s="178"/>
      <c r="AI24" s="30"/>
      <c r="AL24" s="46" t="s">
        <v>107</v>
      </c>
      <c r="AM24" s="46" t="s">
        <v>108</v>
      </c>
      <c r="AN24" s="46" t="s">
        <v>109</v>
      </c>
    </row>
    <row r="25" spans="1:40" ht="15" customHeight="1">
      <c r="B25" s="129" t="s">
        <v>77</v>
      </c>
      <c r="C25" s="129"/>
      <c r="D25" s="129"/>
      <c r="E25" s="129"/>
      <c r="F25" s="129"/>
      <c r="G25" s="129"/>
      <c r="H25" s="129"/>
      <c r="I25" s="155" t="s">
        <v>172</v>
      </c>
      <c r="J25" s="155"/>
      <c r="K25" s="155"/>
      <c r="L25" s="155"/>
      <c r="M25" s="155"/>
      <c r="N25" s="155"/>
      <c r="O25" s="155" t="s">
        <v>173</v>
      </c>
      <c r="P25" s="155"/>
      <c r="Q25" s="155"/>
      <c r="R25" s="155"/>
      <c r="S25" s="155"/>
      <c r="T25" s="155"/>
      <c r="U25" s="155" t="s">
        <v>173</v>
      </c>
      <c r="V25" s="155"/>
      <c r="W25" s="155"/>
      <c r="X25" s="155"/>
      <c r="Y25" s="155"/>
      <c r="Z25" s="155"/>
      <c r="AA25" s="22"/>
      <c r="AB25" s="178"/>
      <c r="AC25" s="178"/>
      <c r="AD25" s="178"/>
      <c r="AE25" s="178"/>
      <c r="AF25" s="178"/>
      <c r="AG25" s="178"/>
      <c r="AH25" s="178"/>
      <c r="AI25" s="30"/>
      <c r="AK25" s="15" t="s">
        <v>152</v>
      </c>
      <c r="AL25" s="48" t="str">
        <f>I24&amp;I27</f>
        <v>ボイラ都市ガス(45MJ/m3)</v>
      </c>
      <c r="AM25" s="48" t="str">
        <f>O24&amp;O27</f>
        <v>産業用ヒートポンプ液化石油ガス（LPG）</v>
      </c>
      <c r="AN25" s="48" t="str">
        <f>U24&amp;U27</f>
        <v>産業用ヒートポンプ液化石油ガス（LPG）</v>
      </c>
    </row>
    <row r="26" spans="1:40" ht="15" customHeight="1">
      <c r="B26" s="129" t="s">
        <v>155</v>
      </c>
      <c r="C26" s="129"/>
      <c r="D26" s="129"/>
      <c r="E26" s="129"/>
      <c r="F26" s="129"/>
      <c r="G26" s="129"/>
      <c r="H26" s="129"/>
      <c r="I26" s="179">
        <v>20</v>
      </c>
      <c r="J26" s="179"/>
      <c r="K26" s="179"/>
      <c r="L26" s="179"/>
      <c r="M26" s="179"/>
      <c r="N26" s="179"/>
      <c r="O26" s="179">
        <v>20</v>
      </c>
      <c r="P26" s="179"/>
      <c r="Q26" s="179"/>
      <c r="R26" s="179"/>
      <c r="S26" s="179"/>
      <c r="T26" s="179"/>
      <c r="U26" s="187">
        <v>20</v>
      </c>
      <c r="V26" s="188"/>
      <c r="W26" s="188"/>
      <c r="X26" s="188"/>
      <c r="Y26" s="188"/>
      <c r="Z26" s="189"/>
      <c r="AA26" s="27"/>
      <c r="AB26" s="178"/>
      <c r="AC26" s="178"/>
      <c r="AD26" s="178"/>
      <c r="AE26" s="178"/>
      <c r="AF26" s="178"/>
      <c r="AG26" s="178"/>
      <c r="AH26" s="178"/>
      <c r="AI26" s="30"/>
      <c r="AK26" s="15" t="s">
        <v>153</v>
      </c>
      <c r="AL26" s="46">
        <f>VLOOKUP(AL25,〈コジェネ〉マスタ!AA4:AD33,4,FALSE)</f>
        <v>40.6</v>
      </c>
      <c r="AM26" s="46">
        <f>VLOOKUP(AM25,〈コジェネ〉マスタ!AA4:AD33,4,FALSE)</f>
        <v>50.1</v>
      </c>
      <c r="AN26" s="46">
        <f>VLOOKUP(AN25,〈コジェネ〉マスタ!AA4:AD33,4,FALSE)</f>
        <v>50.1</v>
      </c>
    </row>
    <row r="27" spans="1:40" ht="15" customHeight="1">
      <c r="B27" s="129" t="s">
        <v>46</v>
      </c>
      <c r="C27" s="129"/>
      <c r="D27" s="129"/>
      <c r="E27" s="129"/>
      <c r="F27" s="129"/>
      <c r="G27" s="129"/>
      <c r="H27" s="129"/>
      <c r="I27" s="155" t="s">
        <v>103</v>
      </c>
      <c r="J27" s="155"/>
      <c r="K27" s="155"/>
      <c r="L27" s="155"/>
      <c r="M27" s="155"/>
      <c r="N27" s="155"/>
      <c r="O27" s="155" t="s">
        <v>94</v>
      </c>
      <c r="P27" s="155"/>
      <c r="Q27" s="155"/>
      <c r="R27" s="155"/>
      <c r="S27" s="155"/>
      <c r="T27" s="155"/>
      <c r="U27" s="155" t="s">
        <v>94</v>
      </c>
      <c r="V27" s="155"/>
      <c r="W27" s="155"/>
      <c r="X27" s="155"/>
      <c r="Y27" s="155"/>
      <c r="Z27" s="155"/>
      <c r="AA27" s="27"/>
      <c r="AB27" s="178"/>
      <c r="AC27" s="178"/>
      <c r="AD27" s="178"/>
      <c r="AE27" s="178"/>
      <c r="AF27" s="178"/>
      <c r="AG27" s="178"/>
      <c r="AH27" s="178"/>
      <c r="AI27" s="30"/>
    </row>
    <row r="28" spans="1:40" ht="20.149999999999999" customHeight="1">
      <c r="A28" s="21" t="s">
        <v>163</v>
      </c>
      <c r="B28" s="22"/>
      <c r="C28" s="22"/>
      <c r="D28" s="22"/>
      <c r="E28" s="22"/>
      <c r="F28" s="22"/>
      <c r="G28" s="22"/>
      <c r="H28" s="22"/>
      <c r="I28" s="22"/>
      <c r="J28" s="22"/>
      <c r="K28" s="22"/>
      <c r="L28" s="22"/>
      <c r="M28" s="28"/>
      <c r="N28" s="29"/>
      <c r="O28" s="29"/>
      <c r="P28" s="29"/>
      <c r="Q28" s="29"/>
      <c r="R28" s="22"/>
      <c r="S28" s="22"/>
      <c r="T28" s="22"/>
      <c r="U28" s="22"/>
      <c r="V28" s="22"/>
      <c r="W28" s="22"/>
      <c r="X28" s="22"/>
      <c r="Y28" s="22"/>
      <c r="Z28" s="22"/>
      <c r="AA28" s="22"/>
      <c r="AB28" s="22"/>
      <c r="AC28" s="22"/>
      <c r="AD28" s="22"/>
      <c r="AE28" s="30"/>
      <c r="AF28" s="30"/>
      <c r="AL28" s="31"/>
      <c r="AM28" s="31"/>
      <c r="AN28" s="31"/>
    </row>
    <row r="29" spans="1:40" s="31" customFormat="1" ht="42" customHeight="1">
      <c r="A29" s="21"/>
      <c r="B29" s="156" t="s">
        <v>65</v>
      </c>
      <c r="C29" s="157"/>
      <c r="D29" s="158"/>
      <c r="E29" s="165" t="s">
        <v>0</v>
      </c>
      <c r="F29" s="166"/>
      <c r="G29" s="167"/>
      <c r="H29" s="168" t="s">
        <v>72</v>
      </c>
      <c r="I29" s="169"/>
      <c r="J29" s="169"/>
      <c r="K29" s="169"/>
      <c r="L29" s="170"/>
      <c r="M29" s="171" t="s">
        <v>160</v>
      </c>
      <c r="N29" s="172"/>
      <c r="O29" s="172"/>
      <c r="P29" s="172"/>
      <c r="Q29" s="173"/>
      <c r="R29" s="171" t="s">
        <v>64</v>
      </c>
      <c r="S29" s="172"/>
      <c r="T29" s="172"/>
      <c r="U29" s="172"/>
      <c r="V29" s="173"/>
      <c r="W29" s="174"/>
      <c r="X29" s="175"/>
      <c r="Y29" s="175"/>
      <c r="Z29" s="175"/>
      <c r="AA29" s="175"/>
      <c r="AB29" s="21"/>
      <c r="AD29" s="15"/>
      <c r="AE29" s="15"/>
      <c r="AF29" s="15"/>
      <c r="AG29" s="15"/>
      <c r="AH29" s="15"/>
      <c r="AL29" s="15"/>
      <c r="AM29" s="15"/>
      <c r="AN29" s="15"/>
    </row>
    <row r="30" spans="1:40" ht="15" customHeight="1">
      <c r="B30" s="159"/>
      <c r="C30" s="160"/>
      <c r="D30" s="161"/>
      <c r="E30" s="142">
        <v>4</v>
      </c>
      <c r="F30" s="143"/>
      <c r="G30" s="144"/>
      <c r="H30" s="176">
        <v>200</v>
      </c>
      <c r="I30" s="176"/>
      <c r="J30" s="176"/>
      <c r="K30" s="176"/>
      <c r="L30" s="32" t="s">
        <v>85</v>
      </c>
      <c r="M30" s="148">
        <f>IF($I$21="","",(H30*$I$17))</f>
        <v>120000</v>
      </c>
      <c r="N30" s="148"/>
      <c r="O30" s="148"/>
      <c r="P30" s="148"/>
      <c r="Q30" s="34" t="s">
        <v>57</v>
      </c>
      <c r="R30" s="148">
        <f>IF($I$21="","",($I$20*H30*3.6/$AL$22))</f>
        <v>2080</v>
      </c>
      <c r="S30" s="148"/>
      <c r="T30" s="148"/>
      <c r="U30" s="148"/>
      <c r="V30" s="34" t="str">
        <f>IF(I21="","",VLOOKUP(I21,〈コジェネ〉マスタ!D4:G8,4,FALSE))</f>
        <v>㎥</v>
      </c>
      <c r="W30" s="33"/>
      <c r="X30" s="177" t="s">
        <v>161</v>
      </c>
      <c r="Y30" s="177"/>
      <c r="Z30" s="177"/>
      <c r="AA30" s="177"/>
      <c r="AB30" s="177"/>
      <c r="AC30" s="177"/>
      <c r="AD30" s="177"/>
      <c r="AE30" s="177"/>
      <c r="AF30" s="31"/>
      <c r="AG30" s="31"/>
      <c r="AH30" s="31"/>
    </row>
    <row r="31" spans="1:40" ht="15" customHeight="1">
      <c r="B31" s="159"/>
      <c r="C31" s="160"/>
      <c r="D31" s="161"/>
      <c r="E31" s="142">
        <v>5</v>
      </c>
      <c r="F31" s="143"/>
      <c r="G31" s="144"/>
      <c r="H31" s="145">
        <v>200</v>
      </c>
      <c r="I31" s="146"/>
      <c r="J31" s="146"/>
      <c r="K31" s="147"/>
      <c r="L31" s="32" t="s">
        <v>85</v>
      </c>
      <c r="M31" s="148">
        <f>IF($I$21="","",(H31*$I$17))</f>
        <v>120000</v>
      </c>
      <c r="N31" s="148"/>
      <c r="O31" s="148"/>
      <c r="P31" s="148"/>
      <c r="Q31" s="34" t="s">
        <v>57</v>
      </c>
      <c r="R31" s="148">
        <f>IF($I$21="","",($I$20*H31*3.6/$AL$22))</f>
        <v>2080</v>
      </c>
      <c r="S31" s="148"/>
      <c r="T31" s="148"/>
      <c r="U31" s="148"/>
      <c r="V31" s="34" t="str">
        <f>$V$30</f>
        <v>㎥</v>
      </c>
      <c r="W31" s="35"/>
      <c r="X31" s="177"/>
      <c r="Y31" s="177"/>
      <c r="Z31" s="177"/>
      <c r="AA31" s="177"/>
      <c r="AB31" s="177"/>
      <c r="AC31" s="177"/>
      <c r="AD31" s="177"/>
      <c r="AE31" s="177"/>
      <c r="AF31" s="31"/>
      <c r="AG31" s="31"/>
      <c r="AH31" s="31"/>
    </row>
    <row r="32" spans="1:40" ht="15" customHeight="1">
      <c r="B32" s="159"/>
      <c r="C32" s="160"/>
      <c r="D32" s="161"/>
      <c r="E32" s="142">
        <v>6</v>
      </c>
      <c r="F32" s="143"/>
      <c r="G32" s="144"/>
      <c r="H32" s="145">
        <v>200</v>
      </c>
      <c r="I32" s="146"/>
      <c r="J32" s="146"/>
      <c r="K32" s="147"/>
      <c r="L32" s="32" t="s">
        <v>85</v>
      </c>
      <c r="M32" s="148">
        <f t="shared" ref="M32:M41" si="0">IF($I$21="","",(H32*$I$17))</f>
        <v>120000</v>
      </c>
      <c r="N32" s="148"/>
      <c r="O32" s="148"/>
      <c r="P32" s="148"/>
      <c r="Q32" s="34" t="s">
        <v>57</v>
      </c>
      <c r="R32" s="148">
        <f t="shared" ref="R32:R41" si="1">IF($I$21="","",($I$20*H32*3.6/$AL$22))</f>
        <v>2080</v>
      </c>
      <c r="S32" s="148"/>
      <c r="T32" s="148"/>
      <c r="U32" s="148"/>
      <c r="V32" s="34" t="str">
        <f t="shared" ref="V32:V42" si="2">$V$30</f>
        <v>㎥</v>
      </c>
      <c r="W32" s="35"/>
      <c r="X32" s="177"/>
      <c r="Y32" s="177"/>
      <c r="Z32" s="177"/>
      <c r="AA32" s="177"/>
      <c r="AB32" s="177"/>
      <c r="AC32" s="177"/>
      <c r="AD32" s="177"/>
      <c r="AE32" s="177"/>
      <c r="AF32" s="15"/>
      <c r="AG32" s="15"/>
    </row>
    <row r="33" spans="1:40" ht="15" customHeight="1">
      <c r="B33" s="159"/>
      <c r="C33" s="160"/>
      <c r="D33" s="161"/>
      <c r="E33" s="142">
        <v>7</v>
      </c>
      <c r="F33" s="143"/>
      <c r="G33" s="144"/>
      <c r="H33" s="145">
        <v>200</v>
      </c>
      <c r="I33" s="146"/>
      <c r="J33" s="146"/>
      <c r="K33" s="147"/>
      <c r="L33" s="32" t="s">
        <v>85</v>
      </c>
      <c r="M33" s="148">
        <f t="shared" si="0"/>
        <v>120000</v>
      </c>
      <c r="N33" s="148"/>
      <c r="O33" s="148"/>
      <c r="P33" s="148"/>
      <c r="Q33" s="34" t="s">
        <v>57</v>
      </c>
      <c r="R33" s="148">
        <f t="shared" si="1"/>
        <v>2080</v>
      </c>
      <c r="S33" s="148"/>
      <c r="T33" s="148"/>
      <c r="U33" s="148"/>
      <c r="V33" s="34" t="str">
        <f t="shared" si="2"/>
        <v>㎥</v>
      </c>
      <c r="W33" s="35"/>
      <c r="X33" s="177"/>
      <c r="Y33" s="177"/>
      <c r="Z33" s="177"/>
      <c r="AA33" s="177"/>
      <c r="AB33" s="177"/>
      <c r="AC33" s="177"/>
      <c r="AD33" s="177"/>
      <c r="AE33" s="177"/>
      <c r="AF33" s="15"/>
      <c r="AG33" s="15"/>
    </row>
    <row r="34" spans="1:40" ht="15" customHeight="1">
      <c r="B34" s="159"/>
      <c r="C34" s="160"/>
      <c r="D34" s="161"/>
      <c r="E34" s="142">
        <v>8</v>
      </c>
      <c r="F34" s="143"/>
      <c r="G34" s="144"/>
      <c r="H34" s="145">
        <v>200</v>
      </c>
      <c r="I34" s="146"/>
      <c r="J34" s="146"/>
      <c r="K34" s="147"/>
      <c r="L34" s="32" t="s">
        <v>85</v>
      </c>
      <c r="M34" s="148">
        <f t="shared" si="0"/>
        <v>120000</v>
      </c>
      <c r="N34" s="148"/>
      <c r="O34" s="148"/>
      <c r="P34" s="148"/>
      <c r="Q34" s="34" t="s">
        <v>57</v>
      </c>
      <c r="R34" s="148">
        <f t="shared" si="1"/>
        <v>2080</v>
      </c>
      <c r="S34" s="148"/>
      <c r="T34" s="148"/>
      <c r="U34" s="148"/>
      <c r="V34" s="34" t="str">
        <f t="shared" si="2"/>
        <v>㎥</v>
      </c>
      <c r="W34" s="35"/>
      <c r="X34" s="177"/>
      <c r="Y34" s="177"/>
      <c r="Z34" s="177"/>
      <c r="AA34" s="177"/>
      <c r="AB34" s="177"/>
      <c r="AC34" s="177"/>
      <c r="AD34" s="177"/>
      <c r="AE34" s="177"/>
      <c r="AF34" s="15"/>
      <c r="AG34" s="15"/>
    </row>
    <row r="35" spans="1:40" ht="15" customHeight="1">
      <c r="B35" s="159"/>
      <c r="C35" s="160"/>
      <c r="D35" s="161"/>
      <c r="E35" s="142">
        <v>9</v>
      </c>
      <c r="F35" s="143"/>
      <c r="G35" s="144"/>
      <c r="H35" s="145">
        <v>200</v>
      </c>
      <c r="I35" s="146"/>
      <c r="J35" s="146"/>
      <c r="K35" s="147"/>
      <c r="L35" s="32" t="s">
        <v>85</v>
      </c>
      <c r="M35" s="148">
        <f t="shared" si="0"/>
        <v>120000</v>
      </c>
      <c r="N35" s="148"/>
      <c r="O35" s="148"/>
      <c r="P35" s="148"/>
      <c r="Q35" s="34" t="s">
        <v>57</v>
      </c>
      <c r="R35" s="148">
        <f t="shared" si="1"/>
        <v>2080</v>
      </c>
      <c r="S35" s="148"/>
      <c r="T35" s="148"/>
      <c r="U35" s="148"/>
      <c r="V35" s="34" t="str">
        <f t="shared" si="2"/>
        <v>㎥</v>
      </c>
      <c r="W35" s="35"/>
      <c r="X35" s="177"/>
      <c r="Y35" s="177"/>
      <c r="Z35" s="177"/>
      <c r="AA35" s="177"/>
      <c r="AB35" s="177"/>
      <c r="AC35" s="177"/>
      <c r="AD35" s="177"/>
      <c r="AE35" s="177"/>
      <c r="AF35" s="15"/>
      <c r="AG35" s="15"/>
    </row>
    <row r="36" spans="1:40" ht="15" customHeight="1">
      <c r="B36" s="159"/>
      <c r="C36" s="160"/>
      <c r="D36" s="161"/>
      <c r="E36" s="142">
        <v>10</v>
      </c>
      <c r="F36" s="143"/>
      <c r="G36" s="144"/>
      <c r="H36" s="145">
        <v>200</v>
      </c>
      <c r="I36" s="146"/>
      <c r="J36" s="146"/>
      <c r="K36" s="147"/>
      <c r="L36" s="32" t="s">
        <v>85</v>
      </c>
      <c r="M36" s="148">
        <f t="shared" si="0"/>
        <v>120000</v>
      </c>
      <c r="N36" s="148"/>
      <c r="O36" s="148"/>
      <c r="P36" s="148"/>
      <c r="Q36" s="34" t="s">
        <v>57</v>
      </c>
      <c r="R36" s="148">
        <f t="shared" si="1"/>
        <v>2080</v>
      </c>
      <c r="S36" s="148"/>
      <c r="T36" s="148"/>
      <c r="U36" s="148"/>
      <c r="V36" s="34" t="str">
        <f t="shared" si="2"/>
        <v>㎥</v>
      </c>
      <c r="W36" s="35"/>
      <c r="X36" s="177"/>
      <c r="Y36" s="177"/>
      <c r="Z36" s="177"/>
      <c r="AA36" s="177"/>
      <c r="AB36" s="177"/>
      <c r="AC36" s="177"/>
      <c r="AD36" s="177"/>
      <c r="AE36" s="177"/>
      <c r="AF36" s="15"/>
      <c r="AG36" s="15"/>
    </row>
    <row r="37" spans="1:40" ht="15" customHeight="1">
      <c r="B37" s="159"/>
      <c r="C37" s="160"/>
      <c r="D37" s="161"/>
      <c r="E37" s="142">
        <v>11</v>
      </c>
      <c r="F37" s="143"/>
      <c r="G37" s="144"/>
      <c r="H37" s="145">
        <v>200</v>
      </c>
      <c r="I37" s="146"/>
      <c r="J37" s="146"/>
      <c r="K37" s="147"/>
      <c r="L37" s="32" t="s">
        <v>85</v>
      </c>
      <c r="M37" s="148">
        <f t="shared" si="0"/>
        <v>120000</v>
      </c>
      <c r="N37" s="148"/>
      <c r="O37" s="148"/>
      <c r="P37" s="148"/>
      <c r="Q37" s="34" t="s">
        <v>57</v>
      </c>
      <c r="R37" s="148">
        <f t="shared" si="1"/>
        <v>2080</v>
      </c>
      <c r="S37" s="148"/>
      <c r="T37" s="148"/>
      <c r="U37" s="148"/>
      <c r="V37" s="34" t="str">
        <f t="shared" si="2"/>
        <v>㎥</v>
      </c>
      <c r="W37" s="35"/>
      <c r="X37" s="177"/>
      <c r="Y37" s="177"/>
      <c r="Z37" s="177"/>
      <c r="AA37" s="177"/>
      <c r="AB37" s="177"/>
      <c r="AC37" s="177"/>
      <c r="AD37" s="177"/>
      <c r="AE37" s="177"/>
      <c r="AF37" s="15"/>
      <c r="AG37" s="15"/>
    </row>
    <row r="38" spans="1:40" ht="15" customHeight="1">
      <c r="B38" s="159"/>
      <c r="C38" s="160"/>
      <c r="D38" s="161"/>
      <c r="E38" s="142">
        <v>12</v>
      </c>
      <c r="F38" s="143"/>
      <c r="G38" s="144"/>
      <c r="H38" s="145">
        <v>200</v>
      </c>
      <c r="I38" s="146"/>
      <c r="J38" s="146"/>
      <c r="K38" s="147"/>
      <c r="L38" s="32" t="s">
        <v>85</v>
      </c>
      <c r="M38" s="148">
        <f t="shared" si="0"/>
        <v>120000</v>
      </c>
      <c r="N38" s="148"/>
      <c r="O38" s="148"/>
      <c r="P38" s="148"/>
      <c r="Q38" s="34" t="s">
        <v>57</v>
      </c>
      <c r="R38" s="148">
        <f t="shared" si="1"/>
        <v>2080</v>
      </c>
      <c r="S38" s="148"/>
      <c r="T38" s="148"/>
      <c r="U38" s="148"/>
      <c r="V38" s="34" t="str">
        <f t="shared" si="2"/>
        <v>㎥</v>
      </c>
      <c r="W38" s="35"/>
      <c r="X38" s="177"/>
      <c r="Y38" s="177"/>
      <c r="Z38" s="177"/>
      <c r="AA38" s="177"/>
      <c r="AB38" s="177"/>
      <c r="AC38" s="177"/>
      <c r="AD38" s="177"/>
      <c r="AE38" s="177"/>
      <c r="AF38" s="15"/>
      <c r="AG38" s="15"/>
    </row>
    <row r="39" spans="1:40" ht="15" customHeight="1">
      <c r="B39" s="159"/>
      <c r="C39" s="160"/>
      <c r="D39" s="161"/>
      <c r="E39" s="142">
        <v>1</v>
      </c>
      <c r="F39" s="143"/>
      <c r="G39" s="144"/>
      <c r="H39" s="145">
        <v>200</v>
      </c>
      <c r="I39" s="146"/>
      <c r="J39" s="146"/>
      <c r="K39" s="147"/>
      <c r="L39" s="32" t="s">
        <v>85</v>
      </c>
      <c r="M39" s="148">
        <f t="shared" si="0"/>
        <v>120000</v>
      </c>
      <c r="N39" s="148"/>
      <c r="O39" s="148"/>
      <c r="P39" s="148"/>
      <c r="Q39" s="34" t="s">
        <v>57</v>
      </c>
      <c r="R39" s="148">
        <f t="shared" si="1"/>
        <v>2080</v>
      </c>
      <c r="S39" s="148"/>
      <c r="T39" s="148"/>
      <c r="U39" s="148"/>
      <c r="V39" s="34" t="str">
        <f t="shared" si="2"/>
        <v>㎥</v>
      </c>
      <c r="W39" s="35"/>
      <c r="X39" s="177"/>
      <c r="Y39" s="177"/>
      <c r="Z39" s="177"/>
      <c r="AA39" s="177"/>
      <c r="AB39" s="177"/>
      <c r="AC39" s="177"/>
      <c r="AD39" s="177"/>
      <c r="AE39" s="177"/>
      <c r="AF39" s="15"/>
      <c r="AG39" s="15"/>
    </row>
    <row r="40" spans="1:40" ht="15" customHeight="1">
      <c r="B40" s="159"/>
      <c r="C40" s="160"/>
      <c r="D40" s="161"/>
      <c r="E40" s="142">
        <v>2</v>
      </c>
      <c r="F40" s="143"/>
      <c r="G40" s="144"/>
      <c r="H40" s="145">
        <v>200</v>
      </c>
      <c r="I40" s="146"/>
      <c r="J40" s="146"/>
      <c r="K40" s="147"/>
      <c r="L40" s="32" t="s">
        <v>85</v>
      </c>
      <c r="M40" s="148">
        <f t="shared" si="0"/>
        <v>120000</v>
      </c>
      <c r="N40" s="148"/>
      <c r="O40" s="148"/>
      <c r="P40" s="148"/>
      <c r="Q40" s="34" t="s">
        <v>57</v>
      </c>
      <c r="R40" s="148">
        <f t="shared" si="1"/>
        <v>2080</v>
      </c>
      <c r="S40" s="148"/>
      <c r="T40" s="148"/>
      <c r="U40" s="148"/>
      <c r="V40" s="34" t="str">
        <f t="shared" si="2"/>
        <v>㎥</v>
      </c>
      <c r="W40" s="35"/>
      <c r="X40" s="177"/>
      <c r="Y40" s="177"/>
      <c r="Z40" s="177"/>
      <c r="AA40" s="177"/>
      <c r="AB40" s="177"/>
      <c r="AC40" s="177"/>
      <c r="AD40" s="177"/>
      <c r="AE40" s="177"/>
      <c r="AF40" s="15"/>
      <c r="AG40" s="15"/>
    </row>
    <row r="41" spans="1:40" ht="15" customHeight="1" thickBot="1">
      <c r="B41" s="159"/>
      <c r="C41" s="160"/>
      <c r="D41" s="161"/>
      <c r="E41" s="149">
        <v>3</v>
      </c>
      <c r="F41" s="150"/>
      <c r="G41" s="151"/>
      <c r="H41" s="152">
        <v>200</v>
      </c>
      <c r="I41" s="153"/>
      <c r="J41" s="153"/>
      <c r="K41" s="154"/>
      <c r="L41" s="36" t="s">
        <v>85</v>
      </c>
      <c r="M41" s="148">
        <f t="shared" si="0"/>
        <v>120000</v>
      </c>
      <c r="N41" s="148"/>
      <c r="O41" s="148"/>
      <c r="P41" s="148"/>
      <c r="Q41" s="34" t="s">
        <v>57</v>
      </c>
      <c r="R41" s="148">
        <f t="shared" si="1"/>
        <v>2080</v>
      </c>
      <c r="S41" s="148"/>
      <c r="T41" s="148"/>
      <c r="U41" s="148"/>
      <c r="V41" s="34" t="str">
        <f t="shared" si="2"/>
        <v>㎥</v>
      </c>
      <c r="W41" s="35"/>
      <c r="X41" s="177"/>
      <c r="Y41" s="177"/>
      <c r="Z41" s="177"/>
      <c r="AA41" s="177"/>
      <c r="AB41" s="177"/>
      <c r="AC41" s="177"/>
      <c r="AD41" s="177"/>
      <c r="AE41" s="177"/>
      <c r="AF41" s="15"/>
      <c r="AG41" s="15"/>
    </row>
    <row r="42" spans="1:40" ht="15" customHeight="1" thickTop="1">
      <c r="B42" s="162"/>
      <c r="C42" s="163"/>
      <c r="D42" s="164"/>
      <c r="E42" s="133" t="s">
        <v>3</v>
      </c>
      <c r="F42" s="134"/>
      <c r="G42" s="135"/>
      <c r="H42" s="136">
        <f>SUM(H30:L41)</f>
        <v>2400</v>
      </c>
      <c r="I42" s="136"/>
      <c r="J42" s="136"/>
      <c r="K42" s="136"/>
      <c r="L42" s="37" t="s">
        <v>85</v>
      </c>
      <c r="M42" s="137">
        <f>SUM(M30:P41)</f>
        <v>1440000</v>
      </c>
      <c r="N42" s="138"/>
      <c r="O42" s="138"/>
      <c r="P42" s="139"/>
      <c r="Q42" s="38" t="s">
        <v>57</v>
      </c>
      <c r="R42" s="137">
        <f>SUM(R30:U41)</f>
        <v>24960</v>
      </c>
      <c r="S42" s="138"/>
      <c r="T42" s="138"/>
      <c r="U42" s="139"/>
      <c r="V42" s="49" t="str">
        <f t="shared" si="2"/>
        <v>㎥</v>
      </c>
      <c r="W42" s="39"/>
      <c r="X42" s="177"/>
      <c r="Y42" s="177"/>
      <c r="Z42" s="177"/>
      <c r="AA42" s="177"/>
      <c r="AB42" s="177"/>
      <c r="AC42" s="177"/>
      <c r="AD42" s="177"/>
      <c r="AE42" s="177"/>
      <c r="AF42" s="15"/>
      <c r="AG42" s="15"/>
    </row>
    <row r="44" spans="1:40" ht="20.149999999999999" customHeight="1">
      <c r="A44" s="21" t="s">
        <v>86</v>
      </c>
      <c r="B44" s="22"/>
      <c r="C44" s="22"/>
      <c r="D44" s="22"/>
      <c r="E44" s="22"/>
      <c r="F44" s="22"/>
      <c r="G44" s="22"/>
      <c r="H44" s="22"/>
      <c r="I44" s="22"/>
      <c r="J44" s="22"/>
      <c r="K44" s="22"/>
      <c r="L44" s="22"/>
      <c r="M44" s="28"/>
      <c r="N44" s="29"/>
      <c r="O44" s="29"/>
      <c r="P44" s="29"/>
      <c r="Q44" s="29"/>
      <c r="R44" s="22"/>
      <c r="S44" s="22"/>
      <c r="T44" s="22"/>
      <c r="U44" s="22"/>
      <c r="V44" s="22"/>
      <c r="W44" s="22"/>
      <c r="X44" s="22"/>
      <c r="Y44" s="22"/>
      <c r="Z44" s="22"/>
      <c r="AA44" s="22"/>
      <c r="AB44" s="22"/>
      <c r="AC44" s="22"/>
      <c r="AD44" s="22"/>
      <c r="AE44" s="30"/>
      <c r="AF44" s="30"/>
    </row>
    <row r="45" spans="1:40" s="31" customFormat="1" ht="42" customHeight="1">
      <c r="A45" s="21"/>
      <c r="B45" s="140" t="s">
        <v>65</v>
      </c>
      <c r="C45" s="140"/>
      <c r="D45" s="140"/>
      <c r="E45" s="129" t="s">
        <v>0</v>
      </c>
      <c r="F45" s="129"/>
      <c r="G45" s="129"/>
      <c r="H45" s="141" t="s">
        <v>90</v>
      </c>
      <c r="I45" s="141"/>
      <c r="J45" s="141"/>
      <c r="K45" s="141"/>
      <c r="L45" s="141"/>
      <c r="M45" s="141"/>
      <c r="N45" s="141"/>
      <c r="O45" s="141" t="s">
        <v>92</v>
      </c>
      <c r="P45" s="141"/>
      <c r="Q45" s="141"/>
      <c r="R45" s="141"/>
      <c r="S45" s="141"/>
      <c r="T45" s="141"/>
      <c r="U45" s="141"/>
      <c r="V45" s="128" t="s">
        <v>89</v>
      </c>
      <c r="W45" s="128"/>
      <c r="X45" s="128"/>
      <c r="Y45" s="128"/>
      <c r="Z45" s="128"/>
      <c r="AA45" s="128"/>
      <c r="AB45" s="128"/>
      <c r="AC45" s="40"/>
      <c r="AD45" s="40"/>
      <c r="AE45" s="40"/>
      <c r="AF45" s="40"/>
      <c r="AG45" s="40"/>
      <c r="AH45" s="21"/>
      <c r="AI45" s="41"/>
      <c r="AJ45" s="15"/>
      <c r="AK45" s="15"/>
      <c r="AL45" s="15"/>
      <c r="AM45" s="15"/>
      <c r="AN45" s="15"/>
    </row>
    <row r="46" spans="1:40" s="31" customFormat="1" ht="15" customHeight="1">
      <c r="A46" s="21"/>
      <c r="B46" s="140"/>
      <c r="C46" s="140"/>
      <c r="D46" s="140"/>
      <c r="E46" s="129"/>
      <c r="F46" s="129"/>
      <c r="G46" s="129"/>
      <c r="H46" s="129" t="s">
        <v>91</v>
      </c>
      <c r="I46" s="129"/>
      <c r="J46" s="129"/>
      <c r="K46" s="130" t="s">
        <v>88</v>
      </c>
      <c r="L46" s="130"/>
      <c r="M46" s="130"/>
      <c r="N46" s="130"/>
      <c r="O46" s="131" t="s">
        <v>73</v>
      </c>
      <c r="P46" s="131"/>
      <c r="Q46" s="131"/>
      <c r="R46" s="130" t="s">
        <v>88</v>
      </c>
      <c r="S46" s="130"/>
      <c r="T46" s="130"/>
      <c r="U46" s="130"/>
      <c r="V46" s="132" t="s">
        <v>73</v>
      </c>
      <c r="W46" s="132"/>
      <c r="X46" s="132"/>
      <c r="Y46" s="130" t="s">
        <v>88</v>
      </c>
      <c r="Z46" s="130"/>
      <c r="AA46" s="130"/>
      <c r="AB46" s="130"/>
      <c r="AC46" s="126"/>
      <c r="AD46" s="126"/>
      <c r="AE46" s="126"/>
      <c r="AF46" s="126"/>
      <c r="AG46" s="126"/>
      <c r="AH46" s="21"/>
      <c r="AJ46" s="15"/>
      <c r="AK46" s="15"/>
    </row>
    <row r="47" spans="1:40" ht="15" customHeight="1">
      <c r="B47" s="140"/>
      <c r="C47" s="140"/>
      <c r="D47" s="140"/>
      <c r="E47" s="124">
        <v>4</v>
      </c>
      <c r="F47" s="124"/>
      <c r="G47" s="124"/>
      <c r="H47" s="125">
        <v>20</v>
      </c>
      <c r="I47" s="125"/>
      <c r="J47" s="42" t="s">
        <v>81</v>
      </c>
      <c r="K47" s="121">
        <f>IF($I$27="","",IF($I$27="電気",$I$18*H30*H47/100/$I$26,$I$18*3.6*H30*H47/100/$I$26/$AL$26))</f>
        <v>53.201970443349751</v>
      </c>
      <c r="L47" s="121"/>
      <c r="M47" s="121"/>
      <c r="N47" s="50" t="str">
        <f>IF($I$27="","",VLOOKUP(I27,〈コジェネ〉マスタ!D4:G9,4,FALSE))</f>
        <v>㎥</v>
      </c>
      <c r="O47" s="125">
        <v>15</v>
      </c>
      <c r="P47" s="125"/>
      <c r="Q47" s="42" t="s">
        <v>81</v>
      </c>
      <c r="R47" s="121">
        <f>IF($O$27="","",IF($O$27="電気",$I$19*H30*O47/100/$O$26,$I$19*3.6*H30*O47/100/$O$26/$AM$26))</f>
        <v>37.724550898203589</v>
      </c>
      <c r="S47" s="121"/>
      <c r="T47" s="121"/>
      <c r="U47" s="50" t="str">
        <f>IF($O$27="","",VLOOKUP(O27,〈コジェネ〉マスタ!D4:G9,4,FALSE))</f>
        <v>kg</v>
      </c>
      <c r="V47" s="125">
        <v>15</v>
      </c>
      <c r="W47" s="125"/>
      <c r="X47" s="51" t="s">
        <v>81</v>
      </c>
      <c r="Y47" s="121">
        <f>IF($U$27="","",IF($U$27="電気",$I$19*H30*V47/100/$U$26,$I$19*3.6*H30*V47/100/$U$26/$AN$26))</f>
        <v>37.724550898203589</v>
      </c>
      <c r="Z47" s="121"/>
      <c r="AA47" s="121"/>
      <c r="AB47" s="50" t="str">
        <f>IF($U$27="","",VLOOKUP(U27,〈コジェネ〉マスタ!D4:G9,4,FALSE))</f>
        <v>kg</v>
      </c>
      <c r="AC47" s="127" t="s">
        <v>93</v>
      </c>
      <c r="AD47" s="127"/>
      <c r="AE47" s="127"/>
      <c r="AF47" s="127"/>
      <c r="AG47" s="127"/>
      <c r="AH47" s="127"/>
      <c r="AI47" s="35"/>
      <c r="AJ47" s="31"/>
      <c r="AK47" s="31"/>
      <c r="AL47" s="31"/>
      <c r="AM47" s="31"/>
      <c r="AN47" s="31"/>
    </row>
    <row r="48" spans="1:40" ht="15" customHeight="1">
      <c r="B48" s="140"/>
      <c r="C48" s="140"/>
      <c r="D48" s="140"/>
      <c r="E48" s="124">
        <v>5</v>
      </c>
      <c r="F48" s="124"/>
      <c r="G48" s="124"/>
      <c r="H48" s="125">
        <v>20</v>
      </c>
      <c r="I48" s="125"/>
      <c r="J48" s="42" t="s">
        <v>81</v>
      </c>
      <c r="K48" s="121">
        <f>IF($I$27="","",IF($I$27="電気",$I$18*H31*H48/100/$I$26,$I$18*3.6*H31*H48/100/$I$26/$AL$26))</f>
        <v>53.201970443349751</v>
      </c>
      <c r="L48" s="121"/>
      <c r="M48" s="121"/>
      <c r="N48" s="50" t="str">
        <f>$N$47</f>
        <v>㎥</v>
      </c>
      <c r="O48" s="125">
        <v>15</v>
      </c>
      <c r="P48" s="125"/>
      <c r="Q48" s="42" t="s">
        <v>81</v>
      </c>
      <c r="R48" s="121">
        <f t="shared" ref="R48:R58" si="3">IF($O$27="","",IF($O$27="電気",$I$19*H31*O48/100/$O$26,$I$19*3.6*H31*O48/100/$O$26/$AM$26))</f>
        <v>37.724550898203589</v>
      </c>
      <c r="S48" s="121"/>
      <c r="T48" s="121"/>
      <c r="U48" s="50" t="str">
        <f>$U$47</f>
        <v>kg</v>
      </c>
      <c r="V48" s="125">
        <v>15</v>
      </c>
      <c r="W48" s="125"/>
      <c r="X48" s="51" t="s">
        <v>81</v>
      </c>
      <c r="Y48" s="121">
        <f t="shared" ref="Y48:Y58" si="4">IF($U$27="","",IF($U$27="電気",$I$19*H31*V48/100/$U$26,$I$19*3.6*H31*V48/100/$U$26/$AN$26))</f>
        <v>37.724550898203589</v>
      </c>
      <c r="Z48" s="121"/>
      <c r="AA48" s="121"/>
      <c r="AB48" s="50" t="str">
        <f>$AB$47</f>
        <v>kg</v>
      </c>
      <c r="AC48" s="127"/>
      <c r="AD48" s="127"/>
      <c r="AE48" s="127"/>
      <c r="AF48" s="127"/>
      <c r="AG48" s="127"/>
      <c r="AH48" s="127"/>
      <c r="AI48" s="35"/>
      <c r="AJ48" s="43"/>
      <c r="AK48" s="31"/>
    </row>
    <row r="49" spans="2:39" ht="15" customHeight="1">
      <c r="B49" s="140"/>
      <c r="C49" s="140"/>
      <c r="D49" s="140"/>
      <c r="E49" s="124">
        <v>6</v>
      </c>
      <c r="F49" s="124"/>
      <c r="G49" s="124"/>
      <c r="H49" s="125">
        <v>20</v>
      </c>
      <c r="I49" s="125"/>
      <c r="J49" s="42" t="s">
        <v>81</v>
      </c>
      <c r="K49" s="121">
        <f t="shared" ref="K49:K58" si="5">IF($I$27="","",IF($I$27="電気",$I$18*H32*H49/100/$I$26,$I$18*3.6*H32*H49/100/$I$26/$AL$26))</f>
        <v>53.201970443349751</v>
      </c>
      <c r="L49" s="121"/>
      <c r="M49" s="121"/>
      <c r="N49" s="50" t="str">
        <f t="shared" ref="N49:N59" si="6">$N$47</f>
        <v>㎥</v>
      </c>
      <c r="O49" s="125">
        <v>15</v>
      </c>
      <c r="P49" s="125"/>
      <c r="Q49" s="42" t="s">
        <v>81</v>
      </c>
      <c r="R49" s="121">
        <f t="shared" si="3"/>
        <v>37.724550898203589</v>
      </c>
      <c r="S49" s="121"/>
      <c r="T49" s="121"/>
      <c r="U49" s="50" t="str">
        <f t="shared" ref="U49:U59" si="7">$U$47</f>
        <v>kg</v>
      </c>
      <c r="V49" s="125">
        <v>15</v>
      </c>
      <c r="W49" s="125"/>
      <c r="X49" s="51" t="s">
        <v>81</v>
      </c>
      <c r="Y49" s="121">
        <f t="shared" si="4"/>
        <v>37.724550898203589</v>
      </c>
      <c r="Z49" s="121"/>
      <c r="AA49" s="121"/>
      <c r="AB49" s="50" t="str">
        <f t="shared" ref="AB49:AB59" si="8">$AB$47</f>
        <v>kg</v>
      </c>
      <c r="AC49" s="127"/>
      <c r="AD49" s="127"/>
      <c r="AE49" s="127"/>
      <c r="AF49" s="127"/>
      <c r="AG49" s="127"/>
      <c r="AH49" s="127"/>
      <c r="AI49" s="35"/>
    </row>
    <row r="50" spans="2:39" ht="15" customHeight="1">
      <c r="B50" s="140"/>
      <c r="C50" s="140"/>
      <c r="D50" s="140"/>
      <c r="E50" s="124">
        <v>7</v>
      </c>
      <c r="F50" s="124"/>
      <c r="G50" s="124"/>
      <c r="H50" s="125">
        <v>20</v>
      </c>
      <c r="I50" s="125"/>
      <c r="J50" s="42" t="s">
        <v>81</v>
      </c>
      <c r="K50" s="121">
        <f t="shared" si="5"/>
        <v>53.201970443349751</v>
      </c>
      <c r="L50" s="121"/>
      <c r="M50" s="121"/>
      <c r="N50" s="50" t="str">
        <f t="shared" si="6"/>
        <v>㎥</v>
      </c>
      <c r="O50" s="125">
        <v>15</v>
      </c>
      <c r="P50" s="125"/>
      <c r="Q50" s="42" t="s">
        <v>81</v>
      </c>
      <c r="R50" s="121">
        <f t="shared" si="3"/>
        <v>37.724550898203589</v>
      </c>
      <c r="S50" s="121"/>
      <c r="T50" s="121"/>
      <c r="U50" s="50" t="str">
        <f t="shared" si="7"/>
        <v>kg</v>
      </c>
      <c r="V50" s="125">
        <v>15</v>
      </c>
      <c r="W50" s="125"/>
      <c r="X50" s="51" t="s">
        <v>81</v>
      </c>
      <c r="Y50" s="121">
        <f t="shared" si="4"/>
        <v>37.724550898203589</v>
      </c>
      <c r="Z50" s="121"/>
      <c r="AA50" s="121"/>
      <c r="AB50" s="50" t="str">
        <f t="shared" si="8"/>
        <v>kg</v>
      </c>
      <c r="AC50" s="127"/>
      <c r="AD50" s="127"/>
      <c r="AE50" s="127"/>
      <c r="AF50" s="127"/>
      <c r="AG50" s="127"/>
      <c r="AH50" s="127"/>
      <c r="AI50" s="35"/>
    </row>
    <row r="51" spans="2:39" ht="15" customHeight="1">
      <c r="B51" s="140"/>
      <c r="C51" s="140"/>
      <c r="D51" s="140"/>
      <c r="E51" s="124">
        <v>8</v>
      </c>
      <c r="F51" s="124"/>
      <c r="G51" s="124"/>
      <c r="H51" s="125">
        <v>20</v>
      </c>
      <c r="I51" s="125"/>
      <c r="J51" s="42" t="s">
        <v>81</v>
      </c>
      <c r="K51" s="121">
        <f t="shared" si="5"/>
        <v>53.201970443349751</v>
      </c>
      <c r="L51" s="121"/>
      <c r="M51" s="121"/>
      <c r="N51" s="50" t="str">
        <f t="shared" si="6"/>
        <v>㎥</v>
      </c>
      <c r="O51" s="125">
        <v>15</v>
      </c>
      <c r="P51" s="125"/>
      <c r="Q51" s="42" t="s">
        <v>81</v>
      </c>
      <c r="R51" s="121">
        <f t="shared" si="3"/>
        <v>37.724550898203589</v>
      </c>
      <c r="S51" s="121"/>
      <c r="T51" s="121"/>
      <c r="U51" s="50" t="str">
        <f t="shared" si="7"/>
        <v>kg</v>
      </c>
      <c r="V51" s="125">
        <v>15</v>
      </c>
      <c r="W51" s="125"/>
      <c r="X51" s="51" t="s">
        <v>81</v>
      </c>
      <c r="Y51" s="121">
        <f t="shared" si="4"/>
        <v>37.724550898203589</v>
      </c>
      <c r="Z51" s="121"/>
      <c r="AA51" s="121"/>
      <c r="AB51" s="50" t="str">
        <f t="shared" si="8"/>
        <v>kg</v>
      </c>
      <c r="AC51" s="127"/>
      <c r="AD51" s="127"/>
      <c r="AE51" s="127"/>
      <c r="AF51" s="127"/>
      <c r="AG51" s="127"/>
      <c r="AH51" s="127"/>
      <c r="AI51" s="35"/>
    </row>
    <row r="52" spans="2:39" ht="15" customHeight="1">
      <c r="B52" s="140"/>
      <c r="C52" s="140"/>
      <c r="D52" s="140"/>
      <c r="E52" s="124">
        <v>9</v>
      </c>
      <c r="F52" s="124"/>
      <c r="G52" s="124"/>
      <c r="H52" s="125">
        <v>20</v>
      </c>
      <c r="I52" s="125"/>
      <c r="J52" s="42" t="s">
        <v>81</v>
      </c>
      <c r="K52" s="121">
        <f t="shared" si="5"/>
        <v>53.201970443349751</v>
      </c>
      <c r="L52" s="121"/>
      <c r="M52" s="121"/>
      <c r="N52" s="50" t="str">
        <f t="shared" si="6"/>
        <v>㎥</v>
      </c>
      <c r="O52" s="125">
        <v>15</v>
      </c>
      <c r="P52" s="125"/>
      <c r="Q52" s="42" t="s">
        <v>81</v>
      </c>
      <c r="R52" s="121">
        <f t="shared" si="3"/>
        <v>37.724550898203589</v>
      </c>
      <c r="S52" s="121"/>
      <c r="T52" s="121"/>
      <c r="U52" s="50" t="str">
        <f t="shared" si="7"/>
        <v>kg</v>
      </c>
      <c r="V52" s="125">
        <v>15</v>
      </c>
      <c r="W52" s="125"/>
      <c r="X52" s="51" t="s">
        <v>81</v>
      </c>
      <c r="Y52" s="121">
        <f t="shared" si="4"/>
        <v>37.724550898203589</v>
      </c>
      <c r="Z52" s="121"/>
      <c r="AA52" s="121"/>
      <c r="AB52" s="50" t="str">
        <f t="shared" si="8"/>
        <v>kg</v>
      </c>
      <c r="AC52" s="127"/>
      <c r="AD52" s="127"/>
      <c r="AE52" s="127"/>
      <c r="AF52" s="127"/>
      <c r="AG52" s="127"/>
      <c r="AH52" s="127"/>
      <c r="AI52" s="35"/>
    </row>
    <row r="53" spans="2:39" ht="15" customHeight="1">
      <c r="B53" s="140"/>
      <c r="C53" s="140"/>
      <c r="D53" s="140"/>
      <c r="E53" s="124">
        <v>10</v>
      </c>
      <c r="F53" s="124"/>
      <c r="G53" s="124"/>
      <c r="H53" s="125">
        <v>20</v>
      </c>
      <c r="I53" s="125"/>
      <c r="J53" s="42" t="s">
        <v>81</v>
      </c>
      <c r="K53" s="121">
        <f t="shared" si="5"/>
        <v>53.201970443349751</v>
      </c>
      <c r="L53" s="121"/>
      <c r="M53" s="121"/>
      <c r="N53" s="50" t="str">
        <f t="shared" si="6"/>
        <v>㎥</v>
      </c>
      <c r="O53" s="125">
        <v>15</v>
      </c>
      <c r="P53" s="125"/>
      <c r="Q53" s="42" t="s">
        <v>81</v>
      </c>
      <c r="R53" s="121">
        <f t="shared" si="3"/>
        <v>37.724550898203589</v>
      </c>
      <c r="S53" s="121"/>
      <c r="T53" s="121"/>
      <c r="U53" s="50" t="str">
        <f t="shared" si="7"/>
        <v>kg</v>
      </c>
      <c r="V53" s="125">
        <v>15</v>
      </c>
      <c r="W53" s="125"/>
      <c r="X53" s="51" t="s">
        <v>81</v>
      </c>
      <c r="Y53" s="121">
        <f t="shared" si="4"/>
        <v>37.724550898203589</v>
      </c>
      <c r="Z53" s="121"/>
      <c r="AA53" s="121"/>
      <c r="AB53" s="50" t="str">
        <f t="shared" si="8"/>
        <v>kg</v>
      </c>
      <c r="AC53" s="127"/>
      <c r="AD53" s="127"/>
      <c r="AE53" s="127"/>
      <c r="AF53" s="127"/>
      <c r="AG53" s="127"/>
      <c r="AH53" s="127"/>
      <c r="AI53" s="35"/>
    </row>
    <row r="54" spans="2:39" ht="15" customHeight="1">
      <c r="B54" s="140"/>
      <c r="C54" s="140"/>
      <c r="D54" s="140"/>
      <c r="E54" s="124">
        <v>11</v>
      </c>
      <c r="F54" s="124"/>
      <c r="G54" s="124"/>
      <c r="H54" s="125">
        <v>20</v>
      </c>
      <c r="I54" s="125"/>
      <c r="J54" s="42" t="s">
        <v>81</v>
      </c>
      <c r="K54" s="121">
        <f t="shared" si="5"/>
        <v>53.201970443349751</v>
      </c>
      <c r="L54" s="121"/>
      <c r="M54" s="121"/>
      <c r="N54" s="50" t="str">
        <f t="shared" si="6"/>
        <v>㎥</v>
      </c>
      <c r="O54" s="125">
        <v>15</v>
      </c>
      <c r="P54" s="125"/>
      <c r="Q54" s="42" t="s">
        <v>81</v>
      </c>
      <c r="R54" s="121">
        <f t="shared" si="3"/>
        <v>37.724550898203589</v>
      </c>
      <c r="S54" s="121"/>
      <c r="T54" s="121"/>
      <c r="U54" s="50" t="str">
        <f t="shared" si="7"/>
        <v>kg</v>
      </c>
      <c r="V54" s="125">
        <v>15</v>
      </c>
      <c r="W54" s="125"/>
      <c r="X54" s="51" t="s">
        <v>81</v>
      </c>
      <c r="Y54" s="121">
        <f t="shared" si="4"/>
        <v>37.724550898203589</v>
      </c>
      <c r="Z54" s="121"/>
      <c r="AA54" s="121"/>
      <c r="AB54" s="50" t="str">
        <f t="shared" si="8"/>
        <v>kg</v>
      </c>
      <c r="AC54" s="127"/>
      <c r="AD54" s="127"/>
      <c r="AE54" s="127"/>
      <c r="AF54" s="127"/>
      <c r="AG54" s="127"/>
      <c r="AH54" s="127"/>
      <c r="AI54" s="35"/>
    </row>
    <row r="55" spans="2:39" ht="15" customHeight="1">
      <c r="B55" s="140"/>
      <c r="C55" s="140"/>
      <c r="D55" s="140"/>
      <c r="E55" s="124">
        <v>12</v>
      </c>
      <c r="F55" s="124"/>
      <c r="G55" s="124"/>
      <c r="H55" s="125">
        <v>20</v>
      </c>
      <c r="I55" s="125"/>
      <c r="J55" s="42" t="s">
        <v>81</v>
      </c>
      <c r="K55" s="121">
        <f t="shared" si="5"/>
        <v>53.201970443349751</v>
      </c>
      <c r="L55" s="121"/>
      <c r="M55" s="121"/>
      <c r="N55" s="50" t="str">
        <f t="shared" si="6"/>
        <v>㎥</v>
      </c>
      <c r="O55" s="125">
        <v>15</v>
      </c>
      <c r="P55" s="125"/>
      <c r="Q55" s="42" t="s">
        <v>81</v>
      </c>
      <c r="R55" s="121">
        <f t="shared" si="3"/>
        <v>37.724550898203589</v>
      </c>
      <c r="S55" s="121"/>
      <c r="T55" s="121"/>
      <c r="U55" s="50" t="str">
        <f t="shared" si="7"/>
        <v>kg</v>
      </c>
      <c r="V55" s="125">
        <v>15</v>
      </c>
      <c r="W55" s="125"/>
      <c r="X55" s="51" t="s">
        <v>81</v>
      </c>
      <c r="Y55" s="121">
        <f t="shared" si="4"/>
        <v>37.724550898203589</v>
      </c>
      <c r="Z55" s="121"/>
      <c r="AA55" s="121"/>
      <c r="AB55" s="50" t="str">
        <f t="shared" si="8"/>
        <v>kg</v>
      </c>
      <c r="AC55" s="127"/>
      <c r="AD55" s="127"/>
      <c r="AE55" s="127"/>
      <c r="AF55" s="127"/>
      <c r="AG55" s="127"/>
      <c r="AH55" s="127"/>
      <c r="AI55" s="35"/>
    </row>
    <row r="56" spans="2:39" ht="15" customHeight="1">
      <c r="B56" s="140"/>
      <c r="C56" s="140"/>
      <c r="D56" s="140"/>
      <c r="E56" s="124">
        <v>1</v>
      </c>
      <c r="F56" s="124"/>
      <c r="G56" s="124"/>
      <c r="H56" s="125">
        <v>20</v>
      </c>
      <c r="I56" s="125"/>
      <c r="J56" s="42" t="s">
        <v>81</v>
      </c>
      <c r="K56" s="121">
        <f t="shared" si="5"/>
        <v>53.201970443349751</v>
      </c>
      <c r="L56" s="121"/>
      <c r="M56" s="121"/>
      <c r="N56" s="50" t="str">
        <f t="shared" si="6"/>
        <v>㎥</v>
      </c>
      <c r="O56" s="125">
        <v>15</v>
      </c>
      <c r="P56" s="125"/>
      <c r="Q56" s="42" t="s">
        <v>81</v>
      </c>
      <c r="R56" s="121">
        <f t="shared" si="3"/>
        <v>37.724550898203589</v>
      </c>
      <c r="S56" s="121"/>
      <c r="T56" s="121"/>
      <c r="U56" s="50" t="str">
        <f t="shared" si="7"/>
        <v>kg</v>
      </c>
      <c r="V56" s="125">
        <v>15</v>
      </c>
      <c r="W56" s="125"/>
      <c r="X56" s="51" t="s">
        <v>81</v>
      </c>
      <c r="Y56" s="121">
        <f t="shared" si="4"/>
        <v>37.724550898203589</v>
      </c>
      <c r="Z56" s="121"/>
      <c r="AA56" s="121"/>
      <c r="AB56" s="50" t="str">
        <f t="shared" si="8"/>
        <v>kg</v>
      </c>
      <c r="AC56" s="127"/>
      <c r="AD56" s="127"/>
      <c r="AE56" s="127"/>
      <c r="AF56" s="127"/>
      <c r="AG56" s="127"/>
      <c r="AH56" s="127"/>
      <c r="AI56" s="35"/>
    </row>
    <row r="57" spans="2:39" ht="15" customHeight="1">
      <c r="B57" s="140"/>
      <c r="C57" s="140"/>
      <c r="D57" s="140"/>
      <c r="E57" s="124">
        <v>2</v>
      </c>
      <c r="F57" s="124"/>
      <c r="G57" s="124"/>
      <c r="H57" s="125">
        <v>20</v>
      </c>
      <c r="I57" s="125"/>
      <c r="J57" s="42" t="s">
        <v>81</v>
      </c>
      <c r="K57" s="121">
        <f t="shared" si="5"/>
        <v>53.201970443349751</v>
      </c>
      <c r="L57" s="121"/>
      <c r="M57" s="121"/>
      <c r="N57" s="50" t="str">
        <f t="shared" si="6"/>
        <v>㎥</v>
      </c>
      <c r="O57" s="125">
        <v>15</v>
      </c>
      <c r="P57" s="125"/>
      <c r="Q57" s="42" t="s">
        <v>81</v>
      </c>
      <c r="R57" s="121">
        <f t="shared" si="3"/>
        <v>37.724550898203589</v>
      </c>
      <c r="S57" s="121"/>
      <c r="T57" s="121"/>
      <c r="U57" s="50" t="str">
        <f t="shared" si="7"/>
        <v>kg</v>
      </c>
      <c r="V57" s="125">
        <v>15</v>
      </c>
      <c r="W57" s="125"/>
      <c r="X57" s="51" t="s">
        <v>81</v>
      </c>
      <c r="Y57" s="121">
        <f t="shared" si="4"/>
        <v>37.724550898203589</v>
      </c>
      <c r="Z57" s="121"/>
      <c r="AA57" s="121"/>
      <c r="AB57" s="50" t="str">
        <f t="shared" si="8"/>
        <v>kg</v>
      </c>
      <c r="AC57" s="127"/>
      <c r="AD57" s="127"/>
      <c r="AE57" s="127"/>
      <c r="AF57" s="127"/>
      <c r="AG57" s="127"/>
      <c r="AH57" s="127"/>
      <c r="AI57" s="35"/>
    </row>
    <row r="58" spans="2:39" ht="15" customHeight="1" thickBot="1">
      <c r="B58" s="140"/>
      <c r="C58" s="140"/>
      <c r="D58" s="140"/>
      <c r="E58" s="122">
        <v>3</v>
      </c>
      <c r="F58" s="122"/>
      <c r="G58" s="122"/>
      <c r="H58" s="123">
        <v>20</v>
      </c>
      <c r="I58" s="123"/>
      <c r="J58" s="44" t="s">
        <v>81</v>
      </c>
      <c r="K58" s="121">
        <f t="shared" si="5"/>
        <v>53.201970443349751</v>
      </c>
      <c r="L58" s="121"/>
      <c r="M58" s="121"/>
      <c r="N58" s="50" t="str">
        <f t="shared" si="6"/>
        <v>㎥</v>
      </c>
      <c r="O58" s="123">
        <v>15</v>
      </c>
      <c r="P58" s="123"/>
      <c r="Q58" s="44" t="s">
        <v>81</v>
      </c>
      <c r="R58" s="121">
        <f t="shared" si="3"/>
        <v>37.724550898203589</v>
      </c>
      <c r="S58" s="121"/>
      <c r="T58" s="121"/>
      <c r="U58" s="50" t="str">
        <f t="shared" si="7"/>
        <v>kg</v>
      </c>
      <c r="V58" s="123">
        <v>15</v>
      </c>
      <c r="W58" s="123"/>
      <c r="X58" s="52" t="s">
        <v>81</v>
      </c>
      <c r="Y58" s="121">
        <f t="shared" si="4"/>
        <v>37.724550898203589</v>
      </c>
      <c r="Z58" s="121"/>
      <c r="AA58" s="121"/>
      <c r="AB58" s="50" t="str">
        <f t="shared" si="8"/>
        <v>kg</v>
      </c>
      <c r="AC58" s="127"/>
      <c r="AD58" s="127"/>
      <c r="AE58" s="127"/>
      <c r="AF58" s="127"/>
      <c r="AG58" s="127"/>
      <c r="AH58" s="127"/>
      <c r="AI58" s="35"/>
    </row>
    <row r="59" spans="2:39" ht="15" customHeight="1" thickTop="1">
      <c r="B59" s="140"/>
      <c r="C59" s="140"/>
      <c r="D59" s="140"/>
      <c r="E59" s="119" t="s">
        <v>3</v>
      </c>
      <c r="F59" s="119"/>
      <c r="G59" s="119"/>
      <c r="H59" s="119"/>
      <c r="I59" s="119"/>
      <c r="J59" s="119"/>
      <c r="K59" s="118">
        <f>SUM(K47:M58)</f>
        <v>638.42364532019701</v>
      </c>
      <c r="L59" s="118"/>
      <c r="M59" s="118"/>
      <c r="N59" s="45" t="str">
        <f t="shared" si="6"/>
        <v>㎥</v>
      </c>
      <c r="O59" s="120"/>
      <c r="P59" s="120"/>
      <c r="Q59" s="120"/>
      <c r="R59" s="118">
        <f>SUM(R47:T58)</f>
        <v>452.69461077844295</v>
      </c>
      <c r="S59" s="118"/>
      <c r="T59" s="118"/>
      <c r="U59" s="45" t="str">
        <f t="shared" si="7"/>
        <v>kg</v>
      </c>
      <c r="V59" s="120"/>
      <c r="W59" s="120"/>
      <c r="X59" s="120"/>
      <c r="Y59" s="118">
        <f>SUM(Y47:AA58)</f>
        <v>452.69461077844295</v>
      </c>
      <c r="Z59" s="118"/>
      <c r="AA59" s="118"/>
      <c r="AB59" s="45" t="str">
        <f t="shared" si="8"/>
        <v>kg</v>
      </c>
      <c r="AC59" s="127"/>
      <c r="AD59" s="127"/>
      <c r="AE59" s="127"/>
      <c r="AF59" s="127"/>
      <c r="AG59" s="127"/>
      <c r="AH59" s="127"/>
      <c r="AI59" s="35"/>
      <c r="AL59" s="21"/>
      <c r="AM59" s="21"/>
    </row>
    <row r="60" spans="2:39" ht="15" customHeight="1">
      <c r="AJ60" s="21"/>
      <c r="AK60" s="21"/>
      <c r="AL60" s="21"/>
      <c r="AM60" s="21"/>
    </row>
    <row r="61" spans="2:39" ht="15" customHeight="1">
      <c r="AJ61" s="21"/>
      <c r="AK61" s="21"/>
    </row>
    <row r="62" spans="2:39" ht="15" customHeight="1"/>
    <row r="64" spans="2:39" ht="13.5" customHeight="1"/>
    <row r="84" spans="34:55" s="21" customFormat="1" ht="13.5" customHeight="1">
      <c r="AH84" s="15"/>
      <c r="AI84" s="15"/>
      <c r="AJ84" s="15"/>
      <c r="AK84" s="15"/>
      <c r="AL84" s="15"/>
      <c r="AM84" s="15"/>
      <c r="AN84" s="15"/>
      <c r="AO84" s="15"/>
      <c r="AP84" s="15"/>
      <c r="AQ84" s="15"/>
      <c r="AR84" s="15"/>
      <c r="AS84" s="15"/>
      <c r="AT84" s="15"/>
      <c r="AU84" s="15"/>
      <c r="AV84" s="15"/>
      <c r="AW84" s="15"/>
      <c r="AX84" s="15"/>
      <c r="AY84" s="15"/>
      <c r="AZ84" s="15"/>
      <c r="BA84" s="15"/>
      <c r="BB84" s="15"/>
      <c r="BC84" s="15"/>
    </row>
    <row r="114" spans="36:40">
      <c r="AN114" s="21"/>
    </row>
    <row r="115" spans="36:40" s="21" customFormat="1" ht="13.5" customHeight="1">
      <c r="AJ115" s="15"/>
      <c r="AK115" s="15"/>
      <c r="AL115" s="15"/>
      <c r="AM115" s="15"/>
      <c r="AN115" s="15"/>
    </row>
    <row r="116" spans="36:40">
      <c r="AL116" s="21"/>
      <c r="AM116" s="21"/>
    </row>
    <row r="117" spans="36:40">
      <c r="AJ117" s="21"/>
      <c r="AK117" s="21"/>
    </row>
    <row r="129" spans="36:40">
      <c r="AN129" s="21"/>
    </row>
    <row r="130" spans="36:40" s="21" customFormat="1" ht="13.5" customHeight="1">
      <c r="AJ130" s="15"/>
      <c r="AK130" s="15"/>
      <c r="AL130" s="15"/>
      <c r="AM130" s="15"/>
      <c r="AN130" s="15"/>
    </row>
    <row r="131" spans="36:40">
      <c r="AL131" s="21"/>
      <c r="AM131" s="21"/>
    </row>
    <row r="132" spans="36:40">
      <c r="AJ132" s="21"/>
      <c r="AK132" s="21"/>
    </row>
    <row r="149" spans="36:40">
      <c r="AN149" s="21"/>
    </row>
    <row r="150" spans="36:40" s="21" customFormat="1" ht="13.5" customHeight="1">
      <c r="AJ150" s="15"/>
      <c r="AK150" s="15"/>
      <c r="AL150" s="15"/>
      <c r="AM150" s="15"/>
      <c r="AN150" s="15"/>
    </row>
    <row r="151" spans="36:40">
      <c r="AL151" s="21"/>
      <c r="AM151" s="21"/>
      <c r="AN151" s="21"/>
    </row>
    <row r="152" spans="36:40" s="21" customFormat="1" ht="13.5" customHeight="1">
      <c r="AL152" s="15"/>
      <c r="AM152" s="15"/>
      <c r="AN152" s="15"/>
    </row>
    <row r="153" spans="36:40">
      <c r="AL153" s="21"/>
      <c r="AM153" s="21"/>
    </row>
    <row r="154" spans="36:40">
      <c r="AJ154" s="21"/>
      <c r="AK154" s="21"/>
    </row>
  </sheetData>
  <sheetProtection algorithmName="SHA-512" hashValue="6aDXZkPoSTdcbbt/jFbgMq2pH+3JCG2zWKwoAhooVpIcl3JoDuBydYjyLCgdDGt3BpOHx5vqrkagzTxGBOHp5A==" saltValue="xwzv6nbCdsKBNw/repaJeQ==" spinCount="100000" sheet="1" objects="1" scenarios="1" selectLockedCells="1"/>
  <mergeCells count="220">
    <mergeCell ref="A1:AE1"/>
    <mergeCell ref="B4:E4"/>
    <mergeCell ref="F4:K4"/>
    <mergeCell ref="B6:H6"/>
    <mergeCell ref="I6:R6"/>
    <mergeCell ref="S6:V6"/>
    <mergeCell ref="B10:H11"/>
    <mergeCell ref="I10:R11"/>
    <mergeCell ref="T10:AG10"/>
    <mergeCell ref="B12:H12"/>
    <mergeCell ref="I12:R12"/>
    <mergeCell ref="T12:AG12"/>
    <mergeCell ref="B7:H7"/>
    <mergeCell ref="I7:R7"/>
    <mergeCell ref="T7:AG7"/>
    <mergeCell ref="B9:H9"/>
    <mergeCell ref="I9:R9"/>
    <mergeCell ref="T9:AG9"/>
    <mergeCell ref="B18:H18"/>
    <mergeCell ref="I18:O18"/>
    <mergeCell ref="P18:R18"/>
    <mergeCell ref="B19:H19"/>
    <mergeCell ref="I19:O19"/>
    <mergeCell ref="P19:R19"/>
    <mergeCell ref="B13:V14"/>
    <mergeCell ref="AB13:AH14"/>
    <mergeCell ref="B15:AD15"/>
    <mergeCell ref="B17:H17"/>
    <mergeCell ref="I17:O17"/>
    <mergeCell ref="P17:R17"/>
    <mergeCell ref="AB23:AH27"/>
    <mergeCell ref="B24:H24"/>
    <mergeCell ref="I24:N24"/>
    <mergeCell ref="O24:T24"/>
    <mergeCell ref="U24:Z24"/>
    <mergeCell ref="B25:H25"/>
    <mergeCell ref="B20:H20"/>
    <mergeCell ref="I20:O20"/>
    <mergeCell ref="P20:R20"/>
    <mergeCell ref="B21:H21"/>
    <mergeCell ref="I21:O21"/>
    <mergeCell ref="P21:R21"/>
    <mergeCell ref="I25:N25"/>
    <mergeCell ref="O25:T25"/>
    <mergeCell ref="U25:Z25"/>
    <mergeCell ref="B26:H26"/>
    <mergeCell ref="I26:N26"/>
    <mergeCell ref="O26:T26"/>
    <mergeCell ref="U26:Z26"/>
    <mergeCell ref="B23:H23"/>
    <mergeCell ref="I23:N23"/>
    <mergeCell ref="O23:T23"/>
    <mergeCell ref="U23:Z23"/>
    <mergeCell ref="B27:H27"/>
    <mergeCell ref="I27:N27"/>
    <mergeCell ref="O27:T27"/>
    <mergeCell ref="U27:Z27"/>
    <mergeCell ref="B29:D42"/>
    <mergeCell ref="E29:G29"/>
    <mergeCell ref="H29:L29"/>
    <mergeCell ref="M29:Q29"/>
    <mergeCell ref="R29:V29"/>
    <mergeCell ref="W29:AA29"/>
    <mergeCell ref="E30:G30"/>
    <mergeCell ref="H30:K30"/>
    <mergeCell ref="M30:P30"/>
    <mergeCell ref="R30:U30"/>
    <mergeCell ref="X30:AE42"/>
    <mergeCell ref="E31:G31"/>
    <mergeCell ref="H31:K31"/>
    <mergeCell ref="M31:P31"/>
    <mergeCell ref="R31:U31"/>
    <mergeCell ref="E32:G32"/>
    <mergeCell ref="E34:G34"/>
    <mergeCell ref="H34:K34"/>
    <mergeCell ref="M34:P34"/>
    <mergeCell ref="R34:U34"/>
    <mergeCell ref="E35:G35"/>
    <mergeCell ref="H35:K35"/>
    <mergeCell ref="M35:P35"/>
    <mergeCell ref="R35:U35"/>
    <mergeCell ref="H32:K32"/>
    <mergeCell ref="M32:P32"/>
    <mergeCell ref="R32:U32"/>
    <mergeCell ref="E33:G33"/>
    <mergeCell ref="H33:K33"/>
    <mergeCell ref="M33:P33"/>
    <mergeCell ref="R33:U33"/>
    <mergeCell ref="E38:G38"/>
    <mergeCell ref="H38:K38"/>
    <mergeCell ref="M38:P38"/>
    <mergeCell ref="R38:U38"/>
    <mergeCell ref="E39:G39"/>
    <mergeCell ref="H39:K39"/>
    <mergeCell ref="M39:P39"/>
    <mergeCell ref="R39:U39"/>
    <mergeCell ref="E36:G36"/>
    <mergeCell ref="H36:K36"/>
    <mergeCell ref="M36:P36"/>
    <mergeCell ref="R36:U36"/>
    <mergeCell ref="E37:G37"/>
    <mergeCell ref="H37:K37"/>
    <mergeCell ref="M37:P37"/>
    <mergeCell ref="R37:U37"/>
    <mergeCell ref="B45:D59"/>
    <mergeCell ref="E45:G46"/>
    <mergeCell ref="H45:N45"/>
    <mergeCell ref="O45:U45"/>
    <mergeCell ref="H48:I48"/>
    <mergeCell ref="K48:M48"/>
    <mergeCell ref="E40:G40"/>
    <mergeCell ref="H40:K40"/>
    <mergeCell ref="M40:P40"/>
    <mergeCell ref="R40:U40"/>
    <mergeCell ref="E41:G41"/>
    <mergeCell ref="H41:K41"/>
    <mergeCell ref="M41:P41"/>
    <mergeCell ref="R41:U41"/>
    <mergeCell ref="K49:M49"/>
    <mergeCell ref="O49:P49"/>
    <mergeCell ref="R49:T49"/>
    <mergeCell ref="V45:AB45"/>
    <mergeCell ref="H46:J46"/>
    <mergeCell ref="K46:N46"/>
    <mergeCell ref="O46:Q46"/>
    <mergeCell ref="R46:U46"/>
    <mergeCell ref="V46:X46"/>
    <mergeCell ref="Y46:AB46"/>
    <mergeCell ref="E42:G42"/>
    <mergeCell ref="H42:K42"/>
    <mergeCell ref="M42:P42"/>
    <mergeCell ref="R42:U42"/>
    <mergeCell ref="AC46:AG46"/>
    <mergeCell ref="E47:G47"/>
    <mergeCell ref="H47:I47"/>
    <mergeCell ref="K47:M47"/>
    <mergeCell ref="O47:P47"/>
    <mergeCell ref="R47:T47"/>
    <mergeCell ref="V47:W47"/>
    <mergeCell ref="Y47:AA47"/>
    <mergeCell ref="AC47:AH59"/>
    <mergeCell ref="E48:G48"/>
    <mergeCell ref="Y49:AA49"/>
    <mergeCell ref="E50:G50"/>
    <mergeCell ref="H50:I50"/>
    <mergeCell ref="K50:M50"/>
    <mergeCell ref="O50:P50"/>
    <mergeCell ref="R50:T50"/>
    <mergeCell ref="V50:W50"/>
    <mergeCell ref="Y50:AA50"/>
    <mergeCell ref="O48:P48"/>
    <mergeCell ref="R48:T48"/>
    <mergeCell ref="V48:W48"/>
    <mergeCell ref="Y48:AA48"/>
    <mergeCell ref="E49:G49"/>
    <mergeCell ref="H49:I49"/>
    <mergeCell ref="V49:W49"/>
    <mergeCell ref="Y51:AA51"/>
    <mergeCell ref="E52:G52"/>
    <mergeCell ref="H52:I52"/>
    <mergeCell ref="K52:M52"/>
    <mergeCell ref="O52:P52"/>
    <mergeCell ref="R52:T52"/>
    <mergeCell ref="V52:W52"/>
    <mergeCell ref="Y52:AA52"/>
    <mergeCell ref="E51:G51"/>
    <mergeCell ref="H51:I51"/>
    <mergeCell ref="K51:M51"/>
    <mergeCell ref="O51:P51"/>
    <mergeCell ref="R51:T51"/>
    <mergeCell ref="V51:W51"/>
    <mergeCell ref="Y53:AA53"/>
    <mergeCell ref="E54:G54"/>
    <mergeCell ref="H54:I54"/>
    <mergeCell ref="K54:M54"/>
    <mergeCell ref="O54:P54"/>
    <mergeCell ref="R54:T54"/>
    <mergeCell ref="V54:W54"/>
    <mergeCell ref="Y54:AA54"/>
    <mergeCell ref="E53:G53"/>
    <mergeCell ref="H53:I53"/>
    <mergeCell ref="K53:M53"/>
    <mergeCell ref="O53:P53"/>
    <mergeCell ref="R53:T53"/>
    <mergeCell ref="V53:W53"/>
    <mergeCell ref="Y55:AA55"/>
    <mergeCell ref="E56:G56"/>
    <mergeCell ref="H56:I56"/>
    <mergeCell ref="K56:M56"/>
    <mergeCell ref="O56:P56"/>
    <mergeCell ref="R56:T56"/>
    <mergeCell ref="V56:W56"/>
    <mergeCell ref="Y56:AA56"/>
    <mergeCell ref="E55:G55"/>
    <mergeCell ref="H55:I55"/>
    <mergeCell ref="K55:M55"/>
    <mergeCell ref="O55:P55"/>
    <mergeCell ref="R55:T55"/>
    <mergeCell ref="V55:W55"/>
    <mergeCell ref="Y59:AA59"/>
    <mergeCell ref="E59:G59"/>
    <mergeCell ref="H59:J59"/>
    <mergeCell ref="K59:M59"/>
    <mergeCell ref="O59:Q59"/>
    <mergeCell ref="R59:T59"/>
    <mergeCell ref="V59:X59"/>
    <mergeCell ref="Y57:AA57"/>
    <mergeCell ref="E58:G58"/>
    <mergeCell ref="H58:I58"/>
    <mergeCell ref="K58:M58"/>
    <mergeCell ref="O58:P58"/>
    <mergeCell ref="R58:T58"/>
    <mergeCell ref="V58:W58"/>
    <mergeCell ref="Y58:AA58"/>
    <mergeCell ref="E57:G57"/>
    <mergeCell ref="H57:I57"/>
    <mergeCell ref="K57:M57"/>
    <mergeCell ref="O57:P57"/>
    <mergeCell ref="R57:T57"/>
    <mergeCell ref="V57:W57"/>
  </mergeCells>
  <phoneticPr fontId="1"/>
  <dataValidations count="1">
    <dataValidation type="list" allowBlank="1" showInputMessage="1" showErrorMessage="1" sqref="I15:AF15" xr:uid="{3258C33E-4C8A-41A5-8CD4-3FD98171D127}">
      <formula1>#REF!</formula1>
    </dataValidation>
  </dataValidations>
  <printOptions horizontalCentered="1"/>
  <pageMargins left="0.23622047244094491" right="0.23622047244094491" top="0.74803149606299213" bottom="0.74803149606299213" header="0.31496062992125984" footer="0.31496062992125984"/>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22</xdr:col>
                    <xdr:colOff>25400</xdr:colOff>
                    <xdr:row>11</xdr:row>
                    <xdr:rowOff>127000</xdr:rowOff>
                  </from>
                  <to>
                    <xdr:col>25</xdr:col>
                    <xdr:colOff>63500</xdr:colOff>
                    <xdr:row>14</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84835BAE-370C-4D25-92D2-32B0DCB79CA7}">
          <x14:formula1>
            <xm:f>〈コジェネ〉マスタ!$D$4:$D$8</xm:f>
          </x14:formula1>
          <xm:sqref>I21:O21</xm:sqref>
        </x14:dataValidation>
        <x14:dataValidation type="list" allowBlank="1" showInputMessage="1" showErrorMessage="1" xr:uid="{507E0BBB-C190-4AA9-AB35-6D33935097B9}">
          <x14:formula1>
            <xm:f>〈コジェネ〉マスタ!$D$14:$D$18</xm:f>
          </x14:formula1>
          <xm:sqref>I24:Z24</xm:sqref>
        </x14:dataValidation>
        <x14:dataValidation type="list" allowBlank="1" showInputMessage="1" showErrorMessage="1" xr:uid="{B37389AA-1DB5-4001-9812-7561E81DD28E}">
          <x14:formula1>
            <xm:f>〈コジェネ〉マスタ!$D$4:$D$9</xm:f>
          </x14:formula1>
          <xm:sqref>I27:Z27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295C-CF48-4E69-B980-B03BE7D30B50}">
  <sheetPr codeName="Sheet2"/>
  <dimension ref="A1:Z43"/>
  <sheetViews>
    <sheetView showGridLines="0" view="pageBreakPreview" zoomScaleNormal="85" zoomScaleSheetLayoutView="100" workbookViewId="0">
      <selection activeCell="B4" sqref="B4"/>
    </sheetView>
  </sheetViews>
  <sheetFormatPr defaultColWidth="9" defaultRowHeight="9.5"/>
  <cols>
    <col min="1" max="27" width="4.6328125" style="61" customWidth="1"/>
    <col min="28" max="29" width="5.6328125" style="61" customWidth="1"/>
    <col min="30" max="16384" width="9" style="61"/>
  </cols>
  <sheetData>
    <row r="1" spans="1:26" ht="16.5">
      <c r="A1" s="60" t="s">
        <v>67</v>
      </c>
      <c r="U1" s="218"/>
      <c r="V1" s="219"/>
      <c r="W1" s="220"/>
      <c r="X1" s="221"/>
      <c r="Y1" s="222"/>
      <c r="Z1" s="223"/>
    </row>
    <row r="2" spans="1:26" ht="12.5">
      <c r="B2" s="62" t="s">
        <v>68</v>
      </c>
    </row>
    <row r="4" spans="1:26" ht="15" customHeight="1">
      <c r="B4" s="63" t="s">
        <v>69</v>
      </c>
      <c r="C4" s="64"/>
      <c r="D4" s="64"/>
      <c r="E4" s="64"/>
      <c r="F4" s="64"/>
      <c r="G4" s="64"/>
      <c r="H4" s="64"/>
      <c r="I4" s="64"/>
      <c r="J4" s="64"/>
      <c r="K4" s="64"/>
      <c r="L4" s="64"/>
      <c r="M4" s="64"/>
      <c r="N4" s="64"/>
      <c r="O4" s="64"/>
      <c r="P4" s="64"/>
      <c r="Q4" s="64"/>
      <c r="R4" s="64"/>
      <c r="S4" s="64"/>
      <c r="T4" s="64"/>
      <c r="U4" s="64"/>
      <c r="V4" s="64"/>
      <c r="W4" s="64"/>
      <c r="X4" s="64"/>
      <c r="Y4" s="65"/>
    </row>
    <row r="5" spans="1:26" ht="15" customHeight="1">
      <c r="B5" s="66"/>
      <c r="C5" s="67"/>
      <c r="D5" s="67"/>
      <c r="E5" s="67"/>
      <c r="F5" s="67"/>
      <c r="G5" s="67"/>
      <c r="H5" s="67"/>
      <c r="I5" s="67"/>
      <c r="J5" s="67"/>
      <c r="K5" s="67"/>
      <c r="L5" s="67"/>
      <c r="M5" s="67"/>
      <c r="N5" s="67"/>
      <c r="O5" s="67"/>
      <c r="P5" s="67"/>
      <c r="Q5" s="67"/>
      <c r="R5" s="67"/>
      <c r="S5" s="67"/>
      <c r="T5" s="67"/>
      <c r="U5" s="67"/>
      <c r="V5" s="67"/>
      <c r="W5" s="67"/>
      <c r="X5" s="67"/>
      <c r="Y5" s="68"/>
    </row>
    <row r="6" spans="1:26" ht="15" customHeight="1">
      <c r="B6" s="66"/>
      <c r="C6" s="67"/>
      <c r="D6" s="67"/>
      <c r="E6" s="67"/>
      <c r="F6" s="67"/>
      <c r="G6" s="67"/>
      <c r="H6" s="67"/>
      <c r="I6" s="67"/>
      <c r="J6" s="67"/>
      <c r="K6" s="67"/>
      <c r="L6" s="67"/>
      <c r="M6" s="67"/>
      <c r="N6" s="67"/>
      <c r="O6" s="67"/>
      <c r="P6" s="67"/>
      <c r="Q6" s="67"/>
      <c r="R6" s="67"/>
      <c r="S6" s="67"/>
      <c r="T6" s="67"/>
      <c r="U6" s="67"/>
      <c r="V6" s="67"/>
      <c r="W6" s="67"/>
      <c r="X6" s="67"/>
      <c r="Y6" s="68"/>
    </row>
    <row r="7" spans="1:26" ht="15" customHeight="1">
      <c r="B7" s="66"/>
      <c r="C7" s="67"/>
      <c r="D7" s="67"/>
      <c r="E7" s="67"/>
      <c r="F7" s="67"/>
      <c r="G7" s="67"/>
      <c r="H7" s="67"/>
      <c r="I7" s="67"/>
      <c r="J7" s="67"/>
      <c r="K7" s="67"/>
      <c r="L7" s="67"/>
      <c r="M7" s="67"/>
      <c r="N7" s="67"/>
      <c r="O7" s="67"/>
      <c r="P7" s="67"/>
      <c r="Q7" s="67"/>
      <c r="R7" s="67"/>
      <c r="S7" s="67"/>
      <c r="T7" s="67"/>
      <c r="U7" s="67"/>
      <c r="V7" s="67"/>
      <c r="W7" s="67"/>
      <c r="X7" s="67"/>
      <c r="Y7" s="68"/>
    </row>
    <row r="8" spans="1:26" ht="15" customHeight="1">
      <c r="B8" s="66"/>
      <c r="C8" s="67"/>
      <c r="D8" s="67"/>
      <c r="E8" s="67"/>
      <c r="F8" s="67"/>
      <c r="G8" s="67"/>
      <c r="H8" s="67"/>
      <c r="I8" s="67"/>
      <c r="J8" s="67"/>
      <c r="K8" s="67"/>
      <c r="L8" s="67"/>
      <c r="M8" s="67"/>
      <c r="N8" s="67"/>
      <c r="O8" s="67"/>
      <c r="P8" s="67"/>
      <c r="Q8" s="67"/>
      <c r="R8" s="67"/>
      <c r="S8" s="67"/>
      <c r="T8" s="67"/>
      <c r="U8" s="67"/>
      <c r="V8" s="67"/>
      <c r="W8" s="67"/>
      <c r="X8" s="67"/>
      <c r="Y8" s="68"/>
    </row>
    <row r="9" spans="1:26" ht="15" customHeight="1">
      <c r="B9" s="66"/>
      <c r="C9" s="67"/>
      <c r="D9" s="67"/>
      <c r="E9" s="67"/>
      <c r="F9" s="67"/>
      <c r="G9" s="67"/>
      <c r="H9" s="67"/>
      <c r="I9" s="67"/>
      <c r="J9" s="67"/>
      <c r="K9" s="67"/>
      <c r="L9" s="67"/>
      <c r="M9" s="67"/>
      <c r="N9" s="67"/>
      <c r="O9" s="67"/>
      <c r="P9" s="67"/>
      <c r="Q9" s="67"/>
      <c r="R9" s="67"/>
      <c r="S9" s="67"/>
      <c r="T9" s="67"/>
      <c r="U9" s="67"/>
      <c r="V9" s="67"/>
      <c r="W9" s="67"/>
      <c r="X9" s="67"/>
      <c r="Y9" s="68"/>
    </row>
    <row r="10" spans="1:26" ht="15" customHeight="1">
      <c r="B10" s="66"/>
      <c r="C10" s="67"/>
      <c r="D10" s="67"/>
      <c r="E10" s="67"/>
      <c r="F10" s="67"/>
      <c r="G10" s="67"/>
      <c r="H10" s="67"/>
      <c r="I10" s="67"/>
      <c r="J10" s="67"/>
      <c r="K10" s="67"/>
      <c r="L10" s="67"/>
      <c r="M10" s="67"/>
      <c r="N10" s="67"/>
      <c r="O10" s="67"/>
      <c r="P10" s="67"/>
      <c r="Q10" s="67"/>
      <c r="R10" s="67"/>
      <c r="S10" s="67"/>
      <c r="T10" s="67"/>
      <c r="U10" s="67"/>
      <c r="V10" s="67"/>
      <c r="W10" s="67"/>
      <c r="X10" s="67"/>
      <c r="Y10" s="68"/>
    </row>
    <row r="11" spans="1:26" ht="15" customHeight="1">
      <c r="B11" s="66"/>
      <c r="C11" s="67"/>
      <c r="D11" s="67"/>
      <c r="E11" s="67"/>
      <c r="F11" s="67"/>
      <c r="G11" s="67"/>
      <c r="H11" s="67"/>
      <c r="I11" s="67"/>
      <c r="J11" s="67"/>
      <c r="K11" s="67"/>
      <c r="L11" s="67"/>
      <c r="M11" s="67"/>
      <c r="N11" s="67"/>
      <c r="O11" s="67"/>
      <c r="P11" s="67"/>
      <c r="Q11" s="67"/>
      <c r="R11" s="67"/>
      <c r="S11" s="67"/>
      <c r="T11" s="67"/>
      <c r="U11" s="67"/>
      <c r="V11" s="67"/>
      <c r="W11" s="67"/>
      <c r="X11" s="67"/>
      <c r="Y11" s="68"/>
    </row>
    <row r="12" spans="1:26" ht="15" customHeight="1">
      <c r="B12" s="66"/>
      <c r="C12" s="67"/>
      <c r="D12" s="67"/>
      <c r="E12" s="67"/>
      <c r="F12" s="67"/>
      <c r="G12" s="67"/>
      <c r="H12" s="67"/>
      <c r="I12" s="67"/>
      <c r="J12" s="67"/>
      <c r="K12" s="67"/>
      <c r="L12" s="67"/>
      <c r="M12" s="67"/>
      <c r="N12" s="67"/>
      <c r="O12" s="67"/>
      <c r="P12" s="67"/>
      <c r="Q12" s="67"/>
      <c r="R12" s="67"/>
      <c r="S12" s="67"/>
      <c r="T12" s="67"/>
      <c r="U12" s="67"/>
      <c r="V12" s="67"/>
      <c r="W12" s="67"/>
      <c r="X12" s="67"/>
      <c r="Y12" s="68"/>
    </row>
    <row r="13" spans="1:26" ht="15" customHeight="1">
      <c r="B13" s="66"/>
      <c r="C13" s="67"/>
      <c r="D13" s="67"/>
      <c r="E13" s="67"/>
      <c r="F13" s="67"/>
      <c r="G13" s="67"/>
      <c r="H13" s="67"/>
      <c r="I13" s="67"/>
      <c r="J13" s="67"/>
      <c r="K13" s="67"/>
      <c r="L13" s="67"/>
      <c r="M13" s="67"/>
      <c r="N13" s="67"/>
      <c r="O13" s="67"/>
      <c r="P13" s="67"/>
      <c r="Q13" s="67"/>
      <c r="R13" s="67"/>
      <c r="S13" s="67"/>
      <c r="T13" s="67"/>
      <c r="U13" s="67"/>
      <c r="V13" s="67"/>
      <c r="W13" s="67"/>
      <c r="X13" s="67"/>
      <c r="Y13" s="68"/>
    </row>
    <row r="14" spans="1:26" ht="15" customHeight="1">
      <c r="B14" s="66"/>
      <c r="C14" s="67"/>
      <c r="D14" s="67"/>
      <c r="E14" s="67"/>
      <c r="F14" s="67"/>
      <c r="G14" s="67"/>
      <c r="H14" s="67"/>
      <c r="I14" s="67"/>
      <c r="J14" s="67"/>
      <c r="K14" s="67"/>
      <c r="L14" s="67"/>
      <c r="M14" s="67"/>
      <c r="N14" s="67"/>
      <c r="O14" s="67"/>
      <c r="P14" s="67"/>
      <c r="Q14" s="67"/>
      <c r="R14" s="67"/>
      <c r="S14" s="67"/>
      <c r="T14" s="67"/>
      <c r="U14" s="67"/>
      <c r="V14" s="67"/>
      <c r="W14" s="67"/>
      <c r="X14" s="67"/>
      <c r="Y14" s="68"/>
    </row>
    <row r="15" spans="1:26" ht="15" customHeight="1">
      <c r="B15" s="66"/>
      <c r="C15" s="67"/>
      <c r="D15" s="67"/>
      <c r="E15" s="67"/>
      <c r="F15" s="67"/>
      <c r="G15" s="67"/>
      <c r="H15" s="67"/>
      <c r="I15" s="67"/>
      <c r="J15" s="67"/>
      <c r="K15" s="67"/>
      <c r="L15" s="67"/>
      <c r="M15" s="67"/>
      <c r="N15" s="67"/>
      <c r="O15" s="67"/>
      <c r="P15" s="67"/>
      <c r="Q15" s="67"/>
      <c r="R15" s="67"/>
      <c r="S15" s="67"/>
      <c r="T15" s="67"/>
      <c r="U15" s="67"/>
      <c r="V15" s="67"/>
      <c r="W15" s="67"/>
      <c r="X15" s="67"/>
      <c r="Y15" s="68"/>
    </row>
    <row r="16" spans="1:26" ht="15" customHeight="1">
      <c r="B16" s="66"/>
      <c r="C16" s="67"/>
      <c r="D16" s="67"/>
      <c r="E16" s="67"/>
      <c r="F16" s="67"/>
      <c r="G16" s="67"/>
      <c r="H16" s="67"/>
      <c r="I16" s="67"/>
      <c r="J16" s="67"/>
      <c r="K16" s="67"/>
      <c r="L16" s="67"/>
      <c r="M16" s="67"/>
      <c r="N16" s="67"/>
      <c r="O16" s="67"/>
      <c r="P16" s="67"/>
      <c r="Q16" s="67"/>
      <c r="R16" s="67"/>
      <c r="S16" s="67"/>
      <c r="T16" s="67"/>
      <c r="U16" s="67"/>
      <c r="V16" s="67"/>
      <c r="W16" s="67"/>
      <c r="X16" s="67"/>
      <c r="Y16" s="68"/>
    </row>
    <row r="17" spans="2:25" ht="15" customHeight="1">
      <c r="B17" s="66"/>
      <c r="C17" s="67"/>
      <c r="D17" s="67"/>
      <c r="E17" s="67"/>
      <c r="F17" s="67"/>
      <c r="G17" s="67"/>
      <c r="H17" s="67"/>
      <c r="I17" s="67"/>
      <c r="J17" s="67"/>
      <c r="K17" s="67"/>
      <c r="L17" s="67"/>
      <c r="M17" s="67"/>
      <c r="N17" s="67"/>
      <c r="O17" s="67"/>
      <c r="P17" s="67"/>
      <c r="Q17" s="67"/>
      <c r="R17" s="67"/>
      <c r="S17" s="67"/>
      <c r="T17" s="67"/>
      <c r="U17" s="67"/>
      <c r="V17" s="67"/>
      <c r="W17" s="67"/>
      <c r="X17" s="67"/>
      <c r="Y17" s="68"/>
    </row>
    <row r="18" spans="2:25" ht="15" customHeight="1">
      <c r="B18" s="66"/>
      <c r="C18" s="67"/>
      <c r="D18" s="67"/>
      <c r="E18" s="67"/>
      <c r="F18" s="67"/>
      <c r="G18" s="67"/>
      <c r="H18" s="67"/>
      <c r="I18" s="67"/>
      <c r="J18" s="67"/>
      <c r="K18" s="67"/>
      <c r="L18" s="67"/>
      <c r="M18" s="67"/>
      <c r="N18" s="67"/>
      <c r="O18" s="67"/>
      <c r="P18" s="67"/>
      <c r="Q18" s="67"/>
      <c r="R18" s="67"/>
      <c r="S18" s="67"/>
      <c r="T18" s="67"/>
      <c r="U18" s="67"/>
      <c r="V18" s="67"/>
      <c r="W18" s="67"/>
      <c r="X18" s="67"/>
      <c r="Y18" s="68"/>
    </row>
    <row r="19" spans="2:25" ht="15" customHeight="1">
      <c r="B19" s="66"/>
      <c r="C19" s="67"/>
      <c r="D19" s="67"/>
      <c r="E19" s="67"/>
      <c r="F19" s="67"/>
      <c r="G19" s="67"/>
      <c r="H19" s="67"/>
      <c r="I19" s="67"/>
      <c r="J19" s="67"/>
      <c r="K19" s="67"/>
      <c r="L19" s="67"/>
      <c r="M19" s="67"/>
      <c r="N19" s="67"/>
      <c r="O19" s="67"/>
      <c r="P19" s="67"/>
      <c r="Q19" s="67"/>
      <c r="R19" s="67"/>
      <c r="S19" s="67"/>
      <c r="T19" s="67"/>
      <c r="U19" s="67"/>
      <c r="V19" s="67"/>
      <c r="W19" s="67"/>
      <c r="X19" s="67"/>
      <c r="Y19" s="68"/>
    </row>
    <row r="20" spans="2:25" ht="15" customHeight="1">
      <c r="B20" s="66"/>
      <c r="C20" s="67"/>
      <c r="D20" s="67"/>
      <c r="E20" s="67"/>
      <c r="F20" s="67"/>
      <c r="G20" s="67"/>
      <c r="H20" s="67"/>
      <c r="I20" s="67"/>
      <c r="J20" s="67"/>
      <c r="K20" s="67"/>
      <c r="L20" s="67"/>
      <c r="M20" s="67"/>
      <c r="N20" s="67"/>
      <c r="O20" s="67"/>
      <c r="P20" s="67"/>
      <c r="Q20" s="67"/>
      <c r="R20" s="67"/>
      <c r="S20" s="67"/>
      <c r="T20" s="67"/>
      <c r="U20" s="67"/>
      <c r="V20" s="67"/>
      <c r="W20" s="67"/>
      <c r="X20" s="67"/>
      <c r="Y20" s="68"/>
    </row>
    <row r="21" spans="2:25" ht="15" customHeight="1">
      <c r="B21" s="66"/>
      <c r="C21" s="67"/>
      <c r="D21" s="67"/>
      <c r="E21" s="67"/>
      <c r="F21" s="67"/>
      <c r="G21" s="67"/>
      <c r="H21" s="67"/>
      <c r="I21" s="67"/>
      <c r="J21" s="67"/>
      <c r="K21" s="67"/>
      <c r="L21" s="67"/>
      <c r="M21" s="67"/>
      <c r="N21" s="67"/>
      <c r="O21" s="67"/>
      <c r="P21" s="67"/>
      <c r="Q21" s="67"/>
      <c r="R21" s="67"/>
      <c r="S21" s="67"/>
      <c r="T21" s="67"/>
      <c r="U21" s="67"/>
      <c r="V21" s="67"/>
      <c r="W21" s="67"/>
      <c r="X21" s="67"/>
      <c r="Y21" s="68"/>
    </row>
    <row r="22" spans="2:25" ht="15" customHeight="1">
      <c r="B22" s="66"/>
      <c r="C22" s="67"/>
      <c r="D22" s="67"/>
      <c r="E22" s="67"/>
      <c r="F22" s="67"/>
      <c r="G22" s="67"/>
      <c r="H22" s="67"/>
      <c r="I22" s="67"/>
      <c r="J22" s="67"/>
      <c r="K22" s="67"/>
      <c r="L22" s="67"/>
      <c r="M22" s="67"/>
      <c r="N22" s="67"/>
      <c r="O22" s="67"/>
      <c r="P22" s="67"/>
      <c r="Q22" s="67"/>
      <c r="R22" s="67"/>
      <c r="S22" s="67"/>
      <c r="T22" s="67"/>
      <c r="U22" s="67"/>
      <c r="V22" s="67"/>
      <c r="W22" s="67"/>
      <c r="X22" s="67"/>
      <c r="Y22" s="68"/>
    </row>
    <row r="23" spans="2:25" ht="15" customHeight="1">
      <c r="B23" s="69"/>
      <c r="C23" s="70"/>
      <c r="D23" s="70"/>
      <c r="E23" s="70"/>
      <c r="F23" s="70"/>
      <c r="G23" s="70"/>
      <c r="H23" s="70"/>
      <c r="I23" s="70"/>
      <c r="J23" s="70"/>
      <c r="K23" s="70"/>
      <c r="L23" s="70"/>
      <c r="M23" s="70"/>
      <c r="N23" s="70"/>
      <c r="O23" s="70"/>
      <c r="P23" s="70"/>
      <c r="Q23" s="70"/>
      <c r="R23" s="70"/>
      <c r="S23" s="70"/>
      <c r="T23" s="70"/>
      <c r="U23" s="70"/>
      <c r="V23" s="70"/>
      <c r="W23" s="70"/>
      <c r="X23" s="70"/>
      <c r="Y23" s="71"/>
    </row>
    <row r="24" spans="2:25" ht="15" customHeight="1">
      <c r="B24" s="63" t="s">
        <v>70</v>
      </c>
      <c r="C24" s="64"/>
      <c r="D24" s="64"/>
      <c r="E24" s="64"/>
      <c r="F24" s="64"/>
      <c r="G24" s="64"/>
      <c r="H24" s="64"/>
      <c r="I24" s="64"/>
      <c r="J24" s="64"/>
      <c r="K24" s="64"/>
      <c r="L24" s="64"/>
      <c r="M24" s="64"/>
      <c r="N24" s="64"/>
      <c r="O24" s="64"/>
      <c r="P24" s="64"/>
      <c r="Q24" s="64"/>
      <c r="R24" s="64"/>
      <c r="S24" s="64"/>
      <c r="T24" s="64"/>
      <c r="U24" s="64"/>
      <c r="V24" s="64"/>
      <c r="W24" s="64"/>
      <c r="X24" s="64"/>
      <c r="Y24" s="65"/>
    </row>
    <row r="25" spans="2:25" ht="15" customHeight="1">
      <c r="B25" s="72"/>
      <c r="C25" s="67"/>
      <c r="D25" s="67"/>
      <c r="E25" s="67"/>
      <c r="F25" s="67"/>
      <c r="G25" s="67"/>
      <c r="H25" s="67"/>
      <c r="I25" s="67"/>
      <c r="J25" s="67"/>
      <c r="K25" s="67"/>
      <c r="L25" s="67"/>
      <c r="M25" s="67"/>
      <c r="N25" s="67"/>
      <c r="O25" s="67"/>
      <c r="P25" s="67"/>
      <c r="Q25" s="67"/>
      <c r="R25" s="67"/>
      <c r="S25" s="67"/>
      <c r="T25" s="67"/>
      <c r="U25" s="67"/>
      <c r="V25" s="67"/>
      <c r="W25" s="67"/>
      <c r="X25" s="67"/>
      <c r="Y25" s="68"/>
    </row>
    <row r="26" spans="2:25" ht="15" customHeight="1">
      <c r="B26" s="66"/>
      <c r="C26" s="67"/>
      <c r="D26" s="67"/>
      <c r="E26" s="67"/>
      <c r="F26" s="67"/>
      <c r="G26" s="67"/>
      <c r="H26" s="67"/>
      <c r="I26" s="67"/>
      <c r="J26" s="67"/>
      <c r="K26" s="67"/>
      <c r="L26" s="67"/>
      <c r="M26" s="67"/>
      <c r="N26" s="67"/>
      <c r="O26" s="67"/>
      <c r="P26" s="67"/>
      <c r="Q26" s="67"/>
      <c r="R26" s="67"/>
      <c r="S26" s="67"/>
      <c r="T26" s="67"/>
      <c r="U26" s="67"/>
      <c r="V26" s="67"/>
      <c r="W26" s="67"/>
      <c r="X26" s="67"/>
      <c r="Y26" s="68"/>
    </row>
    <row r="27" spans="2:25" ht="15" customHeight="1">
      <c r="B27" s="66"/>
      <c r="C27" s="67"/>
      <c r="D27" s="67"/>
      <c r="E27" s="67"/>
      <c r="F27" s="67"/>
      <c r="G27" s="67"/>
      <c r="H27" s="67"/>
      <c r="I27" s="67"/>
      <c r="J27" s="67"/>
      <c r="K27" s="67"/>
      <c r="L27" s="67"/>
      <c r="M27" s="67"/>
      <c r="N27" s="67"/>
      <c r="O27" s="67"/>
      <c r="P27" s="67"/>
      <c r="Q27" s="67"/>
      <c r="R27" s="67"/>
      <c r="S27" s="67"/>
      <c r="T27" s="67"/>
      <c r="U27" s="67"/>
      <c r="V27" s="67"/>
      <c r="W27" s="67"/>
      <c r="X27" s="67"/>
      <c r="Y27" s="68"/>
    </row>
    <row r="28" spans="2:25" ht="15" customHeight="1">
      <c r="B28" s="66"/>
      <c r="C28" s="67"/>
      <c r="D28" s="67"/>
      <c r="E28" s="67"/>
      <c r="F28" s="67"/>
      <c r="G28" s="67"/>
      <c r="H28" s="67"/>
      <c r="I28" s="67"/>
      <c r="J28" s="67"/>
      <c r="K28" s="67"/>
      <c r="L28" s="67"/>
      <c r="M28" s="67"/>
      <c r="N28" s="67"/>
      <c r="O28" s="67"/>
      <c r="P28" s="67"/>
      <c r="Q28" s="67"/>
      <c r="R28" s="67"/>
      <c r="S28" s="67"/>
      <c r="T28" s="67"/>
      <c r="U28" s="67"/>
      <c r="V28" s="67"/>
      <c r="W28" s="67"/>
      <c r="X28" s="67"/>
      <c r="Y28" s="68"/>
    </row>
    <row r="29" spans="2:25" ht="15" customHeight="1">
      <c r="B29" s="66"/>
      <c r="C29" s="67"/>
      <c r="D29" s="67"/>
      <c r="E29" s="67"/>
      <c r="F29" s="67"/>
      <c r="G29" s="67"/>
      <c r="H29" s="67"/>
      <c r="I29" s="67"/>
      <c r="J29" s="67"/>
      <c r="K29" s="67"/>
      <c r="L29" s="67"/>
      <c r="M29" s="67"/>
      <c r="N29" s="67"/>
      <c r="O29" s="67"/>
      <c r="P29" s="67"/>
      <c r="Q29" s="67"/>
      <c r="R29" s="67"/>
      <c r="S29" s="67"/>
      <c r="T29" s="67"/>
      <c r="U29" s="67"/>
      <c r="V29" s="67"/>
      <c r="W29" s="67"/>
      <c r="X29" s="67"/>
      <c r="Y29" s="68"/>
    </row>
    <row r="30" spans="2:25" ht="15" customHeight="1">
      <c r="B30" s="66"/>
      <c r="C30" s="67"/>
      <c r="D30" s="67"/>
      <c r="E30" s="67"/>
      <c r="F30" s="67"/>
      <c r="G30" s="67"/>
      <c r="H30" s="67"/>
      <c r="I30" s="67"/>
      <c r="J30" s="67"/>
      <c r="K30" s="67"/>
      <c r="L30" s="67"/>
      <c r="M30" s="67"/>
      <c r="N30" s="67"/>
      <c r="O30" s="67"/>
      <c r="P30" s="67"/>
      <c r="Q30" s="67"/>
      <c r="R30" s="67"/>
      <c r="S30" s="67"/>
      <c r="T30" s="67"/>
      <c r="U30" s="67"/>
      <c r="V30" s="67"/>
      <c r="W30" s="67"/>
      <c r="X30" s="67"/>
      <c r="Y30" s="68"/>
    </row>
    <row r="31" spans="2:25" ht="15" customHeight="1">
      <c r="B31" s="66"/>
      <c r="C31" s="67"/>
      <c r="D31" s="67"/>
      <c r="E31" s="67"/>
      <c r="F31" s="67"/>
      <c r="G31" s="67"/>
      <c r="H31" s="67"/>
      <c r="I31" s="67"/>
      <c r="J31" s="67"/>
      <c r="K31" s="67"/>
      <c r="L31" s="67"/>
      <c r="M31" s="67"/>
      <c r="N31" s="67"/>
      <c r="O31" s="67"/>
      <c r="P31" s="67"/>
      <c r="Q31" s="67"/>
      <c r="R31" s="67"/>
      <c r="S31" s="67"/>
      <c r="T31" s="67"/>
      <c r="U31" s="67"/>
      <c r="V31" s="67"/>
      <c r="W31" s="67"/>
      <c r="X31" s="67"/>
      <c r="Y31" s="68"/>
    </row>
    <row r="32" spans="2:25" ht="15" customHeight="1">
      <c r="B32" s="66"/>
      <c r="C32" s="67"/>
      <c r="D32" s="67"/>
      <c r="E32" s="67"/>
      <c r="F32" s="67"/>
      <c r="G32" s="67"/>
      <c r="H32" s="67"/>
      <c r="I32" s="67"/>
      <c r="J32" s="67"/>
      <c r="K32" s="67"/>
      <c r="L32" s="67"/>
      <c r="M32" s="67"/>
      <c r="N32" s="67"/>
      <c r="O32" s="67"/>
      <c r="P32" s="67"/>
      <c r="Q32" s="67"/>
      <c r="R32" s="67"/>
      <c r="S32" s="67"/>
      <c r="T32" s="67"/>
      <c r="U32" s="67"/>
      <c r="V32" s="67"/>
      <c r="W32" s="67"/>
      <c r="X32" s="67"/>
      <c r="Y32" s="68"/>
    </row>
    <row r="33" spans="2:25" ht="15" customHeight="1">
      <c r="B33" s="66"/>
      <c r="C33" s="67"/>
      <c r="D33" s="67"/>
      <c r="E33" s="67"/>
      <c r="F33" s="67"/>
      <c r="G33" s="67"/>
      <c r="H33" s="67"/>
      <c r="I33" s="67"/>
      <c r="J33" s="67"/>
      <c r="K33" s="67"/>
      <c r="L33" s="67"/>
      <c r="M33" s="67"/>
      <c r="N33" s="67"/>
      <c r="O33" s="67"/>
      <c r="P33" s="67"/>
      <c r="Q33" s="67"/>
      <c r="R33" s="67"/>
      <c r="S33" s="67"/>
      <c r="T33" s="67"/>
      <c r="U33" s="67"/>
      <c r="V33" s="67"/>
      <c r="W33" s="67"/>
      <c r="X33" s="67"/>
      <c r="Y33" s="68"/>
    </row>
    <row r="34" spans="2:25" ht="15" customHeight="1">
      <c r="B34" s="66"/>
      <c r="C34" s="67"/>
      <c r="D34" s="67"/>
      <c r="E34" s="67"/>
      <c r="F34" s="67"/>
      <c r="G34" s="67"/>
      <c r="H34" s="67"/>
      <c r="I34" s="67"/>
      <c r="J34" s="67"/>
      <c r="K34" s="67"/>
      <c r="L34" s="67"/>
      <c r="M34" s="67"/>
      <c r="N34" s="67"/>
      <c r="O34" s="67"/>
      <c r="P34" s="67"/>
      <c r="Q34" s="67"/>
      <c r="R34" s="67"/>
      <c r="S34" s="67"/>
      <c r="T34" s="67"/>
      <c r="U34" s="67"/>
      <c r="V34" s="67"/>
      <c r="W34" s="67"/>
      <c r="X34" s="67"/>
      <c r="Y34" s="68"/>
    </row>
    <row r="35" spans="2:25" ht="15" customHeight="1">
      <c r="B35" s="66"/>
      <c r="C35" s="67"/>
      <c r="D35" s="67"/>
      <c r="E35" s="67"/>
      <c r="F35" s="67"/>
      <c r="G35" s="67"/>
      <c r="H35" s="67"/>
      <c r="I35" s="67"/>
      <c r="J35" s="67"/>
      <c r="K35" s="67"/>
      <c r="L35" s="67"/>
      <c r="M35" s="67"/>
      <c r="N35" s="67"/>
      <c r="O35" s="67"/>
      <c r="P35" s="67"/>
      <c r="Q35" s="67"/>
      <c r="R35" s="67"/>
      <c r="S35" s="67"/>
      <c r="T35" s="67"/>
      <c r="U35" s="67"/>
      <c r="V35" s="67"/>
      <c r="W35" s="67"/>
      <c r="X35" s="67"/>
      <c r="Y35" s="68"/>
    </row>
    <row r="36" spans="2:25" ht="15" customHeight="1">
      <c r="B36" s="66"/>
      <c r="C36" s="67"/>
      <c r="D36" s="67"/>
      <c r="E36" s="67"/>
      <c r="F36" s="67"/>
      <c r="G36" s="67"/>
      <c r="H36" s="67"/>
      <c r="I36" s="67"/>
      <c r="J36" s="67"/>
      <c r="K36" s="67"/>
      <c r="L36" s="67"/>
      <c r="M36" s="67"/>
      <c r="N36" s="67"/>
      <c r="O36" s="67"/>
      <c r="P36" s="67"/>
      <c r="Q36" s="67"/>
      <c r="R36" s="67"/>
      <c r="S36" s="67"/>
      <c r="T36" s="67"/>
      <c r="U36" s="67"/>
      <c r="V36" s="67"/>
      <c r="W36" s="67"/>
      <c r="X36" s="67"/>
      <c r="Y36" s="68"/>
    </row>
    <row r="37" spans="2:25" ht="15" customHeight="1">
      <c r="B37" s="66"/>
      <c r="C37" s="67"/>
      <c r="D37" s="67"/>
      <c r="E37" s="67"/>
      <c r="F37" s="67"/>
      <c r="G37" s="67"/>
      <c r="H37" s="67"/>
      <c r="I37" s="67"/>
      <c r="J37" s="67"/>
      <c r="K37" s="67"/>
      <c r="L37" s="67"/>
      <c r="M37" s="67"/>
      <c r="N37" s="67"/>
      <c r="O37" s="67"/>
      <c r="P37" s="67"/>
      <c r="Q37" s="67"/>
      <c r="R37" s="67"/>
      <c r="S37" s="67"/>
      <c r="T37" s="67"/>
      <c r="U37" s="67"/>
      <c r="V37" s="67"/>
      <c r="W37" s="67"/>
      <c r="X37" s="67"/>
      <c r="Y37" s="68"/>
    </row>
    <row r="38" spans="2:25" ht="15" customHeight="1">
      <c r="B38" s="66"/>
      <c r="C38" s="67"/>
      <c r="D38" s="67"/>
      <c r="E38" s="67"/>
      <c r="F38" s="67"/>
      <c r="G38" s="67"/>
      <c r="H38" s="67"/>
      <c r="I38" s="67"/>
      <c r="J38" s="67"/>
      <c r="K38" s="67"/>
      <c r="L38" s="67"/>
      <c r="M38" s="67"/>
      <c r="N38" s="67"/>
      <c r="O38" s="67"/>
      <c r="P38" s="67"/>
      <c r="Q38" s="67"/>
      <c r="R38" s="67"/>
      <c r="S38" s="67"/>
      <c r="T38" s="67"/>
      <c r="U38" s="67"/>
      <c r="V38" s="67"/>
      <c r="W38" s="67"/>
      <c r="X38" s="67"/>
      <c r="Y38" s="68"/>
    </row>
    <row r="39" spans="2:25" ht="15" customHeight="1">
      <c r="B39" s="66"/>
      <c r="C39" s="67"/>
      <c r="D39" s="67"/>
      <c r="E39" s="67"/>
      <c r="F39" s="67"/>
      <c r="G39" s="67"/>
      <c r="H39" s="67"/>
      <c r="I39" s="67"/>
      <c r="J39" s="67"/>
      <c r="K39" s="67"/>
      <c r="L39" s="67"/>
      <c r="M39" s="67"/>
      <c r="N39" s="67"/>
      <c r="O39" s="67"/>
      <c r="P39" s="67"/>
      <c r="Q39" s="67"/>
      <c r="R39" s="67"/>
      <c r="S39" s="67"/>
      <c r="T39" s="67"/>
      <c r="U39" s="67"/>
      <c r="V39" s="67"/>
      <c r="W39" s="67"/>
      <c r="X39" s="67"/>
      <c r="Y39" s="68"/>
    </row>
    <row r="40" spans="2:25" ht="15" customHeight="1">
      <c r="B40" s="66"/>
      <c r="C40" s="67"/>
      <c r="D40" s="67"/>
      <c r="E40" s="67"/>
      <c r="F40" s="67"/>
      <c r="G40" s="67"/>
      <c r="H40" s="67"/>
      <c r="I40" s="67"/>
      <c r="J40" s="67"/>
      <c r="K40" s="67"/>
      <c r="L40" s="67"/>
      <c r="M40" s="67"/>
      <c r="N40" s="67"/>
      <c r="O40" s="67"/>
      <c r="P40" s="67"/>
      <c r="Q40" s="67"/>
      <c r="R40" s="67"/>
      <c r="S40" s="67"/>
      <c r="T40" s="67"/>
      <c r="U40" s="67"/>
      <c r="V40" s="67"/>
      <c r="W40" s="67"/>
      <c r="X40" s="67"/>
      <c r="Y40" s="68"/>
    </row>
    <row r="41" spans="2:25" ht="15" customHeight="1">
      <c r="B41" s="66"/>
      <c r="C41" s="67"/>
      <c r="D41" s="67"/>
      <c r="E41" s="67"/>
      <c r="F41" s="67"/>
      <c r="G41" s="67"/>
      <c r="H41" s="67"/>
      <c r="I41" s="67"/>
      <c r="J41" s="67"/>
      <c r="K41" s="67"/>
      <c r="L41" s="67"/>
      <c r="M41" s="67"/>
      <c r="N41" s="67"/>
      <c r="O41" s="67"/>
      <c r="P41" s="67"/>
      <c r="Q41" s="67"/>
      <c r="R41" s="67"/>
      <c r="S41" s="67"/>
      <c r="T41" s="67"/>
      <c r="U41" s="67"/>
      <c r="V41" s="67"/>
      <c r="W41" s="67"/>
      <c r="X41" s="67"/>
      <c r="Y41" s="68"/>
    </row>
    <row r="42" spans="2:25" ht="15" customHeight="1">
      <c r="B42" s="66"/>
      <c r="C42" s="67"/>
      <c r="D42" s="67"/>
      <c r="E42" s="67"/>
      <c r="F42" s="67"/>
      <c r="G42" s="67"/>
      <c r="H42" s="67"/>
      <c r="I42" s="67"/>
      <c r="J42" s="67"/>
      <c r="K42" s="67"/>
      <c r="L42" s="67"/>
      <c r="M42" s="67"/>
      <c r="N42" s="67"/>
      <c r="O42" s="67"/>
      <c r="P42" s="67"/>
      <c r="Q42" s="67"/>
      <c r="R42" s="67"/>
      <c r="S42" s="67"/>
      <c r="T42" s="67"/>
      <c r="U42" s="67"/>
      <c r="V42" s="67"/>
      <c r="W42" s="67"/>
      <c r="X42" s="67"/>
      <c r="Y42" s="68"/>
    </row>
    <row r="43" spans="2:25" ht="15" customHeight="1">
      <c r="B43" s="69"/>
      <c r="C43" s="70"/>
      <c r="D43" s="70"/>
      <c r="E43" s="70"/>
      <c r="F43" s="70"/>
      <c r="G43" s="70"/>
      <c r="H43" s="70"/>
      <c r="I43" s="70"/>
      <c r="J43" s="70"/>
      <c r="K43" s="70"/>
      <c r="L43" s="70"/>
      <c r="M43" s="70"/>
      <c r="N43" s="70"/>
      <c r="O43" s="70"/>
      <c r="P43" s="70"/>
      <c r="Q43" s="70"/>
      <c r="R43" s="70"/>
      <c r="S43" s="70"/>
      <c r="T43" s="70"/>
      <c r="U43" s="70"/>
      <c r="V43" s="70"/>
      <c r="W43" s="70"/>
      <c r="X43" s="70"/>
      <c r="Y43" s="71"/>
    </row>
  </sheetData>
  <sheetProtection algorithmName="SHA-512" hashValue="vUqDO3+w6OhC23iXyJeZovatgCjZNVoOl1oJEqax2pxYs3xEEK9wb9UUsfYsHUQcA7KHwTOmIt09SxZDMI59ow==" saltValue="gqUMRL3TD3w97Qx7VgG37w==" spinCount="100000" sheet="1" objects="1" scenarios="1" selectLockedCells="1"/>
  <mergeCells count="3">
    <mergeCell ref="U1:V1"/>
    <mergeCell ref="W1:X1"/>
    <mergeCell ref="Y1:Z1"/>
  </mergeCells>
  <phoneticPr fontId="1"/>
  <pageMargins left="0.70866141732283472" right="0.70866141732283472" top="0.74803149606299213" bottom="0.74803149606299213" header="0.31496062992125984" footer="0.31496062992125984"/>
  <pageSetup paperSize="9" scale="7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C295-BC6F-460C-8F50-85249BFAFA1C}">
  <sheetPr codeName="Sheet3">
    <pageSetUpPr fitToPage="1"/>
  </sheetPr>
  <dimension ref="A2:AD66"/>
  <sheetViews>
    <sheetView showGridLines="0" zoomScale="85" zoomScaleNormal="85" zoomScaleSheetLayoutView="130" workbookViewId="0"/>
  </sheetViews>
  <sheetFormatPr defaultColWidth="9" defaultRowHeight="12.5" outlineLevelCol="1"/>
  <cols>
    <col min="1" max="1" width="3" style="1" customWidth="1" outlineLevel="1"/>
    <col min="2" max="2" width="11.08984375" style="1" customWidth="1" outlineLevel="1"/>
    <col min="3" max="3" width="3" style="1" customWidth="1"/>
    <col min="4" max="4" width="20.90625" style="1" bestFit="1" customWidth="1"/>
    <col min="5" max="5" width="8.08984375" style="1" customWidth="1"/>
    <col min="6" max="6" width="9.90625" style="1" customWidth="1"/>
    <col min="7" max="7" width="15.08984375" style="1" bestFit="1" customWidth="1"/>
    <col min="8" max="8" width="16.453125" style="1" bestFit="1" customWidth="1"/>
    <col min="9" max="10" width="10.1796875" style="1" bestFit="1" customWidth="1"/>
    <col min="11" max="21" width="9" style="1" customWidth="1" outlineLevel="1"/>
    <col min="22" max="24" width="9" style="1"/>
    <col min="25" max="25" width="17" style="1" bestFit="1" customWidth="1"/>
    <col min="26" max="26" width="19.08984375" style="1" customWidth="1"/>
    <col min="27" max="27" width="35.36328125" style="1" bestFit="1" customWidth="1"/>
    <col min="28" max="29" width="37.36328125" style="1" customWidth="1"/>
    <col min="30" max="30" width="20.36328125" style="1" bestFit="1" customWidth="1"/>
    <col min="31" max="16384" width="9" style="1"/>
  </cols>
  <sheetData>
    <row r="2" spans="2:30" ht="13">
      <c r="D2" s="1" t="s">
        <v>165</v>
      </c>
      <c r="E2" s="14"/>
      <c r="F2" s="14"/>
      <c r="G2" s="2"/>
      <c r="H2" s="2"/>
      <c r="I2" s="2"/>
    </row>
    <row r="3" spans="2:30" ht="22.5" thickBot="1">
      <c r="B3" s="15" t="s">
        <v>49</v>
      </c>
      <c r="D3" s="53" t="s">
        <v>46</v>
      </c>
      <c r="E3" s="54" t="s">
        <v>28</v>
      </c>
      <c r="F3" s="55" t="s">
        <v>164</v>
      </c>
      <c r="G3" s="56" t="s">
        <v>37</v>
      </c>
      <c r="H3" s="57" t="s">
        <v>29</v>
      </c>
      <c r="I3" s="58" t="s">
        <v>101</v>
      </c>
      <c r="J3" s="58" t="s">
        <v>102</v>
      </c>
      <c r="K3" s="73"/>
      <c r="L3" s="74" t="s">
        <v>4</v>
      </c>
      <c r="M3" s="75"/>
      <c r="N3" s="75"/>
      <c r="O3" s="75"/>
      <c r="P3" s="75"/>
      <c r="Q3" s="76"/>
      <c r="R3" s="76"/>
      <c r="S3" s="77"/>
      <c r="T3" s="77"/>
      <c r="U3" s="77"/>
      <c r="Y3" s="6" t="s">
        <v>148</v>
      </c>
      <c r="Z3" s="6" t="s">
        <v>46</v>
      </c>
      <c r="AA3" s="18" t="s">
        <v>142</v>
      </c>
      <c r="AB3" s="18" t="s">
        <v>149</v>
      </c>
      <c r="AC3" s="18" t="s">
        <v>150</v>
      </c>
      <c r="AD3" s="18" t="s">
        <v>151</v>
      </c>
    </row>
    <row r="4" spans="2:30" ht="13">
      <c r="B4" s="117" t="s">
        <v>50</v>
      </c>
      <c r="D4" s="16" t="s">
        <v>104</v>
      </c>
      <c r="E4" s="19" t="s">
        <v>38</v>
      </c>
      <c r="F4" s="4" t="s">
        <v>45</v>
      </c>
      <c r="G4" s="4" t="s">
        <v>39</v>
      </c>
      <c r="H4" s="4" t="s">
        <v>44</v>
      </c>
      <c r="I4" s="18">
        <v>45</v>
      </c>
      <c r="J4" s="18">
        <v>40.6</v>
      </c>
      <c r="K4" s="78" t="s">
        <v>5</v>
      </c>
      <c r="L4" s="79" t="s">
        <v>6</v>
      </c>
      <c r="M4" s="80"/>
      <c r="N4" s="81"/>
      <c r="O4" s="82" t="s">
        <v>7</v>
      </c>
      <c r="P4" s="82"/>
      <c r="Q4" s="82"/>
      <c r="R4" s="83"/>
      <c r="S4" s="83"/>
      <c r="T4" s="84"/>
      <c r="U4" s="85"/>
      <c r="Y4" s="18" t="s">
        <v>99</v>
      </c>
      <c r="Z4" s="18" t="s">
        <v>94</v>
      </c>
      <c r="AA4" s="18" t="s">
        <v>112</v>
      </c>
      <c r="AB4" s="18">
        <f>VLOOKUP(Z4,$D$4:$J$9,6,FALSE)</f>
        <v>50.1</v>
      </c>
      <c r="AC4" s="18">
        <f>VLOOKUP(Z4,$D$4:$J$9,7,FALSE)</f>
        <v>46.4</v>
      </c>
      <c r="AD4" s="18">
        <f>IF(Y4="ボイラ",AC4,AB4)</f>
        <v>50.1</v>
      </c>
    </row>
    <row r="5" spans="2:30" ht="13">
      <c r="B5" s="117"/>
      <c r="D5" s="16" t="s">
        <v>106</v>
      </c>
      <c r="E5" s="19" t="s">
        <v>38</v>
      </c>
      <c r="F5" s="4" t="s">
        <v>45</v>
      </c>
      <c r="G5" s="4" t="s">
        <v>39</v>
      </c>
      <c r="H5" s="4" t="s">
        <v>44</v>
      </c>
      <c r="I5" s="18">
        <v>46</v>
      </c>
      <c r="J5" s="18">
        <v>41.5</v>
      </c>
      <c r="K5" s="86"/>
      <c r="L5" s="87"/>
      <c r="M5" s="88"/>
      <c r="N5" s="89"/>
      <c r="O5" s="90"/>
      <c r="P5" s="90"/>
      <c r="Q5" s="90"/>
      <c r="R5" s="91"/>
      <c r="S5" s="91"/>
      <c r="T5" s="92"/>
      <c r="U5" s="93"/>
      <c r="Y5" s="18" t="s">
        <v>99</v>
      </c>
      <c r="Z5" s="18" t="s">
        <v>143</v>
      </c>
      <c r="AA5" s="18" t="s">
        <v>113</v>
      </c>
      <c r="AB5" s="18">
        <f t="shared" ref="AB5:AB33" si="0">VLOOKUP(Z5,$D$4:$J$9,6,FALSE)</f>
        <v>54.7</v>
      </c>
      <c r="AC5" s="18">
        <f t="shared" ref="AC5:AC33" si="1">VLOOKUP(Z5,$D$4:$J$9,7,FALSE)</f>
        <v>49.8</v>
      </c>
      <c r="AD5" s="18">
        <f t="shared" ref="AD5:AD33" si="2">IF(Y5="ボイラ",AC5,AB5)</f>
        <v>54.7</v>
      </c>
    </row>
    <row r="6" spans="2:30" ht="13.5" thickBot="1">
      <c r="B6" s="116">
        <v>1950</v>
      </c>
      <c r="D6" s="16" t="s">
        <v>40</v>
      </c>
      <c r="E6" s="19" t="s">
        <v>82</v>
      </c>
      <c r="F6" s="17" t="s">
        <v>27</v>
      </c>
      <c r="G6" s="5" t="s">
        <v>41</v>
      </c>
      <c r="H6" s="4" t="s">
        <v>44</v>
      </c>
      <c r="I6" s="18">
        <v>50.1</v>
      </c>
      <c r="J6" s="18">
        <v>46.4</v>
      </c>
      <c r="K6" s="94"/>
      <c r="L6" s="95" t="s">
        <v>8</v>
      </c>
      <c r="M6" s="95" t="s">
        <v>9</v>
      </c>
      <c r="N6" s="95" t="s">
        <v>10</v>
      </c>
      <c r="O6" s="96" t="s">
        <v>11</v>
      </c>
      <c r="P6" s="96" t="s">
        <v>11</v>
      </c>
      <c r="Q6" s="96" t="s">
        <v>11</v>
      </c>
      <c r="R6" s="96" t="s">
        <v>11</v>
      </c>
      <c r="S6" s="96" t="s">
        <v>11</v>
      </c>
      <c r="T6" s="97" t="s">
        <v>11</v>
      </c>
      <c r="U6" s="98" t="s">
        <v>11</v>
      </c>
      <c r="Y6" s="18" t="s">
        <v>99</v>
      </c>
      <c r="Z6" s="18" t="s">
        <v>144</v>
      </c>
      <c r="AA6" s="18" t="s">
        <v>114</v>
      </c>
      <c r="AB6" s="18">
        <f t="shared" si="0"/>
        <v>38.4</v>
      </c>
      <c r="AC6" s="18">
        <f t="shared" si="1"/>
        <v>35</v>
      </c>
      <c r="AD6" s="18">
        <f>IF(Y6="ボイラ",AC6,AB6)</f>
        <v>38.4</v>
      </c>
    </row>
    <row r="7" spans="2:30" ht="13.5" thickTop="1">
      <c r="B7" s="116">
        <v>1951</v>
      </c>
      <c r="D7" s="16" t="s">
        <v>42</v>
      </c>
      <c r="E7" s="19" t="s">
        <v>19</v>
      </c>
      <c r="F7" s="17" t="s">
        <v>27</v>
      </c>
      <c r="G7" s="5" t="s">
        <v>41</v>
      </c>
      <c r="H7" s="4" t="s">
        <v>44</v>
      </c>
      <c r="I7" s="18">
        <v>54.7</v>
      </c>
      <c r="J7" s="18">
        <v>49.8</v>
      </c>
      <c r="K7" s="99" t="s">
        <v>12</v>
      </c>
      <c r="L7" s="100">
        <v>25700</v>
      </c>
      <c r="M7" s="100">
        <v>24400</v>
      </c>
      <c r="N7" s="101" t="s">
        <v>30</v>
      </c>
      <c r="O7" s="102" t="s">
        <v>13</v>
      </c>
      <c r="P7" s="102" t="s">
        <v>14</v>
      </c>
      <c r="Q7" s="102" t="s">
        <v>15</v>
      </c>
      <c r="R7" s="102" t="s">
        <v>31</v>
      </c>
      <c r="S7" s="103" t="s">
        <v>32</v>
      </c>
      <c r="T7" s="104" t="s">
        <v>16</v>
      </c>
      <c r="U7" s="105" t="s">
        <v>26</v>
      </c>
      <c r="Y7" s="18" t="s">
        <v>99</v>
      </c>
      <c r="Z7" s="18" t="s">
        <v>98</v>
      </c>
      <c r="AA7" s="18" t="s">
        <v>115</v>
      </c>
      <c r="AB7" s="18">
        <f t="shared" si="0"/>
        <v>8.64</v>
      </c>
      <c r="AC7" s="18">
        <f t="shared" si="1"/>
        <v>8.64</v>
      </c>
      <c r="AD7" s="18">
        <f>IF(Y7="ボイラ",AC7,AB7)</f>
        <v>8.64</v>
      </c>
    </row>
    <row r="8" spans="2:30" ht="13">
      <c r="B8" s="116">
        <v>1952</v>
      </c>
      <c r="D8" s="16" t="s">
        <v>43</v>
      </c>
      <c r="E8" s="19" t="s">
        <v>38</v>
      </c>
      <c r="F8" s="4" t="s">
        <v>45</v>
      </c>
      <c r="G8" s="4" t="s">
        <v>39</v>
      </c>
      <c r="H8" s="4" t="s">
        <v>44</v>
      </c>
      <c r="I8" s="18">
        <v>38.4</v>
      </c>
      <c r="J8" s="18">
        <v>35</v>
      </c>
      <c r="K8" s="106" t="s">
        <v>33</v>
      </c>
      <c r="L8" s="107">
        <v>29400</v>
      </c>
      <c r="M8" s="107">
        <v>27900</v>
      </c>
      <c r="N8" s="108" t="s">
        <v>30</v>
      </c>
      <c r="O8" s="109" t="s">
        <v>13</v>
      </c>
      <c r="P8" s="109" t="s">
        <v>14</v>
      </c>
      <c r="Q8" s="109" t="s">
        <v>15</v>
      </c>
      <c r="R8" s="109" t="s">
        <v>31</v>
      </c>
      <c r="S8" s="110" t="s">
        <v>32</v>
      </c>
      <c r="T8" s="111" t="s">
        <v>16</v>
      </c>
      <c r="U8" s="112" t="s">
        <v>26</v>
      </c>
      <c r="Y8" s="18" t="s">
        <v>99</v>
      </c>
      <c r="Z8" s="18" t="s">
        <v>103</v>
      </c>
      <c r="AA8" s="18" t="s">
        <v>116</v>
      </c>
      <c r="AB8" s="18">
        <f t="shared" si="0"/>
        <v>45</v>
      </c>
      <c r="AC8" s="18">
        <f t="shared" si="1"/>
        <v>40.6</v>
      </c>
      <c r="AD8" s="18">
        <f>IF(Y8="ボイラ",AC8,AB8)</f>
        <v>45</v>
      </c>
    </row>
    <row r="9" spans="2:30" ht="13">
      <c r="B9" s="116">
        <v>1953</v>
      </c>
      <c r="D9" s="18" t="s">
        <v>166</v>
      </c>
      <c r="E9" s="18" t="s">
        <v>168</v>
      </c>
      <c r="F9" s="18" t="s">
        <v>167</v>
      </c>
      <c r="G9" s="18" t="s">
        <v>167</v>
      </c>
      <c r="H9" s="18"/>
      <c r="I9" s="18">
        <v>8.64</v>
      </c>
      <c r="J9" s="18">
        <v>8.64</v>
      </c>
      <c r="K9" s="113" t="s">
        <v>17</v>
      </c>
      <c r="L9" s="107">
        <v>36700</v>
      </c>
      <c r="M9" s="107">
        <v>34200</v>
      </c>
      <c r="N9" s="108" t="s">
        <v>18</v>
      </c>
      <c r="O9" s="109" t="s">
        <v>13</v>
      </c>
      <c r="P9" s="109" t="s">
        <v>14</v>
      </c>
      <c r="Q9" s="109" t="s">
        <v>15</v>
      </c>
      <c r="R9" s="109" t="s">
        <v>31</v>
      </c>
      <c r="S9" s="114" t="s">
        <v>32</v>
      </c>
      <c r="T9" s="115" t="s">
        <v>16</v>
      </c>
      <c r="U9" s="112" t="s">
        <v>26</v>
      </c>
      <c r="Y9" s="18" t="s">
        <v>99</v>
      </c>
      <c r="Z9" s="18" t="s">
        <v>105</v>
      </c>
      <c r="AA9" s="18" t="s">
        <v>117</v>
      </c>
      <c r="AB9" s="18">
        <f t="shared" si="0"/>
        <v>46</v>
      </c>
      <c r="AC9" s="18">
        <f t="shared" si="1"/>
        <v>41.5</v>
      </c>
      <c r="AD9" s="18">
        <f>IF(Y9="ボイラ",AC9,AB9)</f>
        <v>46</v>
      </c>
    </row>
    <row r="10" spans="2:30" s="3" customFormat="1" ht="13.5" hidden="1" thickBot="1">
      <c r="B10" s="116">
        <v>1962</v>
      </c>
      <c r="D10" s="59"/>
      <c r="E10" s="1"/>
      <c r="F10" s="1"/>
      <c r="G10" s="1"/>
      <c r="H10" s="1"/>
      <c r="I10" s="1"/>
      <c r="J10" s="1"/>
      <c r="K10" s="7" t="s">
        <v>25</v>
      </c>
      <c r="L10" s="8">
        <v>46000</v>
      </c>
      <c r="M10" s="8">
        <v>41500</v>
      </c>
      <c r="N10" s="9" t="s">
        <v>34</v>
      </c>
      <c r="O10" s="10" t="s">
        <v>20</v>
      </c>
      <c r="P10" s="10" t="s">
        <v>21</v>
      </c>
      <c r="Q10" s="10" t="s">
        <v>22</v>
      </c>
      <c r="R10" s="11" t="s">
        <v>23</v>
      </c>
      <c r="S10" s="11" t="s">
        <v>35</v>
      </c>
      <c r="T10" s="12" t="s">
        <v>24</v>
      </c>
      <c r="U10" s="13" t="s">
        <v>36</v>
      </c>
      <c r="Y10" s="47" t="s">
        <v>145</v>
      </c>
      <c r="Z10" s="47" t="s">
        <v>94</v>
      </c>
      <c r="AA10" s="47" t="s">
        <v>118</v>
      </c>
      <c r="AB10" s="18">
        <f t="shared" si="0"/>
        <v>50.1</v>
      </c>
      <c r="AC10" s="18">
        <f t="shared" si="1"/>
        <v>46.4</v>
      </c>
      <c r="AD10" s="18">
        <f t="shared" si="2"/>
        <v>50.1</v>
      </c>
    </row>
    <row r="11" spans="2:30" s="3" customFormat="1" ht="13" hidden="1">
      <c r="B11" s="116">
        <v>1963</v>
      </c>
      <c r="D11" s="1"/>
      <c r="E11" s="1"/>
      <c r="F11" s="1"/>
      <c r="G11" s="1"/>
      <c r="H11" s="1"/>
      <c r="I11" s="1"/>
      <c r="J11" s="1"/>
      <c r="K11" s="1"/>
      <c r="Y11" s="47" t="s">
        <v>145</v>
      </c>
      <c r="Z11" s="47" t="s">
        <v>143</v>
      </c>
      <c r="AA11" s="47" t="s">
        <v>119</v>
      </c>
      <c r="AB11" s="18">
        <f t="shared" si="0"/>
        <v>54.7</v>
      </c>
      <c r="AC11" s="18">
        <f t="shared" si="1"/>
        <v>49.8</v>
      </c>
      <c r="AD11" s="18">
        <f t="shared" si="2"/>
        <v>54.7</v>
      </c>
    </row>
    <row r="12" spans="2:30" s="3" customFormat="1" ht="13">
      <c r="B12" s="116">
        <v>1964</v>
      </c>
      <c r="D12" s="1"/>
      <c r="E12" s="1"/>
      <c r="F12" s="1"/>
      <c r="G12" s="1"/>
      <c r="H12" s="1"/>
      <c r="I12" s="1"/>
      <c r="J12" s="1"/>
      <c r="K12" s="1"/>
      <c r="Y12" s="47" t="s">
        <v>145</v>
      </c>
      <c r="Z12" s="47" t="s">
        <v>144</v>
      </c>
      <c r="AA12" s="47" t="s">
        <v>120</v>
      </c>
      <c r="AB12" s="18">
        <f t="shared" si="0"/>
        <v>38.4</v>
      </c>
      <c r="AC12" s="18">
        <f t="shared" si="1"/>
        <v>35</v>
      </c>
      <c r="AD12" s="18">
        <f t="shared" si="2"/>
        <v>38.4</v>
      </c>
    </row>
    <row r="13" spans="2:30" s="3" customFormat="1" ht="13">
      <c r="B13" s="116">
        <v>1965</v>
      </c>
      <c r="D13" s="1" t="s">
        <v>74</v>
      </c>
      <c r="E13" s="1"/>
      <c r="F13" s="1"/>
      <c r="G13" s="1"/>
      <c r="H13" s="1"/>
      <c r="I13" s="1"/>
      <c r="J13" s="1"/>
      <c r="K13" s="1"/>
      <c r="Y13" s="47" t="s">
        <v>145</v>
      </c>
      <c r="Z13" s="47" t="s">
        <v>98</v>
      </c>
      <c r="AA13" s="47" t="s">
        <v>121</v>
      </c>
      <c r="AB13" s="18">
        <f t="shared" si="0"/>
        <v>8.64</v>
      </c>
      <c r="AC13" s="18">
        <f t="shared" si="1"/>
        <v>8.64</v>
      </c>
      <c r="AD13" s="18">
        <f t="shared" si="2"/>
        <v>8.64</v>
      </c>
    </row>
    <row r="14" spans="2:30" s="3" customFormat="1" ht="13">
      <c r="B14" s="116">
        <v>1966</v>
      </c>
      <c r="D14" s="18" t="s">
        <v>111</v>
      </c>
      <c r="E14" s="1"/>
      <c r="F14" s="1"/>
      <c r="G14" s="1"/>
      <c r="H14" s="1"/>
      <c r="I14" s="1"/>
      <c r="J14" s="1"/>
      <c r="K14" s="1"/>
      <c r="L14" s="1"/>
      <c r="Y14" s="47" t="s">
        <v>145</v>
      </c>
      <c r="Z14" s="47" t="s">
        <v>103</v>
      </c>
      <c r="AA14" s="47" t="s">
        <v>122</v>
      </c>
      <c r="AB14" s="18">
        <f t="shared" si="0"/>
        <v>45</v>
      </c>
      <c r="AC14" s="18">
        <f t="shared" si="1"/>
        <v>40.6</v>
      </c>
      <c r="AD14" s="18">
        <f t="shared" si="2"/>
        <v>45</v>
      </c>
    </row>
    <row r="15" spans="2:30" ht="13">
      <c r="B15" s="116">
        <v>1967</v>
      </c>
      <c r="D15" s="18" t="s">
        <v>84</v>
      </c>
      <c r="Y15" s="18" t="s">
        <v>145</v>
      </c>
      <c r="Z15" s="18" t="s">
        <v>105</v>
      </c>
      <c r="AA15" s="18" t="s">
        <v>123</v>
      </c>
      <c r="AB15" s="18">
        <f t="shared" si="0"/>
        <v>46</v>
      </c>
      <c r="AC15" s="18">
        <f t="shared" si="1"/>
        <v>41.5</v>
      </c>
      <c r="AD15" s="18">
        <f t="shared" si="2"/>
        <v>46</v>
      </c>
    </row>
    <row r="16" spans="2:30" ht="13">
      <c r="B16" s="116">
        <v>1968</v>
      </c>
      <c r="D16" s="18" t="s">
        <v>154</v>
      </c>
      <c r="Y16" s="18" t="s">
        <v>110</v>
      </c>
      <c r="Z16" s="18" t="s">
        <v>94</v>
      </c>
      <c r="AA16" s="18" t="s">
        <v>124</v>
      </c>
      <c r="AB16" s="18">
        <f>VLOOKUP(Z16,$D$4:$J$9,6,FALSE)</f>
        <v>50.1</v>
      </c>
      <c r="AC16" s="18">
        <f t="shared" si="1"/>
        <v>46.4</v>
      </c>
      <c r="AD16" s="18">
        <f t="shared" si="2"/>
        <v>50.1</v>
      </c>
    </row>
    <row r="17" spans="2:30" ht="13">
      <c r="B17" s="116">
        <v>1969</v>
      </c>
      <c r="D17" s="18" t="s">
        <v>75</v>
      </c>
      <c r="Y17" s="18" t="s">
        <v>110</v>
      </c>
      <c r="Z17" s="18" t="s">
        <v>143</v>
      </c>
      <c r="AA17" s="18" t="s">
        <v>125</v>
      </c>
      <c r="AB17" s="18">
        <f t="shared" si="0"/>
        <v>54.7</v>
      </c>
      <c r="AC17" s="18">
        <f t="shared" si="1"/>
        <v>49.8</v>
      </c>
      <c r="AD17" s="18">
        <f t="shared" si="2"/>
        <v>54.7</v>
      </c>
    </row>
    <row r="18" spans="2:30" ht="13">
      <c r="B18" s="116">
        <v>1970</v>
      </c>
      <c r="D18" s="18" t="s">
        <v>100</v>
      </c>
      <c r="Y18" s="18" t="s">
        <v>110</v>
      </c>
      <c r="Z18" s="18" t="s">
        <v>144</v>
      </c>
      <c r="AA18" s="18" t="s">
        <v>126</v>
      </c>
      <c r="AB18" s="18">
        <f t="shared" si="0"/>
        <v>38.4</v>
      </c>
      <c r="AC18" s="18">
        <f t="shared" si="1"/>
        <v>35</v>
      </c>
      <c r="AD18" s="18">
        <f t="shared" si="2"/>
        <v>38.4</v>
      </c>
    </row>
    <row r="19" spans="2:30" ht="13">
      <c r="B19" s="116">
        <v>1971</v>
      </c>
      <c r="Y19" s="18" t="s">
        <v>110</v>
      </c>
      <c r="Z19" s="18" t="s">
        <v>98</v>
      </c>
      <c r="AA19" s="18" t="s">
        <v>127</v>
      </c>
      <c r="AB19" s="18">
        <f t="shared" si="0"/>
        <v>8.64</v>
      </c>
      <c r="AC19" s="18">
        <f t="shared" si="1"/>
        <v>8.64</v>
      </c>
      <c r="AD19" s="18">
        <f t="shared" si="2"/>
        <v>8.64</v>
      </c>
    </row>
    <row r="20" spans="2:30" ht="13">
      <c r="B20" s="116">
        <v>1972</v>
      </c>
      <c r="Y20" s="18" t="s">
        <v>110</v>
      </c>
      <c r="Z20" s="18" t="s">
        <v>103</v>
      </c>
      <c r="AA20" s="18" t="s">
        <v>128</v>
      </c>
      <c r="AB20" s="18">
        <f t="shared" si="0"/>
        <v>45</v>
      </c>
      <c r="AC20" s="18">
        <f t="shared" si="1"/>
        <v>40.6</v>
      </c>
      <c r="AD20" s="18">
        <f t="shared" si="2"/>
        <v>45</v>
      </c>
    </row>
    <row r="21" spans="2:30" ht="13">
      <c r="B21" s="116">
        <v>1973</v>
      </c>
      <c r="Y21" s="18" t="s">
        <v>110</v>
      </c>
      <c r="Z21" s="18" t="s">
        <v>105</v>
      </c>
      <c r="AA21" s="18" t="s">
        <v>129</v>
      </c>
      <c r="AB21" s="18">
        <f t="shared" si="0"/>
        <v>46</v>
      </c>
      <c r="AC21" s="18">
        <f t="shared" si="1"/>
        <v>41.5</v>
      </c>
      <c r="AD21" s="18">
        <f t="shared" si="2"/>
        <v>46</v>
      </c>
    </row>
    <row r="22" spans="2:30" ht="13">
      <c r="B22" s="116">
        <v>1974</v>
      </c>
      <c r="Y22" s="18" t="s">
        <v>146</v>
      </c>
      <c r="Z22" s="18" t="s">
        <v>94</v>
      </c>
      <c r="AA22" s="18" t="s">
        <v>130</v>
      </c>
      <c r="AB22" s="18">
        <f t="shared" si="0"/>
        <v>50.1</v>
      </c>
      <c r="AC22" s="18">
        <f t="shared" si="1"/>
        <v>46.4</v>
      </c>
      <c r="AD22" s="18">
        <f t="shared" si="2"/>
        <v>46.4</v>
      </c>
    </row>
    <row r="23" spans="2:30" ht="13">
      <c r="B23" s="116">
        <v>1975</v>
      </c>
      <c r="Y23" s="18" t="s">
        <v>146</v>
      </c>
      <c r="Z23" s="18" t="s">
        <v>143</v>
      </c>
      <c r="AA23" s="18" t="s">
        <v>131</v>
      </c>
      <c r="AB23" s="18">
        <f t="shared" si="0"/>
        <v>54.7</v>
      </c>
      <c r="AC23" s="18">
        <f t="shared" si="1"/>
        <v>49.8</v>
      </c>
      <c r="AD23" s="18">
        <f t="shared" si="2"/>
        <v>49.8</v>
      </c>
    </row>
    <row r="24" spans="2:30" ht="13">
      <c r="B24" s="116">
        <v>1976</v>
      </c>
      <c r="Y24" s="18" t="s">
        <v>146</v>
      </c>
      <c r="Z24" s="18" t="s">
        <v>144</v>
      </c>
      <c r="AA24" s="18" t="s">
        <v>132</v>
      </c>
      <c r="AB24" s="18">
        <f t="shared" si="0"/>
        <v>38.4</v>
      </c>
      <c r="AC24" s="18">
        <f t="shared" si="1"/>
        <v>35</v>
      </c>
      <c r="AD24" s="18">
        <f t="shared" si="2"/>
        <v>35</v>
      </c>
    </row>
    <row r="25" spans="2:30" ht="13">
      <c r="B25" s="116">
        <v>1977</v>
      </c>
      <c r="Y25" s="18" t="s">
        <v>146</v>
      </c>
      <c r="Z25" s="18" t="s">
        <v>98</v>
      </c>
      <c r="AA25" s="18" t="s">
        <v>133</v>
      </c>
      <c r="AB25" s="18">
        <f t="shared" si="0"/>
        <v>8.64</v>
      </c>
      <c r="AC25" s="18">
        <f t="shared" si="1"/>
        <v>8.64</v>
      </c>
      <c r="AD25" s="18">
        <f t="shared" si="2"/>
        <v>8.64</v>
      </c>
    </row>
    <row r="26" spans="2:30" ht="13">
      <c r="B26" s="116">
        <v>1978</v>
      </c>
      <c r="Y26" s="18" t="s">
        <v>146</v>
      </c>
      <c r="Z26" s="18" t="s">
        <v>103</v>
      </c>
      <c r="AA26" s="18" t="s">
        <v>134</v>
      </c>
      <c r="AB26" s="18">
        <f t="shared" si="0"/>
        <v>45</v>
      </c>
      <c r="AC26" s="18">
        <f t="shared" si="1"/>
        <v>40.6</v>
      </c>
      <c r="AD26" s="18">
        <f t="shared" si="2"/>
        <v>40.6</v>
      </c>
    </row>
    <row r="27" spans="2:30" ht="13">
      <c r="B27" s="116">
        <v>1979</v>
      </c>
      <c r="Y27" s="18" t="s">
        <v>146</v>
      </c>
      <c r="Z27" s="18" t="s">
        <v>105</v>
      </c>
      <c r="AA27" s="18" t="s">
        <v>135</v>
      </c>
      <c r="AB27" s="18">
        <f t="shared" si="0"/>
        <v>46</v>
      </c>
      <c r="AC27" s="18">
        <f t="shared" si="1"/>
        <v>41.5</v>
      </c>
      <c r="AD27" s="18">
        <f t="shared" si="2"/>
        <v>41.5</v>
      </c>
    </row>
    <row r="28" spans="2:30" ht="13">
      <c r="B28" s="116">
        <v>1980</v>
      </c>
      <c r="Y28" s="18" t="s">
        <v>147</v>
      </c>
      <c r="Z28" s="18" t="s">
        <v>94</v>
      </c>
      <c r="AA28" s="18" t="s">
        <v>136</v>
      </c>
      <c r="AB28" s="18">
        <f t="shared" si="0"/>
        <v>50.1</v>
      </c>
      <c r="AC28" s="18">
        <f t="shared" si="1"/>
        <v>46.4</v>
      </c>
      <c r="AD28" s="18">
        <f t="shared" si="2"/>
        <v>50.1</v>
      </c>
    </row>
    <row r="29" spans="2:30" ht="13">
      <c r="B29" s="116">
        <v>1981</v>
      </c>
      <c r="Y29" s="18" t="s">
        <v>147</v>
      </c>
      <c r="Z29" s="18" t="s">
        <v>143</v>
      </c>
      <c r="AA29" s="18" t="s">
        <v>137</v>
      </c>
      <c r="AB29" s="18">
        <f t="shared" si="0"/>
        <v>54.7</v>
      </c>
      <c r="AC29" s="18">
        <f t="shared" si="1"/>
        <v>49.8</v>
      </c>
      <c r="AD29" s="18">
        <f t="shared" si="2"/>
        <v>54.7</v>
      </c>
    </row>
    <row r="30" spans="2:30" ht="13">
      <c r="B30" s="116">
        <v>1982</v>
      </c>
      <c r="Y30" s="18" t="s">
        <v>147</v>
      </c>
      <c r="Z30" s="18" t="s">
        <v>144</v>
      </c>
      <c r="AA30" s="18" t="s">
        <v>138</v>
      </c>
      <c r="AB30" s="18">
        <f t="shared" si="0"/>
        <v>38.4</v>
      </c>
      <c r="AC30" s="18">
        <f t="shared" si="1"/>
        <v>35</v>
      </c>
      <c r="AD30" s="18">
        <f t="shared" si="2"/>
        <v>38.4</v>
      </c>
    </row>
    <row r="31" spans="2:30" ht="13">
      <c r="B31" s="116">
        <v>1983</v>
      </c>
      <c r="Y31" s="18" t="s">
        <v>147</v>
      </c>
      <c r="Z31" s="18" t="s">
        <v>98</v>
      </c>
      <c r="AA31" s="18" t="s">
        <v>139</v>
      </c>
      <c r="AB31" s="18">
        <f t="shared" si="0"/>
        <v>8.64</v>
      </c>
      <c r="AC31" s="18">
        <f t="shared" si="1"/>
        <v>8.64</v>
      </c>
      <c r="AD31" s="18">
        <f t="shared" si="2"/>
        <v>8.64</v>
      </c>
    </row>
    <row r="32" spans="2:30" ht="13">
      <c r="B32" s="116">
        <v>1984</v>
      </c>
      <c r="Y32" s="18" t="s">
        <v>147</v>
      </c>
      <c r="Z32" s="18" t="s">
        <v>103</v>
      </c>
      <c r="AA32" s="18" t="s">
        <v>140</v>
      </c>
      <c r="AB32" s="18">
        <f t="shared" si="0"/>
        <v>45</v>
      </c>
      <c r="AC32" s="18">
        <f t="shared" si="1"/>
        <v>40.6</v>
      </c>
      <c r="AD32" s="18">
        <f t="shared" si="2"/>
        <v>45</v>
      </c>
    </row>
    <row r="33" spans="2:30" ht="13">
      <c r="B33" s="116">
        <v>1985</v>
      </c>
      <c r="Y33" s="18" t="s">
        <v>147</v>
      </c>
      <c r="Z33" s="18" t="s">
        <v>105</v>
      </c>
      <c r="AA33" s="18" t="s">
        <v>141</v>
      </c>
      <c r="AB33" s="18">
        <f t="shared" si="0"/>
        <v>46</v>
      </c>
      <c r="AC33" s="18">
        <f t="shared" si="1"/>
        <v>41.5</v>
      </c>
      <c r="AD33" s="18">
        <f t="shared" si="2"/>
        <v>46</v>
      </c>
    </row>
    <row r="34" spans="2:30" ht="13">
      <c r="B34" s="116">
        <v>1986</v>
      </c>
    </row>
    <row r="35" spans="2:30" ht="13">
      <c r="B35" s="116">
        <v>1987</v>
      </c>
    </row>
    <row r="36" spans="2:30" ht="13">
      <c r="B36" s="116">
        <v>1988</v>
      </c>
    </row>
    <row r="37" spans="2:30" ht="13">
      <c r="B37" s="116">
        <v>1989</v>
      </c>
    </row>
    <row r="38" spans="2:30" ht="13">
      <c r="B38" s="116">
        <v>1990</v>
      </c>
    </row>
    <row r="39" spans="2:30" ht="13">
      <c r="B39" s="116">
        <v>1991</v>
      </c>
    </row>
    <row r="40" spans="2:30" ht="13">
      <c r="B40" s="116">
        <v>1992</v>
      </c>
    </row>
    <row r="41" spans="2:30" ht="13">
      <c r="B41" s="116">
        <v>1993</v>
      </c>
    </row>
    <row r="42" spans="2:30" ht="13">
      <c r="B42" s="116">
        <v>1994</v>
      </c>
    </row>
    <row r="43" spans="2:30" ht="13">
      <c r="B43" s="116">
        <v>1995</v>
      </c>
    </row>
    <row r="44" spans="2:30" ht="13">
      <c r="B44" s="116">
        <v>1996</v>
      </c>
    </row>
    <row r="45" spans="2:30" ht="13">
      <c r="B45" s="116">
        <v>1997</v>
      </c>
    </row>
    <row r="46" spans="2:30" ht="13">
      <c r="B46" s="116">
        <v>1998</v>
      </c>
    </row>
    <row r="47" spans="2:30" ht="13">
      <c r="B47" s="116">
        <v>1999</v>
      </c>
    </row>
    <row r="48" spans="2:30" ht="13">
      <c r="B48" s="116">
        <v>2000</v>
      </c>
    </row>
    <row r="49" spans="2:2" ht="13">
      <c r="B49" s="116">
        <v>2001</v>
      </c>
    </row>
    <row r="50" spans="2:2" ht="13">
      <c r="B50" s="116">
        <v>2002</v>
      </c>
    </row>
    <row r="51" spans="2:2" ht="13">
      <c r="B51" s="116">
        <v>2003</v>
      </c>
    </row>
    <row r="52" spans="2:2" ht="13">
      <c r="B52" s="116">
        <v>2004</v>
      </c>
    </row>
    <row r="53" spans="2:2" ht="13">
      <c r="B53" s="116">
        <v>2005</v>
      </c>
    </row>
    <row r="54" spans="2:2" ht="13">
      <c r="B54" s="116">
        <v>2006</v>
      </c>
    </row>
    <row r="55" spans="2:2" ht="13">
      <c r="B55" s="116">
        <v>2007</v>
      </c>
    </row>
    <row r="56" spans="2:2" ht="13">
      <c r="B56" s="116">
        <v>2008</v>
      </c>
    </row>
    <row r="57" spans="2:2" ht="13">
      <c r="B57" s="116">
        <v>2009</v>
      </c>
    </row>
    <row r="58" spans="2:2" ht="13">
      <c r="B58" s="116">
        <v>2010</v>
      </c>
    </row>
    <row r="59" spans="2:2" ht="13">
      <c r="B59" s="116">
        <v>2011</v>
      </c>
    </row>
    <row r="60" spans="2:2" ht="13">
      <c r="B60" s="116">
        <v>2012</v>
      </c>
    </row>
    <row r="61" spans="2:2" ht="13">
      <c r="B61" s="116">
        <v>2013</v>
      </c>
    </row>
    <row r="62" spans="2:2" ht="13">
      <c r="B62" s="116">
        <v>2014</v>
      </c>
    </row>
    <row r="63" spans="2:2" ht="13">
      <c r="B63" s="116">
        <v>2015</v>
      </c>
    </row>
    <row r="64" spans="2:2" ht="13">
      <c r="B64" s="116">
        <v>2016</v>
      </c>
    </row>
    <row r="65" spans="2:2" ht="13">
      <c r="B65" s="116">
        <v>2017</v>
      </c>
    </row>
    <row r="66" spans="2:2" ht="13">
      <c r="B66" s="116">
        <v>2018</v>
      </c>
    </row>
  </sheetData>
  <phoneticPr fontId="1"/>
  <pageMargins left="0.70866141732283472" right="0.70866141732283472" top="0.74803149606299213" bottom="0.74803149606299213" header="0.31496062992125984" footer="0.31496062992125984"/>
  <pageSetup paperSize="9"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【システム改善】導入予定設備 </vt:lpstr>
      <vt:lpstr>設備導入前後のシステムフロー比較図</vt:lpstr>
      <vt:lpstr>〈コジェネ〉マスタ</vt:lpstr>
      <vt:lpstr>〈コジェネ〉マスタ!Print_Area</vt:lpstr>
      <vt:lpstr>'【システム改善】導入予定設備 '!Print_Area</vt:lpstr>
      <vt:lpstr>設備導入前後のシステムフロー比較図!Print_Area</vt:lpstr>
      <vt:lpstr>'【システム改善】導入予定設備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2024-03-22T02:02:38Z</dcterms:modified>
</cp:coreProperties>
</file>