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xr:revisionPtr revIDLastSave="0" documentId="13_ncr:1_{7ABE0AF7-CF1D-4C74-BA17-8CD73F3B81BD}" xr6:coauthVersionLast="47" xr6:coauthVersionMax="47" xr10:uidLastSave="{00000000-0000-0000-0000-000000000000}"/>
  <workbookProtection workbookAlgorithmName="SHA-512" workbookHashValue="Gc81u8qksDqa9KmWh3Wwyi0L5rJ6ZT3pBQAGz0I43bpgmp3HB29/JjhDVQqlyRSeDTmuQdZ8UbwLeE5nqm2eWA==" workbookSaltValue="mj+KUUQCwOMrSZbCjTlfoQ==" workbookSpinCount="100000" lockStructure="1"/>
  <bookViews>
    <workbookView xWindow="-120" yWindow="-16320" windowWidth="29040" windowHeight="15840" tabRatio="811" xr2:uid="{00000000-000D-0000-FFFF-FFFF00000000}"/>
  </bookViews>
  <sheets>
    <sheet name="既存設備" sheetId="44" r:id="rId1"/>
    <sheet name="導入予定設備" sheetId="47" r:id="rId2"/>
    <sheet name="&lt;給湯器&gt;マスタ" sheetId="42" state="hidden" r:id="rId3"/>
  </sheets>
  <externalReferences>
    <externalReference r:id="rId4"/>
  </externalReferences>
  <definedNames>
    <definedName name="_xlnm.Print_Area" localSheetId="0">既存設備!$A$1:$AH$43</definedName>
    <definedName name="_xlnm.Print_Area" localSheetId="1">導入予定設備!$A$1:$AH$43</definedName>
    <definedName name="分類">[1]masta!$B$2:'[1]masta'!$B$5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27" i="47" l="1"/>
  <c r="G27" i="44"/>
  <c r="Q28" i="47" l="1"/>
  <c r="N28" i="44"/>
  <c r="L40" i="47"/>
  <c r="Q30" i="47"/>
  <c r="I18" i="44" l="1"/>
  <c r="U28" i="44" s="1"/>
  <c r="U36" i="44" l="1"/>
  <c r="U29" i="44"/>
  <c r="Q39" i="47"/>
  <c r="Q38" i="47"/>
  <c r="Q37" i="47"/>
  <c r="Q36" i="47"/>
  <c r="Q35" i="47"/>
  <c r="Q34" i="47"/>
  <c r="Q33" i="47"/>
  <c r="Q32" i="47"/>
  <c r="Q31" i="47"/>
  <c r="Q29" i="47"/>
  <c r="B26" i="47"/>
  <c r="P18" i="47"/>
  <c r="I18" i="47"/>
  <c r="AJ22" i="47"/>
  <c r="P19" i="47"/>
  <c r="Q27" i="47" s="1"/>
  <c r="B19" i="47"/>
  <c r="AI28" i="47" l="1"/>
  <c r="W28" i="47" s="1"/>
  <c r="AI39" i="47"/>
  <c r="AI35" i="47"/>
  <c r="AI31" i="47"/>
  <c r="AI29" i="47"/>
  <c r="W29" i="47" s="1"/>
  <c r="AI32" i="47"/>
  <c r="AI38" i="47"/>
  <c r="AI34" i="47"/>
  <c r="AI30" i="47"/>
  <c r="W30" i="47" s="1"/>
  <c r="AI33" i="47"/>
  <c r="AI37" i="47"/>
  <c r="AI36" i="47"/>
  <c r="W36" i="47" s="1"/>
  <c r="W34" i="47" l="1"/>
  <c r="W35" i="47"/>
  <c r="W37" i="47"/>
  <c r="W32" i="47"/>
  <c r="W31" i="47"/>
  <c r="W38" i="47"/>
  <c r="W33" i="47"/>
  <c r="W39" i="47"/>
  <c r="N29" i="44"/>
  <c r="N30" i="44"/>
  <c r="N31" i="44"/>
  <c r="N32" i="44"/>
  <c r="N33" i="44"/>
  <c r="N34" i="44"/>
  <c r="N35" i="44"/>
  <c r="N36" i="44"/>
  <c r="N37" i="44"/>
  <c r="N38" i="44"/>
  <c r="N39" i="44"/>
  <c r="G40" i="44"/>
  <c r="W40" i="47" l="1"/>
  <c r="B19" i="44" l="1"/>
  <c r="P19" i="44"/>
  <c r="N27" i="44" s="1"/>
  <c r="B26" i="44" l="1"/>
  <c r="P18" i="44"/>
  <c r="AJ22" i="44" l="1"/>
  <c r="U35" i="44" l="1"/>
  <c r="G35" i="47" s="1"/>
  <c r="U30" i="44"/>
  <c r="G30" i="47" s="1"/>
  <c r="U33" i="44"/>
  <c r="G33" i="47" s="1"/>
  <c r="U37" i="44"/>
  <c r="G37" i="47" s="1"/>
  <c r="U32" i="44"/>
  <c r="G32" i="47" s="1"/>
  <c r="U38" i="44"/>
  <c r="G38" i="47" s="1"/>
  <c r="G36" i="47"/>
  <c r="U34" i="44"/>
  <c r="G34" i="47" s="1"/>
  <c r="U39" i="44"/>
  <c r="G39" i="47" s="1"/>
  <c r="U31" i="44"/>
  <c r="G31" i="47" s="1"/>
  <c r="G29" i="47"/>
  <c r="U40" i="44" l="1"/>
  <c r="G28" i="47"/>
  <c r="G40" i="4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26" authorId="0" shapeId="0" xr:uid="{00000000-0006-0000-0100-000002000000}">
      <text>
        <r>
          <rPr>
            <b/>
            <sz val="9"/>
            <color indexed="81"/>
            <rFont val="ＭＳ Ｐゴシック"/>
            <family val="3"/>
            <charset val="128"/>
          </rPr>
          <t>出力熱量を按分する場合は、手入力する。
(按分の必要がない場合は、既設出力熱量とイコール値)</t>
        </r>
      </text>
    </comment>
  </commentList>
</comments>
</file>

<file path=xl/sharedStrings.xml><?xml version="1.0" encoding="utf-8"?>
<sst xmlns="http://schemas.openxmlformats.org/spreadsheetml/2006/main" count="252" uniqueCount="136">
  <si>
    <t>合計</t>
    <rPh sb="0" eb="2">
      <t>ゴウケイ</t>
    </rPh>
    <phoneticPr fontId="9"/>
  </si>
  <si>
    <t>製品名</t>
    <rPh sb="0" eb="3">
      <t>セイヒンメイ</t>
    </rPh>
    <phoneticPr fontId="9"/>
  </si>
  <si>
    <t>■設備情報</t>
    <rPh sb="1" eb="3">
      <t>セツビ</t>
    </rPh>
    <rPh sb="3" eb="5">
      <t>ジョウホウ</t>
    </rPh>
    <phoneticPr fontId="9"/>
  </si>
  <si>
    <t>エネルギー
使用量</t>
    <rPh sb="6" eb="8">
      <t>シヨウ</t>
    </rPh>
    <rPh sb="8" eb="9">
      <t>リョウ</t>
    </rPh>
    <phoneticPr fontId="9"/>
  </si>
  <si>
    <t>月</t>
    <rPh sb="0" eb="1">
      <t>ツキ</t>
    </rPh>
    <phoneticPr fontId="9"/>
  </si>
  <si>
    <t>HP給湯器計算マスタ</t>
    <rPh sb="2" eb="5">
      <t>キュウトウキ</t>
    </rPh>
    <rPh sb="5" eb="7">
      <t>ケイサン</t>
    </rPh>
    <phoneticPr fontId="16"/>
  </si>
  <si>
    <t>エネルギー種別</t>
    <rPh sb="5" eb="7">
      <t>シュベツ</t>
    </rPh>
    <phoneticPr fontId="16"/>
  </si>
  <si>
    <t>加熱効率</t>
    <rPh sb="0" eb="2">
      <t>カネツ</t>
    </rPh>
    <rPh sb="2" eb="4">
      <t>コウリツ</t>
    </rPh>
    <phoneticPr fontId="9"/>
  </si>
  <si>
    <t>有り</t>
  </si>
  <si>
    <t>○○株式会社</t>
    <phoneticPr fontId="16"/>
  </si>
  <si>
    <t>□□製作所</t>
    <rPh sb="2" eb="5">
      <t>セイサクジョ</t>
    </rPh>
    <phoneticPr fontId="16"/>
  </si>
  <si>
    <t>　※電気式（電気加温等）には用いることができない。</t>
    <rPh sb="2" eb="4">
      <t>デンキ</t>
    </rPh>
    <rPh sb="4" eb="5">
      <t>シキ</t>
    </rPh>
    <rPh sb="6" eb="8">
      <t>デンキ</t>
    </rPh>
    <rPh sb="8" eb="10">
      <t>カオン</t>
    </rPh>
    <rPh sb="10" eb="11">
      <t>トウ</t>
    </rPh>
    <rPh sb="14" eb="15">
      <t>モチ</t>
    </rPh>
    <phoneticPr fontId="9"/>
  </si>
  <si>
    <t>MJ</t>
    <phoneticPr fontId="9"/>
  </si>
  <si>
    <t>給湯タンク有無放熱ロス係数</t>
    <rPh sb="0" eb="2">
      <t>キュウトウ</t>
    </rPh>
    <rPh sb="5" eb="7">
      <t>ウム</t>
    </rPh>
    <rPh sb="7" eb="9">
      <t>ホウネツ</t>
    </rPh>
    <rPh sb="11" eb="13">
      <t>ケイスウ</t>
    </rPh>
    <phoneticPr fontId="9"/>
  </si>
  <si>
    <t>■既設において給湯使用量を把握している場合の計算方法。</t>
    <rPh sb="1" eb="3">
      <t>キセツ</t>
    </rPh>
    <rPh sb="13" eb="15">
      <t>ハアク</t>
    </rPh>
    <rPh sb="19" eb="21">
      <t>バアイ</t>
    </rPh>
    <rPh sb="22" eb="24">
      <t>ケイサン</t>
    </rPh>
    <rPh sb="24" eb="26">
      <t>ホウホウ</t>
    </rPh>
    <phoneticPr fontId="9"/>
  </si>
  <si>
    <t>■計算対象：潜熱回収型給湯器（ガス/油）</t>
    <rPh sb="1" eb="3">
      <t>ケイサン</t>
    </rPh>
    <rPh sb="3" eb="5">
      <t>タイショウ</t>
    </rPh>
    <rPh sb="6" eb="8">
      <t>センネツ</t>
    </rPh>
    <rPh sb="8" eb="10">
      <t>カイシュウ</t>
    </rPh>
    <rPh sb="10" eb="11">
      <t>ガタ</t>
    </rPh>
    <rPh sb="11" eb="14">
      <t>キュウトウキ</t>
    </rPh>
    <rPh sb="18" eb="19">
      <t>アブラ</t>
    </rPh>
    <phoneticPr fontId="9"/>
  </si>
  <si>
    <t>エネルギー使用量</t>
    <rPh sb="5" eb="7">
      <t>シヨウ</t>
    </rPh>
    <rPh sb="7" eb="8">
      <t>リョウ</t>
    </rPh>
    <phoneticPr fontId="9"/>
  </si>
  <si>
    <t>■稼働配分率</t>
    <rPh sb="1" eb="3">
      <t>カドウ</t>
    </rPh>
    <rPh sb="3" eb="5">
      <t>ハイブン</t>
    </rPh>
    <rPh sb="5" eb="6">
      <t>リツ</t>
    </rPh>
    <phoneticPr fontId="9"/>
  </si>
  <si>
    <t>　必要給湯熱量に対する稼働配分率を入力する。</t>
    <rPh sb="1" eb="3">
      <t>ヒツヨウ</t>
    </rPh>
    <rPh sb="3" eb="5">
      <t>キュウトウ</t>
    </rPh>
    <rPh sb="5" eb="7">
      <t>ネツリョウ</t>
    </rPh>
    <rPh sb="8" eb="9">
      <t>タイ</t>
    </rPh>
    <rPh sb="11" eb="13">
      <t>カドウ</t>
    </rPh>
    <rPh sb="13" eb="15">
      <t>ハイブン</t>
    </rPh>
    <rPh sb="15" eb="16">
      <t>リツ</t>
    </rPh>
    <rPh sb="17" eb="19">
      <t>ニュウリョク</t>
    </rPh>
    <phoneticPr fontId="9"/>
  </si>
  <si>
    <t>　導入前設備Aの出力熱量に対し、導入後設備が a と b の2種類の設備となる場合を加味し、</t>
    <rPh sb="1" eb="3">
      <t>ドウニュウ</t>
    </rPh>
    <rPh sb="3" eb="4">
      <t>マエ</t>
    </rPh>
    <rPh sb="4" eb="6">
      <t>セツビ</t>
    </rPh>
    <rPh sb="8" eb="10">
      <t>シュツリョク</t>
    </rPh>
    <rPh sb="10" eb="12">
      <t>ネツリョウ</t>
    </rPh>
    <rPh sb="13" eb="14">
      <t>タイ</t>
    </rPh>
    <rPh sb="16" eb="18">
      <t>ドウニュウ</t>
    </rPh>
    <rPh sb="18" eb="19">
      <t>ゴ</t>
    </rPh>
    <rPh sb="19" eb="21">
      <t>セツビ</t>
    </rPh>
    <rPh sb="31" eb="33">
      <t>シュルイ</t>
    </rPh>
    <rPh sb="34" eb="36">
      <t>セツビ</t>
    </rPh>
    <rPh sb="39" eb="41">
      <t>バアイ</t>
    </rPh>
    <rPh sb="42" eb="44">
      <t>カミ</t>
    </rPh>
    <phoneticPr fontId="9"/>
  </si>
  <si>
    <t>MJ</t>
    <phoneticPr fontId="9"/>
  </si>
  <si>
    <t>潜熱回収型給湯器</t>
  </si>
  <si>
    <t>例）旧　A　－　4台　－　配分率100％とする　－　出力される様式1は１枚</t>
    <rPh sb="0" eb="1">
      <t>レイ</t>
    </rPh>
    <rPh sb="2" eb="3">
      <t>キュウ</t>
    </rPh>
    <rPh sb="9" eb="10">
      <t>ダイ</t>
    </rPh>
    <rPh sb="13" eb="15">
      <t>ハイブン</t>
    </rPh>
    <rPh sb="15" eb="16">
      <t>リツ</t>
    </rPh>
    <rPh sb="26" eb="28">
      <t>シュツリョク</t>
    </rPh>
    <rPh sb="31" eb="33">
      <t>ヨウシキ</t>
    </rPh>
    <rPh sb="36" eb="37">
      <t>マイ</t>
    </rPh>
    <phoneticPr fontId="9"/>
  </si>
  <si>
    <t>　　　↓</t>
    <phoneticPr fontId="9"/>
  </si>
  <si>
    <t>　　新　a　－　2台　－　配分率　70％</t>
    <rPh sb="2" eb="3">
      <t>シン</t>
    </rPh>
    <rPh sb="9" eb="10">
      <t>ダイ</t>
    </rPh>
    <rPh sb="13" eb="15">
      <t>ハイブン</t>
    </rPh>
    <rPh sb="15" eb="16">
      <t>リツ</t>
    </rPh>
    <phoneticPr fontId="9"/>
  </si>
  <si>
    <t>　　新　b　－　1台　－　配分率　30％　－出力される様式は2枚</t>
    <rPh sb="22" eb="24">
      <t>シュツリョク</t>
    </rPh>
    <rPh sb="27" eb="29">
      <t>ヨウシキ</t>
    </rPh>
    <rPh sb="31" eb="32">
      <t>マイ</t>
    </rPh>
    <phoneticPr fontId="9"/>
  </si>
  <si>
    <t>HP給湯器</t>
    <rPh sb="2" eb="5">
      <t>キュウトウキ</t>
    </rPh>
    <phoneticPr fontId="9"/>
  </si>
  <si>
    <t>潜熱回収型給湯器（ガス・石油）</t>
    <rPh sb="0" eb="2">
      <t>センネツ</t>
    </rPh>
    <rPh sb="2" eb="4">
      <t>カイシュウ</t>
    </rPh>
    <rPh sb="4" eb="5">
      <t>カタ</t>
    </rPh>
    <rPh sb="5" eb="8">
      <t>キュウトウキ</t>
    </rPh>
    <rPh sb="12" eb="14">
      <t>セキユ</t>
    </rPh>
    <phoneticPr fontId="9"/>
  </si>
  <si>
    <t>年間加熱効率</t>
    <rPh sb="0" eb="2">
      <t>ネンカン</t>
    </rPh>
    <rPh sb="2" eb="4">
      <t>カネツ</t>
    </rPh>
    <rPh sb="4" eb="6">
      <t>コウリツ</t>
    </rPh>
    <phoneticPr fontId="9"/>
  </si>
  <si>
    <t>3.0以上</t>
    <rPh sb="3" eb="5">
      <t>イジョウ</t>
    </rPh>
    <phoneticPr fontId="9"/>
  </si>
  <si>
    <t>給湯熱効率（定格）</t>
    <rPh sb="0" eb="2">
      <t>キュウトウ</t>
    </rPh>
    <rPh sb="2" eb="3">
      <t>ネツ</t>
    </rPh>
    <rPh sb="3" eb="5">
      <t>コウリツ</t>
    </rPh>
    <rPh sb="6" eb="8">
      <t>テイカク</t>
    </rPh>
    <phoneticPr fontId="9"/>
  </si>
  <si>
    <t>◆（仮）基準</t>
    <rPh sb="2" eb="3">
      <t>カリ</t>
    </rPh>
    <rPh sb="4" eb="6">
      <t>キジュン</t>
    </rPh>
    <phoneticPr fontId="9"/>
  </si>
  <si>
    <t>%</t>
    <phoneticPr fontId="9"/>
  </si>
  <si>
    <t>""</t>
    <phoneticPr fontId="9"/>
  </si>
  <si>
    <t>ECO給湯器NEO</t>
    <phoneticPr fontId="9"/>
  </si>
  <si>
    <t>NEW-KYU500</t>
    <phoneticPr fontId="16"/>
  </si>
  <si>
    <t>■熱量換算係数（発熱量）</t>
    <rPh sb="1" eb="3">
      <t>ネツリョウ</t>
    </rPh>
    <rPh sb="3" eb="5">
      <t>カンサン</t>
    </rPh>
    <rPh sb="5" eb="7">
      <t>ケイスウ</t>
    </rPh>
    <rPh sb="8" eb="10">
      <t>ハツネツ</t>
    </rPh>
    <rPh sb="10" eb="11">
      <t>リョウ</t>
    </rPh>
    <phoneticPr fontId="16"/>
  </si>
  <si>
    <t>発熱量
（高位）</t>
    <rPh sb="0" eb="2">
      <t>ハツネツ</t>
    </rPh>
    <rPh sb="2" eb="3">
      <t>リョウ</t>
    </rPh>
    <rPh sb="5" eb="7">
      <t>コウイ</t>
    </rPh>
    <rPh sb="7" eb="8">
      <t>ネツリョウ</t>
    </rPh>
    <phoneticPr fontId="16"/>
  </si>
  <si>
    <t>電気</t>
    <rPh sb="0" eb="2">
      <t>デンキ</t>
    </rPh>
    <phoneticPr fontId="22"/>
  </si>
  <si>
    <t>その他(電気)</t>
    <phoneticPr fontId="29"/>
  </si>
  <si>
    <t>都市ガス（45MJ/m3）</t>
    <phoneticPr fontId="4"/>
  </si>
  <si>
    <t>都市ガス（46MJ/m3）</t>
    <rPh sb="0" eb="2">
      <t>トシ</t>
    </rPh>
    <phoneticPr fontId="4"/>
  </si>
  <si>
    <t>液化石油ガス（LPG）</t>
    <phoneticPr fontId="29"/>
  </si>
  <si>
    <t>液化天然ガス（LNG）</t>
    <rPh sb="0" eb="2">
      <t>エキカ</t>
    </rPh>
    <rPh sb="2" eb="4">
      <t>テンネン</t>
    </rPh>
    <phoneticPr fontId="4"/>
  </si>
  <si>
    <t>天然ガス（LNGを除く）</t>
    <rPh sb="0" eb="2">
      <t>テンネン</t>
    </rPh>
    <rPh sb="9" eb="10">
      <t>ノゾ</t>
    </rPh>
    <phoneticPr fontId="4"/>
  </si>
  <si>
    <t>その他(ガス)</t>
    <phoneticPr fontId="29"/>
  </si>
  <si>
    <t>灯油</t>
    <rPh sb="0" eb="2">
      <t>トウユ</t>
    </rPh>
    <phoneticPr fontId="22"/>
  </si>
  <si>
    <t>軽油</t>
    <rPh sb="0" eb="2">
      <t>ケイユ</t>
    </rPh>
    <phoneticPr fontId="22"/>
  </si>
  <si>
    <t>A重油</t>
    <rPh sb="1" eb="3">
      <t>ジュウユ</t>
    </rPh>
    <phoneticPr fontId="22"/>
  </si>
  <si>
    <t>B重油</t>
    <rPh sb="1" eb="3">
      <t>ジュウユ</t>
    </rPh>
    <phoneticPr fontId="22"/>
  </si>
  <si>
    <t>C重油</t>
    <rPh sb="1" eb="3">
      <t>ジュウユ</t>
    </rPh>
    <phoneticPr fontId="16"/>
  </si>
  <si>
    <t>その他(油)</t>
    <phoneticPr fontId="29"/>
  </si>
  <si>
    <t>石炭コークス</t>
    <rPh sb="0" eb="2">
      <t>セキタン</t>
    </rPh>
    <phoneticPr fontId="29"/>
  </si>
  <si>
    <t>その他</t>
    <phoneticPr fontId="29"/>
  </si>
  <si>
    <t>単位</t>
    <rPh sb="0" eb="2">
      <t>タンイ</t>
    </rPh>
    <phoneticPr fontId="16"/>
  </si>
  <si>
    <t>（エネルギー使用量単位）</t>
    <rPh sb="6" eb="8">
      <t>シヨウ</t>
    </rPh>
    <rPh sb="8" eb="9">
      <t>リョウ</t>
    </rPh>
    <rPh sb="9" eb="11">
      <t>タンイ</t>
    </rPh>
    <phoneticPr fontId="29"/>
  </si>
  <si>
    <t>燃料種類</t>
    <rPh sb="0" eb="2">
      <t>ネンリョウ</t>
    </rPh>
    <rPh sb="2" eb="4">
      <t>シュルイ</t>
    </rPh>
    <phoneticPr fontId="16"/>
  </si>
  <si>
    <t>kWh</t>
    <phoneticPr fontId="29"/>
  </si>
  <si>
    <t>電気</t>
    <phoneticPr fontId="16"/>
  </si>
  <si>
    <t>MJ/㎥</t>
    <phoneticPr fontId="29"/>
  </si>
  <si>
    <t>㎥</t>
    <phoneticPr fontId="29"/>
  </si>
  <si>
    <t>ガス</t>
  </si>
  <si>
    <t>MJ/kg</t>
  </si>
  <si>
    <t>kg</t>
    <phoneticPr fontId="29"/>
  </si>
  <si>
    <t>MJ/kg</t>
    <phoneticPr fontId="29"/>
  </si>
  <si>
    <t>MJ/L</t>
  </si>
  <si>
    <t>L</t>
    <phoneticPr fontId="29"/>
  </si>
  <si>
    <t>油</t>
    <phoneticPr fontId="16"/>
  </si>
  <si>
    <t>kg</t>
  </si>
  <si>
    <t>その他</t>
    <phoneticPr fontId="16"/>
  </si>
  <si>
    <t>■燃料使用量（電気以外）を把握している場合の計算方法。</t>
    <rPh sb="1" eb="3">
      <t>ネンリョウ</t>
    </rPh>
    <rPh sb="3" eb="6">
      <t>シヨウリョウ</t>
    </rPh>
    <rPh sb="7" eb="9">
      <t>デンキ</t>
    </rPh>
    <rPh sb="9" eb="11">
      <t>イガイ</t>
    </rPh>
    <rPh sb="13" eb="15">
      <t>ハアク</t>
    </rPh>
    <rPh sb="19" eb="21">
      <t>バアイ</t>
    </rPh>
    <rPh sb="22" eb="24">
      <t>ケイサン</t>
    </rPh>
    <rPh sb="24" eb="26">
      <t>ホウホウ</t>
    </rPh>
    <phoneticPr fontId="9"/>
  </si>
  <si>
    <t>■基本情報</t>
    <rPh sb="1" eb="3">
      <t>キホン</t>
    </rPh>
    <rPh sb="3" eb="5">
      <t>ジョウホウ</t>
    </rPh>
    <phoneticPr fontId="9"/>
  </si>
  <si>
    <t>型番</t>
  </si>
  <si>
    <t>既存/導入予定</t>
    <rPh sb="0" eb="2">
      <t>キゾン</t>
    </rPh>
    <rPh sb="3" eb="5">
      <t>ドウニュウ</t>
    </rPh>
    <rPh sb="5" eb="7">
      <t>ヨテイ</t>
    </rPh>
    <phoneticPr fontId="9"/>
  </si>
  <si>
    <t>台数</t>
    <rPh sb="0" eb="2">
      <t>ダイスウ</t>
    </rPh>
    <phoneticPr fontId="9"/>
  </si>
  <si>
    <t>種別</t>
    <phoneticPr fontId="9"/>
  </si>
  <si>
    <t>必要熱量</t>
    <rPh sb="0" eb="2">
      <t>ヒツヨウ</t>
    </rPh>
    <rPh sb="2" eb="4">
      <t>ネツリョウ</t>
    </rPh>
    <phoneticPr fontId="9"/>
  </si>
  <si>
    <t>既存設備</t>
  </si>
  <si>
    <t>貯湯タンク</t>
    <rPh sb="0" eb="2">
      <t>チョトウ</t>
    </rPh>
    <phoneticPr fontId="9"/>
  </si>
  <si>
    <t>能力按分後
必要熱量</t>
    <rPh sb="0" eb="2">
      <t>ノウリョク</t>
    </rPh>
    <rPh sb="2" eb="4">
      <t>アンブン</t>
    </rPh>
    <rPh sb="4" eb="5">
      <t>ゴ</t>
    </rPh>
    <rPh sb="6" eb="8">
      <t>ヒツヨウ</t>
    </rPh>
    <rPh sb="8" eb="10">
      <t>ネツリョウ</t>
    </rPh>
    <phoneticPr fontId="9"/>
  </si>
  <si>
    <t>年間加熱効率</t>
    <rPh sb="0" eb="2">
      <t>ネンカン</t>
    </rPh>
    <rPh sb="2" eb="4">
      <t>カネツ</t>
    </rPh>
    <rPh sb="4" eb="6">
      <t>コウリツ</t>
    </rPh>
    <phoneticPr fontId="9"/>
  </si>
  <si>
    <t>%</t>
    <phoneticPr fontId="9"/>
  </si>
  <si>
    <t>定格給湯熱効率</t>
    <rPh sb="0" eb="2">
      <t>テイカク</t>
    </rPh>
    <rPh sb="2" eb="4">
      <t>キュウトウ</t>
    </rPh>
    <rPh sb="4" eb="5">
      <t>ネツ</t>
    </rPh>
    <rPh sb="5" eb="7">
      <t>コウリツ</t>
    </rPh>
    <phoneticPr fontId="9"/>
  </si>
  <si>
    <t>◆設置年（既存）</t>
    <rPh sb="1" eb="3">
      <t>セッチ</t>
    </rPh>
    <rPh sb="3" eb="4">
      <t>ネン</t>
    </rPh>
    <rPh sb="5" eb="7">
      <t>キゾン</t>
    </rPh>
    <phoneticPr fontId="16"/>
  </si>
  <si>
    <t>◆設置年（導入予定）</t>
    <rPh sb="1" eb="3">
      <t>セッチ</t>
    </rPh>
    <rPh sb="3" eb="4">
      <t>ネン</t>
    </rPh>
    <rPh sb="5" eb="7">
      <t>ドウニュウ</t>
    </rPh>
    <rPh sb="7" eb="9">
      <t>ヨテイ</t>
    </rPh>
    <phoneticPr fontId="16"/>
  </si>
  <si>
    <t>1950年以前</t>
  </si>
  <si>
    <t>◆原油換算係数</t>
    <rPh sb="1" eb="3">
      <t>ゲンユ</t>
    </rPh>
    <rPh sb="3" eb="5">
      <t>カンサン</t>
    </rPh>
    <rPh sb="5" eb="7">
      <t>ケイスウ</t>
    </rPh>
    <phoneticPr fontId="16"/>
  </si>
  <si>
    <t>■単位換算</t>
    <rPh sb="1" eb="3">
      <t>タンイ</t>
    </rPh>
    <rPh sb="3" eb="5">
      <t>カンサン</t>
    </rPh>
    <phoneticPr fontId="16"/>
  </si>
  <si>
    <t>◆熱量変換係数</t>
    <rPh sb="1" eb="2">
      <t>ネツ</t>
    </rPh>
    <rPh sb="2" eb="3">
      <t>リョウ</t>
    </rPh>
    <rPh sb="3" eb="5">
      <t>ヘンカン</t>
    </rPh>
    <rPh sb="5" eb="7">
      <t>ケイスウ</t>
    </rPh>
    <phoneticPr fontId="16"/>
  </si>
  <si>
    <t>KYU45N</t>
    <phoneticPr fontId="16"/>
  </si>
  <si>
    <t>94％以上</t>
    <rPh sb="3" eb="5">
      <t>イジョウ</t>
    </rPh>
    <phoneticPr fontId="9"/>
  </si>
  <si>
    <t>MJ/kWh</t>
    <phoneticPr fontId="29"/>
  </si>
  <si>
    <t>必要熱量(換算)</t>
    <rPh sb="0" eb="2">
      <t>ヒツヨウ</t>
    </rPh>
    <rPh sb="2" eb="4">
      <t>ネツリョウ</t>
    </rPh>
    <rPh sb="5" eb="7">
      <t>カンサン</t>
    </rPh>
    <phoneticPr fontId="9"/>
  </si>
  <si>
    <t>既設-燃料使用量</t>
    <rPh sb="0" eb="2">
      <t>キセツ</t>
    </rPh>
    <rPh sb="5" eb="7">
      <t>シヨウ</t>
    </rPh>
    <rPh sb="7" eb="8">
      <t>リョウ</t>
    </rPh>
    <phoneticPr fontId="9"/>
  </si>
  <si>
    <t>更新-燃料使用量</t>
    <rPh sb="0" eb="2">
      <t>コウシン</t>
    </rPh>
    <rPh sb="5" eb="7">
      <t>シヨウ</t>
    </rPh>
    <rPh sb="7" eb="8">
      <t>リョウ</t>
    </rPh>
    <phoneticPr fontId="9"/>
  </si>
  <si>
    <t>■仕様</t>
    <rPh sb="1" eb="3">
      <t>シヨウ</t>
    </rPh>
    <phoneticPr fontId="9"/>
  </si>
  <si>
    <t>　　　↓</t>
  </si>
  <si>
    <t>■エネルギー使用量</t>
    <rPh sb="6" eb="8">
      <t>シヨウ</t>
    </rPh>
    <rPh sb="8" eb="9">
      <t>リョウ</t>
    </rPh>
    <phoneticPr fontId="9"/>
  </si>
  <si>
    <t>◆種別</t>
    <rPh sb="1" eb="3">
      <t>シュベツ</t>
    </rPh>
    <phoneticPr fontId="9"/>
  </si>
  <si>
    <t>業務用ヒートポンプ給湯器</t>
  </si>
  <si>
    <t>その他電気式給湯器</t>
  </si>
  <si>
    <t>潜熱回収型給湯器</t>
    <phoneticPr fontId="9"/>
  </si>
  <si>
    <t>その他燃焼式給湯器</t>
    <phoneticPr fontId="9"/>
  </si>
  <si>
    <t>給湯器N</t>
    <phoneticPr fontId="9"/>
  </si>
  <si>
    <t>燃料種</t>
    <rPh sb="0" eb="2">
      <t>ネンリョウ</t>
    </rPh>
    <rPh sb="2" eb="3">
      <t>シュ</t>
    </rPh>
    <phoneticPr fontId="9"/>
  </si>
  <si>
    <t>発熱量（高位）</t>
    <rPh sb="0" eb="2">
      <t>ハツネツ</t>
    </rPh>
    <rPh sb="2" eb="3">
      <t>リョウ</t>
    </rPh>
    <rPh sb="4" eb="6">
      <t>コウイ</t>
    </rPh>
    <phoneticPr fontId="9"/>
  </si>
  <si>
    <t>■仕様</t>
    <rPh sb="1" eb="3">
      <t>シヨウ</t>
    </rPh>
    <phoneticPr fontId="9"/>
  </si>
  <si>
    <t>■稼働条件</t>
    <rPh sb="1" eb="3">
      <t>カドウ</t>
    </rPh>
    <rPh sb="3" eb="5">
      <t>ジョウケン</t>
    </rPh>
    <phoneticPr fontId="9"/>
  </si>
  <si>
    <t>←本計算書の結果を反映して作成した様式の番号を入力</t>
  </si>
  <si>
    <t>←計算する設備の製品名を入力</t>
  </si>
  <si>
    <t>←計算する設備の型番を入力</t>
  </si>
  <si>
    <t>-----------以降の項目を使って計算します。入力内容に間違いの無いよう、十分注意して入力して下さい。-----------</t>
    <rPh sb="17" eb="18">
      <t>ツカ</t>
    </rPh>
    <rPh sb="28" eb="30">
      <t>ナイヨウ</t>
    </rPh>
    <rPh sb="31" eb="33">
      <t>マチガ</t>
    </rPh>
    <rPh sb="46" eb="48">
      <t>ニュウリョク</t>
    </rPh>
    <rPh sb="50" eb="51">
      <t>クダ</t>
    </rPh>
    <phoneticPr fontId="9"/>
  </si>
  <si>
    <t>←給湯器の種別を選択</t>
    <rPh sb="1" eb="4">
      <t>キュウトウキ</t>
    </rPh>
    <rPh sb="5" eb="7">
      <t>シュベツ</t>
    </rPh>
    <rPh sb="8" eb="10">
      <t>センタク</t>
    </rPh>
    <phoneticPr fontId="9"/>
  </si>
  <si>
    <t>←燃料種を選択</t>
    <rPh sb="1" eb="3">
      <t>ネンリョウ</t>
    </rPh>
    <rPh sb="3" eb="4">
      <t>タネ</t>
    </rPh>
    <rPh sb="5" eb="7">
      <t>センタク</t>
    </rPh>
    <phoneticPr fontId="9"/>
  </si>
  <si>
    <t>←台数を登録（半角）</t>
  </si>
  <si>
    <t>台</t>
    <rPh sb="0" eb="1">
      <t>ダイ</t>
    </rPh>
    <phoneticPr fontId="9"/>
  </si>
  <si>
    <t>←台数を登録</t>
    <phoneticPr fontId="9"/>
  </si>
  <si>
    <t>←製品カタログ、仕様書に記載の定格給湯熱効率を入力</t>
    <rPh sb="1" eb="3">
      <t>セイヒン</t>
    </rPh>
    <rPh sb="8" eb="10">
      <t>シヨウ</t>
    </rPh>
    <rPh sb="10" eb="11">
      <t>ショ</t>
    </rPh>
    <rPh sb="12" eb="14">
      <t>キサイ</t>
    </rPh>
    <rPh sb="15" eb="17">
      <t>テイカク</t>
    </rPh>
    <rPh sb="17" eb="19">
      <t>キュウトウ</t>
    </rPh>
    <rPh sb="19" eb="20">
      <t>ネツ</t>
    </rPh>
    <rPh sb="20" eb="22">
      <t>コウリツ</t>
    </rPh>
    <rPh sb="23" eb="25">
      <t>ニュウリョク</t>
    </rPh>
    <phoneticPr fontId="9"/>
  </si>
  <si>
    <t>入力項目</t>
    <rPh sb="0" eb="2">
      <t>ニュウリョク</t>
    </rPh>
    <rPh sb="2" eb="4">
      <t>コウモク</t>
    </rPh>
    <phoneticPr fontId="16"/>
  </si>
  <si>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
 ポータルに転記
※LPGの場合、㎥からkgへ
　換算した値を補助事業
　ポータルへ転記</t>
    </r>
    <rPh sb="6" eb="9">
      <t>シヨウリョウ</t>
    </rPh>
    <rPh sb="12" eb="13">
      <t>アカ</t>
    </rPh>
    <rPh sb="13" eb="14">
      <t>ワク</t>
    </rPh>
    <rPh sb="14" eb="15">
      <t>ナイ</t>
    </rPh>
    <rPh sb="16" eb="18">
      <t>スウチ</t>
    </rPh>
    <rPh sb="19" eb="21">
      <t>ホジョ</t>
    </rPh>
    <rPh sb="21" eb="23">
      <t>ジギョウ</t>
    </rPh>
    <rPh sb="30" eb="32">
      <t>テンキ</t>
    </rPh>
    <phoneticPr fontId="16"/>
  </si>
  <si>
    <r>
      <rPr>
        <b/>
        <sz val="12"/>
        <color theme="1"/>
        <rFont val="ＭＳ 明朝"/>
        <family val="1"/>
        <charset val="128"/>
      </rPr>
      <t>　</t>
    </r>
    <r>
      <rPr>
        <b/>
        <u/>
        <sz val="12"/>
        <color theme="1"/>
        <rFont val="ＭＳ 明朝"/>
        <family val="1"/>
        <charset val="128"/>
      </rPr>
      <t>業務用給湯器　SII省エネ計算フォーマット</t>
    </r>
    <rPh sb="1" eb="4">
      <t>ギョウムヨウ</t>
    </rPh>
    <rPh sb="4" eb="7">
      <t>キュウトウキ</t>
    </rPh>
    <rPh sb="11" eb="12">
      <t>ショウ</t>
    </rPh>
    <rPh sb="14" eb="16">
      <t>ケイサン</t>
    </rPh>
    <phoneticPr fontId="9"/>
  </si>
  <si>
    <t>メーカー</t>
    <phoneticPr fontId="9"/>
  </si>
  <si>
    <t>←計算する設備のメーカー名を入力</t>
    <phoneticPr fontId="9"/>
  </si>
  <si>
    <t>導入予定設備が複数型番ある場合は、能力按分後必要熱量の総和が既存設備の必要熱量と一致することを確認してください。</t>
    <phoneticPr fontId="9"/>
  </si>
  <si>
    <t>←燃料種にて「その他」の付く種別を選択した場合は、手入力をする。</t>
    <rPh sb="1" eb="3">
      <t>ネンリョウ</t>
    </rPh>
    <rPh sb="3" eb="4">
      <t>シュ</t>
    </rPh>
    <phoneticPr fontId="9"/>
  </si>
  <si>
    <t>←貯湯タンクを有して間欠運転使用をしている場合は有りを選択する。貯湯タンクレス、また貯湯タンクを有するが連続運転使用の場合は「無し」を選択する。</t>
    <phoneticPr fontId="9"/>
  </si>
  <si>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赤枠内の数値を補助事業ポータルに転記
※LPGの場合、㎥からkgへ換算した値を補助事業ポータルへ転記</t>
    </r>
    <rPh sb="6" eb="9">
      <t>シヨウリョウ</t>
    </rPh>
    <rPh sb="12" eb="13">
      <t>アカ</t>
    </rPh>
    <rPh sb="13" eb="14">
      <t>ワク</t>
    </rPh>
    <rPh sb="14" eb="15">
      <t>ナイ</t>
    </rPh>
    <rPh sb="16" eb="18">
      <t>スウチ</t>
    </rPh>
    <rPh sb="19" eb="21">
      <t>ホジョ</t>
    </rPh>
    <rPh sb="21" eb="23">
      <t>ジギョウ</t>
    </rPh>
    <rPh sb="28" eb="30">
      <t>テンキ</t>
    </rPh>
    <phoneticPr fontId="16"/>
  </si>
  <si>
    <t>国産一般炭</t>
    <rPh sb="0" eb="2">
      <t>コクサン</t>
    </rPh>
    <rPh sb="2" eb="4">
      <t>イッパン</t>
    </rPh>
    <rPh sb="4" eb="5">
      <t>スミ</t>
    </rPh>
    <phoneticPr fontId="8"/>
  </si>
  <si>
    <t>その他</t>
  </si>
  <si>
    <t>定格給湯熱効率</t>
    <rPh sb="0" eb="2">
      <t>テイカク</t>
    </rPh>
    <rPh sb="2" eb="4">
      <t>キュウトウ</t>
    </rPh>
    <rPh sb="4" eb="5">
      <t>ネツ</t>
    </rPh>
    <rPh sb="5" eb="7">
      <t>コウリツ</t>
    </rPh>
    <phoneticPr fontId="8"/>
  </si>
  <si>
    <t>%</t>
  </si>
  <si>
    <t>輸入一般炭</t>
    <rPh sb="0" eb="2">
      <t>ユニュウ</t>
    </rPh>
    <rPh sb="2" eb="4">
      <t>イッパン</t>
    </rPh>
    <rPh sb="4" eb="5">
      <t>スミ</t>
    </rPh>
    <phoneticPr fontId="21"/>
  </si>
  <si>
    <t>手入力</t>
    <rPh sb="0" eb="1">
      <t>テ</t>
    </rPh>
    <rPh sb="1" eb="3">
      <t>ニュウリョク</t>
    </rPh>
    <phoneticPr fontId="28"/>
  </si>
  <si>
    <t xml:space="preserve"> </t>
    <phoneticPr fontId="9"/>
  </si>
  <si>
    <t>NO.</t>
    <phoneticPr fontId="9"/>
  </si>
  <si>
    <t>導入予定設備</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</si>
</sst>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quot;¥&quot;#,##0_);[Red]\(&quot;¥&quot;#,##0\)"/>
    <numFmt numFmtId="177" formatCode="0.0"/>
    <numFmt numFmtId="178" formatCode="0.0%"/>
    <numFmt numFmtId="179" formatCode="0&quot;月&quot;"/>
    <numFmt numFmtId="180" formatCode="General&quot;台&quot;"/>
    <numFmt numFmtId="181" formatCode="&quot;(&quot;@&quot;)&quot;"/>
    <numFmt numFmtId="182" formatCode="#,##0.0;[Red]\-#,##0.0"/>
    <numFmt numFmtId="183" formatCode="#,##0.00_ ;[Red]\-#,##0.00\ "/>
    <numFmt numFmtId="184" formatCode="0.000&quot; kl&quot;"/>
    <numFmt numFmtId="185" formatCode="#,##0.0_ "/>
    <numFmt numFmtId="186" formatCode="#,##0_ "/>
    <numFmt numFmtId="187" formatCode="#,##0.0_);[Red]\(#,##0.0\)"/>
    <numFmt numFmtId="188" formatCode="#,##0.000_);[Red]\(#,##0.000\)"/>
    <numFmt numFmtId="189" formatCode="0_);[Red]\(0\)"/>
    <numFmt numFmtId="190" formatCode="0.0_ "/>
    <numFmt numFmtId="191" formatCode="0.0_);[Red]\(0.0\)"/>
    <numFmt numFmtId="192" formatCode="#,##0.000_ "/>
  </numFmts>
  <fonts count="5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明朝"/>
      <family val="1"/>
      <charset val="128"/>
    </font>
    <font>
      <sz val="10"/>
      <name val="ＭＳ ゴシック"/>
      <family val="3"/>
      <charset val="128"/>
    </font>
    <font>
      <u/>
      <sz val="12"/>
      <color indexed="12"/>
      <name val="Osaka"/>
      <family val="1"/>
      <charset val="128"/>
    </font>
    <font>
      <sz val="12"/>
      <name val="ＭＳ Ｐゴシック"/>
      <family val="3"/>
      <charset val="128"/>
    </font>
    <font>
      <sz val="12"/>
      <name val="Osaka"/>
      <family val="1"/>
      <charset val="128"/>
    </font>
    <font>
      <sz val="11"/>
      <color theme="1"/>
      <name val="ＭＳ Ｐゴシック"/>
      <family val="3"/>
      <charset val="128"/>
      <scheme val="minor"/>
    </font>
    <font>
      <sz val="6"/>
      <name val="ＭＳ Ｐゴシック"/>
      <family val="2"/>
      <charset val="128"/>
      <scheme val="minor"/>
    </font>
    <font>
      <sz val="11"/>
      <color theme="1"/>
      <name val="ＭＳ Ｐゴシック"/>
      <family val="2"/>
      <scheme val="minor"/>
    </font>
    <font>
      <b/>
      <sz val="12"/>
      <color theme="3"/>
      <name val="ＭＳ Ｐゴシック"/>
      <family val="3"/>
      <charset val="128"/>
      <scheme val="minor"/>
    </font>
    <font>
      <sz val="11"/>
      <color theme="3"/>
      <name val="ＭＳ Ｐゴシック"/>
      <family val="3"/>
      <charset val="128"/>
      <scheme val="minor"/>
    </font>
    <font>
      <b/>
      <sz val="9"/>
      <color indexed="81"/>
      <name val="ＭＳ Ｐゴシック"/>
      <family val="3"/>
      <charset val="128"/>
    </font>
    <font>
      <sz val="11"/>
      <color theme="0" tint="-0.499984740745262"/>
      <name val="ＭＳ Ｐゴシック"/>
      <family val="3"/>
      <charset val="128"/>
    </font>
    <font>
      <sz val="11"/>
      <color rgb="FFFA7D00"/>
      <name val="ＭＳ Ｐゴシック"/>
      <family val="2"/>
      <charset val="128"/>
      <scheme val="minor"/>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10"/>
      <name val="ＭＳ Ｐゴシック"/>
      <family val="3"/>
      <charset val="128"/>
      <scheme val="minor"/>
    </font>
    <font>
      <sz val="6"/>
      <name val="ＭＳ Ｐゴシック"/>
      <family val="3"/>
      <charset val="128"/>
      <scheme val="minor"/>
    </font>
    <font>
      <sz val="9"/>
      <color indexed="8"/>
      <name val="ＭＳ Ｐゴシック"/>
      <family val="3"/>
      <charset val="128"/>
      <scheme val="minor"/>
    </font>
    <font>
      <sz val="10"/>
      <name val="ＭＳ Ｐゴシック"/>
      <family val="3"/>
      <charset val="128"/>
    </font>
    <font>
      <sz val="12"/>
      <name val="ＭＳ 明朝"/>
      <family val="1"/>
      <charset val="128"/>
    </font>
    <font>
      <sz val="11"/>
      <name val="ＭＳ Ｐゴシック"/>
      <family val="2"/>
      <charset val="128"/>
      <scheme val="minor"/>
    </font>
    <font>
      <sz val="11"/>
      <color theme="1"/>
      <name val="ＭＳ Ｐゴシック"/>
      <family val="3"/>
      <charset val="128"/>
    </font>
    <font>
      <sz val="10"/>
      <color theme="1"/>
      <name val="ＭＳ 明朝"/>
      <family val="1"/>
      <charset val="128"/>
    </font>
    <font>
      <sz val="11"/>
      <color theme="1"/>
      <name val="ＭＳ Ｐゴシック"/>
      <family val="2"/>
      <charset val="128"/>
    </font>
    <font>
      <u/>
      <sz val="9"/>
      <color indexed="12"/>
      <name val="ＭＳ Ｐゴシック"/>
      <family val="3"/>
      <charset val="128"/>
    </font>
    <font>
      <b/>
      <sz val="14"/>
      <color rgb="FF0000FF"/>
      <name val="ＭＳ Ｐゴシック"/>
      <family val="3"/>
      <charset val="128"/>
      <scheme val="minor"/>
    </font>
    <font>
      <sz val="10"/>
      <color theme="1"/>
      <name val="ＭＳ Ｐゴシック"/>
      <family val="2"/>
      <charset val="128"/>
      <scheme val="minor"/>
    </font>
    <font>
      <sz val="11"/>
      <color rgb="FFFF0000"/>
      <name val="ＭＳ Ｐゴシック"/>
      <family val="2"/>
      <charset val="128"/>
      <scheme val="minor"/>
    </font>
    <font>
      <b/>
      <u/>
      <sz val="14"/>
      <color theme="1"/>
      <name val="ＭＳ 明朝"/>
      <family val="1"/>
      <charset val="128"/>
    </font>
    <font>
      <sz val="10"/>
      <color theme="0" tint="-0.34998626667073579"/>
      <name val="ＭＳ Ｐゴシック"/>
      <family val="2"/>
      <charset val="128"/>
      <scheme val="minor"/>
    </font>
    <font>
      <sz val="8"/>
      <color rgb="FF0070C0"/>
      <name val="ＭＳ 明朝"/>
      <family val="1"/>
      <charset val="128"/>
    </font>
    <font>
      <b/>
      <sz val="10"/>
      <color rgb="FFFF0000"/>
      <name val="ＭＳ Ｐゴシック"/>
      <family val="3"/>
      <charset val="128"/>
    </font>
    <font>
      <sz val="10"/>
      <color theme="0" tint="-0.34998626667073579"/>
      <name val="ＭＳ 明朝"/>
      <family val="1"/>
      <charset val="128"/>
    </font>
    <font>
      <sz val="11"/>
      <color theme="0" tint="-0.34998626667073579"/>
      <name val="ＭＳ Ｐゴシック"/>
      <family val="3"/>
      <charset val="128"/>
    </font>
    <font>
      <b/>
      <sz val="12"/>
      <color theme="1"/>
      <name val="ＭＳ 明朝"/>
      <family val="1"/>
      <charset val="128"/>
    </font>
    <font>
      <b/>
      <u/>
      <sz val="12"/>
      <color theme="1"/>
      <name val="ＭＳ 明朝"/>
      <family val="1"/>
      <charset val="128"/>
    </font>
    <font>
      <sz val="8"/>
      <color theme="1"/>
      <name val="ＭＳ 明朝"/>
      <family val="1"/>
      <charset val="128"/>
    </font>
    <font>
      <sz val="8"/>
      <color rgb="FFFF0000"/>
      <name val="ＭＳ 明朝"/>
      <family val="1"/>
      <charset val="128"/>
    </font>
    <font>
      <sz val="7.5"/>
      <color rgb="FFFF0000"/>
      <name val="ＭＳ 明朝"/>
      <family val="1"/>
      <charset val="128"/>
    </font>
    <font>
      <b/>
      <sz val="14"/>
      <name val="ＭＳ Ｐゴシック"/>
      <family val="3"/>
      <charset val="128"/>
      <scheme val="minor"/>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499984740745262"/>
        <bgColor indexed="64"/>
      </patternFill>
    </fill>
  </fills>
  <borders count="45">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thin">
        <color auto="1"/>
      </left>
      <right style="thin">
        <color auto="1"/>
      </right>
      <top style="thin">
        <color auto="1"/>
      </top>
      <bottom style="double">
        <color indexed="64"/>
      </bottom>
      <diagonal/>
    </border>
    <border>
      <left style="thin">
        <color auto="1"/>
      </left>
      <right style="thin">
        <color auto="1"/>
      </right>
      <top/>
      <bottom style="thin">
        <color auto="1"/>
      </bottom>
      <diagonal/>
    </border>
    <border>
      <left style="thin">
        <color auto="1"/>
      </left>
      <right/>
      <top style="double">
        <color indexed="64"/>
      </top>
      <bottom style="thin">
        <color auto="1"/>
      </bottom>
      <diagonal/>
    </border>
    <border>
      <left/>
      <right/>
      <top style="double">
        <color indexed="64"/>
      </top>
      <bottom style="thin">
        <color auto="1"/>
      </bottom>
      <diagonal/>
    </border>
    <border>
      <left/>
      <right style="thin">
        <color auto="1"/>
      </right>
      <top style="double">
        <color indexed="64"/>
      </top>
      <bottom style="thin">
        <color auto="1"/>
      </bottom>
      <diagonal/>
    </border>
    <border>
      <left style="thin">
        <color auto="1"/>
      </left>
      <right style="thin">
        <color auto="1"/>
      </right>
      <top style="thin">
        <color auto="1"/>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hair">
        <color indexed="64"/>
      </bottom>
      <diagonal/>
    </border>
    <border>
      <left style="thin">
        <color auto="1"/>
      </left>
      <right style="thin">
        <color auto="1"/>
      </right>
      <top/>
      <bottom/>
      <diagonal/>
    </border>
    <border>
      <left style="thin">
        <color auto="1"/>
      </left>
      <right style="thin">
        <color auto="1"/>
      </right>
      <top style="double">
        <color auto="1"/>
      </top>
      <bottom style="thin">
        <color auto="1"/>
      </bottom>
      <diagonal/>
    </border>
    <border>
      <left style="thin">
        <color theme="0"/>
      </left>
      <right style="thin">
        <color theme="0"/>
      </right>
      <top style="thin">
        <color theme="0"/>
      </top>
      <bottom style="thin">
        <color theme="0"/>
      </bottom>
      <diagonal/>
    </border>
    <border>
      <left style="thick">
        <color rgb="FFFF0000"/>
      </left>
      <right/>
      <top style="thick">
        <color rgb="FFFF0000"/>
      </top>
      <bottom style="thin">
        <color auto="1"/>
      </bottom>
      <diagonal/>
    </border>
    <border>
      <left/>
      <right/>
      <top style="thick">
        <color rgb="FFFF0000"/>
      </top>
      <bottom style="thin">
        <color auto="1"/>
      </bottom>
      <diagonal/>
    </border>
    <border>
      <left/>
      <right style="thick">
        <color rgb="FFFF0000"/>
      </right>
      <top style="thick">
        <color rgb="FFFF0000"/>
      </top>
      <bottom style="thin">
        <color auto="1"/>
      </bottom>
      <diagonal/>
    </border>
    <border>
      <left style="thick">
        <color rgb="FFFF0000"/>
      </left>
      <right/>
      <top style="thin">
        <color auto="1"/>
      </top>
      <bottom style="thin">
        <color auto="1"/>
      </bottom>
      <diagonal/>
    </border>
    <border>
      <left/>
      <right style="thick">
        <color rgb="FFFF0000"/>
      </right>
      <top style="thin">
        <color auto="1"/>
      </top>
      <bottom style="thin">
        <color auto="1"/>
      </bottom>
      <diagonal/>
    </border>
    <border>
      <left style="thick">
        <color rgb="FFFF0000"/>
      </left>
      <right/>
      <top style="thin">
        <color auto="1"/>
      </top>
      <bottom style="thick">
        <color rgb="FFFF0000"/>
      </bottom>
      <diagonal/>
    </border>
    <border>
      <left/>
      <right/>
      <top style="thin">
        <color auto="1"/>
      </top>
      <bottom style="thick">
        <color rgb="FFFF0000"/>
      </bottom>
      <diagonal/>
    </border>
    <border>
      <left/>
      <right style="thick">
        <color rgb="FFFF0000"/>
      </right>
      <top style="thin">
        <color auto="1"/>
      </top>
      <bottom style="thick">
        <color rgb="FFFF0000"/>
      </bottom>
      <diagonal/>
    </border>
    <border>
      <left style="thick">
        <color rgb="FFFF0000"/>
      </left>
      <right style="thin">
        <color auto="1"/>
      </right>
      <top style="thick">
        <color rgb="FFFF0000"/>
      </top>
      <bottom style="thin">
        <color auto="1"/>
      </bottom>
      <diagonal/>
    </border>
    <border>
      <left style="thin">
        <color auto="1"/>
      </left>
      <right style="thin">
        <color auto="1"/>
      </right>
      <top style="thick">
        <color rgb="FFFF0000"/>
      </top>
      <bottom style="thin">
        <color auto="1"/>
      </bottom>
      <diagonal/>
    </border>
    <border>
      <left style="thin">
        <color auto="1"/>
      </left>
      <right style="thick">
        <color rgb="FFFF0000"/>
      </right>
      <top style="thick">
        <color rgb="FFFF0000"/>
      </top>
      <bottom style="thin">
        <color auto="1"/>
      </bottom>
      <diagonal/>
    </border>
    <border>
      <left style="thick">
        <color rgb="FFFF0000"/>
      </left>
      <right style="thin">
        <color auto="1"/>
      </right>
      <top style="thin">
        <color auto="1"/>
      </top>
      <bottom style="thin">
        <color auto="1"/>
      </bottom>
      <diagonal/>
    </border>
    <border>
      <left style="thin">
        <color auto="1"/>
      </left>
      <right style="thick">
        <color rgb="FFFF0000"/>
      </right>
      <top style="thin">
        <color auto="1"/>
      </top>
      <bottom style="thin">
        <color auto="1"/>
      </bottom>
      <diagonal/>
    </border>
    <border>
      <left style="thick">
        <color rgb="FFFF0000"/>
      </left>
      <right style="thin">
        <color auto="1"/>
      </right>
      <top style="thin">
        <color auto="1"/>
      </top>
      <bottom style="thick">
        <color rgb="FFFF0000"/>
      </bottom>
      <diagonal/>
    </border>
    <border>
      <left style="thin">
        <color auto="1"/>
      </left>
      <right style="thin">
        <color auto="1"/>
      </right>
      <top style="thin">
        <color auto="1"/>
      </top>
      <bottom style="thick">
        <color rgb="FFFF0000"/>
      </bottom>
      <diagonal/>
    </border>
    <border>
      <left style="thin">
        <color auto="1"/>
      </left>
      <right style="thick">
        <color rgb="FFFF0000"/>
      </right>
      <top style="thin">
        <color auto="1"/>
      </top>
      <bottom style="thick">
        <color rgb="FFFF0000"/>
      </bottom>
      <diagonal/>
    </border>
  </borders>
  <cellStyleXfs count="224">
    <xf numFmtId="0" fontId="0" fillId="0" borderId="0"/>
    <xf numFmtId="38" fontId="8" fillId="0" borderId="0" applyFont="0" applyFill="0" applyBorder="0" applyAlignment="0" applyProtection="0"/>
    <xf numFmtId="9" fontId="8" fillId="0" borderId="0" applyFont="0" applyFill="0" applyBorder="0" applyAlignment="0" applyProtection="0"/>
    <xf numFmtId="0" fontId="8" fillId="0" borderId="0"/>
    <xf numFmtId="0" fontId="11" fillId="0" borderId="0">
      <alignment vertical="center"/>
    </xf>
    <xf numFmtId="0" fontId="12" fillId="0" borderId="0" applyNumberFormat="0" applyFill="0" applyBorder="0" applyAlignment="0" applyProtection="0">
      <alignment vertical="top"/>
      <protection locked="0"/>
    </xf>
    <xf numFmtId="38" fontId="13" fillId="0" borderId="0" applyFill="0" applyBorder="0" applyAlignment="0" applyProtection="0"/>
    <xf numFmtId="176" fontId="7" fillId="0" borderId="0" applyFont="0" applyFill="0" applyBorder="0" applyAlignment="0" applyProtection="0">
      <alignment vertical="center"/>
    </xf>
    <xf numFmtId="0" fontId="14" fillId="0" borderId="0"/>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8" fillId="0" borderId="0">
      <alignment vertical="center"/>
    </xf>
    <xf numFmtId="0" fontId="15" fillId="0" borderId="0">
      <alignment vertical="center"/>
    </xf>
    <xf numFmtId="0" fontId="7" fillId="0" borderId="0">
      <alignment vertical="center"/>
    </xf>
    <xf numFmtId="0" fontId="17" fillId="0" borderId="0"/>
    <xf numFmtId="0" fontId="6"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xf numFmtId="38" fontId="5" fillId="0" borderId="0" applyFont="0" applyFill="0" applyBorder="0" applyAlignment="0" applyProtection="0">
      <alignment vertical="center"/>
    </xf>
    <xf numFmtId="0" fontId="23" fillId="0" borderId="0">
      <alignment vertical="center"/>
    </xf>
    <xf numFmtId="0" fontId="4" fillId="0" borderId="0">
      <alignment vertical="center"/>
    </xf>
    <xf numFmtId="0" fontId="8" fillId="0" borderId="0">
      <alignment vertical="center"/>
    </xf>
    <xf numFmtId="176" fontId="3" fillId="0" borderId="0" applyFont="0" applyFill="0" applyBorder="0" applyAlignment="0" applyProtection="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176" fontId="3" fillId="0" borderId="0" applyFont="0" applyFill="0" applyBorder="0" applyAlignment="0" applyProtection="0">
      <alignment vertical="center"/>
    </xf>
    <xf numFmtId="0" fontId="3" fillId="0" borderId="0">
      <alignment vertical="center"/>
    </xf>
    <xf numFmtId="0" fontId="3" fillId="0" borderId="0">
      <alignment vertical="center"/>
    </xf>
    <xf numFmtId="0" fontId="17" fillId="0" borderId="0"/>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38" fontId="8" fillId="0" borderId="0" applyFont="0" applyFill="0" applyBorder="0" applyAlignment="0" applyProtection="0">
      <alignment vertical="center"/>
    </xf>
    <xf numFmtId="38" fontId="8" fillId="0" borderId="0"/>
    <xf numFmtId="178" fontId="8" fillId="0" borderId="0"/>
    <xf numFmtId="0" fontId="8" fillId="0" borderId="0"/>
    <xf numFmtId="0" fontId="8" fillId="0" borderId="0"/>
    <xf numFmtId="0" fontId="8" fillId="0" borderId="0"/>
    <xf numFmtId="0" fontId="8" fillId="0" borderId="0"/>
    <xf numFmtId="38" fontId="23" fillId="0" borderId="0" applyFont="0" applyFill="0" applyBorder="0" applyAlignment="0" applyProtection="0">
      <alignment vertical="center"/>
    </xf>
    <xf numFmtId="38" fontId="3" fillId="0" borderId="0" applyFont="0" applyFill="0" applyBorder="0" applyAlignment="0" applyProtection="0">
      <alignment vertical="center"/>
    </xf>
    <xf numFmtId="0" fontId="8" fillId="0" borderId="0"/>
    <xf numFmtId="0" fontId="8" fillId="0" borderId="0"/>
    <xf numFmtId="0" fontId="23" fillId="0" borderId="0"/>
    <xf numFmtId="0" fontId="3" fillId="0" borderId="0">
      <alignment vertical="center"/>
    </xf>
    <xf numFmtId="0" fontId="34" fillId="0" borderId="0">
      <alignment vertical="center"/>
    </xf>
    <xf numFmtId="38" fontId="34" fillId="0" borderId="0" applyFont="0" applyFill="0" applyBorder="0" applyAlignment="0" applyProtection="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176" fontId="3" fillId="0" borderId="0" applyFont="0" applyFill="0" applyBorder="0" applyAlignment="0" applyProtection="0">
      <alignment vertical="center"/>
    </xf>
    <xf numFmtId="0" fontId="3" fillId="0" borderId="0">
      <alignment vertical="center"/>
    </xf>
    <xf numFmtId="0" fontId="3" fillId="0" borderId="0">
      <alignment vertical="center"/>
    </xf>
    <xf numFmtId="9" fontId="36"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17" fillId="0" borderId="0"/>
    <xf numFmtId="0" fontId="37" fillId="0" borderId="0" applyNumberFormat="0" applyFill="0" applyBorder="0" applyAlignment="0" applyProtection="0">
      <alignment vertical="top"/>
      <protection locked="0"/>
    </xf>
    <xf numFmtId="0" fontId="3" fillId="0" borderId="0">
      <alignment vertical="center"/>
    </xf>
    <xf numFmtId="0" fontId="39"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8" fillId="0" borderId="0">
      <alignment vertical="center"/>
    </xf>
    <xf numFmtId="0" fontId="15" fillId="0" borderId="0">
      <alignment vertical="center"/>
    </xf>
    <xf numFmtId="0" fontId="1" fillId="0" borderId="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209">
    <xf numFmtId="0" fontId="0" fillId="0" borderId="0" xfId="0"/>
    <xf numFmtId="0" fontId="18" fillId="0" borderId="15" xfId="0" applyFont="1" applyBorder="1" applyAlignment="1">
      <alignment vertical="center"/>
    </xf>
    <xf numFmtId="0" fontId="19" fillId="0" borderId="16" xfId="0" applyFont="1" applyBorder="1" applyAlignment="1">
      <alignment vertical="center"/>
    </xf>
    <xf numFmtId="0" fontId="19" fillId="0" borderId="17" xfId="0" applyFont="1" applyBorder="1" applyAlignment="1">
      <alignment vertical="center"/>
    </xf>
    <xf numFmtId="0" fontId="0" fillId="0" borderId="0" xfId="0" applyAlignment="1">
      <alignment vertical="center"/>
    </xf>
    <xf numFmtId="0" fontId="21" fillId="0" borderId="0" xfId="0" applyFont="1"/>
    <xf numFmtId="0" fontId="21" fillId="0" borderId="24" xfId="0" applyFont="1" applyBorder="1"/>
    <xf numFmtId="177" fontId="21" fillId="0" borderId="24" xfId="0" applyNumberFormat="1" applyFont="1" applyBorder="1"/>
    <xf numFmtId="0" fontId="24" fillId="0" borderId="0" xfId="22" applyFont="1">
      <alignment vertical="center"/>
    </xf>
    <xf numFmtId="0" fontId="25" fillId="0" borderId="0" xfId="23" applyFont="1" applyAlignment="1">
      <alignment horizontal="left" vertical="center"/>
    </xf>
    <xf numFmtId="0" fontId="26" fillId="5" borderId="4" xfId="0" applyFont="1" applyFill="1" applyBorder="1" applyAlignment="1">
      <alignment horizontal="left" vertical="center"/>
    </xf>
    <xf numFmtId="0" fontId="27" fillId="5" borderId="25" xfId="0" applyFont="1" applyFill="1" applyBorder="1" applyAlignment="1">
      <alignment horizontal="left" vertical="center" wrapText="1"/>
    </xf>
    <xf numFmtId="0" fontId="28" fillId="0" borderId="4" xfId="24" applyFont="1" applyBorder="1" applyAlignment="1">
      <alignment horizontal="left" vertical="center" wrapText="1" shrinkToFit="1"/>
    </xf>
    <xf numFmtId="40" fontId="28" fillId="0" borderId="4" xfId="21" applyNumberFormat="1" applyFont="1" applyFill="1" applyBorder="1" applyAlignment="1">
      <alignment horizontal="left" vertical="center"/>
    </xf>
    <xf numFmtId="182" fontId="28" fillId="0" borderId="19" xfId="21" applyNumberFormat="1" applyFont="1" applyFill="1" applyBorder="1" applyAlignment="1">
      <alignment horizontal="left" vertical="center"/>
    </xf>
    <xf numFmtId="0" fontId="28" fillId="0" borderId="4" xfId="24" applyFont="1" applyBorder="1" applyAlignment="1">
      <alignment horizontal="left" vertical="center" shrinkToFit="1"/>
    </xf>
    <xf numFmtId="182" fontId="28" fillId="0" borderId="4" xfId="21" applyNumberFormat="1" applyFont="1" applyFill="1" applyBorder="1" applyAlignment="1">
      <alignment horizontal="left" vertical="center"/>
    </xf>
    <xf numFmtId="0" fontId="28" fillId="0" borderId="23" xfId="24" applyFont="1" applyBorder="1" applyAlignment="1">
      <alignment horizontal="left" vertical="center" shrinkToFit="1"/>
    </xf>
    <xf numFmtId="182" fontId="28" fillId="0" borderId="23" xfId="21" applyNumberFormat="1" applyFont="1" applyFill="1" applyBorder="1" applyAlignment="1">
      <alignment horizontal="left" vertical="center"/>
    </xf>
    <xf numFmtId="0" fontId="28" fillId="0" borderId="23" xfId="24" applyFont="1" applyBorder="1" applyAlignment="1">
      <alignment horizontal="left" vertical="center" wrapText="1" shrinkToFit="1"/>
    </xf>
    <xf numFmtId="0" fontId="27" fillId="5" borderId="25" xfId="0" applyFont="1" applyFill="1" applyBorder="1" applyAlignment="1">
      <alignment horizontal="left" vertical="center"/>
    </xf>
    <xf numFmtId="0" fontId="27" fillId="5" borderId="4" xfId="0" applyFont="1" applyFill="1" applyBorder="1" applyAlignment="1">
      <alignment horizontal="left" vertical="center" wrapText="1"/>
    </xf>
    <xf numFmtId="0" fontId="30" fillId="5" borderId="4" xfId="22" applyFont="1" applyFill="1" applyBorder="1" applyAlignment="1">
      <alignment horizontal="left" vertical="center"/>
    </xf>
    <xf numFmtId="183" fontId="28" fillId="0" borderId="4" xfId="21" applyNumberFormat="1" applyFont="1" applyFill="1" applyBorder="1" applyAlignment="1">
      <alignment horizontal="left" vertical="center" shrinkToFit="1"/>
    </xf>
    <xf numFmtId="183" fontId="28" fillId="0" borderId="19" xfId="21" applyNumberFormat="1" applyFont="1" applyFill="1" applyBorder="1" applyAlignment="1">
      <alignment horizontal="left" vertical="center" shrinkToFit="1"/>
    </xf>
    <xf numFmtId="0" fontId="28" fillId="0" borderId="4" xfId="0" applyFont="1" applyBorder="1" applyAlignment="1">
      <alignment horizontal="left" vertical="center"/>
    </xf>
    <xf numFmtId="183" fontId="28" fillId="0" borderId="23" xfId="21" applyNumberFormat="1" applyFont="1" applyFill="1" applyBorder="1" applyAlignment="1">
      <alignment horizontal="left" vertical="center" shrinkToFit="1"/>
    </xf>
    <xf numFmtId="183" fontId="28" fillId="0" borderId="11" xfId="21" applyNumberFormat="1" applyFont="1" applyFill="1" applyBorder="1" applyAlignment="1">
      <alignment horizontal="left" vertical="center" shrinkToFit="1"/>
    </xf>
    <xf numFmtId="0" fontId="8" fillId="0" borderId="12" xfId="3" applyBorder="1" applyAlignment="1">
      <alignment horizontal="left"/>
    </xf>
    <xf numFmtId="0" fontId="0" fillId="0" borderId="4" xfId="0" applyBorder="1" applyAlignment="1">
      <alignment vertical="center"/>
    </xf>
    <xf numFmtId="0" fontId="0" fillId="0" borderId="0" xfId="0" applyAlignment="1">
      <alignment horizontal="right" vertical="center" shrinkToFit="1"/>
    </xf>
    <xf numFmtId="0" fontId="8" fillId="0" borderId="0" xfId="3" applyAlignment="1">
      <alignment horizontal="left"/>
    </xf>
    <xf numFmtId="0" fontId="8" fillId="0" borderId="26" xfId="3" applyBorder="1" applyAlignment="1">
      <alignment horizontal="left"/>
    </xf>
    <xf numFmtId="0" fontId="24" fillId="0" borderId="4" xfId="22" applyFont="1" applyBorder="1">
      <alignment vertical="center"/>
    </xf>
    <xf numFmtId="0" fontId="39" fillId="0" borderId="4" xfId="63" applyBorder="1" applyAlignment="1">
      <alignment vertical="center" shrinkToFit="1"/>
    </xf>
    <xf numFmtId="0" fontId="35" fillId="0" borderId="0" xfId="17" applyFont="1" applyAlignment="1" applyProtection="1">
      <alignment vertical="center"/>
      <protection hidden="1"/>
    </xf>
    <xf numFmtId="0" fontId="2" fillId="0" borderId="0" xfId="64" applyProtection="1">
      <alignment vertical="center"/>
      <protection hidden="1"/>
    </xf>
    <xf numFmtId="0" fontId="41" fillId="0" borderId="0" xfId="17" applyFont="1" applyAlignment="1" applyProtection="1">
      <alignment vertical="center"/>
      <protection hidden="1"/>
    </xf>
    <xf numFmtId="0" fontId="38" fillId="0" borderId="0" xfId="49" applyFont="1" applyProtection="1">
      <alignment vertical="center"/>
      <protection hidden="1"/>
    </xf>
    <xf numFmtId="0" fontId="10" fillId="0" borderId="0" xfId="17" applyFont="1" applyAlignment="1" applyProtection="1">
      <alignment vertical="center"/>
      <protection hidden="1"/>
    </xf>
    <xf numFmtId="0" fontId="45" fillId="0" borderId="0" xfId="17" applyFont="1" applyAlignment="1" applyProtection="1">
      <alignment vertical="center"/>
      <protection hidden="1"/>
    </xf>
    <xf numFmtId="0" fontId="10" fillId="0" borderId="8" xfId="17" applyFont="1" applyBorder="1" applyAlignment="1" applyProtection="1">
      <alignment vertical="center" shrinkToFit="1"/>
      <protection hidden="1"/>
    </xf>
    <xf numFmtId="0" fontId="8" fillId="0" borderId="0" xfId="0" applyFont="1" applyAlignment="1" applyProtection="1">
      <alignment vertical="center"/>
      <protection hidden="1"/>
    </xf>
    <xf numFmtId="0" fontId="46" fillId="0" borderId="0" xfId="0" applyFont="1" applyAlignment="1" applyProtection="1">
      <alignment vertical="center"/>
      <protection hidden="1"/>
    </xf>
    <xf numFmtId="0" fontId="10" fillId="0" borderId="0" xfId="17" applyFont="1" applyAlignment="1" applyProtection="1">
      <alignment horizontal="left" vertical="center" shrinkToFit="1"/>
      <protection hidden="1"/>
    </xf>
    <xf numFmtId="0" fontId="10" fillId="0" borderId="0" xfId="17" applyFont="1" applyAlignment="1" applyProtection="1">
      <alignment vertical="center" shrinkToFit="1"/>
      <protection hidden="1"/>
    </xf>
    <xf numFmtId="0" fontId="31" fillId="0" borderId="8" xfId="0" applyFont="1" applyBorder="1" applyAlignment="1" applyProtection="1">
      <alignment vertical="center" shrinkToFit="1"/>
      <protection hidden="1"/>
    </xf>
    <xf numFmtId="0" fontId="42" fillId="0" borderId="0" xfId="64" applyFont="1" applyProtection="1">
      <alignment vertical="center"/>
      <protection hidden="1"/>
    </xf>
    <xf numFmtId="0" fontId="40" fillId="0" borderId="0" xfId="64" applyFont="1" applyProtection="1">
      <alignment vertical="center"/>
      <protection hidden="1"/>
    </xf>
    <xf numFmtId="0" fontId="10" fillId="2" borderId="8" xfId="17" applyFont="1" applyFill="1" applyBorder="1" applyAlignment="1" applyProtection="1">
      <alignment vertical="center" shrinkToFit="1"/>
      <protection hidden="1"/>
    </xf>
    <xf numFmtId="0" fontId="10" fillId="0" borderId="0" xfId="17" applyFont="1" applyAlignment="1" applyProtection="1">
      <alignment horizontal="center" vertical="center" shrinkToFit="1"/>
      <protection hidden="1"/>
    </xf>
    <xf numFmtId="0" fontId="46" fillId="0" borderId="0" xfId="0" applyFont="1" applyAlignment="1" applyProtection="1">
      <alignment vertical="center" shrinkToFit="1"/>
      <protection hidden="1"/>
    </xf>
    <xf numFmtId="177" fontId="46" fillId="0" borderId="0" xfId="0" applyNumberFormat="1" applyFont="1" applyAlignment="1" applyProtection="1">
      <alignment vertical="center"/>
      <protection hidden="1"/>
    </xf>
    <xf numFmtId="0" fontId="10" fillId="0" borderId="0" xfId="17" applyFont="1" applyAlignment="1" applyProtection="1">
      <alignment vertical="center" wrapText="1" shrinkToFit="1"/>
      <protection hidden="1"/>
    </xf>
    <xf numFmtId="181" fontId="10" fillId="0" borderId="0" xfId="17" applyNumberFormat="1" applyFont="1" applyAlignment="1" applyProtection="1">
      <alignment vertical="center" shrinkToFit="1"/>
      <protection hidden="1"/>
    </xf>
    <xf numFmtId="186" fontId="10" fillId="0" borderId="0" xfId="20" applyNumberFormat="1" applyFont="1" applyFill="1" applyBorder="1" applyAlignment="1" applyProtection="1">
      <alignment vertical="center" shrinkToFit="1"/>
      <protection hidden="1"/>
    </xf>
    <xf numFmtId="0" fontId="10" fillId="0" borderId="0" xfId="17" applyFont="1" applyAlignment="1" applyProtection="1">
      <alignment horizontal="center" vertical="center" textRotation="255" wrapText="1"/>
      <protection hidden="1"/>
    </xf>
    <xf numFmtId="0" fontId="10" fillId="0" borderId="0" xfId="17" applyFont="1" applyAlignment="1" applyProtection="1">
      <alignment vertical="center" wrapText="1"/>
      <protection hidden="1"/>
    </xf>
    <xf numFmtId="184" fontId="32" fillId="0" borderId="0" xfId="17" applyNumberFormat="1" applyFont="1" applyAlignment="1" applyProtection="1">
      <alignment vertical="center"/>
      <protection hidden="1"/>
    </xf>
    <xf numFmtId="0" fontId="41" fillId="0" borderId="0" xfId="17" applyFont="1" applyAlignment="1" applyProtection="1">
      <alignment horizontal="center" vertical="center"/>
      <protection hidden="1"/>
    </xf>
    <xf numFmtId="0" fontId="0" fillId="0" borderId="0" xfId="0" applyProtection="1">
      <protection hidden="1"/>
    </xf>
    <xf numFmtId="0" fontId="10" fillId="0" borderId="0" xfId="17" applyFont="1" applyAlignment="1" applyProtection="1">
      <alignment horizontal="right" vertical="center"/>
      <protection hidden="1"/>
    </xf>
    <xf numFmtId="0" fontId="10" fillId="0" borderId="28" xfId="17" applyFont="1" applyBorder="1" applyAlignment="1" applyProtection="1">
      <alignment vertical="center"/>
      <protection hidden="1"/>
    </xf>
    <xf numFmtId="0" fontId="10" fillId="2" borderId="19" xfId="17" applyFont="1" applyFill="1" applyBorder="1" applyAlignment="1" applyProtection="1">
      <alignment vertical="center" shrinkToFit="1"/>
      <protection hidden="1"/>
    </xf>
    <xf numFmtId="0" fontId="50" fillId="0" borderId="0" xfId="17" applyFont="1" applyAlignment="1" applyProtection="1">
      <alignment vertical="top" wrapText="1"/>
      <protection hidden="1"/>
    </xf>
    <xf numFmtId="0" fontId="33" fillId="0" borderId="0" xfId="0" applyFont="1" applyAlignment="1" applyProtection="1">
      <alignment horizontal="left" vertical="center"/>
      <protection hidden="1"/>
    </xf>
    <xf numFmtId="0" fontId="52" fillId="0" borderId="0" xfId="49" applyFont="1" applyProtection="1">
      <alignment vertical="center"/>
      <protection hidden="1"/>
    </xf>
    <xf numFmtId="0" fontId="8" fillId="0" borderId="0" xfId="0" applyFont="1" applyProtection="1">
      <protection hidden="1"/>
    </xf>
    <xf numFmtId="0" fontId="8" fillId="0" borderId="0" xfId="0" applyFont="1" applyAlignment="1" applyProtection="1">
      <alignment vertical="center" shrinkToFit="1"/>
      <protection hidden="1"/>
    </xf>
    <xf numFmtId="177" fontId="8" fillId="0" borderId="0" xfId="0" applyNumberFormat="1" applyFont="1" applyAlignment="1" applyProtection="1">
      <alignment vertical="center"/>
      <protection hidden="1"/>
    </xf>
    <xf numFmtId="0" fontId="10" fillId="0" borderId="0" xfId="17" applyFont="1" applyAlignment="1" applyProtection="1">
      <alignment horizontal="center" vertical="center"/>
      <protection hidden="1"/>
    </xf>
    <xf numFmtId="0" fontId="10" fillId="0" borderId="7" xfId="17" applyFont="1" applyBorder="1" applyAlignment="1" applyProtection="1">
      <alignment vertical="center" shrinkToFit="1"/>
      <protection hidden="1"/>
    </xf>
    <xf numFmtId="0" fontId="8" fillId="6" borderId="4" xfId="3" applyFill="1" applyBorder="1" applyAlignment="1">
      <alignment horizontal="left"/>
    </xf>
    <xf numFmtId="0" fontId="31" fillId="0" borderId="4" xfId="0" applyFont="1" applyBorder="1"/>
    <xf numFmtId="0" fontId="31" fillId="0" borderId="4" xfId="0" applyFont="1" applyBorder="1" applyAlignment="1">
      <alignment horizontal="left"/>
    </xf>
    <xf numFmtId="0" fontId="10" fillId="2" borderId="5" xfId="17" applyFont="1" applyFill="1" applyBorder="1" applyAlignment="1" applyProtection="1">
      <alignment horizontal="center" vertical="center" shrinkToFit="1"/>
      <protection hidden="1"/>
    </xf>
    <xf numFmtId="0" fontId="10" fillId="2" borderId="7" xfId="17" applyFont="1" applyFill="1" applyBorder="1" applyAlignment="1" applyProtection="1">
      <alignment horizontal="center" vertical="center" shrinkToFit="1"/>
      <protection hidden="1"/>
    </xf>
    <xf numFmtId="0" fontId="10" fillId="2" borderId="6" xfId="17" applyFont="1" applyFill="1" applyBorder="1" applyAlignment="1" applyProtection="1">
      <alignment horizontal="center" vertical="center" shrinkToFit="1"/>
      <protection hidden="1"/>
    </xf>
    <xf numFmtId="0" fontId="10" fillId="2" borderId="4" xfId="17" applyFont="1" applyFill="1" applyBorder="1" applyAlignment="1" applyProtection="1">
      <alignment horizontal="center" vertical="center" shrinkToFit="1"/>
      <protection hidden="1"/>
    </xf>
    <xf numFmtId="181" fontId="10" fillId="2" borderId="8" xfId="17" applyNumberFormat="1" applyFont="1" applyFill="1" applyBorder="1" applyAlignment="1" applyProtection="1">
      <alignment horizontal="center" vertical="center" shrinkToFit="1"/>
      <protection hidden="1"/>
    </xf>
    <xf numFmtId="181" fontId="10" fillId="2" borderId="0" xfId="17" applyNumberFormat="1" applyFont="1" applyFill="1" applyAlignment="1" applyProtection="1">
      <alignment horizontal="center" vertical="center" shrinkToFit="1"/>
      <protection hidden="1"/>
    </xf>
    <xf numFmtId="0" fontId="43" fillId="0" borderId="0" xfId="17" applyFont="1" applyAlignment="1" applyProtection="1">
      <alignment horizontal="left" vertical="center" wrapText="1" shrinkToFit="1"/>
      <protection hidden="1"/>
    </xf>
    <xf numFmtId="0" fontId="43" fillId="0" borderId="0" xfId="17" applyFont="1" applyAlignment="1" applyProtection="1">
      <alignment horizontal="left" vertical="center" shrinkToFit="1"/>
      <protection hidden="1"/>
    </xf>
    <xf numFmtId="186" fontId="10" fillId="0" borderId="27" xfId="20" applyNumberFormat="1" applyFont="1" applyBorder="1" applyAlignment="1" applyProtection="1">
      <alignment horizontal="right" vertical="center" shrinkToFit="1"/>
      <protection hidden="1"/>
    </xf>
    <xf numFmtId="185" fontId="10" fillId="0" borderId="27" xfId="17" applyNumberFormat="1" applyFont="1" applyBorder="1" applyAlignment="1" applyProtection="1">
      <alignment horizontal="right" vertical="center" shrinkToFit="1"/>
      <protection hidden="1"/>
    </xf>
    <xf numFmtId="191" fontId="10" fillId="4" borderId="13" xfId="20" applyNumberFormat="1" applyFont="1" applyFill="1" applyBorder="1" applyAlignment="1" applyProtection="1">
      <alignment horizontal="right" vertical="center" shrinkToFit="1"/>
      <protection hidden="1"/>
    </xf>
    <xf numFmtId="191" fontId="10" fillId="4" borderId="18" xfId="20" applyNumberFormat="1" applyFont="1" applyFill="1" applyBorder="1" applyAlignment="1" applyProtection="1">
      <alignment horizontal="right" vertical="center" shrinkToFit="1"/>
      <protection hidden="1"/>
    </xf>
    <xf numFmtId="191" fontId="10" fillId="4" borderId="2" xfId="20" applyNumberFormat="1" applyFont="1" applyFill="1" applyBorder="1" applyAlignment="1" applyProtection="1">
      <alignment horizontal="right" vertical="center" shrinkToFit="1"/>
      <protection hidden="1"/>
    </xf>
    <xf numFmtId="191" fontId="10" fillId="4" borderId="4" xfId="20" applyNumberFormat="1" applyFont="1" applyFill="1" applyBorder="1" applyAlignment="1" applyProtection="1">
      <alignment horizontal="right" vertical="center" shrinkToFit="1"/>
      <protection hidden="1"/>
    </xf>
    <xf numFmtId="186" fontId="10" fillId="0" borderId="4" xfId="20" applyNumberFormat="1" applyFont="1" applyBorder="1" applyAlignment="1" applyProtection="1">
      <alignment horizontal="right" vertical="center" shrinkToFit="1"/>
      <protection hidden="1"/>
    </xf>
    <xf numFmtId="185" fontId="10" fillId="3" borderId="40" xfId="17" applyNumberFormat="1" applyFont="1" applyFill="1" applyBorder="1" applyAlignment="1" applyProtection="1">
      <alignment horizontal="right" vertical="center" shrinkToFit="1"/>
      <protection locked="0" hidden="1"/>
    </xf>
    <xf numFmtId="185" fontId="10" fillId="3" borderId="4" xfId="17" applyNumberFormat="1" applyFont="1" applyFill="1" applyBorder="1" applyAlignment="1" applyProtection="1">
      <alignment horizontal="right" vertical="center" shrinkToFit="1"/>
      <protection locked="0" hidden="1"/>
    </xf>
    <xf numFmtId="185" fontId="10" fillId="3" borderId="41" xfId="17" applyNumberFormat="1" applyFont="1" applyFill="1" applyBorder="1" applyAlignment="1" applyProtection="1">
      <alignment horizontal="right" vertical="center" shrinkToFit="1"/>
      <protection locked="0" hidden="1"/>
    </xf>
    <xf numFmtId="0" fontId="10" fillId="2" borderId="23" xfId="17" applyFont="1" applyFill="1" applyBorder="1" applyAlignment="1" applyProtection="1">
      <alignment horizontal="center" vertical="center" wrapText="1" shrinkToFit="1"/>
      <protection hidden="1"/>
    </xf>
    <xf numFmtId="181" fontId="10" fillId="2" borderId="26" xfId="17" applyNumberFormat="1" applyFont="1" applyFill="1" applyBorder="1" applyAlignment="1" applyProtection="1">
      <alignment horizontal="center" vertical="center" shrinkToFit="1"/>
      <protection hidden="1"/>
    </xf>
    <xf numFmtId="0" fontId="10" fillId="0" borderId="0" xfId="0" applyFont="1" applyAlignment="1" applyProtection="1">
      <alignment horizontal="center" vertical="center"/>
      <protection hidden="1"/>
    </xf>
    <xf numFmtId="179" fontId="10" fillId="2" borderId="4" xfId="17" applyNumberFormat="1" applyFont="1" applyFill="1" applyBorder="1" applyAlignment="1" applyProtection="1">
      <alignment horizontal="center" vertical="center" shrinkToFit="1"/>
      <protection hidden="1"/>
    </xf>
    <xf numFmtId="179" fontId="10" fillId="2" borderId="1" xfId="17" applyNumberFormat="1" applyFont="1" applyFill="1" applyBorder="1" applyAlignment="1" applyProtection="1">
      <alignment horizontal="center" vertical="center" shrinkToFit="1"/>
      <protection hidden="1"/>
    </xf>
    <xf numFmtId="0" fontId="10" fillId="2" borderId="19" xfId="17" applyFont="1" applyFill="1" applyBorder="1" applyAlignment="1" applyProtection="1">
      <alignment horizontal="center" vertical="center" shrinkToFit="1"/>
      <protection hidden="1"/>
    </xf>
    <xf numFmtId="179" fontId="10" fillId="2" borderId="18" xfId="17" applyNumberFormat="1" applyFont="1" applyFill="1" applyBorder="1" applyAlignment="1" applyProtection="1">
      <alignment horizontal="center" vertical="center" shrinkToFit="1"/>
      <protection hidden="1"/>
    </xf>
    <xf numFmtId="179" fontId="10" fillId="2" borderId="14" xfId="17" applyNumberFormat="1" applyFont="1" applyFill="1" applyBorder="1" applyAlignment="1" applyProtection="1">
      <alignment horizontal="center" vertical="center" shrinkToFit="1"/>
      <protection hidden="1"/>
    </xf>
    <xf numFmtId="0" fontId="10" fillId="2" borderId="5" xfId="17" applyFont="1" applyFill="1" applyBorder="1" applyAlignment="1" applyProtection="1">
      <alignment horizontal="center" vertical="center" textRotation="255" shrinkToFit="1"/>
      <protection hidden="1"/>
    </xf>
    <xf numFmtId="0" fontId="10" fillId="2" borderId="7" xfId="17" applyFont="1" applyFill="1" applyBorder="1" applyAlignment="1" applyProtection="1">
      <alignment horizontal="center" vertical="center" textRotation="255" shrinkToFit="1"/>
      <protection hidden="1"/>
    </xf>
    <xf numFmtId="0" fontId="10" fillId="2" borderId="6" xfId="17" applyFont="1" applyFill="1" applyBorder="1" applyAlignment="1" applyProtection="1">
      <alignment horizontal="center" vertical="center" textRotation="255" shrinkToFit="1"/>
      <protection hidden="1"/>
    </xf>
    <xf numFmtId="0" fontId="10" fillId="2" borderId="8" xfId="17" applyFont="1" applyFill="1" applyBorder="1" applyAlignment="1" applyProtection="1">
      <alignment horizontal="center" vertical="center" textRotation="255" shrinkToFit="1"/>
      <protection hidden="1"/>
    </xf>
    <xf numFmtId="0" fontId="10" fillId="2" borderId="0" xfId="17" applyFont="1" applyFill="1" applyAlignment="1" applyProtection="1">
      <alignment horizontal="center" vertical="center" textRotation="255" shrinkToFit="1"/>
      <protection hidden="1"/>
    </xf>
    <xf numFmtId="0" fontId="10" fillId="2" borderId="9" xfId="17" applyFont="1" applyFill="1" applyBorder="1" applyAlignment="1" applyProtection="1">
      <alignment horizontal="center" vertical="center" textRotation="255" shrinkToFit="1"/>
      <protection hidden="1"/>
    </xf>
    <xf numFmtId="0" fontId="10" fillId="2" borderId="10" xfId="17" applyFont="1" applyFill="1" applyBorder="1" applyAlignment="1" applyProtection="1">
      <alignment horizontal="center" vertical="center" textRotation="255" shrinkToFit="1"/>
      <protection hidden="1"/>
    </xf>
    <xf numFmtId="0" fontId="10" fillId="2" borderId="12" xfId="17" applyFont="1" applyFill="1" applyBorder="1" applyAlignment="1" applyProtection="1">
      <alignment horizontal="center" vertical="center" textRotation="255" shrinkToFit="1"/>
      <protection hidden="1"/>
    </xf>
    <xf numFmtId="0" fontId="10" fillId="2" borderId="11" xfId="17" applyFont="1" applyFill="1" applyBorder="1" applyAlignment="1" applyProtection="1">
      <alignment horizontal="center" vertical="center" textRotation="255" shrinkToFit="1"/>
      <protection hidden="1"/>
    </xf>
    <xf numFmtId="0" fontId="10" fillId="0" borderId="7" xfId="17" applyFont="1" applyBorder="1" applyAlignment="1" applyProtection="1">
      <alignment vertical="center" shrinkToFit="1"/>
      <protection hidden="1"/>
    </xf>
    <xf numFmtId="185" fontId="10" fillId="3" borderId="37" xfId="17" applyNumberFormat="1" applyFont="1" applyFill="1" applyBorder="1" applyAlignment="1" applyProtection="1">
      <alignment horizontal="right" vertical="center" shrinkToFit="1"/>
      <protection locked="0" hidden="1"/>
    </xf>
    <xf numFmtId="185" fontId="10" fillId="3" borderId="38" xfId="17" applyNumberFormat="1" applyFont="1" applyFill="1" applyBorder="1" applyAlignment="1" applyProtection="1">
      <alignment horizontal="right" vertical="center" shrinkToFit="1"/>
      <protection locked="0" hidden="1"/>
    </xf>
    <xf numFmtId="185" fontId="10" fillId="3" borderId="39" xfId="17" applyNumberFormat="1" applyFont="1" applyFill="1" applyBorder="1" applyAlignment="1" applyProtection="1">
      <alignment horizontal="right" vertical="center" shrinkToFit="1"/>
      <protection locked="0" hidden="1"/>
    </xf>
    <xf numFmtId="185" fontId="10" fillId="3" borderId="42" xfId="17" applyNumberFormat="1" applyFont="1" applyFill="1" applyBorder="1" applyAlignment="1" applyProtection="1">
      <alignment horizontal="right" vertical="center" shrinkToFit="1"/>
      <protection locked="0" hidden="1"/>
    </xf>
    <xf numFmtId="185" fontId="10" fillId="3" borderId="43" xfId="17" applyNumberFormat="1" applyFont="1" applyFill="1" applyBorder="1" applyAlignment="1" applyProtection="1">
      <alignment horizontal="right" vertical="center" shrinkToFit="1"/>
      <protection locked="0" hidden="1"/>
    </xf>
    <xf numFmtId="185" fontId="10" fillId="3" borderId="44" xfId="17" applyNumberFormat="1" applyFont="1" applyFill="1" applyBorder="1" applyAlignment="1" applyProtection="1">
      <alignment horizontal="right" vertical="center" shrinkToFit="1"/>
      <protection locked="0" hidden="1"/>
    </xf>
    <xf numFmtId="185" fontId="10" fillId="0" borderId="10" xfId="17" applyNumberFormat="1" applyFont="1" applyBorder="1" applyAlignment="1" applyProtection="1">
      <alignment horizontal="right" vertical="center" shrinkToFit="1"/>
      <protection hidden="1"/>
    </xf>
    <xf numFmtId="185" fontId="10" fillId="0" borderId="12" xfId="17" applyNumberFormat="1" applyFont="1" applyBorder="1" applyAlignment="1" applyProtection="1">
      <alignment horizontal="right" vertical="center" shrinkToFit="1"/>
      <protection hidden="1"/>
    </xf>
    <xf numFmtId="0" fontId="10" fillId="2" borderId="23" xfId="17" applyFont="1" applyFill="1" applyBorder="1" applyAlignment="1" applyProtection="1">
      <alignment horizontal="center" vertical="center" shrinkToFit="1"/>
      <protection hidden="1"/>
    </xf>
    <xf numFmtId="0" fontId="10" fillId="2" borderId="26" xfId="17" applyFont="1" applyFill="1" applyBorder="1" applyAlignment="1" applyProtection="1">
      <alignment horizontal="center" vertical="center" shrinkToFit="1"/>
      <protection hidden="1"/>
    </xf>
    <xf numFmtId="0" fontId="48" fillId="0" borderId="0" xfId="17" applyFont="1" applyAlignment="1" applyProtection="1">
      <alignment horizontal="left" vertical="center"/>
      <protection hidden="1"/>
    </xf>
    <xf numFmtId="0" fontId="10" fillId="3" borderId="1" xfId="17" applyFont="1" applyFill="1" applyBorder="1" applyAlignment="1" applyProtection="1">
      <alignment horizontal="center" vertical="center"/>
      <protection hidden="1"/>
    </xf>
    <xf numFmtId="0" fontId="10" fillId="3" borderId="3" xfId="17" applyFont="1" applyFill="1" applyBorder="1" applyAlignment="1" applyProtection="1">
      <alignment horizontal="center" vertical="center"/>
      <protection hidden="1"/>
    </xf>
    <xf numFmtId="0" fontId="10" fillId="3" borderId="2" xfId="17" applyFont="1" applyFill="1" applyBorder="1" applyAlignment="1" applyProtection="1">
      <alignment horizontal="center" vertical="center"/>
      <protection hidden="1"/>
    </xf>
    <xf numFmtId="0" fontId="10" fillId="0" borderId="8" xfId="17" applyFont="1" applyBorder="1" applyAlignment="1" applyProtection="1">
      <alignment horizontal="left" vertical="center"/>
      <protection hidden="1"/>
    </xf>
    <xf numFmtId="0" fontId="10" fillId="0" borderId="0" xfId="17" applyFont="1" applyAlignment="1" applyProtection="1">
      <alignment horizontal="left" vertical="center"/>
      <protection hidden="1"/>
    </xf>
    <xf numFmtId="0" fontId="35" fillId="2" borderId="1" xfId="17" applyFont="1" applyFill="1" applyBorder="1" applyAlignment="1" applyProtection="1">
      <alignment horizontal="center" vertical="center" shrinkToFit="1"/>
      <protection hidden="1"/>
    </xf>
    <xf numFmtId="0" fontId="35" fillId="2" borderId="3" xfId="17" applyFont="1" applyFill="1" applyBorder="1" applyAlignment="1" applyProtection="1">
      <alignment horizontal="center" vertical="center" shrinkToFit="1"/>
      <protection hidden="1"/>
    </xf>
    <xf numFmtId="0" fontId="35" fillId="2" borderId="2" xfId="17" applyFont="1" applyFill="1" applyBorder="1" applyAlignment="1" applyProtection="1">
      <alignment horizontal="center" vertical="center" shrinkToFit="1"/>
      <protection hidden="1"/>
    </xf>
    <xf numFmtId="0" fontId="10" fillId="2" borderId="1" xfId="17" applyFont="1" applyFill="1" applyBorder="1" applyAlignment="1" applyProtection="1">
      <alignment horizontal="center" vertical="center" shrinkToFit="1"/>
      <protection hidden="1"/>
    </xf>
    <xf numFmtId="0" fontId="10" fillId="2" borderId="3" xfId="17" applyFont="1" applyFill="1" applyBorder="1" applyAlignment="1" applyProtection="1">
      <alignment horizontal="center" vertical="center" shrinkToFit="1"/>
      <protection hidden="1"/>
    </xf>
    <xf numFmtId="0" fontId="10" fillId="2" borderId="2" xfId="17" applyFont="1" applyFill="1" applyBorder="1" applyAlignment="1" applyProtection="1">
      <alignment horizontal="center" vertical="center" shrinkToFit="1"/>
      <protection hidden="1"/>
    </xf>
    <xf numFmtId="0" fontId="10" fillId="0" borderId="1" xfId="17" applyFont="1" applyBorder="1" applyAlignment="1" applyProtection="1">
      <alignment horizontal="left" vertical="center" shrinkToFit="1"/>
      <protection hidden="1"/>
    </xf>
    <xf numFmtId="0" fontId="10" fillId="0" borderId="3" xfId="17" applyFont="1" applyBorder="1" applyAlignment="1" applyProtection="1">
      <alignment horizontal="left" vertical="center" shrinkToFit="1"/>
      <protection hidden="1"/>
    </xf>
    <xf numFmtId="0" fontId="10" fillId="0" borderId="2" xfId="17" applyFont="1" applyBorder="1" applyAlignment="1" applyProtection="1">
      <alignment horizontal="left" vertical="center" shrinkToFit="1"/>
      <protection hidden="1"/>
    </xf>
    <xf numFmtId="0" fontId="10" fillId="3" borderId="1" xfId="17" applyFont="1" applyFill="1" applyBorder="1" applyAlignment="1" applyProtection="1">
      <alignment horizontal="left" vertical="center" shrinkToFit="1"/>
      <protection locked="0" hidden="1"/>
    </xf>
    <xf numFmtId="0" fontId="10" fillId="3" borderId="3" xfId="17" applyFont="1" applyFill="1" applyBorder="1" applyAlignment="1" applyProtection="1">
      <alignment horizontal="left" vertical="center" shrinkToFit="1"/>
      <protection locked="0" hidden="1"/>
    </xf>
    <xf numFmtId="0" fontId="10" fillId="3" borderId="2" xfId="17" applyFont="1" applyFill="1" applyBorder="1" applyAlignment="1" applyProtection="1">
      <alignment horizontal="left" vertical="center" shrinkToFit="1"/>
      <protection locked="0" hidden="1"/>
    </xf>
    <xf numFmtId="190" fontId="10" fillId="3" borderId="1" xfId="20" applyNumberFormat="1" applyFont="1" applyFill="1" applyBorder="1" applyAlignment="1" applyProtection="1">
      <alignment horizontal="center" vertical="center" shrinkToFit="1"/>
      <protection locked="0" hidden="1"/>
    </xf>
    <xf numFmtId="190" fontId="10" fillId="3" borderId="3" xfId="20" applyNumberFormat="1" applyFont="1" applyFill="1" applyBorder="1" applyAlignment="1" applyProtection="1">
      <alignment horizontal="center" vertical="center" shrinkToFit="1"/>
      <protection locked="0" hidden="1"/>
    </xf>
    <xf numFmtId="190" fontId="10" fillId="3" borderId="2" xfId="20" applyNumberFormat="1" applyFont="1" applyFill="1" applyBorder="1" applyAlignment="1" applyProtection="1">
      <alignment horizontal="center" vertical="center" shrinkToFit="1"/>
      <protection locked="0" hidden="1"/>
    </xf>
    <xf numFmtId="0" fontId="10" fillId="0" borderId="4" xfId="17" applyFont="1" applyBorder="1" applyAlignment="1" applyProtection="1">
      <alignment horizontal="left" vertical="center" shrinkToFit="1"/>
      <protection hidden="1"/>
    </xf>
    <xf numFmtId="0" fontId="10" fillId="0" borderId="7" xfId="17" applyFont="1" applyBorder="1" applyAlignment="1" applyProtection="1">
      <alignment horizontal="center" vertical="center" shrinkToFit="1"/>
      <protection hidden="1"/>
    </xf>
    <xf numFmtId="0" fontId="10" fillId="2" borderId="10" xfId="17" applyFont="1" applyFill="1" applyBorder="1" applyAlignment="1" applyProtection="1">
      <alignment horizontal="center" vertical="center" shrinkToFit="1"/>
      <protection hidden="1"/>
    </xf>
    <xf numFmtId="0" fontId="10" fillId="2" borderId="11" xfId="17" applyFont="1" applyFill="1" applyBorder="1" applyAlignment="1" applyProtection="1">
      <alignment horizontal="center" vertical="center" shrinkToFit="1"/>
      <protection hidden="1"/>
    </xf>
    <xf numFmtId="0" fontId="10" fillId="3" borderId="4" xfId="17" applyFont="1" applyFill="1" applyBorder="1" applyAlignment="1" applyProtection="1">
      <alignment horizontal="left" vertical="center" shrinkToFit="1"/>
      <protection locked="0" hidden="1"/>
    </xf>
    <xf numFmtId="0" fontId="10" fillId="2" borderId="1" xfId="17" applyFont="1" applyFill="1" applyBorder="1" applyAlignment="1" applyProtection="1">
      <alignment horizontal="center" vertical="center" wrapText="1" shrinkToFit="1"/>
      <protection hidden="1"/>
    </xf>
    <xf numFmtId="0" fontId="10" fillId="2" borderId="3" xfId="17" applyFont="1" applyFill="1" applyBorder="1" applyAlignment="1" applyProtection="1">
      <alignment horizontal="center" vertical="center" wrapText="1" shrinkToFit="1"/>
      <protection hidden="1"/>
    </xf>
    <xf numFmtId="0" fontId="10" fillId="2" borderId="2" xfId="17" applyFont="1" applyFill="1" applyBorder="1" applyAlignment="1" applyProtection="1">
      <alignment horizontal="center" vertical="center" wrapText="1" shrinkToFit="1"/>
      <protection hidden="1"/>
    </xf>
    <xf numFmtId="0" fontId="10" fillId="3" borderId="1" xfId="17" applyFont="1" applyFill="1" applyBorder="1" applyAlignment="1" applyProtection="1">
      <alignment horizontal="left" vertical="center" wrapText="1" shrinkToFit="1"/>
      <protection locked="0" hidden="1"/>
    </xf>
    <xf numFmtId="192" fontId="49" fillId="0" borderId="0" xfId="17" applyNumberFormat="1" applyFont="1" applyAlignment="1" applyProtection="1">
      <alignment horizontal="left" vertical="center" wrapText="1" shrinkToFit="1"/>
      <protection hidden="1"/>
    </xf>
    <xf numFmtId="0" fontId="44" fillId="0" borderId="0" xfId="17" quotePrefix="1" applyFont="1" applyAlignment="1" applyProtection="1">
      <alignment horizontal="center" vertical="center"/>
      <protection hidden="1"/>
    </xf>
    <xf numFmtId="0" fontId="10" fillId="3" borderId="23" xfId="17" applyFont="1" applyFill="1" applyBorder="1" applyAlignment="1" applyProtection="1">
      <alignment vertical="center" shrinkToFit="1"/>
      <protection locked="0" hidden="1"/>
    </xf>
    <xf numFmtId="180" fontId="10" fillId="0" borderId="4" xfId="17" applyNumberFormat="1" applyFont="1" applyBorder="1" applyAlignment="1" applyProtection="1">
      <alignment horizontal="center" vertical="center" shrinkToFit="1"/>
      <protection hidden="1"/>
    </xf>
    <xf numFmtId="0" fontId="10" fillId="3" borderId="1" xfId="17" applyFont="1" applyFill="1" applyBorder="1" applyAlignment="1" applyProtection="1">
      <alignment horizontal="center" vertical="center" shrinkToFit="1"/>
      <protection locked="0" hidden="1"/>
    </xf>
    <xf numFmtId="0" fontId="10" fillId="3" borderId="3" xfId="17" applyFont="1" applyFill="1" applyBorder="1" applyAlignment="1" applyProtection="1">
      <alignment horizontal="center" vertical="center" shrinkToFit="1"/>
      <protection locked="0" hidden="1"/>
    </xf>
    <xf numFmtId="0" fontId="10" fillId="0" borderId="0" xfId="17" applyFont="1" applyAlignment="1" applyProtection="1">
      <alignment vertical="center" shrinkToFit="1"/>
      <protection hidden="1"/>
    </xf>
    <xf numFmtId="2" fontId="10" fillId="0" borderId="1" xfId="17" applyNumberFormat="1" applyFont="1" applyBorder="1" applyAlignment="1" applyProtection="1">
      <alignment horizontal="center" vertical="center" shrinkToFit="1"/>
      <protection locked="0" hidden="1"/>
    </xf>
    <xf numFmtId="2" fontId="10" fillId="0" borderId="3" xfId="17" applyNumberFormat="1" applyFont="1" applyBorder="1" applyAlignment="1" applyProtection="1">
      <alignment horizontal="center" vertical="center" shrinkToFit="1"/>
      <protection locked="0" hidden="1"/>
    </xf>
    <xf numFmtId="2" fontId="10" fillId="0" borderId="2" xfId="17" applyNumberFormat="1" applyFont="1" applyBorder="1" applyAlignment="1" applyProtection="1">
      <alignment horizontal="center" vertical="center" shrinkToFit="1"/>
      <protection locked="0" hidden="1"/>
    </xf>
    <xf numFmtId="0" fontId="10" fillId="0" borderId="1" xfId="17" applyFont="1" applyBorder="1" applyAlignment="1" applyProtection="1">
      <alignment horizontal="center" vertical="center" shrinkToFit="1"/>
      <protection hidden="1"/>
    </xf>
    <xf numFmtId="0" fontId="10" fillId="0" borderId="3" xfId="17" applyFont="1" applyBorder="1" applyAlignment="1" applyProtection="1">
      <alignment horizontal="center" vertical="center" shrinkToFit="1"/>
      <protection hidden="1"/>
    </xf>
    <xf numFmtId="0" fontId="10" fillId="0" borderId="2" xfId="17" applyFont="1" applyBorder="1" applyAlignment="1" applyProtection="1">
      <alignment horizontal="center" vertical="center" shrinkToFit="1"/>
      <protection hidden="1"/>
    </xf>
    <xf numFmtId="0" fontId="10" fillId="0" borderId="0" xfId="17" applyFont="1" applyAlignment="1" applyProtection="1">
      <alignment horizontal="center" vertical="center" shrinkToFit="1"/>
      <protection hidden="1"/>
    </xf>
    <xf numFmtId="0" fontId="51" fillId="0" borderId="7" xfId="17" applyFont="1" applyBorder="1" applyAlignment="1" applyProtection="1">
      <alignment vertical="top" wrapText="1"/>
      <protection hidden="1"/>
    </xf>
    <xf numFmtId="0" fontId="51" fillId="0" borderId="0" xfId="17" applyFont="1" applyAlignment="1" applyProtection="1">
      <alignment vertical="top" wrapText="1"/>
      <protection hidden="1"/>
    </xf>
    <xf numFmtId="0" fontId="10" fillId="3" borderId="4" xfId="17" applyFont="1" applyFill="1" applyBorder="1" applyAlignment="1" applyProtection="1">
      <alignment vertical="center" shrinkToFit="1"/>
      <protection locked="0" hidden="1"/>
    </xf>
    <xf numFmtId="186" fontId="10" fillId="0" borderId="1" xfId="20" applyNumberFormat="1" applyFont="1" applyBorder="1" applyAlignment="1" applyProtection="1">
      <alignment horizontal="right" vertical="center" shrinkToFit="1"/>
      <protection hidden="1"/>
    </xf>
    <xf numFmtId="186" fontId="10" fillId="0" borderId="3" xfId="20" applyNumberFormat="1" applyFont="1" applyBorder="1" applyAlignment="1" applyProtection="1">
      <alignment horizontal="right" vertical="center" shrinkToFit="1"/>
      <protection hidden="1"/>
    </xf>
    <xf numFmtId="186" fontId="10" fillId="3" borderId="4" xfId="20" applyNumberFormat="1" applyFont="1" applyFill="1" applyBorder="1" applyAlignment="1" applyProtection="1">
      <alignment horizontal="right" vertical="center" shrinkToFit="1"/>
      <protection locked="0" hidden="1"/>
    </xf>
    <xf numFmtId="191" fontId="10" fillId="3" borderId="4" xfId="20" applyNumberFormat="1" applyFont="1" applyFill="1" applyBorder="1" applyAlignment="1" applyProtection="1">
      <alignment horizontal="right" vertical="center" shrinkToFit="1"/>
      <protection locked="0" hidden="1"/>
    </xf>
    <xf numFmtId="191" fontId="10" fillId="0" borderId="3" xfId="20" applyNumberFormat="1" applyFont="1" applyBorder="1" applyAlignment="1" applyProtection="1">
      <alignment horizontal="right" vertical="center" shrinkToFit="1"/>
      <protection hidden="1"/>
    </xf>
    <xf numFmtId="2" fontId="10" fillId="0" borderId="3" xfId="20" applyNumberFormat="1" applyFont="1" applyBorder="1" applyAlignment="1" applyProtection="1">
      <alignment horizontal="right" vertical="center" shrinkToFit="1"/>
      <protection hidden="1"/>
    </xf>
    <xf numFmtId="187" fontId="10" fillId="0" borderId="32" xfId="17" applyNumberFormat="1" applyFont="1" applyBorder="1" applyAlignment="1" applyProtection="1">
      <alignment horizontal="right" vertical="center" shrinkToFit="1"/>
      <protection hidden="1"/>
    </xf>
    <xf numFmtId="187" fontId="10" fillId="0" borderId="3" xfId="17" applyNumberFormat="1" applyFont="1" applyBorder="1" applyAlignment="1" applyProtection="1">
      <alignment horizontal="right" vertical="center" shrinkToFit="1"/>
      <protection hidden="1"/>
    </xf>
    <xf numFmtId="187" fontId="10" fillId="0" borderId="33" xfId="17" applyNumberFormat="1" applyFont="1" applyBorder="1" applyAlignment="1" applyProtection="1">
      <alignment horizontal="right" vertical="center" shrinkToFit="1"/>
      <protection hidden="1"/>
    </xf>
    <xf numFmtId="186" fontId="10" fillId="0" borderId="10" xfId="17" applyNumberFormat="1" applyFont="1" applyBorder="1" applyAlignment="1" applyProtection="1">
      <alignment horizontal="right" vertical="center" shrinkToFit="1"/>
      <protection hidden="1"/>
    </xf>
    <xf numFmtId="186" fontId="10" fillId="0" borderId="12" xfId="17" applyNumberFormat="1" applyFont="1" applyBorder="1" applyAlignment="1" applyProtection="1">
      <alignment horizontal="right" vertical="center" shrinkToFit="1"/>
      <protection hidden="1"/>
    </xf>
    <xf numFmtId="186" fontId="10" fillId="0" borderId="11" xfId="17" applyNumberFormat="1" applyFont="1" applyBorder="1" applyAlignment="1" applyProtection="1">
      <alignment horizontal="right" vertical="center" shrinkToFit="1"/>
      <protection hidden="1"/>
    </xf>
    <xf numFmtId="0" fontId="10" fillId="4" borderId="20" xfId="19" applyNumberFormat="1" applyFont="1" applyFill="1" applyBorder="1" applyAlignment="1" applyProtection="1">
      <alignment horizontal="right" vertical="center" shrinkToFit="1"/>
      <protection hidden="1"/>
    </xf>
    <xf numFmtId="0" fontId="10" fillId="4" borderId="21" xfId="19" applyNumberFormat="1" applyFont="1" applyFill="1" applyBorder="1" applyAlignment="1" applyProtection="1">
      <alignment horizontal="right" vertical="center" shrinkToFit="1"/>
      <protection hidden="1"/>
    </xf>
    <xf numFmtId="0" fontId="10" fillId="4" borderId="22" xfId="19" applyNumberFormat="1" applyFont="1" applyFill="1" applyBorder="1" applyAlignment="1" applyProtection="1">
      <alignment horizontal="right" vertical="center" shrinkToFit="1"/>
      <protection hidden="1"/>
    </xf>
    <xf numFmtId="187" fontId="10" fillId="0" borderId="19" xfId="17" applyNumberFormat="1" applyFont="1" applyBorder="1" applyAlignment="1" applyProtection="1">
      <alignment horizontal="right" vertical="center" shrinkToFit="1"/>
      <protection hidden="1"/>
    </xf>
    <xf numFmtId="0" fontId="10" fillId="2" borderId="5" xfId="17" applyFont="1" applyFill="1" applyBorder="1" applyAlignment="1" applyProtection="1">
      <alignment horizontal="center" vertical="center" wrapText="1" shrinkToFit="1"/>
      <protection hidden="1"/>
    </xf>
    <xf numFmtId="0" fontId="10" fillId="2" borderId="7" xfId="17" applyFont="1" applyFill="1" applyBorder="1" applyAlignment="1" applyProtection="1">
      <alignment horizontal="center" vertical="center" wrapText="1" shrinkToFit="1"/>
      <protection hidden="1"/>
    </xf>
    <xf numFmtId="0" fontId="10" fillId="2" borderId="6" xfId="17" applyFont="1" applyFill="1" applyBorder="1" applyAlignment="1" applyProtection="1">
      <alignment horizontal="center" vertical="center" wrapText="1" shrinkToFit="1"/>
      <protection hidden="1"/>
    </xf>
    <xf numFmtId="186" fontId="10" fillId="3" borderId="18" xfId="20" applyNumberFormat="1" applyFont="1" applyFill="1" applyBorder="1" applyAlignment="1" applyProtection="1">
      <alignment horizontal="right" vertical="center" shrinkToFit="1"/>
      <protection locked="0" hidden="1"/>
    </xf>
    <xf numFmtId="191" fontId="10" fillId="3" borderId="18" xfId="20" applyNumberFormat="1" applyFont="1" applyFill="1" applyBorder="1" applyAlignment="1" applyProtection="1">
      <alignment horizontal="right" vertical="center" shrinkToFit="1"/>
      <protection locked="0" hidden="1"/>
    </xf>
    <xf numFmtId="191" fontId="10" fillId="0" borderId="7" xfId="20" applyNumberFormat="1" applyFont="1" applyBorder="1" applyAlignment="1" applyProtection="1">
      <alignment horizontal="right" vertical="center" shrinkToFit="1"/>
      <protection hidden="1"/>
    </xf>
    <xf numFmtId="2" fontId="10" fillId="0" borderId="7" xfId="20" applyNumberFormat="1" applyFont="1" applyBorder="1" applyAlignment="1" applyProtection="1">
      <alignment horizontal="right" vertical="center" shrinkToFit="1"/>
      <protection hidden="1"/>
    </xf>
    <xf numFmtId="188" fontId="10" fillId="0" borderId="0" xfId="17" applyNumberFormat="1" applyFont="1" applyAlignment="1" applyProtection="1">
      <alignment horizontal="right" vertical="center" shrinkToFit="1"/>
      <protection hidden="1"/>
    </xf>
    <xf numFmtId="187" fontId="10" fillId="0" borderId="29" xfId="17" applyNumberFormat="1" applyFont="1" applyBorder="1" applyAlignment="1" applyProtection="1">
      <alignment horizontal="right" vertical="center" shrinkToFit="1"/>
      <protection hidden="1"/>
    </xf>
    <xf numFmtId="187" fontId="10" fillId="0" borderId="30" xfId="17" applyNumberFormat="1" applyFont="1" applyBorder="1" applyAlignment="1" applyProtection="1">
      <alignment horizontal="right" vertical="center" shrinkToFit="1"/>
      <protection hidden="1"/>
    </xf>
    <xf numFmtId="187" fontId="10" fillId="0" borderId="31" xfId="17" applyNumberFormat="1" applyFont="1" applyBorder="1" applyAlignment="1" applyProtection="1">
      <alignment horizontal="right" vertical="center" shrinkToFit="1"/>
      <protection hidden="1"/>
    </xf>
    <xf numFmtId="189" fontId="10" fillId="3" borderId="1" xfId="17" applyNumberFormat="1" applyFont="1" applyFill="1" applyBorder="1" applyAlignment="1" applyProtection="1">
      <alignment horizontal="center" vertical="center" shrinkToFit="1"/>
      <protection locked="0" hidden="1"/>
    </xf>
    <xf numFmtId="189" fontId="10" fillId="3" borderId="3" xfId="17" applyNumberFormat="1" applyFont="1" applyFill="1" applyBorder="1" applyAlignment="1" applyProtection="1">
      <alignment horizontal="center" vertical="center" shrinkToFit="1"/>
      <protection locked="0" hidden="1"/>
    </xf>
    <xf numFmtId="0" fontId="10" fillId="0" borderId="8" xfId="17" applyFont="1" applyBorder="1" applyAlignment="1" applyProtection="1">
      <alignment horizontal="center" vertical="center" shrinkToFit="1"/>
      <protection hidden="1"/>
    </xf>
    <xf numFmtId="181" fontId="10" fillId="2" borderId="10" xfId="17" applyNumberFormat="1" applyFont="1" applyFill="1" applyBorder="1" applyAlignment="1" applyProtection="1">
      <alignment horizontal="center" vertical="center" shrinkToFit="1"/>
      <protection hidden="1"/>
    </xf>
    <xf numFmtId="181" fontId="10" fillId="2" borderId="12" xfId="17" applyNumberFormat="1" applyFont="1" applyFill="1" applyBorder="1" applyAlignment="1" applyProtection="1">
      <alignment horizontal="center" vertical="center" shrinkToFit="1"/>
      <protection hidden="1"/>
    </xf>
    <xf numFmtId="181" fontId="10" fillId="2" borderId="9" xfId="17" applyNumberFormat="1" applyFont="1" applyFill="1" applyBorder="1" applyAlignment="1" applyProtection="1">
      <alignment horizontal="center" vertical="center" shrinkToFit="1"/>
      <protection hidden="1"/>
    </xf>
    <xf numFmtId="0" fontId="10" fillId="2" borderId="12" xfId="17" applyFont="1" applyFill="1" applyBorder="1" applyAlignment="1" applyProtection="1">
      <alignment horizontal="center" vertical="center" shrinkToFit="1"/>
      <protection hidden="1"/>
    </xf>
    <xf numFmtId="181" fontId="10" fillId="0" borderId="8" xfId="17" applyNumberFormat="1" applyFont="1" applyBorder="1" applyAlignment="1" applyProtection="1">
      <alignment horizontal="center" vertical="center" shrinkToFit="1"/>
      <protection hidden="1"/>
    </xf>
    <xf numFmtId="181" fontId="10" fillId="0" borderId="0" xfId="17" applyNumberFormat="1" applyFont="1" applyAlignment="1" applyProtection="1">
      <alignment horizontal="center" vertical="center" shrinkToFit="1"/>
      <protection hidden="1"/>
    </xf>
    <xf numFmtId="187" fontId="10" fillId="0" borderId="34" xfId="17" applyNumberFormat="1" applyFont="1" applyBorder="1" applyAlignment="1" applyProtection="1">
      <alignment horizontal="right" vertical="center" shrinkToFit="1"/>
      <protection hidden="1"/>
    </xf>
    <xf numFmtId="187" fontId="10" fillId="0" borderId="35" xfId="17" applyNumberFormat="1" applyFont="1" applyBorder="1" applyAlignment="1" applyProtection="1">
      <alignment horizontal="right" vertical="center" shrinkToFit="1"/>
      <protection hidden="1"/>
    </xf>
    <xf numFmtId="187" fontId="10" fillId="0" borderId="36" xfId="17" applyNumberFormat="1" applyFont="1" applyBorder="1" applyAlignment="1" applyProtection="1">
      <alignment horizontal="right" vertical="center" shrinkToFit="1"/>
      <protection hidden="1"/>
    </xf>
    <xf numFmtId="186" fontId="10" fillId="0" borderId="20" xfId="20" applyNumberFormat="1" applyFont="1" applyBorder="1" applyAlignment="1" applyProtection="1">
      <alignment horizontal="right" vertical="center" shrinkToFit="1"/>
      <protection hidden="1"/>
    </xf>
    <xf numFmtId="186" fontId="10" fillId="0" borderId="21" xfId="20" applyNumberFormat="1" applyFont="1" applyBorder="1" applyAlignment="1" applyProtection="1">
      <alignment horizontal="right" vertical="center" shrinkToFit="1"/>
      <protection hidden="1"/>
    </xf>
  </cellXfs>
  <cellStyles count="224">
    <cellStyle name="Excel Built-in Comma [0] 1" xfId="38" xr:uid="{00000000-0005-0000-0000-000000000000}"/>
    <cellStyle name="Excel Built-in Currency [0] 1" xfId="39" xr:uid="{00000000-0005-0000-0000-000001000000}"/>
    <cellStyle name="Excel Built-in Normal" xfId="40" xr:uid="{00000000-0005-0000-0000-000002000000}"/>
    <cellStyle name="Excel Built-in Normal 1" xfId="41" xr:uid="{00000000-0005-0000-0000-000003000000}"/>
    <cellStyle name="Excel Built-in Normal 1 2" xfId="42" xr:uid="{00000000-0005-0000-0000-000004000000}"/>
    <cellStyle name="Excel Built-in Normal 2" xfId="43" xr:uid="{00000000-0005-0000-0000-000005000000}"/>
    <cellStyle name="パーセント" xfId="20" builtinId="5"/>
    <cellStyle name="パーセント 2" xfId="2" xr:uid="{00000000-0005-0000-0000-000007000000}"/>
    <cellStyle name="パーセント 3" xfId="36" xr:uid="{00000000-0005-0000-0000-000008000000}"/>
    <cellStyle name="パーセント 3 2" xfId="57" xr:uid="{00000000-0005-0000-0000-000009000000}"/>
    <cellStyle name="パーセント 3 3" xfId="71" xr:uid="{00000000-0005-0000-0000-00000A000000}"/>
    <cellStyle name="パーセント 3 3 2" xfId="201" xr:uid="{00000000-0005-0000-0000-00000B000000}"/>
    <cellStyle name="パーセント 3 3 3" xfId="118" xr:uid="{00000000-0005-0000-0000-00000C000000}"/>
    <cellStyle name="パーセント 3 4" xfId="185" xr:uid="{00000000-0005-0000-0000-00000D000000}"/>
    <cellStyle name="パーセント 3 5" xfId="153" xr:uid="{00000000-0005-0000-0000-00000E000000}"/>
    <cellStyle name="パーセント 3 6" xfId="102" xr:uid="{00000000-0005-0000-0000-00000F000000}"/>
    <cellStyle name="パーセント 4" xfId="53" xr:uid="{00000000-0005-0000-0000-000010000000}"/>
    <cellStyle name="パーセント 4 2" xfId="77" xr:uid="{00000000-0005-0000-0000-000011000000}"/>
    <cellStyle name="パーセント 4 2 2" xfId="205" xr:uid="{00000000-0005-0000-0000-000012000000}"/>
    <cellStyle name="パーセント 4 2 3" xfId="122" xr:uid="{00000000-0005-0000-0000-000013000000}"/>
    <cellStyle name="パーセント 4 3" xfId="189" xr:uid="{00000000-0005-0000-0000-000014000000}"/>
    <cellStyle name="パーセント 4 4" xfId="156" xr:uid="{00000000-0005-0000-0000-000015000000}"/>
    <cellStyle name="パーセント 4 5" xfId="106" xr:uid="{00000000-0005-0000-0000-000016000000}"/>
    <cellStyle name="パーセント 5" xfId="66" xr:uid="{00000000-0005-0000-0000-000017000000}"/>
    <cellStyle name="パーセント 5 2" xfId="214" xr:uid="{00000000-0005-0000-0000-000018000000}"/>
    <cellStyle name="パーセント 5 3" xfId="164" xr:uid="{00000000-0005-0000-0000-000019000000}"/>
    <cellStyle name="パーセント 5 4" xfId="131" xr:uid="{00000000-0005-0000-0000-00001A000000}"/>
    <cellStyle name="パーセント 6" xfId="90" xr:uid="{00000000-0005-0000-0000-00001B000000}"/>
    <cellStyle name="パーセント 6 2" xfId="223" xr:uid="{00000000-0005-0000-0000-00001C000000}"/>
    <cellStyle name="パーセント 6 3" xfId="173" xr:uid="{00000000-0005-0000-0000-00001D000000}"/>
    <cellStyle name="パーセント 6 4" xfId="140" xr:uid="{00000000-0005-0000-0000-00001E000000}"/>
    <cellStyle name="パーセント 7" xfId="143" xr:uid="{00000000-0005-0000-0000-00001F000000}"/>
    <cellStyle name="ハイパーリンク 2" xfId="5" xr:uid="{00000000-0005-0000-0000-000020000000}"/>
    <cellStyle name="ハイパーリンク 2 2" xfId="61" xr:uid="{00000000-0005-0000-0000-000021000000}"/>
    <cellStyle name="桁区切り" xfId="19" builtinId="6"/>
    <cellStyle name="桁区切り 2" xfId="1" xr:uid="{00000000-0005-0000-0000-000023000000}"/>
    <cellStyle name="桁区切り 2 2" xfId="44" xr:uid="{00000000-0005-0000-0000-000024000000}"/>
    <cellStyle name="桁区切り 2 3" xfId="51" xr:uid="{00000000-0005-0000-0000-000025000000}"/>
    <cellStyle name="桁区切り 3" xfId="6" xr:uid="{00000000-0005-0000-0000-000026000000}"/>
    <cellStyle name="桁区切り 4" xfId="21" xr:uid="{00000000-0005-0000-0000-000027000000}"/>
    <cellStyle name="桁区切り 4 2" xfId="58" xr:uid="{00000000-0005-0000-0000-000028000000}"/>
    <cellStyle name="桁区切り 4 2 2" xfId="81" xr:uid="{00000000-0005-0000-0000-000029000000}"/>
    <cellStyle name="桁区切り 4 2 2 2" xfId="209" xr:uid="{00000000-0005-0000-0000-00002A000000}"/>
    <cellStyle name="桁区切り 4 2 2 3" xfId="126" xr:uid="{00000000-0005-0000-0000-00002B000000}"/>
    <cellStyle name="桁区切り 4 2 3" xfId="193" xr:uid="{00000000-0005-0000-0000-00002C000000}"/>
    <cellStyle name="桁区切り 4 2 4" xfId="160" xr:uid="{00000000-0005-0000-0000-00002D000000}"/>
    <cellStyle name="桁区切り 4 2 5" xfId="110" xr:uid="{00000000-0005-0000-0000-00002E000000}"/>
    <cellStyle name="桁区切り 4 3" xfId="45" xr:uid="{00000000-0005-0000-0000-00002F000000}"/>
    <cellStyle name="桁区切り 4 3 2" xfId="87" xr:uid="{00000000-0005-0000-0000-000030000000}"/>
    <cellStyle name="桁区切り 4 3 2 2" xfId="218" xr:uid="{00000000-0005-0000-0000-000031000000}"/>
    <cellStyle name="桁区切り 4 3 3" xfId="168" xr:uid="{00000000-0005-0000-0000-000032000000}"/>
    <cellStyle name="桁区切り 4 3 4" xfId="135" xr:uid="{00000000-0005-0000-0000-000033000000}"/>
    <cellStyle name="桁区切り 4 4" xfId="28" xr:uid="{00000000-0005-0000-0000-000034000000}"/>
    <cellStyle name="桁区切り 4 4 2" xfId="94" xr:uid="{00000000-0005-0000-0000-000035000000}"/>
    <cellStyle name="桁区切り 4 4 2 2" xfId="202" xr:uid="{00000000-0005-0000-0000-000036000000}"/>
    <cellStyle name="桁区切り 4 4 3" xfId="177" xr:uid="{00000000-0005-0000-0000-000037000000}"/>
    <cellStyle name="桁区切り 4 4 4" xfId="119" xr:uid="{00000000-0005-0000-0000-000038000000}"/>
    <cellStyle name="桁区切り 4 5" xfId="72" xr:uid="{00000000-0005-0000-0000-000039000000}"/>
    <cellStyle name="桁区切り 4 5 2" xfId="148" xr:uid="{00000000-0005-0000-0000-00003A000000}"/>
    <cellStyle name="桁区切り 4 6" xfId="186" xr:uid="{00000000-0005-0000-0000-00003B000000}"/>
    <cellStyle name="桁区切り 4 7" xfId="103" xr:uid="{00000000-0005-0000-0000-00003C000000}"/>
    <cellStyle name="桁区切り 5" xfId="37" xr:uid="{00000000-0005-0000-0000-00003D000000}"/>
    <cellStyle name="桁区切り 6" xfId="52" xr:uid="{00000000-0005-0000-0000-00003E000000}"/>
    <cellStyle name="桁区切り 6 2" xfId="76" xr:uid="{00000000-0005-0000-0000-00003F000000}"/>
    <cellStyle name="桁区切り 6 2 2" xfId="204" xr:uid="{00000000-0005-0000-0000-000040000000}"/>
    <cellStyle name="桁区切り 6 2 3" xfId="121" xr:uid="{00000000-0005-0000-0000-000041000000}"/>
    <cellStyle name="桁区切り 6 3" xfId="188" xr:uid="{00000000-0005-0000-0000-000042000000}"/>
    <cellStyle name="桁区切り 6 4" xfId="155" xr:uid="{00000000-0005-0000-0000-000043000000}"/>
    <cellStyle name="桁区切り 6 5" xfId="105" xr:uid="{00000000-0005-0000-0000-000044000000}"/>
    <cellStyle name="桁区切り 7" xfId="65" xr:uid="{00000000-0005-0000-0000-000045000000}"/>
    <cellStyle name="桁区切り 7 2" xfId="213" xr:uid="{00000000-0005-0000-0000-000046000000}"/>
    <cellStyle name="桁区切り 7 3" xfId="163" xr:uid="{00000000-0005-0000-0000-000047000000}"/>
    <cellStyle name="桁区切り 7 4" xfId="130" xr:uid="{00000000-0005-0000-0000-000048000000}"/>
    <cellStyle name="桁区切り 8" xfId="89" xr:uid="{00000000-0005-0000-0000-000049000000}"/>
    <cellStyle name="桁区切り 8 2" xfId="222" xr:uid="{00000000-0005-0000-0000-00004A000000}"/>
    <cellStyle name="桁区切り 8 3" xfId="172" xr:uid="{00000000-0005-0000-0000-00004B000000}"/>
    <cellStyle name="桁区切り 8 4" xfId="139" xr:uid="{00000000-0005-0000-0000-00004C000000}"/>
    <cellStyle name="桁区切り 9" xfId="142" xr:uid="{00000000-0005-0000-0000-00004D000000}"/>
    <cellStyle name="通貨 2" xfId="7" xr:uid="{00000000-0005-0000-0000-00004E000000}"/>
    <cellStyle name="通貨 2 2" xfId="54" xr:uid="{00000000-0005-0000-0000-00004F000000}"/>
    <cellStyle name="通貨 2 2 2" xfId="78" xr:uid="{00000000-0005-0000-0000-000050000000}"/>
    <cellStyle name="通貨 2 2 2 2" xfId="206" xr:uid="{00000000-0005-0000-0000-000051000000}"/>
    <cellStyle name="通貨 2 2 2 3" xfId="123" xr:uid="{00000000-0005-0000-0000-000052000000}"/>
    <cellStyle name="通貨 2 2 3" xfId="190" xr:uid="{00000000-0005-0000-0000-000053000000}"/>
    <cellStyle name="通貨 2 2 4" xfId="157" xr:uid="{00000000-0005-0000-0000-000054000000}"/>
    <cellStyle name="通貨 2 2 5" xfId="107" xr:uid="{00000000-0005-0000-0000-000055000000}"/>
    <cellStyle name="通貨 2 3" xfId="30" xr:uid="{00000000-0005-0000-0000-000056000000}"/>
    <cellStyle name="通貨 2 3 2" xfId="84" xr:uid="{00000000-0005-0000-0000-000057000000}"/>
    <cellStyle name="通貨 2 3 2 2" xfId="215" xr:uid="{00000000-0005-0000-0000-000058000000}"/>
    <cellStyle name="通貨 2 3 3" xfId="165" xr:uid="{00000000-0005-0000-0000-000059000000}"/>
    <cellStyle name="通貨 2 3 4" xfId="132" xr:uid="{00000000-0005-0000-0000-00005A000000}"/>
    <cellStyle name="通貨 2 4" xfId="25" xr:uid="{00000000-0005-0000-0000-00005B000000}"/>
    <cellStyle name="通貨 2 4 2" xfId="91" xr:uid="{00000000-0005-0000-0000-00005C000000}"/>
    <cellStyle name="通貨 2 4 2 2" xfId="196" xr:uid="{00000000-0005-0000-0000-00005D000000}"/>
    <cellStyle name="通貨 2 4 3" xfId="174" xr:uid="{00000000-0005-0000-0000-00005E000000}"/>
    <cellStyle name="通貨 2 4 4" xfId="113" xr:uid="{00000000-0005-0000-0000-00005F000000}"/>
    <cellStyle name="通貨 2 5" xfId="68" xr:uid="{00000000-0005-0000-0000-000060000000}"/>
    <cellStyle name="通貨 2 5 2" xfId="144" xr:uid="{00000000-0005-0000-0000-000061000000}"/>
    <cellStyle name="通貨 2 6" xfId="180" xr:uid="{00000000-0005-0000-0000-000062000000}"/>
    <cellStyle name="通貨 2 7" xfId="97" xr:uid="{00000000-0005-0000-0000-000063000000}"/>
    <cellStyle name="標準" xfId="0" builtinId="0"/>
    <cellStyle name="標準 10" xfId="35" xr:uid="{00000000-0005-0000-0000-000065000000}"/>
    <cellStyle name="標準 10 2" xfId="67" xr:uid="{00000000-0005-0000-0000-000066000000}"/>
    <cellStyle name="標準 10 2 2" xfId="200" xr:uid="{00000000-0005-0000-0000-000067000000}"/>
    <cellStyle name="標準 10 2 3" xfId="117" xr:uid="{00000000-0005-0000-0000-000068000000}"/>
    <cellStyle name="標準 10 3" xfId="184" xr:uid="{00000000-0005-0000-0000-000069000000}"/>
    <cellStyle name="標準 10 4" xfId="152" xr:uid="{00000000-0005-0000-0000-00006A000000}"/>
    <cellStyle name="標準 10 5" xfId="101" xr:uid="{00000000-0005-0000-0000-00006B000000}"/>
    <cellStyle name="標準 11" xfId="49" xr:uid="{00000000-0005-0000-0000-00006C000000}"/>
    <cellStyle name="標準 11 2" xfId="75" xr:uid="{00000000-0005-0000-0000-00006D000000}"/>
    <cellStyle name="標準 11 2 2" xfId="203" xr:uid="{00000000-0005-0000-0000-00006E000000}"/>
    <cellStyle name="標準 11 2 3" xfId="120" xr:uid="{00000000-0005-0000-0000-00006F000000}"/>
    <cellStyle name="標準 11 3" xfId="187" xr:uid="{00000000-0005-0000-0000-000070000000}"/>
    <cellStyle name="標準 11 4" xfId="154" xr:uid="{00000000-0005-0000-0000-000071000000}"/>
    <cellStyle name="標準 11 5" xfId="104" xr:uid="{00000000-0005-0000-0000-000072000000}"/>
    <cellStyle name="標準 12" xfId="63" xr:uid="{00000000-0005-0000-0000-000073000000}"/>
    <cellStyle name="標準 12 2" xfId="83" xr:uid="{00000000-0005-0000-0000-000074000000}"/>
    <cellStyle name="標準 12 2 2" xfId="212" xr:uid="{00000000-0005-0000-0000-000075000000}"/>
    <cellStyle name="標準 12 3" xfId="162" xr:uid="{00000000-0005-0000-0000-000076000000}"/>
    <cellStyle name="標準 12 4" xfId="129" xr:uid="{00000000-0005-0000-0000-000077000000}"/>
    <cellStyle name="標準 13" xfId="64" xr:uid="{00000000-0005-0000-0000-000078000000}"/>
    <cellStyle name="標準 13 2" xfId="221" xr:uid="{00000000-0005-0000-0000-000079000000}"/>
    <cellStyle name="標準 13 3" xfId="171" xr:uid="{00000000-0005-0000-0000-00007A000000}"/>
    <cellStyle name="標準 13 4" xfId="138" xr:uid="{00000000-0005-0000-0000-00007B000000}"/>
    <cellStyle name="標準 14" xfId="141" xr:uid="{00000000-0005-0000-0000-00007C000000}"/>
    <cellStyle name="標準 2" xfId="8" xr:uid="{00000000-0005-0000-0000-00007D000000}"/>
    <cellStyle name="標準 2 2" xfId="3" xr:uid="{00000000-0005-0000-0000-00007E000000}"/>
    <cellStyle name="標準 2 2 2" xfId="9" xr:uid="{00000000-0005-0000-0000-00007F000000}"/>
    <cellStyle name="標準 2 2 3" xfId="62" xr:uid="{00000000-0005-0000-0000-000080000000}"/>
    <cellStyle name="標準 2 2 3 2" xfId="74" xr:uid="{00000000-0005-0000-0000-000081000000}"/>
    <cellStyle name="標準 2 2 3 2 2" xfId="220" xr:uid="{00000000-0005-0000-0000-000082000000}"/>
    <cellStyle name="標準 2 2 3 2 3" xfId="170" xr:uid="{00000000-0005-0000-0000-000083000000}"/>
    <cellStyle name="標準 2 2 3 2 4" xfId="137" xr:uid="{00000000-0005-0000-0000-000084000000}"/>
    <cellStyle name="標準 2 2 3 3" xfId="96" xr:uid="{00000000-0005-0000-0000-000085000000}"/>
    <cellStyle name="標準 2 2 3 3 2" xfId="211" xr:uid="{00000000-0005-0000-0000-000086000000}"/>
    <cellStyle name="標準 2 2 3 3 3" xfId="179" xr:uid="{00000000-0005-0000-0000-000087000000}"/>
    <cellStyle name="標準 2 2 3 3 4" xfId="128" xr:uid="{00000000-0005-0000-0000-000088000000}"/>
    <cellStyle name="標準 2 2 3 4" xfId="149" xr:uid="{00000000-0005-0000-0000-000089000000}"/>
    <cellStyle name="標準 2 2 3 5" xfId="195" xr:uid="{00000000-0005-0000-0000-00008A000000}"/>
    <cellStyle name="標準 2 2 3 6" xfId="112" xr:uid="{00000000-0005-0000-0000-00008B000000}"/>
    <cellStyle name="標準 2 3" xfId="10" xr:uid="{00000000-0005-0000-0000-00008C000000}"/>
    <cellStyle name="標準 2 3 2" xfId="11" xr:uid="{00000000-0005-0000-0000-00008D000000}"/>
    <cellStyle name="標準 2 3 2 2" xfId="22" xr:uid="{00000000-0005-0000-0000-00008E000000}"/>
    <cellStyle name="標準 2 4" xfId="12" xr:uid="{00000000-0005-0000-0000-00008F000000}"/>
    <cellStyle name="標準 2 5" xfId="13" xr:uid="{00000000-0005-0000-0000-000090000000}"/>
    <cellStyle name="標準 2 6" xfId="60" xr:uid="{00000000-0005-0000-0000-000091000000}"/>
    <cellStyle name="標準 2_システム要件表_0201" xfId="48" xr:uid="{00000000-0005-0000-0000-000092000000}"/>
    <cellStyle name="標準 3" xfId="14" xr:uid="{00000000-0005-0000-0000-000093000000}"/>
    <cellStyle name="標準 3 2" xfId="46" xr:uid="{00000000-0005-0000-0000-000094000000}"/>
    <cellStyle name="標準 3 3" xfId="50" xr:uid="{00000000-0005-0000-0000-000095000000}"/>
    <cellStyle name="標準 4" xfId="15" xr:uid="{00000000-0005-0000-0000-000096000000}"/>
    <cellStyle name="標準 4 2" xfId="151" xr:uid="{00000000-0005-0000-0000-000097000000}"/>
    <cellStyle name="標準 4 3" xfId="150" xr:uid="{00000000-0005-0000-0000-000098000000}"/>
    <cellStyle name="標準 5" xfId="4" xr:uid="{00000000-0005-0000-0000-000099000000}"/>
    <cellStyle name="標準 6" xfId="16" xr:uid="{00000000-0005-0000-0000-00009A000000}"/>
    <cellStyle name="標準 6 2" xfId="55" xr:uid="{00000000-0005-0000-0000-00009B000000}"/>
    <cellStyle name="標準 6 2 2" xfId="79" xr:uid="{00000000-0005-0000-0000-00009C000000}"/>
    <cellStyle name="標準 6 2 2 2" xfId="207" xr:uid="{00000000-0005-0000-0000-00009D000000}"/>
    <cellStyle name="標準 6 2 2 3" xfId="124" xr:uid="{00000000-0005-0000-0000-00009E000000}"/>
    <cellStyle name="標準 6 2 3" xfId="191" xr:uid="{00000000-0005-0000-0000-00009F000000}"/>
    <cellStyle name="標準 6 2 4" xfId="158" xr:uid="{00000000-0005-0000-0000-0000A0000000}"/>
    <cellStyle name="標準 6 2 5" xfId="108" xr:uid="{00000000-0005-0000-0000-0000A1000000}"/>
    <cellStyle name="標準 6 3" xfId="31" xr:uid="{00000000-0005-0000-0000-0000A2000000}"/>
    <cellStyle name="標準 6 3 2" xfId="85" xr:uid="{00000000-0005-0000-0000-0000A3000000}"/>
    <cellStyle name="標準 6 3 2 2" xfId="216" xr:uid="{00000000-0005-0000-0000-0000A4000000}"/>
    <cellStyle name="標準 6 3 3" xfId="166" xr:uid="{00000000-0005-0000-0000-0000A5000000}"/>
    <cellStyle name="標準 6 3 4" xfId="133" xr:uid="{00000000-0005-0000-0000-0000A6000000}"/>
    <cellStyle name="標準 6 4" xfId="26" xr:uid="{00000000-0005-0000-0000-0000A7000000}"/>
    <cellStyle name="標準 6 4 2" xfId="92" xr:uid="{00000000-0005-0000-0000-0000A8000000}"/>
    <cellStyle name="標準 6 4 2 2" xfId="197" xr:uid="{00000000-0005-0000-0000-0000A9000000}"/>
    <cellStyle name="標準 6 4 3" xfId="175" xr:uid="{00000000-0005-0000-0000-0000AA000000}"/>
    <cellStyle name="標準 6 4 4" xfId="114" xr:uid="{00000000-0005-0000-0000-0000AB000000}"/>
    <cellStyle name="標準 6 5" xfId="69" xr:uid="{00000000-0005-0000-0000-0000AC000000}"/>
    <cellStyle name="標準 6 5 2" xfId="145" xr:uid="{00000000-0005-0000-0000-0000AD000000}"/>
    <cellStyle name="標準 6 6" xfId="181" xr:uid="{00000000-0005-0000-0000-0000AE000000}"/>
    <cellStyle name="標準 6 7" xfId="98" xr:uid="{00000000-0005-0000-0000-0000AF000000}"/>
    <cellStyle name="標準 63" xfId="47" xr:uid="{00000000-0005-0000-0000-0000B0000000}"/>
    <cellStyle name="標準 7" xfId="17" xr:uid="{00000000-0005-0000-0000-0000B1000000}"/>
    <cellStyle name="標準 7 2" xfId="33" xr:uid="{00000000-0005-0000-0000-0000B2000000}"/>
    <cellStyle name="標準 8" xfId="18" xr:uid="{00000000-0005-0000-0000-0000B3000000}"/>
    <cellStyle name="標準 8 2" xfId="56" xr:uid="{00000000-0005-0000-0000-0000B4000000}"/>
    <cellStyle name="標準 8 2 2" xfId="80" xr:uid="{00000000-0005-0000-0000-0000B5000000}"/>
    <cellStyle name="標準 8 2 2 2" xfId="208" xr:uid="{00000000-0005-0000-0000-0000B6000000}"/>
    <cellStyle name="標準 8 2 2 3" xfId="125" xr:uid="{00000000-0005-0000-0000-0000B7000000}"/>
    <cellStyle name="標準 8 2 3" xfId="192" xr:uid="{00000000-0005-0000-0000-0000B8000000}"/>
    <cellStyle name="標準 8 2 4" xfId="159" xr:uid="{00000000-0005-0000-0000-0000B9000000}"/>
    <cellStyle name="標準 8 2 5" xfId="109" xr:uid="{00000000-0005-0000-0000-0000BA000000}"/>
    <cellStyle name="標準 8 3" xfId="32" xr:uid="{00000000-0005-0000-0000-0000BB000000}"/>
    <cellStyle name="標準 8 3 2" xfId="86" xr:uid="{00000000-0005-0000-0000-0000BC000000}"/>
    <cellStyle name="標準 8 3 2 2" xfId="217" xr:uid="{00000000-0005-0000-0000-0000BD000000}"/>
    <cellStyle name="標準 8 3 3" xfId="167" xr:uid="{00000000-0005-0000-0000-0000BE000000}"/>
    <cellStyle name="標準 8 3 4" xfId="134" xr:uid="{00000000-0005-0000-0000-0000BF000000}"/>
    <cellStyle name="標準 8 4" xfId="27" xr:uid="{00000000-0005-0000-0000-0000C0000000}"/>
    <cellStyle name="標準 8 4 2" xfId="93" xr:uid="{00000000-0005-0000-0000-0000C1000000}"/>
    <cellStyle name="標準 8 4 2 2" xfId="198" xr:uid="{00000000-0005-0000-0000-0000C2000000}"/>
    <cellStyle name="標準 8 4 3" xfId="176" xr:uid="{00000000-0005-0000-0000-0000C3000000}"/>
    <cellStyle name="標準 8 4 4" xfId="115" xr:uid="{00000000-0005-0000-0000-0000C4000000}"/>
    <cellStyle name="標準 8 5" xfId="70" xr:uid="{00000000-0005-0000-0000-0000C5000000}"/>
    <cellStyle name="標準 8 5 2" xfId="146" xr:uid="{00000000-0005-0000-0000-0000C6000000}"/>
    <cellStyle name="標準 8 6" xfId="182" xr:uid="{00000000-0005-0000-0000-0000C7000000}"/>
    <cellStyle name="標準 8 7" xfId="99" xr:uid="{00000000-0005-0000-0000-0000C8000000}"/>
    <cellStyle name="標準 9" xfId="23" xr:uid="{00000000-0005-0000-0000-0000C9000000}"/>
    <cellStyle name="標準 9 2" xfId="59" xr:uid="{00000000-0005-0000-0000-0000CA000000}"/>
    <cellStyle name="標準 9 2 2" xfId="82" xr:uid="{00000000-0005-0000-0000-0000CB000000}"/>
    <cellStyle name="標準 9 2 2 2" xfId="210" xr:uid="{00000000-0005-0000-0000-0000CC000000}"/>
    <cellStyle name="標準 9 2 2 3" xfId="127" xr:uid="{00000000-0005-0000-0000-0000CD000000}"/>
    <cellStyle name="標準 9 2 3" xfId="194" xr:uid="{00000000-0005-0000-0000-0000CE000000}"/>
    <cellStyle name="標準 9 2 4" xfId="161" xr:uid="{00000000-0005-0000-0000-0000CF000000}"/>
    <cellStyle name="標準 9 2 5" xfId="111" xr:uid="{00000000-0005-0000-0000-0000D0000000}"/>
    <cellStyle name="標準 9 3" xfId="34" xr:uid="{00000000-0005-0000-0000-0000D1000000}"/>
    <cellStyle name="標準 9 3 2" xfId="88" xr:uid="{00000000-0005-0000-0000-0000D2000000}"/>
    <cellStyle name="標準 9 3 2 2" xfId="219" xr:uid="{00000000-0005-0000-0000-0000D3000000}"/>
    <cellStyle name="標準 9 3 3" xfId="169" xr:uid="{00000000-0005-0000-0000-0000D4000000}"/>
    <cellStyle name="標準 9 3 4" xfId="136" xr:uid="{00000000-0005-0000-0000-0000D5000000}"/>
    <cellStyle name="標準 9 4" xfId="29" xr:uid="{00000000-0005-0000-0000-0000D6000000}"/>
    <cellStyle name="標準 9 4 2" xfId="95" xr:uid="{00000000-0005-0000-0000-0000D7000000}"/>
    <cellStyle name="標準 9 4 2 2" xfId="199" xr:uid="{00000000-0005-0000-0000-0000D8000000}"/>
    <cellStyle name="標準 9 4 3" xfId="178" xr:uid="{00000000-0005-0000-0000-0000D9000000}"/>
    <cellStyle name="標準 9 4 4" xfId="116" xr:uid="{00000000-0005-0000-0000-0000DA000000}"/>
    <cellStyle name="標準 9 5" xfId="73" xr:uid="{00000000-0005-0000-0000-0000DB000000}"/>
    <cellStyle name="標準 9 5 2" xfId="147" xr:uid="{00000000-0005-0000-0000-0000DC000000}"/>
    <cellStyle name="標準 9 6" xfId="183" xr:uid="{00000000-0005-0000-0000-0000DD000000}"/>
    <cellStyle name="標準 9 7" xfId="100" xr:uid="{00000000-0005-0000-0000-0000DE000000}"/>
    <cellStyle name="標準_サーモジャケットの提案書" xfId="24" xr:uid="{00000000-0005-0000-0000-0000DF000000}"/>
  </cellStyles>
  <dxfs count="3">
    <dxf>
      <fill>
        <patternFill>
          <bgColor rgb="FFFFFFCC"/>
        </patternFill>
      </fill>
    </dxf>
    <dxf>
      <fill>
        <patternFill>
          <bgColor theme="0" tint="-4.9989318521683403E-2"/>
        </patternFill>
      </fill>
    </dxf>
    <dxf>
      <fill>
        <patternFill>
          <bgColor rgb="FFFFFFCC"/>
        </patternFill>
      </fill>
    </dxf>
  </dxfs>
  <tableStyles count="0" defaultTableStyle="TableStyleMedium2" defaultPivotStyle="PivotStyleLight16"/>
  <colors>
    <mruColors>
      <color rgb="FFFFFFCC"/>
      <color rgb="FF0000F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22</xdr:col>
      <xdr:colOff>88527</xdr:colOff>
      <xdr:row>0</xdr:row>
      <xdr:rowOff>85725</xdr:rowOff>
    </xdr:from>
    <xdr:to>
      <xdr:col>30</xdr:col>
      <xdr:colOff>203362</xdr:colOff>
      <xdr:row>0</xdr:row>
      <xdr:rowOff>416925</xdr:rowOff>
    </xdr:to>
    <xdr:sp macro="" textlink="">
      <xdr:nvSpPr>
        <xdr:cNvPr id="5" name="角丸四角形 4">
          <a:extLst>
            <a:ext uri="{FF2B5EF4-FFF2-40B4-BE49-F238E27FC236}">
              <a16:creationId xmlns:a16="http://schemas.microsoft.com/office/drawing/2014/main" id="{00000000-0008-0000-0000-000005000000}"/>
            </a:ext>
          </a:extLst>
        </xdr:cNvPr>
        <xdr:cNvSpPr/>
      </xdr:nvSpPr>
      <xdr:spPr>
        <a:xfrm>
          <a:off x="5019115" y="85725"/>
          <a:ext cx="1907776" cy="331200"/>
        </a:xfrm>
        <a:prstGeom prst="round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solidFill>
                <a:schemeClr val="accent6"/>
              </a:solidFill>
            </a:rPr>
            <a:t>燃料使用量を用いて計算</a:t>
          </a:r>
        </a:p>
      </xdr:txBody>
    </xdr:sp>
    <xdr:clientData/>
  </xdr:twoCellAnchor>
  <xdr:oneCellAnchor>
    <xdr:from>
      <xdr:col>0</xdr:col>
      <xdr:colOff>95250</xdr:colOff>
      <xdr:row>1</xdr:row>
      <xdr:rowOff>49752</xdr:rowOff>
    </xdr:from>
    <xdr:ext cx="6440807" cy="1103187"/>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95250" y="487902"/>
          <a:ext cx="6440807" cy="110318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en-US" sz="1100" b="0" i="0" u="none" strike="noStrike" kern="0" cap="none" spc="0" normalizeH="0" baseline="0" noProof="0">
              <a:ln>
                <a:noFill/>
              </a:ln>
              <a:solidFill>
                <a:srgbClr val="FF0000"/>
              </a:solidFill>
              <a:effectLst/>
              <a:uLnTx/>
              <a:uFillTx/>
              <a:latin typeface="+mn-lt"/>
              <a:ea typeface="+mn-ea"/>
              <a:cs typeface="+mn-cs"/>
            </a:rPr>
            <a:t>、</a:t>
          </a:r>
          <a:r>
            <a:rPr kumimoji="1" lang="ja-JP" altLang="ja-JP" sz="1100" b="0" i="0" u="sng" strike="noStrike" kern="0" cap="none" spc="0" normalizeH="0" baseline="0" noProof="0">
              <a:ln>
                <a:noFill/>
              </a:ln>
              <a:solidFill>
                <a:srgbClr val="FF0000"/>
              </a:solidFill>
              <a:effectLst/>
              <a:uLnTx/>
              <a:uFillTx/>
              <a:latin typeface="+mn-lt"/>
              <a:ea typeface="+mn-ea"/>
              <a:cs typeface="+mn-cs"/>
            </a:rPr>
            <a:t>本シートは</a:t>
          </a:r>
          <a:r>
            <a:rPr kumimoji="1" lang="ja-JP" altLang="en-US" sz="1100" b="0" i="0" u="sng" strike="noStrike" kern="0" cap="none" spc="0" normalizeH="0" baseline="0" noProof="0">
              <a:ln>
                <a:noFill/>
              </a:ln>
              <a:solidFill>
                <a:srgbClr val="FF0000"/>
              </a:solidFill>
              <a:effectLst/>
              <a:uLnTx/>
              <a:uFillTx/>
              <a:latin typeface="+mn-lt"/>
              <a:ea typeface="+mn-ea"/>
              <a:cs typeface="+mn-cs"/>
            </a:rPr>
            <a:t>「令和６年度補正予算 省エネルギー投資促進・需要構造転換支援事業費補助金（</a:t>
          </a:r>
          <a:r>
            <a:rPr kumimoji="1" lang="en-US" altLang="ja-JP" sz="1100" b="0" i="0" u="sng" strike="noStrike" kern="0" cap="none" spc="0" normalizeH="0" baseline="0" noProof="0">
              <a:ln>
                <a:noFill/>
              </a:ln>
              <a:solidFill>
                <a:srgbClr val="FF0000"/>
              </a:solidFill>
              <a:effectLst/>
              <a:uLnTx/>
              <a:uFillTx/>
              <a:latin typeface="+mn-lt"/>
              <a:ea typeface="+mn-ea"/>
              <a:cs typeface="+mn-cs"/>
            </a:rPr>
            <a:t>Ⅰ</a:t>
          </a:r>
          <a:r>
            <a:rPr kumimoji="1" lang="ja-JP" altLang="en-US" sz="1100" b="0" i="0" u="sng" strike="noStrike" kern="0" cap="none" spc="0" normalizeH="0" baseline="0" noProof="0">
              <a:ln>
                <a:noFill/>
              </a:ln>
              <a:solidFill>
                <a:srgbClr val="FF0000"/>
              </a:solidFill>
              <a:effectLst/>
              <a:uLnTx/>
              <a:uFillTx/>
              <a:latin typeface="+mn-lt"/>
              <a:ea typeface="+mn-ea"/>
              <a:cs typeface="+mn-cs"/>
            </a:rPr>
            <a:t>）工場・事業場型」のうち指定設備を導入する場合、又は「令和６年度補正予算 省エネルギー投資促進支援事業費補助金</a:t>
          </a:r>
          <a:r>
            <a:rPr kumimoji="1" lang="ja-JP" altLang="en-US" sz="1100" b="0" i="0" u="sng" strike="noStrike" kern="0" cap="none" spc="0" normalizeH="0" baseline="0" noProof="0">
              <a:ln>
                <a:noFill/>
              </a:ln>
              <a:solidFill>
                <a:srgbClr val="FF0000"/>
              </a:solidFill>
              <a:effectLst/>
              <a:uLnTx/>
              <a:uFillTx/>
              <a:latin typeface="+mn-ea"/>
              <a:ea typeface="+mn-ea"/>
              <a:cs typeface="+mn-cs"/>
            </a:rPr>
            <a:t>（</a:t>
          </a:r>
          <a:r>
            <a:rPr kumimoji="1" lang="en-US" altLang="ja-JP" sz="1100" b="0" i="0" u="sng" strike="noStrike" kern="0" cap="none" spc="0" normalizeH="0" baseline="0" noProof="0">
              <a:ln>
                <a:noFill/>
              </a:ln>
              <a:solidFill>
                <a:srgbClr val="FF0000"/>
              </a:solidFill>
              <a:effectLst/>
              <a:uLnTx/>
              <a:uFillTx/>
              <a:latin typeface="+mn-ea"/>
              <a:ea typeface="+mn-ea"/>
              <a:cs typeface="+mn-cs"/>
            </a:rPr>
            <a:t>Ⅲ</a:t>
          </a:r>
          <a:r>
            <a:rPr kumimoji="1" lang="ja-JP" altLang="en-US" sz="1100" b="0" i="0" u="sng" strike="noStrike" kern="0" cap="none" spc="0" normalizeH="0" baseline="0" noProof="0">
              <a:ln>
                <a:noFill/>
              </a:ln>
              <a:solidFill>
                <a:srgbClr val="FF0000"/>
              </a:solidFill>
              <a:effectLst/>
              <a:uLnTx/>
              <a:uFillTx/>
              <a:latin typeface="+mn-ea"/>
              <a:ea typeface="+mn-ea"/>
              <a:cs typeface="+mn-cs"/>
            </a:rPr>
            <a:t>）</a:t>
          </a:r>
          <a:r>
            <a:rPr kumimoji="1" lang="ja-JP" altLang="en-US" sz="1100" b="0" i="0" u="sng" strike="noStrike" kern="0" cap="none" spc="0" normalizeH="0" baseline="0" noProof="0">
              <a:ln>
                <a:noFill/>
              </a:ln>
              <a:solidFill>
                <a:srgbClr val="FF0000"/>
              </a:solidFill>
              <a:effectLst/>
              <a:uLnTx/>
              <a:uFillTx/>
              <a:latin typeface="+mn-lt"/>
              <a:ea typeface="+mn-ea"/>
              <a:cs typeface="+mn-cs"/>
            </a:rPr>
            <a:t>設備単位型」</a:t>
          </a:r>
          <a:r>
            <a:rPr kumimoji="1" lang="ja-JP" altLang="ja-JP" sz="1100" b="0" i="0" u="sng" strike="noStrike" kern="0" cap="none" spc="0" normalizeH="0" baseline="0" noProof="0">
              <a:ln>
                <a:noFill/>
              </a:ln>
              <a:solidFill>
                <a:srgbClr val="FF0000"/>
              </a:solidFill>
              <a:effectLst/>
              <a:uLnTx/>
              <a:uFillTx/>
              <a:latin typeface="+mn-lt"/>
              <a:ea typeface="+mn-ea"/>
              <a:cs typeface="+mn-cs"/>
            </a:rPr>
            <a:t>でのみ利用できます。</a:t>
          </a:r>
          <a:endParaRPr lang="ja-JP" altLang="ja-JP">
            <a:solidFill>
              <a:srgbClr val="FF0000"/>
            </a:solidFill>
            <a:effectLst/>
          </a:endParaRPr>
        </a:p>
      </xdr:txBody>
    </xdr:sp>
    <xdr:clientData/>
  </xdr:oneCellAnchor>
  <xdr:oneCellAnchor>
    <xdr:from>
      <xdr:col>30</xdr:col>
      <xdr:colOff>173692</xdr:colOff>
      <xdr:row>0</xdr:row>
      <xdr:rowOff>128868</xdr:rowOff>
    </xdr:from>
    <xdr:ext cx="598241" cy="264560"/>
    <xdr:sp macro="" textlink="">
      <xdr:nvSpPr>
        <xdr:cNvPr id="4" name="テキスト ボックス 3">
          <a:extLst>
            <a:ext uri="{FF2B5EF4-FFF2-40B4-BE49-F238E27FC236}">
              <a16:creationId xmlns:a16="http://schemas.microsoft.com/office/drawing/2014/main" id="{9633A82D-21E8-4900-9FBB-EE2E6297C870}"/>
            </a:ext>
          </a:extLst>
        </xdr:cNvPr>
        <xdr:cNvSpPr txBox="1"/>
      </xdr:nvSpPr>
      <xdr:spPr>
        <a:xfrm>
          <a:off x="6897221" y="128868"/>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22</xdr:col>
      <xdr:colOff>66675</xdr:colOff>
      <xdr:row>0</xdr:row>
      <xdr:rowOff>85725</xdr:rowOff>
    </xdr:from>
    <xdr:to>
      <xdr:col>30</xdr:col>
      <xdr:colOff>182631</xdr:colOff>
      <xdr:row>0</xdr:row>
      <xdr:rowOff>416925</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86325" y="85725"/>
          <a:ext cx="1868556" cy="331200"/>
        </a:xfrm>
        <a:prstGeom prst="round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solidFill>
                <a:schemeClr val="accent6"/>
              </a:solidFill>
            </a:rPr>
            <a:t>燃料使用量を用いて計算</a:t>
          </a:r>
        </a:p>
      </xdr:txBody>
    </xdr:sp>
    <xdr:clientData/>
  </xdr:twoCellAnchor>
  <xdr:oneCellAnchor>
    <xdr:from>
      <xdr:col>0</xdr:col>
      <xdr:colOff>95250</xdr:colOff>
      <xdr:row>1</xdr:row>
      <xdr:rowOff>49752</xdr:rowOff>
    </xdr:from>
    <xdr:ext cx="6440807" cy="1103187"/>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95250" y="487902"/>
          <a:ext cx="6440807" cy="110318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en-US" sz="1100">
              <a:solidFill>
                <a:srgbClr val="FF0000"/>
              </a:solidFill>
              <a:effectLst/>
              <a:latin typeface="+mn-lt"/>
              <a:ea typeface="+mn-ea"/>
              <a:cs typeface="+mn-cs"/>
            </a:rPr>
            <a:t>、</a:t>
          </a:r>
          <a:r>
            <a:rPr kumimoji="1" lang="ja-JP" altLang="ja-JP" sz="1100" b="0" i="0" u="sng" baseline="0">
              <a:solidFill>
                <a:srgbClr val="FF0000"/>
              </a:solidFill>
              <a:effectLst/>
              <a:latin typeface="+mn-lt"/>
              <a:ea typeface="+mn-ea"/>
              <a:cs typeface="+mn-cs"/>
            </a:rPr>
            <a:t>本シートは</a:t>
          </a:r>
          <a:r>
            <a:rPr kumimoji="1" lang="ja-JP" altLang="en-US" sz="1100" b="0" i="0" u="sng" baseline="0">
              <a:solidFill>
                <a:srgbClr val="FF0000"/>
              </a:solidFill>
              <a:effectLst/>
              <a:latin typeface="+mn-lt"/>
              <a:ea typeface="+mn-ea"/>
              <a:cs typeface="+mn-cs"/>
            </a:rPr>
            <a:t>「令和６年度補正予算 省エネルギー投資促進・需要構造転換支援事業費補助金（</a:t>
          </a:r>
          <a:r>
            <a:rPr kumimoji="1" lang="en-US" altLang="ja-JP" sz="1100" b="0" i="0" u="sng" baseline="0">
              <a:solidFill>
                <a:srgbClr val="FF0000"/>
              </a:solidFill>
              <a:effectLst/>
              <a:latin typeface="+mn-lt"/>
              <a:ea typeface="+mn-ea"/>
              <a:cs typeface="+mn-cs"/>
            </a:rPr>
            <a:t>Ⅰ</a:t>
          </a:r>
          <a:r>
            <a:rPr kumimoji="1" lang="ja-JP" altLang="en-US" sz="1100" b="0" i="0" u="sng" baseline="0">
              <a:solidFill>
                <a:srgbClr val="FF0000"/>
              </a:solidFill>
              <a:effectLst/>
              <a:latin typeface="+mn-lt"/>
              <a:ea typeface="+mn-ea"/>
              <a:cs typeface="+mn-cs"/>
            </a:rPr>
            <a:t>）工場・事業場型」のうち指定設備を導入する場合、又は「令和６年度補正予算 省エネルギー投資促進支援事業費補助金</a:t>
          </a:r>
          <a:r>
            <a:rPr kumimoji="1" lang="ja-JP" altLang="en-US" sz="1100" b="0" i="0" u="sng" baseline="0">
              <a:solidFill>
                <a:srgbClr val="FF0000"/>
              </a:solidFill>
              <a:effectLst/>
              <a:latin typeface="+mn-ea"/>
              <a:ea typeface="+mn-ea"/>
              <a:cs typeface="+mn-cs"/>
            </a:rPr>
            <a:t>（</a:t>
          </a:r>
          <a:r>
            <a:rPr kumimoji="1" lang="en-US" altLang="ja-JP" sz="1100" b="0" i="0" u="sng" baseline="0">
              <a:solidFill>
                <a:srgbClr val="FF0000"/>
              </a:solidFill>
              <a:effectLst/>
              <a:latin typeface="+mn-ea"/>
              <a:ea typeface="+mn-ea"/>
              <a:cs typeface="+mn-cs"/>
            </a:rPr>
            <a:t>Ⅲ</a:t>
          </a:r>
          <a:r>
            <a:rPr kumimoji="1" lang="ja-JP" altLang="en-US" sz="1100" b="0" i="0" u="sng" baseline="0">
              <a:solidFill>
                <a:srgbClr val="FF0000"/>
              </a:solidFill>
              <a:effectLst/>
              <a:latin typeface="+mn-ea"/>
              <a:ea typeface="+mn-ea"/>
              <a:cs typeface="+mn-cs"/>
            </a:rPr>
            <a:t>）</a:t>
          </a:r>
          <a:r>
            <a:rPr kumimoji="1" lang="ja-JP" altLang="en-US" sz="1100" b="0" i="0" u="sng" baseline="0">
              <a:solidFill>
                <a:srgbClr val="FF0000"/>
              </a:solidFill>
              <a:effectLst/>
              <a:latin typeface="+mn-lt"/>
              <a:ea typeface="+mn-ea"/>
              <a:cs typeface="+mn-cs"/>
            </a:rPr>
            <a:t>設備単位型」</a:t>
          </a:r>
          <a:r>
            <a:rPr kumimoji="1" lang="ja-JP" altLang="ja-JP" sz="1100" b="0" i="0" u="sng" baseline="0">
              <a:solidFill>
                <a:srgbClr val="FF0000"/>
              </a:solidFill>
              <a:effectLst/>
              <a:latin typeface="+mn-lt"/>
              <a:ea typeface="+mn-ea"/>
              <a:cs typeface="+mn-cs"/>
            </a:rPr>
            <a:t>でのみ利用できます。</a:t>
          </a:r>
          <a:endParaRPr lang="ja-JP" altLang="ja-JP">
            <a:solidFill>
              <a:srgbClr val="FF0000"/>
            </a:solidFill>
            <a:effectLst/>
          </a:endParaRPr>
        </a:p>
      </xdr:txBody>
    </xdr:sp>
    <xdr:clientData/>
  </xdr:oneCellAnchor>
  <xdr:oneCellAnchor>
    <xdr:from>
      <xdr:col>30</xdr:col>
      <xdr:colOff>180975</xdr:colOff>
      <xdr:row>0</xdr:row>
      <xdr:rowOff>104775</xdr:rowOff>
    </xdr:from>
    <xdr:ext cx="598241" cy="264560"/>
    <xdr:sp macro="" textlink="">
      <xdr:nvSpPr>
        <xdr:cNvPr id="6" name="テキスト ボックス 5">
          <a:extLst>
            <a:ext uri="{FF2B5EF4-FFF2-40B4-BE49-F238E27FC236}">
              <a16:creationId xmlns:a16="http://schemas.microsoft.com/office/drawing/2014/main" id="{8CB14991-FFB5-4A6C-BE73-DACCCAC9F1B9}"/>
            </a:ext>
          </a:extLst>
        </xdr:cNvPr>
        <xdr:cNvSpPr txBox="1"/>
      </xdr:nvSpPr>
      <xdr:spPr>
        <a:xfrm>
          <a:off x="6753225" y="104775"/>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twoCellAnchor>
    <xdr:from>
      <xdr:col>34</xdr:col>
      <xdr:colOff>113885</xdr:colOff>
      <xdr:row>0</xdr:row>
      <xdr:rowOff>114300</xdr:rowOff>
    </xdr:from>
    <xdr:to>
      <xdr:col>40</xdr:col>
      <xdr:colOff>569430</xdr:colOff>
      <xdr:row>1</xdr:row>
      <xdr:rowOff>25400</xdr:rowOff>
    </xdr:to>
    <xdr:sp macro="" textlink="">
      <xdr:nvSpPr>
        <xdr:cNvPr id="8" name="吹き出し: 四角形 7">
          <a:extLst>
            <a:ext uri="{FF2B5EF4-FFF2-40B4-BE49-F238E27FC236}">
              <a16:creationId xmlns:a16="http://schemas.microsoft.com/office/drawing/2014/main" id="{0140787D-DDBA-4A14-A30A-7F41EDA29352}"/>
            </a:ext>
          </a:extLst>
        </xdr:cNvPr>
        <xdr:cNvSpPr/>
      </xdr:nvSpPr>
      <xdr:spPr>
        <a:xfrm>
          <a:off x="6895271" y="114300"/>
          <a:ext cx="6947039" cy="345937"/>
        </a:xfrm>
        <a:prstGeom prst="wedgeRectCallout">
          <a:avLst>
            <a:gd name="adj1" fmla="val -30955"/>
            <a:gd name="adj2" fmla="val 38338"/>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100">
              <a:solidFill>
                <a:sysClr val="windowText" lastClr="000000"/>
              </a:solidFill>
            </a:rPr>
            <a:t>最終的に非表示にする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9525">
          <a:solidFill>
            <a:srgbClr val="0000FF"/>
          </a:solidFill>
        </a:ln>
      </a:spPr>
      <a:bodyPr vertOverflow="clip" horzOverflow="clip" rtlCol="0" anchor="t"/>
      <a:lstStyle>
        <a:defPPr algn="l">
          <a:defRPr kumimoji="1" sz="1050" b="1">
            <a:solidFill>
              <a:srgbClr val="FF0000"/>
            </a:solidFill>
            <a:effectLst/>
            <a:latin typeface="ＭＳ Ｐ明朝" panose="02020600040205080304" pitchFamily="18" charset="-128"/>
            <a:ea typeface="ＭＳ Ｐ明朝" panose="02020600040205080304" pitchFamily="18"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V43"/>
  <sheetViews>
    <sheetView showGridLines="0" tabSelected="1" view="pageBreakPreview" zoomScaleNormal="85" zoomScaleSheetLayoutView="100" workbookViewId="0">
      <selection activeCell="I7" sqref="I7:R7"/>
    </sheetView>
  </sheetViews>
  <sheetFormatPr defaultColWidth="9" defaultRowHeight="12"/>
  <cols>
    <col min="1" max="32" width="2.90625" style="39" customWidth="1"/>
    <col min="33" max="33" width="0.81640625" style="39" customWidth="1"/>
    <col min="34" max="34" width="3.36328125" style="39" customWidth="1"/>
    <col min="35" max="35" width="18" style="39" customWidth="1"/>
    <col min="36" max="36" width="9" style="39" customWidth="1"/>
    <col min="37" max="37" width="22" style="39" customWidth="1"/>
    <col min="38" max="40" width="9" style="39" customWidth="1"/>
    <col min="41" max="16384" width="9" style="39"/>
  </cols>
  <sheetData>
    <row r="1" spans="1:48" ht="34.5" customHeight="1">
      <c r="A1" s="121" t="s">
        <v>120</v>
      </c>
      <c r="B1" s="121"/>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37"/>
      <c r="AG1" s="37"/>
      <c r="AH1" s="37"/>
      <c r="AI1" s="38"/>
      <c r="AJ1" s="38"/>
      <c r="AK1" s="38"/>
      <c r="AL1" s="38"/>
      <c r="AM1" s="38"/>
      <c r="AN1" s="38"/>
      <c r="AO1" s="38"/>
      <c r="AP1" s="38"/>
      <c r="AQ1" s="38"/>
      <c r="AR1" s="38"/>
      <c r="AS1" s="38"/>
      <c r="AT1" s="38"/>
      <c r="AU1" s="38"/>
      <c r="AV1" s="38"/>
    </row>
    <row r="2" spans="1:48" ht="34.5" customHeight="1"/>
    <row r="3" spans="1:48" ht="69" customHeight="1"/>
    <row r="4" spans="1:48" ht="15" customHeight="1">
      <c r="B4" s="122"/>
      <c r="C4" s="123"/>
      <c r="D4" s="123"/>
      <c r="E4" s="124"/>
      <c r="F4" s="125" t="s">
        <v>118</v>
      </c>
      <c r="G4" s="126"/>
      <c r="H4" s="126"/>
      <c r="I4" s="126"/>
      <c r="J4" s="126"/>
      <c r="K4" s="126"/>
      <c r="AI4" s="40"/>
      <c r="AJ4" s="40"/>
      <c r="AK4" s="40"/>
      <c r="AL4" s="40"/>
    </row>
    <row r="5" spans="1:48" ht="15" customHeight="1">
      <c r="A5" s="39" t="s">
        <v>71</v>
      </c>
      <c r="AI5" s="40" t="s">
        <v>93</v>
      </c>
      <c r="AJ5" s="40"/>
      <c r="AK5" s="40"/>
      <c r="AL5" s="40"/>
    </row>
    <row r="6" spans="1:48" s="42" customFormat="1" ht="15" customHeight="1">
      <c r="A6" s="39"/>
      <c r="B6" s="130" t="s">
        <v>73</v>
      </c>
      <c r="C6" s="131"/>
      <c r="D6" s="131"/>
      <c r="E6" s="131"/>
      <c r="F6" s="131"/>
      <c r="G6" s="131"/>
      <c r="H6" s="132"/>
      <c r="I6" s="133" t="s">
        <v>77</v>
      </c>
      <c r="J6" s="134"/>
      <c r="K6" s="134"/>
      <c r="L6" s="134"/>
      <c r="M6" s="134"/>
      <c r="N6" s="134"/>
      <c r="O6" s="134"/>
      <c r="P6" s="134"/>
      <c r="Q6" s="134"/>
      <c r="R6" s="135"/>
      <c r="S6" s="41"/>
      <c r="T6" s="82"/>
      <c r="U6" s="82"/>
      <c r="V6" s="82"/>
      <c r="W6" s="82"/>
      <c r="X6" s="82"/>
      <c r="Y6" s="82"/>
      <c r="Z6" s="82"/>
      <c r="AA6" s="82"/>
      <c r="AB6" s="82"/>
      <c r="AC6" s="82"/>
      <c r="AD6" s="82"/>
      <c r="AE6" s="82"/>
      <c r="AF6" s="82"/>
      <c r="AG6" s="82"/>
      <c r="AI6" s="43" t="s">
        <v>70</v>
      </c>
      <c r="AJ6" s="43"/>
      <c r="AK6" s="43"/>
      <c r="AL6" s="43"/>
    </row>
    <row r="7" spans="1:48" s="42" customFormat="1" ht="15" customHeight="1">
      <c r="A7" s="39"/>
      <c r="B7" s="127" t="s">
        <v>134</v>
      </c>
      <c r="C7" s="128"/>
      <c r="D7" s="128"/>
      <c r="E7" s="128"/>
      <c r="F7" s="128"/>
      <c r="G7" s="128"/>
      <c r="H7" s="129"/>
      <c r="I7" s="136"/>
      <c r="J7" s="137"/>
      <c r="K7" s="137"/>
      <c r="L7" s="137"/>
      <c r="M7" s="137"/>
      <c r="N7" s="137"/>
      <c r="O7" s="137"/>
      <c r="P7" s="137"/>
      <c r="Q7" s="137"/>
      <c r="R7" s="138"/>
      <c r="S7" s="41"/>
      <c r="T7" s="82" t="s">
        <v>108</v>
      </c>
      <c r="U7" s="82"/>
      <c r="V7" s="82"/>
      <c r="W7" s="82"/>
      <c r="X7" s="82"/>
      <c r="Y7" s="82"/>
      <c r="Z7" s="82"/>
      <c r="AA7" s="82"/>
      <c r="AB7" s="82"/>
      <c r="AC7" s="82"/>
      <c r="AD7" s="82"/>
      <c r="AE7" s="82"/>
      <c r="AF7" s="82"/>
      <c r="AG7" s="82"/>
      <c r="AI7" s="43"/>
      <c r="AJ7" s="43"/>
      <c r="AK7" s="43"/>
      <c r="AL7" s="43"/>
    </row>
    <row r="8" spans="1:48" s="42" customFormat="1" ht="3" customHeight="1">
      <c r="A8" s="39"/>
      <c r="B8" s="44"/>
      <c r="C8" s="44"/>
      <c r="D8" s="44"/>
      <c r="E8" s="44"/>
      <c r="F8" s="44"/>
      <c r="G8" s="44"/>
      <c r="H8" s="44"/>
      <c r="I8" s="44"/>
      <c r="J8" s="44"/>
      <c r="K8" s="44"/>
      <c r="L8" s="44"/>
      <c r="M8" s="44"/>
      <c r="N8" s="44"/>
      <c r="O8" s="44"/>
      <c r="P8" s="44"/>
      <c r="Q8" s="44"/>
      <c r="R8" s="44"/>
      <c r="S8" s="45"/>
      <c r="T8" s="45"/>
      <c r="U8" s="45"/>
      <c r="V8" s="45"/>
      <c r="W8" s="45"/>
      <c r="X8" s="45"/>
      <c r="Y8" s="45"/>
      <c r="Z8" s="45"/>
      <c r="AA8" s="45"/>
      <c r="AB8" s="45"/>
      <c r="AC8" s="45"/>
      <c r="AD8" s="45"/>
      <c r="AE8" s="45"/>
      <c r="AF8" s="45"/>
      <c r="AG8" s="39"/>
      <c r="AI8" s="43"/>
      <c r="AJ8" s="43"/>
      <c r="AK8" s="43"/>
      <c r="AL8" s="43"/>
    </row>
    <row r="9" spans="1:48" s="42" customFormat="1" ht="15" customHeight="1">
      <c r="A9" s="39" t="s">
        <v>2</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39"/>
      <c r="AI9" s="43" t="s">
        <v>15</v>
      </c>
      <c r="AJ9" s="43"/>
      <c r="AK9" s="43"/>
      <c r="AL9" s="43"/>
    </row>
    <row r="10" spans="1:48" s="42" customFormat="1" ht="15" customHeight="1">
      <c r="A10" s="39"/>
      <c r="B10" s="78" t="s">
        <v>121</v>
      </c>
      <c r="C10" s="78"/>
      <c r="D10" s="78"/>
      <c r="E10" s="78"/>
      <c r="F10" s="78"/>
      <c r="G10" s="78"/>
      <c r="H10" s="78"/>
      <c r="I10" s="136" t="s">
        <v>9</v>
      </c>
      <c r="J10" s="137"/>
      <c r="K10" s="137"/>
      <c r="L10" s="137"/>
      <c r="M10" s="137"/>
      <c r="N10" s="137"/>
      <c r="O10" s="137"/>
      <c r="P10" s="137"/>
      <c r="Q10" s="137"/>
      <c r="R10" s="137"/>
      <c r="S10" s="41"/>
      <c r="T10" s="82" t="s">
        <v>122</v>
      </c>
      <c r="U10" s="82"/>
      <c r="V10" s="82"/>
      <c r="W10" s="82"/>
      <c r="X10" s="82"/>
      <c r="Y10" s="82"/>
      <c r="Z10" s="82"/>
      <c r="AA10" s="82"/>
      <c r="AB10" s="82"/>
      <c r="AC10" s="82"/>
      <c r="AD10" s="82"/>
      <c r="AE10" s="82"/>
      <c r="AF10" s="82"/>
      <c r="AG10" s="82"/>
      <c r="AI10" s="43" t="s">
        <v>11</v>
      </c>
      <c r="AJ10" s="43"/>
      <c r="AK10" s="43"/>
      <c r="AL10" s="43"/>
    </row>
    <row r="11" spans="1:48" s="42" customFormat="1" ht="30" customHeight="1">
      <c r="A11" s="39"/>
      <c r="B11" s="78" t="s">
        <v>1</v>
      </c>
      <c r="C11" s="78"/>
      <c r="D11" s="78"/>
      <c r="E11" s="78"/>
      <c r="F11" s="78"/>
      <c r="G11" s="78"/>
      <c r="H11" s="78"/>
      <c r="I11" s="150" t="s">
        <v>103</v>
      </c>
      <c r="J11" s="137"/>
      <c r="K11" s="137"/>
      <c r="L11" s="137"/>
      <c r="M11" s="137"/>
      <c r="N11" s="137"/>
      <c r="O11" s="137"/>
      <c r="P11" s="137"/>
      <c r="Q11" s="137"/>
      <c r="R11" s="137"/>
      <c r="S11" s="46"/>
      <c r="T11" s="82" t="s">
        <v>109</v>
      </c>
      <c r="U11" s="82"/>
      <c r="V11" s="82"/>
      <c r="W11" s="82"/>
      <c r="X11" s="82"/>
      <c r="Y11" s="82"/>
      <c r="Z11" s="82"/>
      <c r="AA11" s="82"/>
      <c r="AB11" s="82"/>
      <c r="AC11" s="82"/>
      <c r="AD11" s="82"/>
      <c r="AE11" s="82"/>
      <c r="AF11" s="82"/>
      <c r="AG11" s="82"/>
      <c r="AI11" s="43"/>
      <c r="AJ11" s="43"/>
      <c r="AK11" s="43"/>
      <c r="AL11" s="43"/>
    </row>
    <row r="12" spans="1:48" s="42" customFormat="1" ht="15" customHeight="1">
      <c r="A12" s="39"/>
      <c r="B12" s="78" t="s">
        <v>72</v>
      </c>
      <c r="C12" s="78"/>
      <c r="D12" s="78"/>
      <c r="E12" s="78"/>
      <c r="F12" s="78"/>
      <c r="G12" s="78"/>
      <c r="H12" s="78"/>
      <c r="I12" s="136" t="s">
        <v>89</v>
      </c>
      <c r="J12" s="137"/>
      <c r="K12" s="137"/>
      <c r="L12" s="137"/>
      <c r="M12" s="137"/>
      <c r="N12" s="137"/>
      <c r="O12" s="137"/>
      <c r="P12" s="137"/>
      <c r="Q12" s="137"/>
      <c r="R12" s="137"/>
      <c r="S12" s="46"/>
      <c r="T12" s="82" t="s">
        <v>110</v>
      </c>
      <c r="U12" s="82"/>
      <c r="V12" s="82"/>
      <c r="W12" s="82"/>
      <c r="X12" s="82"/>
      <c r="Y12" s="82"/>
      <c r="Z12" s="82"/>
      <c r="AA12" s="82"/>
      <c r="AB12" s="82"/>
      <c r="AC12" s="82"/>
      <c r="AD12" s="82"/>
      <c r="AE12" s="82"/>
      <c r="AF12" s="82"/>
      <c r="AG12" s="82"/>
      <c r="AI12" s="43"/>
      <c r="AJ12" s="43"/>
      <c r="AK12" s="43"/>
      <c r="AL12" s="43"/>
    </row>
    <row r="13" spans="1:48" s="42" customFormat="1" ht="15" customHeight="1">
      <c r="A13" s="39"/>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39"/>
      <c r="AI13" s="43"/>
      <c r="AJ13" s="43"/>
      <c r="AK13" s="43"/>
      <c r="AL13" s="43"/>
    </row>
    <row r="14" spans="1:48" s="42" customFormat="1" ht="15" customHeight="1">
      <c r="A14" s="35"/>
      <c r="B14" s="152" t="s">
        <v>111</v>
      </c>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52"/>
      <c r="AC14" s="152"/>
      <c r="AD14" s="152"/>
      <c r="AE14" s="152"/>
      <c r="AF14" s="152"/>
      <c r="AG14" s="152"/>
      <c r="AH14" s="36"/>
      <c r="AI14" s="47"/>
      <c r="AJ14" s="47"/>
      <c r="AK14" s="47"/>
      <c r="AL14" s="47"/>
      <c r="AM14" s="48"/>
      <c r="AN14" s="48"/>
      <c r="AO14" s="48"/>
      <c r="AP14" s="36"/>
      <c r="AQ14" s="36"/>
      <c r="AR14" s="36"/>
      <c r="AS14" s="36"/>
      <c r="AT14" s="36"/>
    </row>
    <row r="15" spans="1:48" s="42" customFormat="1" ht="15" customHeight="1">
      <c r="A15" s="35" t="s">
        <v>106</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39"/>
    </row>
    <row r="16" spans="1:48" s="42" customFormat="1" ht="15" customHeight="1">
      <c r="A16" s="39"/>
      <c r="B16" s="78" t="s">
        <v>75</v>
      </c>
      <c r="C16" s="78"/>
      <c r="D16" s="78"/>
      <c r="E16" s="78"/>
      <c r="F16" s="78"/>
      <c r="G16" s="78"/>
      <c r="H16" s="78"/>
      <c r="I16" s="153" t="s">
        <v>21</v>
      </c>
      <c r="J16" s="153"/>
      <c r="K16" s="153"/>
      <c r="L16" s="153"/>
      <c r="M16" s="153"/>
      <c r="N16" s="153"/>
      <c r="O16" s="153"/>
      <c r="P16" s="153"/>
      <c r="Q16" s="153"/>
      <c r="R16" s="153"/>
      <c r="S16" s="45"/>
      <c r="T16" s="82" t="s">
        <v>112</v>
      </c>
      <c r="U16" s="82"/>
      <c r="V16" s="82"/>
      <c r="W16" s="82"/>
      <c r="X16" s="82"/>
      <c r="Y16" s="82"/>
      <c r="Z16" s="82"/>
      <c r="AA16" s="82"/>
      <c r="AB16" s="82"/>
      <c r="AC16" s="82"/>
      <c r="AD16" s="82"/>
      <c r="AE16" s="82"/>
      <c r="AF16" s="82"/>
      <c r="AG16" s="82"/>
    </row>
    <row r="17" spans="1:36" s="42" customFormat="1" ht="15" customHeight="1">
      <c r="A17" s="39"/>
      <c r="B17" s="119" t="s">
        <v>104</v>
      </c>
      <c r="C17" s="78"/>
      <c r="D17" s="78"/>
      <c r="E17" s="78"/>
      <c r="F17" s="78"/>
      <c r="G17" s="78"/>
      <c r="H17" s="78"/>
      <c r="I17" s="146" t="s">
        <v>50</v>
      </c>
      <c r="J17" s="146"/>
      <c r="K17" s="146"/>
      <c r="L17" s="146"/>
      <c r="M17" s="146"/>
      <c r="N17" s="146"/>
      <c r="O17" s="146"/>
      <c r="P17" s="146"/>
      <c r="Q17" s="146"/>
      <c r="R17" s="146"/>
      <c r="S17" s="41"/>
      <c r="T17" s="82" t="s">
        <v>113</v>
      </c>
      <c r="U17" s="82"/>
      <c r="V17" s="82"/>
      <c r="W17" s="82"/>
      <c r="X17" s="82"/>
      <c r="Y17" s="82"/>
      <c r="Z17" s="82"/>
      <c r="AA17" s="82"/>
      <c r="AB17" s="82"/>
      <c r="AC17" s="82"/>
      <c r="AD17" s="82"/>
      <c r="AE17" s="82"/>
      <c r="AF17" s="82"/>
      <c r="AG17" s="82"/>
    </row>
    <row r="18" spans="1:36" s="42" customFormat="1" ht="30" customHeight="1">
      <c r="A18" s="39"/>
      <c r="B18" s="49"/>
      <c r="C18" s="147" t="s">
        <v>105</v>
      </c>
      <c r="D18" s="148"/>
      <c r="E18" s="148"/>
      <c r="F18" s="148"/>
      <c r="G18" s="148"/>
      <c r="H18" s="149"/>
      <c r="I18" s="158">
        <f>VLOOKUP($I$17,'&lt;給湯器&gt;マスタ'!$B$6:$F$24,2,FALSE)</f>
        <v>41.8</v>
      </c>
      <c r="J18" s="159"/>
      <c r="K18" s="159"/>
      <c r="L18" s="159"/>
      <c r="M18" s="159"/>
      <c r="N18" s="159"/>
      <c r="O18" s="160"/>
      <c r="P18" s="161" t="str">
        <f>VLOOKUP($I$17,'&lt;給湯器&gt;マスタ'!$B$6:$F$24,3,FALSE)</f>
        <v>MJ/L</v>
      </c>
      <c r="Q18" s="162"/>
      <c r="R18" s="163"/>
      <c r="S18" s="41"/>
      <c r="T18" s="81" t="s">
        <v>124</v>
      </c>
      <c r="U18" s="82"/>
      <c r="V18" s="82"/>
      <c r="W18" s="82"/>
      <c r="X18" s="82"/>
      <c r="Y18" s="82"/>
      <c r="Z18" s="82"/>
      <c r="AA18" s="82"/>
      <c r="AB18" s="82"/>
      <c r="AC18" s="82"/>
      <c r="AD18" s="82"/>
      <c r="AE18" s="82"/>
      <c r="AF18" s="82"/>
      <c r="AG18" s="82"/>
    </row>
    <row r="19" spans="1:36" s="42" customFormat="1" ht="15" customHeight="1">
      <c r="A19" s="39"/>
      <c r="B19" s="78" t="str">
        <f>VLOOKUP($I$17,'&lt;給湯器&gt;マスタ'!B6:H24,6,0)</f>
        <v>定格給湯熱効率</v>
      </c>
      <c r="C19" s="78"/>
      <c r="D19" s="78"/>
      <c r="E19" s="78"/>
      <c r="F19" s="78"/>
      <c r="G19" s="78"/>
      <c r="H19" s="78"/>
      <c r="I19" s="139">
        <v>78</v>
      </c>
      <c r="J19" s="140"/>
      <c r="K19" s="140"/>
      <c r="L19" s="140"/>
      <c r="M19" s="140"/>
      <c r="N19" s="140"/>
      <c r="O19" s="141"/>
      <c r="P19" s="142" t="str">
        <f>VLOOKUP($I$17,'&lt;給湯器&gt;マスタ'!B6:H24,7,0)</f>
        <v>%</v>
      </c>
      <c r="Q19" s="142"/>
      <c r="R19" s="142"/>
      <c r="S19" s="41"/>
      <c r="T19" s="81" t="s">
        <v>117</v>
      </c>
      <c r="U19" s="82"/>
      <c r="V19" s="82"/>
      <c r="W19" s="82"/>
      <c r="X19" s="82"/>
      <c r="Y19" s="82"/>
      <c r="Z19" s="82"/>
      <c r="AA19" s="82"/>
      <c r="AB19" s="82"/>
      <c r="AC19" s="82"/>
      <c r="AD19" s="82"/>
      <c r="AE19" s="82"/>
      <c r="AF19" s="82"/>
      <c r="AG19" s="82"/>
    </row>
    <row r="20" spans="1:36" s="42" customFormat="1" ht="3" customHeight="1">
      <c r="A20" s="39"/>
      <c r="B20" s="45"/>
      <c r="C20" s="45"/>
      <c r="D20" s="45"/>
      <c r="E20" s="50"/>
      <c r="F20" s="50"/>
      <c r="G20" s="50"/>
      <c r="H20" s="50"/>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39"/>
    </row>
    <row r="21" spans="1:36" s="42" customFormat="1" ht="15" customHeight="1">
      <c r="A21" s="35" t="s">
        <v>107</v>
      </c>
      <c r="B21" s="45"/>
      <c r="C21" s="45"/>
      <c r="D21" s="45"/>
      <c r="E21" s="50"/>
      <c r="F21" s="50"/>
      <c r="G21" s="50"/>
      <c r="H21" s="50"/>
      <c r="I21" s="45"/>
      <c r="J21" s="45"/>
      <c r="K21" s="45"/>
      <c r="L21" s="45"/>
      <c r="M21" s="45"/>
      <c r="N21" s="45"/>
      <c r="O21" s="45"/>
      <c r="P21" s="45"/>
      <c r="Q21" s="45"/>
      <c r="R21" s="45"/>
      <c r="S21" s="45"/>
      <c r="T21" s="82"/>
      <c r="U21" s="82"/>
      <c r="V21" s="82"/>
      <c r="W21" s="82"/>
      <c r="X21" s="82"/>
      <c r="Y21" s="82"/>
      <c r="Z21" s="82"/>
      <c r="AA21" s="82"/>
      <c r="AB21" s="82"/>
      <c r="AC21" s="82"/>
      <c r="AD21" s="82"/>
      <c r="AE21" s="82"/>
      <c r="AF21" s="82"/>
      <c r="AG21" s="82"/>
    </row>
    <row r="22" spans="1:36" s="42" customFormat="1" ht="45" customHeight="1">
      <c r="A22" s="39"/>
      <c r="B22" s="75" t="s">
        <v>78</v>
      </c>
      <c r="C22" s="76"/>
      <c r="D22" s="76"/>
      <c r="E22" s="76"/>
      <c r="F22" s="76"/>
      <c r="G22" s="76"/>
      <c r="H22" s="77"/>
      <c r="I22" s="136" t="s">
        <v>8</v>
      </c>
      <c r="J22" s="137"/>
      <c r="K22" s="137"/>
      <c r="L22" s="137"/>
      <c r="M22" s="137"/>
      <c r="N22" s="137"/>
      <c r="O22" s="137"/>
      <c r="P22" s="137"/>
      <c r="Q22" s="137"/>
      <c r="R22" s="138"/>
      <c r="T22" s="81" t="s">
        <v>125</v>
      </c>
      <c r="U22" s="82"/>
      <c r="V22" s="82"/>
      <c r="W22" s="82"/>
      <c r="X22" s="82"/>
      <c r="Y22" s="82"/>
      <c r="Z22" s="82"/>
      <c r="AA22" s="82"/>
      <c r="AB22" s="82"/>
      <c r="AC22" s="82"/>
      <c r="AD22" s="82"/>
      <c r="AE22" s="82"/>
      <c r="AF22" s="82"/>
      <c r="AG22" s="82"/>
      <c r="AI22" s="51" t="s">
        <v>13</v>
      </c>
      <c r="AJ22" s="52">
        <f>IF(I22="有り",0.9,1)</f>
        <v>0.9</v>
      </c>
    </row>
    <row r="23" spans="1:36" s="42" customFormat="1" ht="15" customHeight="1">
      <c r="A23" s="39"/>
      <c r="B23" s="78" t="s">
        <v>74</v>
      </c>
      <c r="C23" s="78"/>
      <c r="D23" s="78"/>
      <c r="E23" s="78"/>
      <c r="F23" s="78"/>
      <c r="G23" s="78"/>
      <c r="H23" s="78"/>
      <c r="I23" s="155">
        <v>1</v>
      </c>
      <c r="J23" s="156"/>
      <c r="K23" s="156"/>
      <c r="L23" s="156"/>
      <c r="M23" s="156"/>
      <c r="N23" s="156"/>
      <c r="O23" s="156"/>
      <c r="P23" s="154" t="s">
        <v>115</v>
      </c>
      <c r="Q23" s="154"/>
      <c r="R23" s="154"/>
      <c r="T23" s="82" t="s">
        <v>116</v>
      </c>
      <c r="U23" s="82"/>
      <c r="V23" s="82"/>
      <c r="W23" s="82"/>
      <c r="X23" s="82"/>
      <c r="Y23" s="82"/>
      <c r="Z23" s="82"/>
      <c r="AA23" s="82"/>
      <c r="AB23" s="82"/>
      <c r="AC23" s="82"/>
      <c r="AD23" s="82"/>
      <c r="AE23" s="82"/>
      <c r="AF23" s="82"/>
      <c r="AG23" s="82"/>
    </row>
    <row r="24" spans="1:36" s="42" customFormat="1" ht="3" customHeight="1">
      <c r="A24" s="39"/>
      <c r="B24" s="71"/>
      <c r="C24" s="71"/>
      <c r="D24" s="71"/>
      <c r="E24" s="143"/>
      <c r="F24" s="143"/>
      <c r="G24" s="143"/>
      <c r="H24" s="143"/>
      <c r="I24" s="110"/>
      <c r="J24" s="110"/>
      <c r="K24" s="110"/>
      <c r="L24" s="110"/>
      <c r="M24" s="110"/>
      <c r="N24" s="110"/>
      <c r="O24" s="110"/>
      <c r="P24" s="110"/>
      <c r="Q24" s="110"/>
      <c r="R24" s="110"/>
      <c r="S24" s="164"/>
      <c r="T24" s="164"/>
      <c r="U24" s="164"/>
      <c r="V24" s="164"/>
      <c r="W24" s="157"/>
      <c r="X24" s="157"/>
      <c r="Y24" s="157"/>
      <c r="Z24" s="157"/>
      <c r="AA24" s="157"/>
      <c r="AB24" s="157"/>
      <c r="AC24" s="157"/>
      <c r="AD24" s="157"/>
      <c r="AE24" s="157"/>
      <c r="AF24" s="157"/>
      <c r="AG24" s="39"/>
    </row>
    <row r="25" spans="1:36" ht="14.25" customHeight="1">
      <c r="A25" s="39" t="s">
        <v>97</v>
      </c>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50"/>
      <c r="AF25" s="50"/>
    </row>
    <row r="26" spans="1:36" ht="15" customHeight="1">
      <c r="B26" s="101" t="str">
        <f>VLOOKUP($I$17,'&lt;給湯器&gt;マスタ'!$B$6:$F$24,5,FALSE)</f>
        <v>油</v>
      </c>
      <c r="C26" s="102"/>
      <c r="D26" s="103"/>
      <c r="E26" s="75" t="s">
        <v>4</v>
      </c>
      <c r="F26" s="77"/>
      <c r="G26" s="75" t="s">
        <v>16</v>
      </c>
      <c r="H26" s="76"/>
      <c r="I26" s="76"/>
      <c r="J26" s="76"/>
      <c r="K26" s="76"/>
      <c r="L26" s="76"/>
      <c r="M26" s="76"/>
      <c r="N26" s="119" t="s">
        <v>7</v>
      </c>
      <c r="O26" s="119"/>
      <c r="P26" s="119"/>
      <c r="Q26" s="119"/>
      <c r="R26" s="119"/>
      <c r="S26" s="119"/>
      <c r="T26" s="119"/>
      <c r="U26" s="93" t="s">
        <v>76</v>
      </c>
      <c r="V26" s="93"/>
      <c r="W26" s="93"/>
      <c r="X26" s="93"/>
      <c r="Y26" s="93"/>
      <c r="Z26" s="93"/>
      <c r="AA26" s="93"/>
      <c r="AB26" s="53"/>
      <c r="AC26" s="53"/>
      <c r="AD26" s="53"/>
      <c r="AE26" s="53"/>
      <c r="AF26" s="53"/>
    </row>
    <row r="27" spans="1:36" ht="15" customHeight="1" thickBot="1">
      <c r="B27" s="104"/>
      <c r="C27" s="105"/>
      <c r="D27" s="106"/>
      <c r="E27" s="144"/>
      <c r="F27" s="145"/>
      <c r="G27" s="79" t="str">
        <f>VLOOKUP($I$17,'&lt;給湯器&gt;マスタ'!$B$6:$I$24,4,FALSE)</f>
        <v>L</v>
      </c>
      <c r="H27" s="80"/>
      <c r="I27" s="80"/>
      <c r="J27" s="80"/>
      <c r="K27" s="80"/>
      <c r="L27" s="80"/>
      <c r="M27" s="80"/>
      <c r="N27" s="120" t="str">
        <f>IF(P19=" ","","("&amp;P19&amp;")")</f>
        <v>(%)</v>
      </c>
      <c r="O27" s="120"/>
      <c r="P27" s="120"/>
      <c r="Q27" s="120"/>
      <c r="R27" s="120"/>
      <c r="S27" s="120"/>
      <c r="T27" s="120"/>
      <c r="U27" s="94" t="s">
        <v>12</v>
      </c>
      <c r="V27" s="94"/>
      <c r="W27" s="94"/>
      <c r="X27" s="94"/>
      <c r="Y27" s="94"/>
      <c r="Z27" s="94"/>
      <c r="AA27" s="94"/>
      <c r="AB27" s="54"/>
      <c r="AC27" s="54"/>
      <c r="AD27" s="54"/>
      <c r="AE27" s="54"/>
      <c r="AF27" s="54"/>
    </row>
    <row r="28" spans="1:36" ht="15" customHeight="1" thickTop="1">
      <c r="B28" s="104"/>
      <c r="C28" s="105"/>
      <c r="D28" s="106"/>
      <c r="E28" s="96">
        <v>4</v>
      </c>
      <c r="F28" s="97"/>
      <c r="G28" s="111">
        <v>2450</v>
      </c>
      <c r="H28" s="112"/>
      <c r="I28" s="112"/>
      <c r="J28" s="112"/>
      <c r="K28" s="112"/>
      <c r="L28" s="112"/>
      <c r="M28" s="113"/>
      <c r="N28" s="87">
        <f>$I$19</f>
        <v>78</v>
      </c>
      <c r="O28" s="88"/>
      <c r="P28" s="88"/>
      <c r="Q28" s="88"/>
      <c r="R28" s="88"/>
      <c r="S28" s="88"/>
      <c r="T28" s="88"/>
      <c r="U28" s="89">
        <f>ROUNDDOWN(G28*$I$18*$N28/100*$AJ$22,0)</f>
        <v>71891</v>
      </c>
      <c r="V28" s="89"/>
      <c r="W28" s="89"/>
      <c r="X28" s="89"/>
      <c r="Y28" s="89"/>
      <c r="Z28" s="89"/>
      <c r="AA28" s="89"/>
      <c r="AB28" s="55"/>
      <c r="AC28" s="55"/>
      <c r="AD28" s="55"/>
      <c r="AE28" s="55"/>
      <c r="AF28" s="55"/>
    </row>
    <row r="29" spans="1:36" ht="15" customHeight="1">
      <c r="B29" s="104"/>
      <c r="C29" s="105"/>
      <c r="D29" s="106"/>
      <c r="E29" s="96">
        <v>5</v>
      </c>
      <c r="F29" s="97"/>
      <c r="G29" s="90">
        <v>2450</v>
      </c>
      <c r="H29" s="91"/>
      <c r="I29" s="91"/>
      <c r="J29" s="91"/>
      <c r="K29" s="91"/>
      <c r="L29" s="91"/>
      <c r="M29" s="92"/>
      <c r="N29" s="87">
        <f t="shared" ref="N29:N39" si="0">$I$19</f>
        <v>78</v>
      </c>
      <c r="O29" s="88"/>
      <c r="P29" s="88"/>
      <c r="Q29" s="88"/>
      <c r="R29" s="88"/>
      <c r="S29" s="88"/>
      <c r="T29" s="88"/>
      <c r="U29" s="89">
        <f>ROUNDDOWN(G29*$I$18*$N29/100*$AJ$22,0)</f>
        <v>71891</v>
      </c>
      <c r="V29" s="89"/>
      <c r="W29" s="89"/>
      <c r="X29" s="89"/>
      <c r="Y29" s="89"/>
      <c r="Z29" s="89"/>
      <c r="AA29" s="89"/>
      <c r="AB29" s="55"/>
      <c r="AC29" s="55"/>
      <c r="AD29" s="55"/>
      <c r="AE29" s="55"/>
      <c r="AF29" s="55"/>
    </row>
    <row r="30" spans="1:36" ht="15" customHeight="1">
      <c r="B30" s="104"/>
      <c r="C30" s="105"/>
      <c r="D30" s="106"/>
      <c r="E30" s="96">
        <v>6</v>
      </c>
      <c r="F30" s="97"/>
      <c r="G30" s="90">
        <v>2450</v>
      </c>
      <c r="H30" s="91"/>
      <c r="I30" s="91"/>
      <c r="J30" s="91"/>
      <c r="K30" s="91"/>
      <c r="L30" s="91"/>
      <c r="M30" s="92"/>
      <c r="N30" s="87">
        <f t="shared" si="0"/>
        <v>78</v>
      </c>
      <c r="O30" s="88"/>
      <c r="P30" s="88"/>
      <c r="Q30" s="88"/>
      <c r="R30" s="88"/>
      <c r="S30" s="88"/>
      <c r="T30" s="88"/>
      <c r="U30" s="89">
        <f t="shared" ref="U30:U39" si="1">ROUNDDOWN(G30*$I$18*$N30/100*$AJ$22,0)</f>
        <v>71891</v>
      </c>
      <c r="V30" s="89"/>
      <c r="W30" s="89"/>
      <c r="X30" s="89"/>
      <c r="Y30" s="89"/>
      <c r="Z30" s="89"/>
      <c r="AA30" s="89"/>
      <c r="AB30" s="55"/>
      <c r="AC30" s="55"/>
      <c r="AD30" s="55"/>
      <c r="AE30" s="55"/>
      <c r="AF30" s="55"/>
    </row>
    <row r="31" spans="1:36" ht="15" customHeight="1">
      <c r="B31" s="104"/>
      <c r="C31" s="105"/>
      <c r="D31" s="106"/>
      <c r="E31" s="96">
        <v>7</v>
      </c>
      <c r="F31" s="97"/>
      <c r="G31" s="90">
        <v>2450</v>
      </c>
      <c r="H31" s="91"/>
      <c r="I31" s="91"/>
      <c r="J31" s="91"/>
      <c r="K31" s="91"/>
      <c r="L31" s="91"/>
      <c r="M31" s="92"/>
      <c r="N31" s="87">
        <f t="shared" si="0"/>
        <v>78</v>
      </c>
      <c r="O31" s="88"/>
      <c r="P31" s="88"/>
      <c r="Q31" s="88"/>
      <c r="R31" s="88"/>
      <c r="S31" s="88"/>
      <c r="T31" s="88"/>
      <c r="U31" s="89">
        <f t="shared" si="1"/>
        <v>71891</v>
      </c>
      <c r="V31" s="89"/>
      <c r="W31" s="89"/>
      <c r="X31" s="89"/>
      <c r="Y31" s="89"/>
      <c r="Z31" s="89"/>
      <c r="AA31" s="89"/>
      <c r="AB31" s="55"/>
      <c r="AC31" s="55"/>
      <c r="AD31" s="55"/>
      <c r="AE31" s="55"/>
      <c r="AF31" s="55"/>
    </row>
    <row r="32" spans="1:36" ht="15" customHeight="1">
      <c r="B32" s="104"/>
      <c r="C32" s="105"/>
      <c r="D32" s="106"/>
      <c r="E32" s="96">
        <v>8</v>
      </c>
      <c r="F32" s="97"/>
      <c r="G32" s="90">
        <v>1900</v>
      </c>
      <c r="H32" s="91"/>
      <c r="I32" s="91"/>
      <c r="J32" s="91"/>
      <c r="K32" s="91"/>
      <c r="L32" s="91"/>
      <c r="M32" s="92"/>
      <c r="N32" s="87">
        <f t="shared" si="0"/>
        <v>78</v>
      </c>
      <c r="O32" s="88"/>
      <c r="P32" s="88"/>
      <c r="Q32" s="88"/>
      <c r="R32" s="88"/>
      <c r="S32" s="88"/>
      <c r="T32" s="88"/>
      <c r="U32" s="89">
        <f t="shared" si="1"/>
        <v>55752</v>
      </c>
      <c r="V32" s="89"/>
      <c r="W32" s="89"/>
      <c r="X32" s="89"/>
      <c r="Y32" s="89"/>
      <c r="Z32" s="89"/>
      <c r="AA32" s="89"/>
      <c r="AB32" s="55"/>
      <c r="AC32" s="55"/>
      <c r="AD32" s="55"/>
      <c r="AE32" s="55"/>
      <c r="AF32" s="55"/>
    </row>
    <row r="33" spans="2:34" ht="15" customHeight="1">
      <c r="B33" s="104"/>
      <c r="C33" s="105"/>
      <c r="D33" s="106"/>
      <c r="E33" s="96">
        <v>9</v>
      </c>
      <c r="F33" s="97"/>
      <c r="G33" s="90">
        <v>1900</v>
      </c>
      <c r="H33" s="91"/>
      <c r="I33" s="91"/>
      <c r="J33" s="91"/>
      <c r="K33" s="91"/>
      <c r="L33" s="91"/>
      <c r="M33" s="92"/>
      <c r="N33" s="87">
        <f t="shared" si="0"/>
        <v>78</v>
      </c>
      <c r="O33" s="88"/>
      <c r="P33" s="88"/>
      <c r="Q33" s="88"/>
      <c r="R33" s="88"/>
      <c r="S33" s="88"/>
      <c r="T33" s="88"/>
      <c r="U33" s="89">
        <f t="shared" si="1"/>
        <v>55752</v>
      </c>
      <c r="V33" s="89"/>
      <c r="W33" s="89"/>
      <c r="X33" s="89"/>
      <c r="Y33" s="89"/>
      <c r="Z33" s="89"/>
      <c r="AA33" s="89"/>
      <c r="AB33" s="55"/>
      <c r="AC33" s="55"/>
      <c r="AD33" s="55"/>
      <c r="AE33" s="55"/>
      <c r="AF33" s="55"/>
    </row>
    <row r="34" spans="2:34" ht="15" customHeight="1">
      <c r="B34" s="104"/>
      <c r="C34" s="105"/>
      <c r="D34" s="106"/>
      <c r="E34" s="96">
        <v>10</v>
      </c>
      <c r="F34" s="97"/>
      <c r="G34" s="90">
        <v>1900</v>
      </c>
      <c r="H34" s="91"/>
      <c r="I34" s="91"/>
      <c r="J34" s="91"/>
      <c r="K34" s="91"/>
      <c r="L34" s="91"/>
      <c r="M34" s="92"/>
      <c r="N34" s="87">
        <f t="shared" si="0"/>
        <v>78</v>
      </c>
      <c r="O34" s="88"/>
      <c r="P34" s="88"/>
      <c r="Q34" s="88"/>
      <c r="R34" s="88"/>
      <c r="S34" s="88"/>
      <c r="T34" s="88"/>
      <c r="U34" s="89">
        <f t="shared" si="1"/>
        <v>55752</v>
      </c>
      <c r="V34" s="89"/>
      <c r="W34" s="89"/>
      <c r="X34" s="89"/>
      <c r="Y34" s="89"/>
      <c r="Z34" s="89"/>
      <c r="AA34" s="89"/>
      <c r="AB34" s="55"/>
      <c r="AC34" s="55"/>
      <c r="AD34" s="55"/>
      <c r="AE34" s="55"/>
      <c r="AF34" s="55"/>
    </row>
    <row r="35" spans="2:34" ht="15" customHeight="1">
      <c r="B35" s="104"/>
      <c r="C35" s="105"/>
      <c r="D35" s="106"/>
      <c r="E35" s="96">
        <v>11</v>
      </c>
      <c r="F35" s="97"/>
      <c r="G35" s="90">
        <v>1900</v>
      </c>
      <c r="H35" s="91"/>
      <c r="I35" s="91"/>
      <c r="J35" s="91"/>
      <c r="K35" s="91"/>
      <c r="L35" s="91"/>
      <c r="M35" s="92"/>
      <c r="N35" s="87">
        <f t="shared" si="0"/>
        <v>78</v>
      </c>
      <c r="O35" s="88"/>
      <c r="P35" s="88"/>
      <c r="Q35" s="88"/>
      <c r="R35" s="88"/>
      <c r="S35" s="88"/>
      <c r="T35" s="88"/>
      <c r="U35" s="89">
        <f t="shared" si="1"/>
        <v>55752</v>
      </c>
      <c r="V35" s="89"/>
      <c r="W35" s="89"/>
      <c r="X35" s="89"/>
      <c r="Y35" s="89"/>
      <c r="Z35" s="89"/>
      <c r="AA35" s="89"/>
      <c r="AB35" s="55"/>
      <c r="AC35" s="55"/>
      <c r="AD35" s="55"/>
      <c r="AE35" s="55"/>
      <c r="AF35" s="55"/>
    </row>
    <row r="36" spans="2:34" ht="15" customHeight="1">
      <c r="B36" s="104"/>
      <c r="C36" s="105"/>
      <c r="D36" s="106"/>
      <c r="E36" s="96">
        <v>12</v>
      </c>
      <c r="F36" s="97"/>
      <c r="G36" s="90">
        <v>1900</v>
      </c>
      <c r="H36" s="91"/>
      <c r="I36" s="91"/>
      <c r="J36" s="91"/>
      <c r="K36" s="91"/>
      <c r="L36" s="91"/>
      <c r="M36" s="92"/>
      <c r="N36" s="87">
        <f t="shared" si="0"/>
        <v>78</v>
      </c>
      <c r="O36" s="88"/>
      <c r="P36" s="88"/>
      <c r="Q36" s="88"/>
      <c r="R36" s="88"/>
      <c r="S36" s="88"/>
      <c r="T36" s="88"/>
      <c r="U36" s="89">
        <f t="shared" si="1"/>
        <v>55752</v>
      </c>
      <c r="V36" s="89"/>
      <c r="W36" s="89"/>
      <c r="X36" s="89"/>
      <c r="Y36" s="89"/>
      <c r="Z36" s="89"/>
      <c r="AA36" s="89"/>
      <c r="AB36" s="151" t="s">
        <v>126</v>
      </c>
      <c r="AC36" s="151"/>
      <c r="AD36" s="151"/>
      <c r="AE36" s="151"/>
      <c r="AF36" s="151"/>
      <c r="AG36" s="151"/>
      <c r="AH36" s="151"/>
    </row>
    <row r="37" spans="2:34" ht="15" customHeight="1">
      <c r="B37" s="104"/>
      <c r="C37" s="105"/>
      <c r="D37" s="106"/>
      <c r="E37" s="96">
        <v>1</v>
      </c>
      <c r="F37" s="97"/>
      <c r="G37" s="90">
        <v>1900</v>
      </c>
      <c r="H37" s="91"/>
      <c r="I37" s="91"/>
      <c r="J37" s="91"/>
      <c r="K37" s="91"/>
      <c r="L37" s="91"/>
      <c r="M37" s="92"/>
      <c r="N37" s="87">
        <f t="shared" si="0"/>
        <v>78</v>
      </c>
      <c r="O37" s="88"/>
      <c r="P37" s="88"/>
      <c r="Q37" s="88"/>
      <c r="R37" s="88"/>
      <c r="S37" s="88"/>
      <c r="T37" s="88"/>
      <c r="U37" s="89">
        <f t="shared" si="1"/>
        <v>55752</v>
      </c>
      <c r="V37" s="89"/>
      <c r="W37" s="89"/>
      <c r="X37" s="89"/>
      <c r="Y37" s="89"/>
      <c r="Z37" s="89"/>
      <c r="AA37" s="89"/>
      <c r="AB37" s="151"/>
      <c r="AC37" s="151"/>
      <c r="AD37" s="151"/>
      <c r="AE37" s="151"/>
      <c r="AF37" s="151"/>
      <c r="AG37" s="151"/>
      <c r="AH37" s="151"/>
    </row>
    <row r="38" spans="2:34" ht="15" customHeight="1">
      <c r="B38" s="104"/>
      <c r="C38" s="105"/>
      <c r="D38" s="106"/>
      <c r="E38" s="96">
        <v>2</v>
      </c>
      <c r="F38" s="97"/>
      <c r="G38" s="90">
        <v>2450</v>
      </c>
      <c r="H38" s="91"/>
      <c r="I38" s="91"/>
      <c r="J38" s="91"/>
      <c r="K38" s="91"/>
      <c r="L38" s="91"/>
      <c r="M38" s="92"/>
      <c r="N38" s="87">
        <f t="shared" si="0"/>
        <v>78</v>
      </c>
      <c r="O38" s="88"/>
      <c r="P38" s="88"/>
      <c r="Q38" s="88"/>
      <c r="R38" s="88"/>
      <c r="S38" s="88"/>
      <c r="T38" s="88"/>
      <c r="U38" s="89">
        <f t="shared" si="1"/>
        <v>71891</v>
      </c>
      <c r="V38" s="89"/>
      <c r="W38" s="89"/>
      <c r="X38" s="89"/>
      <c r="Y38" s="89"/>
      <c r="Z38" s="89"/>
      <c r="AA38" s="89"/>
      <c r="AB38" s="151"/>
      <c r="AC38" s="151"/>
      <c r="AD38" s="151"/>
      <c r="AE38" s="151"/>
      <c r="AF38" s="151"/>
      <c r="AG38" s="151"/>
      <c r="AH38" s="151"/>
    </row>
    <row r="39" spans="2:34" ht="15" customHeight="1" thickBot="1">
      <c r="B39" s="104"/>
      <c r="C39" s="105"/>
      <c r="D39" s="106"/>
      <c r="E39" s="99">
        <v>3</v>
      </c>
      <c r="F39" s="100"/>
      <c r="G39" s="114">
        <v>2450</v>
      </c>
      <c r="H39" s="115"/>
      <c r="I39" s="115"/>
      <c r="J39" s="115"/>
      <c r="K39" s="115"/>
      <c r="L39" s="115"/>
      <c r="M39" s="116"/>
      <c r="N39" s="85">
        <f t="shared" si="0"/>
        <v>78</v>
      </c>
      <c r="O39" s="86"/>
      <c r="P39" s="86"/>
      <c r="Q39" s="86"/>
      <c r="R39" s="86"/>
      <c r="S39" s="86"/>
      <c r="T39" s="86"/>
      <c r="U39" s="89">
        <f t="shared" si="1"/>
        <v>71891</v>
      </c>
      <c r="V39" s="89"/>
      <c r="W39" s="89"/>
      <c r="X39" s="89"/>
      <c r="Y39" s="89"/>
      <c r="Z39" s="89"/>
      <c r="AA39" s="89"/>
      <c r="AB39" s="151"/>
      <c r="AC39" s="151"/>
      <c r="AD39" s="151"/>
      <c r="AE39" s="151"/>
      <c r="AF39" s="151"/>
      <c r="AG39" s="151"/>
      <c r="AH39" s="151"/>
    </row>
    <row r="40" spans="2:34" ht="15" customHeight="1" thickTop="1">
      <c r="B40" s="107"/>
      <c r="C40" s="108"/>
      <c r="D40" s="109"/>
      <c r="E40" s="98" t="s">
        <v>0</v>
      </c>
      <c r="F40" s="98"/>
      <c r="G40" s="117">
        <f>SUM(G28:K39)</f>
        <v>26100</v>
      </c>
      <c r="H40" s="118"/>
      <c r="I40" s="118"/>
      <c r="J40" s="118"/>
      <c r="K40" s="118"/>
      <c r="L40" s="118"/>
      <c r="M40" s="118"/>
      <c r="N40" s="84"/>
      <c r="O40" s="84"/>
      <c r="P40" s="84"/>
      <c r="Q40" s="84"/>
      <c r="R40" s="84"/>
      <c r="S40" s="84"/>
      <c r="T40" s="84"/>
      <c r="U40" s="83">
        <f>SUM(U28:AA39)</f>
        <v>765858</v>
      </c>
      <c r="V40" s="83"/>
      <c r="W40" s="83"/>
      <c r="X40" s="83"/>
      <c r="Y40" s="83"/>
      <c r="Z40" s="83"/>
      <c r="AA40" s="83"/>
      <c r="AB40" s="151"/>
      <c r="AC40" s="151"/>
      <c r="AD40" s="151"/>
      <c r="AE40" s="151"/>
      <c r="AF40" s="151"/>
      <c r="AG40" s="151"/>
      <c r="AH40" s="151"/>
    </row>
    <row r="41" spans="2:34" ht="15" customHeight="1">
      <c r="B41" s="56"/>
      <c r="C41" s="56"/>
      <c r="D41" s="56"/>
    </row>
    <row r="42" spans="2:34" ht="15" customHeight="1">
      <c r="B42" s="95"/>
      <c r="C42" s="95"/>
      <c r="S42" s="57"/>
      <c r="Z42" s="58"/>
      <c r="AA42" s="58"/>
      <c r="AB42" s="58"/>
      <c r="AC42" s="58"/>
      <c r="AD42" s="58"/>
      <c r="AE42" s="58"/>
      <c r="AF42" s="58"/>
    </row>
    <row r="43" spans="2:34" ht="15" customHeight="1"/>
  </sheetData>
  <sheetProtection algorithmName="SHA-512" hashValue="mMBpFYhN2w2pG/ZJK/fstjv2gOpEgssxoWg6dpWEAp7Bt/F0Htethxv3Dir8C3ycdkSA50IADRyZshtxCrYhRg==" saltValue="ahdEPgPk43QjH+L0D1JOxQ==" spinCount="100000" sheet="1" objects="1" scenarios="1" selectLockedCells="1"/>
  <mergeCells count="107">
    <mergeCell ref="AB36:AH40"/>
    <mergeCell ref="T6:AG6"/>
    <mergeCell ref="T7:AG7"/>
    <mergeCell ref="T10:AG10"/>
    <mergeCell ref="T11:AG11"/>
    <mergeCell ref="T12:AG12"/>
    <mergeCell ref="B14:AG14"/>
    <mergeCell ref="T16:AG16"/>
    <mergeCell ref="T17:AG17"/>
    <mergeCell ref="I16:R16"/>
    <mergeCell ref="N30:T30"/>
    <mergeCell ref="N31:T31"/>
    <mergeCell ref="N32:T32"/>
    <mergeCell ref="T21:AG21"/>
    <mergeCell ref="T22:AG22"/>
    <mergeCell ref="T23:AG23"/>
    <mergeCell ref="P23:R23"/>
    <mergeCell ref="I23:O23"/>
    <mergeCell ref="W24:AF24"/>
    <mergeCell ref="I22:R22"/>
    <mergeCell ref="I18:O18"/>
    <mergeCell ref="P18:R18"/>
    <mergeCell ref="S24:V24"/>
    <mergeCell ref="U28:AA28"/>
    <mergeCell ref="A1:AE1"/>
    <mergeCell ref="B4:E4"/>
    <mergeCell ref="F4:K4"/>
    <mergeCell ref="B7:H7"/>
    <mergeCell ref="E35:F35"/>
    <mergeCell ref="B6:H6"/>
    <mergeCell ref="I6:R6"/>
    <mergeCell ref="I7:R7"/>
    <mergeCell ref="I19:O19"/>
    <mergeCell ref="P19:R19"/>
    <mergeCell ref="E24:H24"/>
    <mergeCell ref="E26:F27"/>
    <mergeCell ref="E30:F30"/>
    <mergeCell ref="I17:R17"/>
    <mergeCell ref="B16:H16"/>
    <mergeCell ref="B17:H17"/>
    <mergeCell ref="C18:H18"/>
    <mergeCell ref="B19:H19"/>
    <mergeCell ref="I10:R10"/>
    <mergeCell ref="I11:R11"/>
    <mergeCell ref="I12:R12"/>
    <mergeCell ref="B10:H10"/>
    <mergeCell ref="B11:H11"/>
    <mergeCell ref="B12:H12"/>
    <mergeCell ref="B42:C42"/>
    <mergeCell ref="E36:F36"/>
    <mergeCell ref="E40:F40"/>
    <mergeCell ref="E38:F38"/>
    <mergeCell ref="E39:F39"/>
    <mergeCell ref="E37:F37"/>
    <mergeCell ref="B26:D40"/>
    <mergeCell ref="I24:R24"/>
    <mergeCell ref="E29:F29"/>
    <mergeCell ref="E28:F28"/>
    <mergeCell ref="E33:F33"/>
    <mergeCell ref="E31:F31"/>
    <mergeCell ref="E32:F32"/>
    <mergeCell ref="E34:F34"/>
    <mergeCell ref="G36:M36"/>
    <mergeCell ref="G37:M37"/>
    <mergeCell ref="G28:M28"/>
    <mergeCell ref="G38:M38"/>
    <mergeCell ref="G39:M39"/>
    <mergeCell ref="G40:M40"/>
    <mergeCell ref="N26:T26"/>
    <mergeCell ref="N27:T27"/>
    <mergeCell ref="N28:T28"/>
    <mergeCell ref="N29:T29"/>
    <mergeCell ref="U29:AA29"/>
    <mergeCell ref="U30:AA30"/>
    <mergeCell ref="U31:AA31"/>
    <mergeCell ref="U32:AA32"/>
    <mergeCell ref="U33:AA33"/>
    <mergeCell ref="U34:AA34"/>
    <mergeCell ref="G29:M29"/>
    <mergeCell ref="G30:M30"/>
    <mergeCell ref="G31:M31"/>
    <mergeCell ref="G32:M32"/>
    <mergeCell ref="G33:M33"/>
    <mergeCell ref="B22:H22"/>
    <mergeCell ref="B23:H23"/>
    <mergeCell ref="G26:M26"/>
    <mergeCell ref="G27:M27"/>
    <mergeCell ref="T18:AG18"/>
    <mergeCell ref="T19:AG19"/>
    <mergeCell ref="U40:AA40"/>
    <mergeCell ref="N40:T40"/>
    <mergeCell ref="N39:T39"/>
    <mergeCell ref="N33:T33"/>
    <mergeCell ref="N34:T34"/>
    <mergeCell ref="N35:T35"/>
    <mergeCell ref="N36:T36"/>
    <mergeCell ref="N37:T37"/>
    <mergeCell ref="N38:T38"/>
    <mergeCell ref="U37:AA37"/>
    <mergeCell ref="U38:AA38"/>
    <mergeCell ref="U39:AA39"/>
    <mergeCell ref="U35:AA35"/>
    <mergeCell ref="U36:AA36"/>
    <mergeCell ref="G34:M34"/>
    <mergeCell ref="G35:M35"/>
    <mergeCell ref="U26:AA26"/>
    <mergeCell ref="U27:AA27"/>
  </mergeCells>
  <phoneticPr fontId="9"/>
  <conditionalFormatting sqref="I18:O18">
    <cfRule type="cellIs" dxfId="2" priority="1" operator="equal">
      <formula>"手入力"</formula>
    </cfRule>
  </conditionalFormatting>
  <conditionalFormatting sqref="N28:N39">
    <cfRule type="expression" dxfId="1" priority="2">
      <formula>#REF!="独自計算"</formula>
    </cfRule>
  </conditionalFormatting>
  <dataValidations count="2">
    <dataValidation type="list" allowBlank="1" showInputMessage="1" showErrorMessage="1" sqref="I22:R22" xr:uid="{00000000-0002-0000-0000-000000000000}">
      <formula1>"有り,無し"</formula1>
    </dataValidation>
    <dataValidation type="list" allowBlank="1" showInputMessage="1" showErrorMessage="1" sqref="I16:R16" xr:uid="{00000000-0002-0000-0000-000001000000}">
      <formula1>"潜熱回収型給湯器,その他燃焼式給湯器"</formula1>
    </dataValidation>
  </dataValidations>
  <pageMargins left="0.7" right="0.7" top="0.75" bottom="0.75" header="0.3" footer="0.3"/>
  <pageSetup paperSize="9" scale="92" orientation="portrait" r:id="rId1"/>
  <ignoredErrors>
    <ignoredError sqref="I18 P18" unlocked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'&lt;給湯器&gt;マスタ'!$B$8:$B$24</xm:f>
          </x14:formula1>
          <xm:sqref>I17:R17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V47"/>
  <sheetViews>
    <sheetView showGridLines="0" view="pageBreakPreview" zoomScaleNormal="85" zoomScaleSheetLayoutView="100" workbookViewId="0">
      <selection activeCell="I7" sqref="I7:R7"/>
    </sheetView>
  </sheetViews>
  <sheetFormatPr defaultColWidth="9" defaultRowHeight="12"/>
  <cols>
    <col min="1" max="32" width="2.90625" style="39" customWidth="1"/>
    <col min="33" max="33" width="0.81640625" style="39" customWidth="1"/>
    <col min="34" max="34" width="6.08984375" style="39" customWidth="1"/>
    <col min="35" max="35" width="18" style="39" hidden="1" customWidth="1"/>
    <col min="36" max="36" width="9" style="39" hidden="1" customWidth="1"/>
    <col min="37" max="37" width="37.1796875" style="39" hidden="1" customWidth="1"/>
    <col min="38" max="38" width="10.6328125" style="39" hidden="1" customWidth="1"/>
    <col min="39" max="41" width="9" style="39" hidden="1" customWidth="1"/>
    <col min="42" max="16384" width="9" style="39"/>
  </cols>
  <sheetData>
    <row r="1" spans="1:48" ht="34.5" customHeight="1">
      <c r="A1" s="121" t="s">
        <v>120</v>
      </c>
      <c r="B1" s="121"/>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37"/>
      <c r="AG1" s="37"/>
      <c r="AH1" s="37"/>
      <c r="AI1" s="66"/>
      <c r="AJ1" s="66"/>
      <c r="AK1" s="66"/>
      <c r="AL1" s="66"/>
      <c r="AM1" s="66"/>
      <c r="AN1" s="66"/>
      <c r="AO1" s="66"/>
      <c r="AP1" s="66"/>
      <c r="AQ1" s="66"/>
      <c r="AR1" s="66"/>
      <c r="AS1" s="38"/>
      <c r="AT1" s="38"/>
      <c r="AU1" s="38"/>
      <c r="AV1" s="38"/>
    </row>
    <row r="2" spans="1:48" ht="34.5" customHeight="1">
      <c r="A2" s="59"/>
      <c r="B2" s="59"/>
      <c r="C2" s="59"/>
      <c r="D2" s="59"/>
      <c r="E2" s="59"/>
      <c r="F2" s="59"/>
      <c r="G2" s="59"/>
      <c r="H2" s="59"/>
      <c r="I2" s="59"/>
      <c r="J2" s="59"/>
      <c r="K2" s="59"/>
      <c r="L2" s="59"/>
      <c r="M2" s="59"/>
      <c r="N2" s="59"/>
      <c r="O2" s="59"/>
      <c r="P2" s="59"/>
      <c r="Q2" s="59"/>
      <c r="R2" s="59"/>
      <c r="S2" s="59"/>
      <c r="T2" s="59"/>
      <c r="U2" s="59"/>
      <c r="V2" s="59"/>
      <c r="W2" s="59"/>
      <c r="X2" s="59"/>
      <c r="Y2" s="59"/>
      <c r="Z2" s="59"/>
      <c r="AA2" s="59"/>
      <c r="AB2" s="59"/>
      <c r="AC2" s="59"/>
      <c r="AD2" s="59"/>
      <c r="AE2" s="59"/>
      <c r="AF2" s="59"/>
      <c r="AG2" s="59"/>
      <c r="AH2" s="59"/>
      <c r="AI2" s="66"/>
      <c r="AJ2" s="66"/>
      <c r="AK2" s="66"/>
      <c r="AL2" s="66"/>
      <c r="AM2" s="66"/>
      <c r="AN2" s="66"/>
      <c r="AO2" s="66"/>
      <c r="AP2" s="66"/>
      <c r="AQ2" s="66"/>
      <c r="AR2" s="66"/>
      <c r="AS2" s="38"/>
      <c r="AT2" s="38"/>
      <c r="AU2" s="38"/>
      <c r="AV2" s="38"/>
    </row>
    <row r="3" spans="1:48" ht="69" customHeight="1">
      <c r="A3" s="60"/>
      <c r="B3" s="60"/>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7"/>
      <c r="AJ3" s="67"/>
      <c r="AK3" s="67"/>
      <c r="AL3" s="67"/>
      <c r="AM3" s="67"/>
      <c r="AN3" s="67"/>
      <c r="AO3" s="67"/>
      <c r="AP3" s="67"/>
      <c r="AQ3" s="67"/>
      <c r="AR3" s="67"/>
      <c r="AS3" s="60"/>
      <c r="AT3" s="60"/>
    </row>
    <row r="4" spans="1:48" ht="15" customHeight="1">
      <c r="A4" s="60"/>
      <c r="B4" s="122"/>
      <c r="C4" s="123"/>
      <c r="D4" s="123"/>
      <c r="E4" s="124"/>
      <c r="F4" s="125" t="s">
        <v>118</v>
      </c>
      <c r="G4" s="126"/>
      <c r="H4" s="126"/>
      <c r="I4" s="126"/>
      <c r="J4" s="126"/>
      <c r="K4" s="126"/>
      <c r="L4" s="60"/>
      <c r="M4" s="60"/>
      <c r="N4" s="60"/>
      <c r="O4" s="60"/>
      <c r="P4" s="60"/>
      <c r="Q4" s="60"/>
      <c r="R4" s="60"/>
      <c r="S4" s="60"/>
      <c r="T4" s="60"/>
      <c r="U4" s="60"/>
      <c r="V4" s="60"/>
      <c r="W4" s="60"/>
      <c r="X4" s="60"/>
      <c r="Y4" s="60"/>
      <c r="Z4" s="60"/>
      <c r="AA4" s="60"/>
      <c r="AB4" s="60"/>
      <c r="AC4" s="60"/>
      <c r="AD4" s="60"/>
      <c r="AE4" s="60"/>
      <c r="AF4" s="60"/>
      <c r="AG4" s="60"/>
      <c r="AH4" s="61"/>
      <c r="AJ4" s="67"/>
      <c r="AK4" s="67"/>
      <c r="AL4" s="67"/>
      <c r="AM4" s="67"/>
      <c r="AN4" s="67"/>
      <c r="AO4" s="67"/>
      <c r="AP4" s="67"/>
      <c r="AQ4" s="67"/>
      <c r="AR4" s="67"/>
      <c r="AS4" s="60"/>
      <c r="AT4" s="60"/>
    </row>
    <row r="5" spans="1:48" ht="15" customHeight="1">
      <c r="A5" s="39" t="s">
        <v>71</v>
      </c>
      <c r="AH5" s="61"/>
      <c r="AI5" s="39" t="s">
        <v>94</v>
      </c>
    </row>
    <row r="6" spans="1:48" s="42" customFormat="1" ht="15" customHeight="1">
      <c r="A6" s="39"/>
      <c r="B6" s="130" t="s">
        <v>73</v>
      </c>
      <c r="C6" s="131"/>
      <c r="D6" s="131"/>
      <c r="E6" s="131"/>
      <c r="F6" s="131"/>
      <c r="G6" s="131"/>
      <c r="H6" s="132"/>
      <c r="I6" s="133" t="s">
        <v>135</v>
      </c>
      <c r="J6" s="134"/>
      <c r="K6" s="134"/>
      <c r="L6" s="134"/>
      <c r="M6" s="134"/>
      <c r="N6" s="134"/>
      <c r="O6" s="134"/>
      <c r="P6" s="134"/>
      <c r="Q6" s="134"/>
      <c r="R6" s="135"/>
      <c r="S6" s="41"/>
      <c r="T6" s="45"/>
      <c r="U6" s="45"/>
      <c r="V6" s="45"/>
      <c r="AG6" s="39"/>
      <c r="AI6" s="42" t="s">
        <v>14</v>
      </c>
    </row>
    <row r="7" spans="1:48" s="42" customFormat="1" ht="15" customHeight="1">
      <c r="A7" s="39"/>
      <c r="B7" s="127" t="s">
        <v>134</v>
      </c>
      <c r="C7" s="128"/>
      <c r="D7" s="128"/>
      <c r="E7" s="128"/>
      <c r="F7" s="128"/>
      <c r="G7" s="128"/>
      <c r="H7" s="129"/>
      <c r="I7" s="136"/>
      <c r="J7" s="137"/>
      <c r="K7" s="137"/>
      <c r="L7" s="137"/>
      <c r="M7" s="137"/>
      <c r="N7" s="137"/>
      <c r="O7" s="137"/>
      <c r="P7" s="137"/>
      <c r="Q7" s="137"/>
      <c r="R7" s="138"/>
      <c r="S7" s="41"/>
      <c r="T7" s="82" t="s">
        <v>108</v>
      </c>
      <c r="U7" s="82"/>
      <c r="V7" s="82"/>
      <c r="W7" s="82"/>
      <c r="X7" s="82"/>
      <c r="Y7" s="82"/>
      <c r="Z7" s="82"/>
      <c r="AA7" s="82"/>
      <c r="AB7" s="82"/>
      <c r="AC7" s="82"/>
      <c r="AD7" s="82"/>
      <c r="AE7" s="82"/>
      <c r="AF7" s="82"/>
      <c r="AG7" s="82"/>
    </row>
    <row r="8" spans="1:48" s="42" customFormat="1" ht="3" customHeight="1">
      <c r="A8" s="39"/>
      <c r="B8" s="44"/>
      <c r="C8" s="44"/>
      <c r="D8" s="44"/>
      <c r="E8" s="44"/>
      <c r="F8" s="44"/>
      <c r="G8" s="44"/>
      <c r="H8" s="44"/>
      <c r="I8" s="44"/>
      <c r="J8" s="44"/>
      <c r="K8" s="44"/>
      <c r="L8" s="44"/>
      <c r="M8" s="44"/>
      <c r="N8" s="44"/>
      <c r="O8" s="44"/>
      <c r="P8" s="44"/>
      <c r="Q8" s="44"/>
      <c r="R8" s="44"/>
      <c r="S8" s="45"/>
      <c r="T8" s="45"/>
      <c r="U8" s="45"/>
      <c r="V8" s="45"/>
      <c r="W8" s="45"/>
      <c r="X8" s="45"/>
      <c r="Y8" s="45"/>
      <c r="Z8" s="45"/>
      <c r="AA8" s="45"/>
      <c r="AB8" s="45"/>
      <c r="AC8" s="45"/>
      <c r="AD8" s="45"/>
      <c r="AE8" s="45"/>
      <c r="AF8" s="45"/>
      <c r="AG8" s="39"/>
    </row>
    <row r="9" spans="1:48" s="42" customFormat="1" ht="15" customHeight="1">
      <c r="A9" s="39" t="s">
        <v>2</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39"/>
      <c r="AI9" s="42" t="s">
        <v>17</v>
      </c>
    </row>
    <row r="10" spans="1:48" s="42" customFormat="1" ht="15" customHeight="1">
      <c r="A10" s="39"/>
      <c r="B10" s="78" t="s">
        <v>121</v>
      </c>
      <c r="C10" s="78"/>
      <c r="D10" s="78"/>
      <c r="E10" s="78"/>
      <c r="F10" s="78"/>
      <c r="G10" s="78"/>
      <c r="H10" s="78"/>
      <c r="I10" s="146" t="s">
        <v>10</v>
      </c>
      <c r="J10" s="146"/>
      <c r="K10" s="146"/>
      <c r="L10" s="146"/>
      <c r="M10" s="146"/>
      <c r="N10" s="146"/>
      <c r="O10" s="146"/>
      <c r="P10" s="146"/>
      <c r="Q10" s="146"/>
      <c r="R10" s="146"/>
      <c r="S10" s="41"/>
      <c r="T10" s="82" t="s">
        <v>122</v>
      </c>
      <c r="U10" s="82"/>
      <c r="V10" s="82"/>
      <c r="W10" s="82"/>
      <c r="X10" s="82"/>
      <c r="Y10" s="82"/>
      <c r="Z10" s="82"/>
      <c r="AA10" s="82"/>
      <c r="AB10" s="82"/>
      <c r="AC10" s="82"/>
      <c r="AD10" s="82"/>
      <c r="AE10" s="82"/>
      <c r="AF10" s="82"/>
      <c r="AG10" s="82"/>
      <c r="AI10" s="42" t="s">
        <v>19</v>
      </c>
    </row>
    <row r="11" spans="1:48" s="42" customFormat="1" ht="30" customHeight="1">
      <c r="A11" s="39"/>
      <c r="B11" s="78" t="s">
        <v>1</v>
      </c>
      <c r="C11" s="78"/>
      <c r="D11" s="78"/>
      <c r="E11" s="78"/>
      <c r="F11" s="78"/>
      <c r="G11" s="78"/>
      <c r="H11" s="78"/>
      <c r="I11" s="146" t="s">
        <v>34</v>
      </c>
      <c r="J11" s="146"/>
      <c r="K11" s="146"/>
      <c r="L11" s="146"/>
      <c r="M11" s="146"/>
      <c r="N11" s="146"/>
      <c r="O11" s="146"/>
      <c r="P11" s="146"/>
      <c r="Q11" s="146"/>
      <c r="R11" s="146"/>
      <c r="S11" s="46"/>
      <c r="T11" s="82" t="s">
        <v>109</v>
      </c>
      <c r="U11" s="82"/>
      <c r="V11" s="82"/>
      <c r="W11" s="82"/>
      <c r="X11" s="82"/>
      <c r="Y11" s="82"/>
      <c r="Z11" s="82"/>
      <c r="AA11" s="82"/>
      <c r="AB11" s="82"/>
      <c r="AC11" s="82"/>
      <c r="AD11" s="82"/>
      <c r="AE11" s="82"/>
      <c r="AF11" s="82"/>
      <c r="AG11" s="82"/>
      <c r="AI11" s="42" t="s">
        <v>18</v>
      </c>
    </row>
    <row r="12" spans="1:48" s="42" customFormat="1" ht="15" customHeight="1">
      <c r="A12" s="39"/>
      <c r="B12" s="78" t="s">
        <v>72</v>
      </c>
      <c r="C12" s="78"/>
      <c r="D12" s="78"/>
      <c r="E12" s="78"/>
      <c r="F12" s="78"/>
      <c r="G12" s="78"/>
      <c r="H12" s="78"/>
      <c r="I12" s="146" t="s">
        <v>35</v>
      </c>
      <c r="J12" s="146"/>
      <c r="K12" s="146"/>
      <c r="L12" s="146"/>
      <c r="M12" s="146"/>
      <c r="N12" s="146"/>
      <c r="O12" s="146"/>
      <c r="P12" s="146"/>
      <c r="Q12" s="146"/>
      <c r="R12" s="146"/>
      <c r="S12" s="46"/>
      <c r="T12" s="82" t="s">
        <v>110</v>
      </c>
      <c r="U12" s="82"/>
      <c r="V12" s="82"/>
      <c r="W12" s="82"/>
      <c r="X12" s="82"/>
      <c r="Y12" s="82"/>
      <c r="Z12" s="82"/>
      <c r="AA12" s="82"/>
      <c r="AB12" s="82"/>
      <c r="AC12" s="82"/>
      <c r="AD12" s="82"/>
      <c r="AE12" s="82"/>
      <c r="AF12" s="82"/>
      <c r="AG12" s="82"/>
    </row>
    <row r="13" spans="1:48" s="42" customFormat="1" ht="15" customHeight="1">
      <c r="A13" s="39"/>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39"/>
      <c r="AI13" s="42" t="s">
        <v>22</v>
      </c>
    </row>
    <row r="14" spans="1:48" s="42" customFormat="1" ht="15" customHeight="1">
      <c r="A14" s="62"/>
      <c r="B14" s="152" t="s">
        <v>111</v>
      </c>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52"/>
      <c r="AC14" s="152"/>
      <c r="AD14" s="152"/>
      <c r="AE14" s="152"/>
      <c r="AF14" s="152"/>
      <c r="AG14" s="152"/>
      <c r="AH14" s="60"/>
      <c r="AI14" s="42" t="s">
        <v>23</v>
      </c>
    </row>
    <row r="15" spans="1:48" s="42" customFormat="1" ht="15" customHeight="1">
      <c r="A15" s="39" t="s">
        <v>95</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39"/>
      <c r="AI15" s="42" t="s">
        <v>96</v>
      </c>
      <c r="AJ15" s="67"/>
      <c r="AK15" s="67"/>
      <c r="AL15" s="67"/>
      <c r="AM15" s="67"/>
      <c r="AN15" s="67"/>
      <c r="AO15" s="67"/>
      <c r="AP15" s="67"/>
      <c r="AQ15" s="67"/>
      <c r="AR15" s="67"/>
      <c r="AS15" s="60"/>
      <c r="AT15" s="60"/>
    </row>
    <row r="16" spans="1:48" s="42" customFormat="1" ht="15" customHeight="1">
      <c r="A16" s="39"/>
      <c r="B16" s="130" t="s">
        <v>75</v>
      </c>
      <c r="C16" s="131"/>
      <c r="D16" s="131"/>
      <c r="E16" s="131"/>
      <c r="F16" s="131"/>
      <c r="G16" s="131"/>
      <c r="H16" s="132"/>
      <c r="I16" s="167" t="s">
        <v>21</v>
      </c>
      <c r="J16" s="167"/>
      <c r="K16" s="167"/>
      <c r="L16" s="167"/>
      <c r="M16" s="167"/>
      <c r="N16" s="167"/>
      <c r="O16" s="167"/>
      <c r="P16" s="167"/>
      <c r="Q16" s="167"/>
      <c r="R16" s="167"/>
      <c r="S16" s="45"/>
      <c r="T16" s="82" t="s">
        <v>112</v>
      </c>
      <c r="U16" s="82"/>
      <c r="V16" s="82"/>
      <c r="W16" s="82"/>
      <c r="X16" s="82"/>
      <c r="Y16" s="82"/>
      <c r="Z16" s="82"/>
      <c r="AA16" s="82"/>
      <c r="AB16" s="82"/>
      <c r="AC16" s="82"/>
      <c r="AD16" s="82"/>
      <c r="AE16" s="82"/>
      <c r="AF16" s="82"/>
      <c r="AG16" s="82"/>
      <c r="AI16" s="42" t="s">
        <v>24</v>
      </c>
    </row>
    <row r="17" spans="1:36" s="42" customFormat="1" ht="15" customHeight="1">
      <c r="A17" s="39"/>
      <c r="B17" s="119" t="s">
        <v>104</v>
      </c>
      <c r="C17" s="78"/>
      <c r="D17" s="78"/>
      <c r="E17" s="78"/>
      <c r="F17" s="78"/>
      <c r="G17" s="78"/>
      <c r="H17" s="78"/>
      <c r="I17" s="146" t="s">
        <v>38</v>
      </c>
      <c r="J17" s="146"/>
      <c r="K17" s="146"/>
      <c r="L17" s="146"/>
      <c r="M17" s="146"/>
      <c r="N17" s="146"/>
      <c r="O17" s="146"/>
      <c r="P17" s="146"/>
      <c r="Q17" s="146"/>
      <c r="R17" s="146"/>
      <c r="S17" s="41"/>
      <c r="T17" s="82" t="s">
        <v>113</v>
      </c>
      <c r="U17" s="82"/>
      <c r="V17" s="82"/>
      <c r="W17" s="82"/>
      <c r="X17" s="82"/>
      <c r="Y17" s="82"/>
      <c r="Z17" s="82"/>
      <c r="AA17" s="82"/>
      <c r="AB17" s="82"/>
      <c r="AC17" s="82"/>
      <c r="AD17" s="82"/>
      <c r="AE17" s="82"/>
      <c r="AF17" s="82"/>
      <c r="AG17" s="82"/>
    </row>
    <row r="18" spans="1:36" s="42" customFormat="1" ht="30" customHeight="1">
      <c r="A18" s="39"/>
      <c r="B18" s="63"/>
      <c r="C18" s="147" t="s">
        <v>105</v>
      </c>
      <c r="D18" s="148"/>
      <c r="E18" s="148"/>
      <c r="F18" s="148"/>
      <c r="G18" s="148"/>
      <c r="H18" s="149"/>
      <c r="I18" s="158">
        <f>VLOOKUP($I$17,'&lt;給湯器&gt;マスタ'!$B$6:$F$24,2,FALSE)</f>
        <v>8.64</v>
      </c>
      <c r="J18" s="159"/>
      <c r="K18" s="159"/>
      <c r="L18" s="159"/>
      <c r="M18" s="159"/>
      <c r="N18" s="159"/>
      <c r="O18" s="160"/>
      <c r="P18" s="161" t="str">
        <f>VLOOKUP($I$17,'&lt;給湯器&gt;マスタ'!$B$6:$F$24,3,FALSE)</f>
        <v>MJ/kWh</v>
      </c>
      <c r="Q18" s="162"/>
      <c r="R18" s="163"/>
      <c r="S18" s="41"/>
      <c r="T18" s="81" t="s">
        <v>124</v>
      </c>
      <c r="U18" s="82"/>
      <c r="V18" s="82"/>
      <c r="W18" s="82"/>
      <c r="X18" s="82"/>
      <c r="Y18" s="82"/>
      <c r="Z18" s="82"/>
      <c r="AA18" s="82"/>
      <c r="AB18" s="82"/>
      <c r="AC18" s="82"/>
      <c r="AD18" s="82"/>
      <c r="AE18" s="82"/>
      <c r="AF18" s="82"/>
      <c r="AG18" s="82"/>
      <c r="AI18" s="42" t="s">
        <v>25</v>
      </c>
    </row>
    <row r="19" spans="1:36" s="42" customFormat="1" ht="15" customHeight="1">
      <c r="A19" s="39"/>
      <c r="B19" s="130" t="str">
        <f>VLOOKUP($I$17,'&lt;給湯器&gt;マスタ'!B6:H24,6,0)</f>
        <v>年間加熱効率</v>
      </c>
      <c r="C19" s="131"/>
      <c r="D19" s="131"/>
      <c r="E19" s="131"/>
      <c r="F19" s="131"/>
      <c r="G19" s="131"/>
      <c r="H19" s="132"/>
      <c r="I19" s="139">
        <v>95</v>
      </c>
      <c r="J19" s="140"/>
      <c r="K19" s="140"/>
      <c r="L19" s="140"/>
      <c r="M19" s="140"/>
      <c r="N19" s="140"/>
      <c r="O19" s="141"/>
      <c r="P19" s="142" t="str">
        <f>VLOOKUP($I$17,'&lt;給湯器&gt;マスタ'!B6:H24,7,0)</f>
        <v xml:space="preserve"> </v>
      </c>
      <c r="Q19" s="142"/>
      <c r="R19" s="142"/>
      <c r="S19" s="41"/>
      <c r="T19" s="81" t="s">
        <v>117</v>
      </c>
      <c r="U19" s="82"/>
      <c r="V19" s="82"/>
      <c r="W19" s="82"/>
      <c r="X19" s="82"/>
      <c r="Y19" s="82"/>
      <c r="Z19" s="82"/>
      <c r="AA19" s="82"/>
      <c r="AB19" s="82"/>
      <c r="AC19" s="82"/>
      <c r="AD19" s="82"/>
      <c r="AE19" s="82"/>
      <c r="AF19" s="82"/>
      <c r="AG19" s="82"/>
    </row>
    <row r="20" spans="1:36" s="42" customFormat="1" ht="3" customHeight="1">
      <c r="B20" s="45"/>
      <c r="C20" s="45"/>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39"/>
    </row>
    <row r="21" spans="1:36" s="42" customFormat="1" ht="15" customHeight="1">
      <c r="A21" s="35" t="s">
        <v>107</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39"/>
    </row>
    <row r="22" spans="1:36" s="42" customFormat="1" ht="45" customHeight="1">
      <c r="A22" s="39"/>
      <c r="B22" s="78" t="s">
        <v>78</v>
      </c>
      <c r="C22" s="78"/>
      <c r="D22" s="78"/>
      <c r="E22" s="78"/>
      <c r="F22" s="78"/>
      <c r="G22" s="78"/>
      <c r="H22" s="78"/>
      <c r="I22" s="136" t="s">
        <v>8</v>
      </c>
      <c r="J22" s="137"/>
      <c r="K22" s="137"/>
      <c r="L22" s="137"/>
      <c r="M22" s="137"/>
      <c r="N22" s="137"/>
      <c r="O22" s="137"/>
      <c r="P22" s="137"/>
      <c r="Q22" s="137"/>
      <c r="R22" s="138"/>
      <c r="S22" s="41"/>
      <c r="T22" s="81" t="s">
        <v>125</v>
      </c>
      <c r="U22" s="82"/>
      <c r="V22" s="82"/>
      <c r="W22" s="82"/>
      <c r="X22" s="82"/>
      <c r="Y22" s="82"/>
      <c r="Z22" s="82"/>
      <c r="AA22" s="82"/>
      <c r="AB22" s="82"/>
      <c r="AC22" s="82"/>
      <c r="AD22" s="82"/>
      <c r="AE22" s="82"/>
      <c r="AF22" s="82"/>
      <c r="AG22" s="82"/>
      <c r="AI22" s="68" t="s">
        <v>13</v>
      </c>
      <c r="AJ22" s="69">
        <f>IF(I22="有り",0.9,1)</f>
        <v>0.9</v>
      </c>
    </row>
    <row r="23" spans="1:36" s="42" customFormat="1" ht="15" customHeight="1">
      <c r="A23" s="39"/>
      <c r="B23" s="78" t="s">
        <v>74</v>
      </c>
      <c r="C23" s="78"/>
      <c r="D23" s="78"/>
      <c r="E23" s="78"/>
      <c r="F23" s="78"/>
      <c r="G23" s="78"/>
      <c r="H23" s="78"/>
      <c r="I23" s="195">
        <v>1</v>
      </c>
      <c r="J23" s="196"/>
      <c r="K23" s="196"/>
      <c r="L23" s="196"/>
      <c r="M23" s="196"/>
      <c r="N23" s="196"/>
      <c r="O23" s="196"/>
      <c r="P23" s="154" t="s">
        <v>115</v>
      </c>
      <c r="Q23" s="154"/>
      <c r="R23" s="154"/>
      <c r="S23" s="41"/>
      <c r="T23" s="82" t="s">
        <v>114</v>
      </c>
      <c r="U23" s="82"/>
      <c r="V23" s="82"/>
      <c r="W23" s="82"/>
      <c r="X23" s="82"/>
      <c r="Y23" s="82"/>
      <c r="Z23" s="82"/>
      <c r="AA23" s="82"/>
      <c r="AB23" s="82"/>
      <c r="AC23" s="82"/>
      <c r="AD23" s="82"/>
      <c r="AE23" s="82"/>
      <c r="AF23" s="82"/>
      <c r="AG23" s="82"/>
    </row>
    <row r="24" spans="1:36" s="42" customFormat="1" ht="3" customHeight="1">
      <c r="A24" s="39"/>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39"/>
      <c r="AH24" s="39"/>
    </row>
    <row r="25" spans="1:36" s="42" customFormat="1" ht="15" customHeight="1">
      <c r="A25" s="39" t="s">
        <v>97</v>
      </c>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50"/>
      <c r="AF25" s="50"/>
      <c r="AG25" s="39"/>
      <c r="AH25" s="39"/>
    </row>
    <row r="26" spans="1:36" s="42" customFormat="1" ht="30" customHeight="1">
      <c r="A26" s="39"/>
      <c r="B26" s="101" t="str">
        <f>VLOOKUP($I$17,'&lt;給湯器&gt;マスタ'!$B$6:$F$24,5,FALSE)</f>
        <v>電気</v>
      </c>
      <c r="C26" s="102"/>
      <c r="D26" s="103"/>
      <c r="E26" s="75" t="s">
        <v>4</v>
      </c>
      <c r="F26" s="77"/>
      <c r="G26" s="75" t="s">
        <v>76</v>
      </c>
      <c r="H26" s="76"/>
      <c r="I26" s="76"/>
      <c r="J26" s="76"/>
      <c r="K26" s="76"/>
      <c r="L26" s="184" t="s">
        <v>79</v>
      </c>
      <c r="M26" s="185"/>
      <c r="N26" s="185"/>
      <c r="O26" s="185"/>
      <c r="P26" s="186"/>
      <c r="Q26" s="75" t="s">
        <v>7</v>
      </c>
      <c r="R26" s="76"/>
      <c r="S26" s="76"/>
      <c r="T26" s="76"/>
      <c r="U26" s="76"/>
      <c r="V26" s="77"/>
      <c r="W26" s="75" t="s">
        <v>3</v>
      </c>
      <c r="X26" s="76"/>
      <c r="Y26" s="76"/>
      <c r="Z26" s="76"/>
      <c r="AA26" s="77"/>
      <c r="AB26" s="197"/>
      <c r="AC26" s="164"/>
      <c r="AD26" s="164"/>
      <c r="AE26" s="164"/>
      <c r="AF26" s="164"/>
      <c r="AG26" s="39"/>
      <c r="AH26" s="39"/>
    </row>
    <row r="27" spans="1:36" s="42" customFormat="1" ht="15" customHeight="1" thickBot="1">
      <c r="A27" s="39"/>
      <c r="B27" s="104"/>
      <c r="C27" s="105"/>
      <c r="D27" s="106"/>
      <c r="E27" s="144"/>
      <c r="F27" s="145"/>
      <c r="G27" s="198" t="s">
        <v>12</v>
      </c>
      <c r="H27" s="199"/>
      <c r="I27" s="199"/>
      <c r="J27" s="199"/>
      <c r="K27" s="199"/>
      <c r="L27" s="79" t="s">
        <v>20</v>
      </c>
      <c r="M27" s="80"/>
      <c r="N27" s="80"/>
      <c r="O27" s="80"/>
      <c r="P27" s="200"/>
      <c r="Q27" s="144" t="str">
        <f>IF(P19=" ","","("&amp;P19&amp;")")</f>
        <v/>
      </c>
      <c r="R27" s="201"/>
      <c r="S27" s="201"/>
      <c r="T27" s="201"/>
      <c r="U27" s="201"/>
      <c r="V27" s="145"/>
      <c r="W27" s="79" t="str">
        <f>VLOOKUP($I$17,'&lt;給湯器&gt;マスタ'!$B$6:$I$24,4,FALSE)</f>
        <v>kWh</v>
      </c>
      <c r="X27" s="80"/>
      <c r="Y27" s="80"/>
      <c r="Z27" s="80"/>
      <c r="AA27" s="200"/>
      <c r="AB27" s="202"/>
      <c r="AC27" s="203"/>
      <c r="AD27" s="203"/>
      <c r="AE27" s="203"/>
      <c r="AF27" s="203"/>
      <c r="AG27" s="39"/>
      <c r="AH27" s="39"/>
      <c r="AI27" s="70" t="s">
        <v>92</v>
      </c>
    </row>
    <row r="28" spans="1:36" s="42" customFormat="1" ht="15" customHeight="1" thickTop="1">
      <c r="A28" s="39"/>
      <c r="B28" s="104"/>
      <c r="C28" s="105"/>
      <c r="D28" s="106"/>
      <c r="E28" s="96">
        <v>4</v>
      </c>
      <c r="F28" s="96"/>
      <c r="G28" s="168">
        <f>既存設備!U28</f>
        <v>71891</v>
      </c>
      <c r="H28" s="169"/>
      <c r="I28" s="169"/>
      <c r="J28" s="169"/>
      <c r="K28" s="169"/>
      <c r="L28" s="170">
        <v>77395</v>
      </c>
      <c r="M28" s="170"/>
      <c r="N28" s="171"/>
      <c r="O28" s="171"/>
      <c r="P28" s="171"/>
      <c r="Q28" s="172">
        <f>$I$19</f>
        <v>95</v>
      </c>
      <c r="R28" s="172"/>
      <c r="S28" s="172"/>
      <c r="T28" s="172"/>
      <c r="U28" s="173"/>
      <c r="V28" s="173"/>
      <c r="W28" s="192">
        <f>ROUNDDOWN(IF($B$26="電気",AI28/Q28/$AJ$22,AI28/(Q28/100)/$AJ$22),1)</f>
        <v>251.4</v>
      </c>
      <c r="X28" s="193"/>
      <c r="Y28" s="193"/>
      <c r="Z28" s="193"/>
      <c r="AA28" s="194"/>
      <c r="AB28" s="191"/>
      <c r="AC28" s="191"/>
      <c r="AD28" s="191"/>
      <c r="AE28" s="191"/>
      <c r="AF28" s="191"/>
      <c r="AG28" s="39"/>
      <c r="AH28" s="39"/>
      <c r="AI28" s="39">
        <f>ROUNDDOWN(IF($B$26="電気",L28/'&lt;給湯器&gt;マスタ'!$T$5,L28/$I$18),1)</f>
        <v>21498.6</v>
      </c>
    </row>
    <row r="29" spans="1:36" ht="15" customHeight="1">
      <c r="B29" s="104"/>
      <c r="C29" s="105"/>
      <c r="D29" s="106"/>
      <c r="E29" s="96">
        <v>5</v>
      </c>
      <c r="F29" s="96"/>
      <c r="G29" s="168">
        <f>既存設備!U29</f>
        <v>71891</v>
      </c>
      <c r="H29" s="169"/>
      <c r="I29" s="169"/>
      <c r="J29" s="169"/>
      <c r="K29" s="169"/>
      <c r="L29" s="170">
        <v>77395</v>
      </c>
      <c r="M29" s="170"/>
      <c r="N29" s="171"/>
      <c r="O29" s="171"/>
      <c r="P29" s="171"/>
      <c r="Q29" s="172">
        <f t="shared" ref="Q29:Q39" si="0">$I$19</f>
        <v>95</v>
      </c>
      <c r="R29" s="172"/>
      <c r="S29" s="172"/>
      <c r="T29" s="172"/>
      <c r="U29" s="173"/>
      <c r="V29" s="173"/>
      <c r="W29" s="174">
        <f>ROUNDDOWN(IF($B$26="電気",AI29/Q29/$AJ$22,AI29/(Q29/100)/$AJ$22),1)</f>
        <v>251.4</v>
      </c>
      <c r="X29" s="175"/>
      <c r="Y29" s="175"/>
      <c r="Z29" s="175"/>
      <c r="AA29" s="176"/>
      <c r="AB29" s="191"/>
      <c r="AC29" s="191"/>
      <c r="AD29" s="191"/>
      <c r="AE29" s="191"/>
      <c r="AF29" s="191"/>
      <c r="AI29" s="39">
        <f>ROUNDDOWN(IF($B$26="電気",L29/'&lt;給湯器&gt;マスタ'!$T$5,L29/$I$18),1)</f>
        <v>21498.6</v>
      </c>
    </row>
    <row r="30" spans="1:36" ht="15" customHeight="1">
      <c r="B30" s="104"/>
      <c r="C30" s="105"/>
      <c r="D30" s="106"/>
      <c r="E30" s="96">
        <v>6</v>
      </c>
      <c r="F30" s="96"/>
      <c r="G30" s="168">
        <f>既存設備!U30</f>
        <v>71891</v>
      </c>
      <c r="H30" s="169"/>
      <c r="I30" s="169"/>
      <c r="J30" s="169"/>
      <c r="K30" s="169"/>
      <c r="L30" s="170">
        <v>77395</v>
      </c>
      <c r="M30" s="170"/>
      <c r="N30" s="171"/>
      <c r="O30" s="171"/>
      <c r="P30" s="171"/>
      <c r="Q30" s="172">
        <f t="shared" si="0"/>
        <v>95</v>
      </c>
      <c r="R30" s="172"/>
      <c r="S30" s="172"/>
      <c r="T30" s="172"/>
      <c r="U30" s="173"/>
      <c r="V30" s="173"/>
      <c r="W30" s="174">
        <f t="shared" ref="W30:W39" si="1">ROUNDDOWN(IF($B$26="電気",AI30/Q30/$AJ$22,AI30/(Q30/100)/$AJ$22),1)</f>
        <v>251.4</v>
      </c>
      <c r="X30" s="175"/>
      <c r="Y30" s="175"/>
      <c r="Z30" s="175"/>
      <c r="AA30" s="176"/>
      <c r="AB30" s="191"/>
      <c r="AC30" s="191"/>
      <c r="AD30" s="191"/>
      <c r="AE30" s="191"/>
      <c r="AF30" s="191"/>
      <c r="AI30" s="39">
        <f>ROUNDDOWN(IF($B$26="電気",L30/'&lt;給湯器&gt;マスタ'!$T$5,L30/$I$18),1)</f>
        <v>21498.6</v>
      </c>
    </row>
    <row r="31" spans="1:36" ht="15" customHeight="1">
      <c r="B31" s="104"/>
      <c r="C31" s="105"/>
      <c r="D31" s="106"/>
      <c r="E31" s="96">
        <v>7</v>
      </c>
      <c r="F31" s="96"/>
      <c r="G31" s="168">
        <f>既存設備!U31</f>
        <v>71891</v>
      </c>
      <c r="H31" s="169"/>
      <c r="I31" s="169"/>
      <c r="J31" s="169"/>
      <c r="K31" s="169"/>
      <c r="L31" s="170">
        <v>77395</v>
      </c>
      <c r="M31" s="170"/>
      <c r="N31" s="171"/>
      <c r="O31" s="171"/>
      <c r="P31" s="171"/>
      <c r="Q31" s="172">
        <f t="shared" si="0"/>
        <v>95</v>
      </c>
      <c r="R31" s="172"/>
      <c r="S31" s="172"/>
      <c r="T31" s="172"/>
      <c r="U31" s="173"/>
      <c r="V31" s="173"/>
      <c r="W31" s="174">
        <f t="shared" si="1"/>
        <v>251.4</v>
      </c>
      <c r="X31" s="175"/>
      <c r="Y31" s="175"/>
      <c r="Z31" s="175"/>
      <c r="AA31" s="176"/>
      <c r="AB31" s="191"/>
      <c r="AC31" s="191"/>
      <c r="AD31" s="191"/>
      <c r="AE31" s="191"/>
      <c r="AF31" s="191"/>
      <c r="AI31" s="39">
        <f>ROUNDDOWN(IF($B$26="電気",L31/'&lt;給湯器&gt;マスタ'!$T$5,L31/$I$18),1)</f>
        <v>21498.6</v>
      </c>
    </row>
    <row r="32" spans="1:36" ht="15" customHeight="1">
      <c r="B32" s="104"/>
      <c r="C32" s="105"/>
      <c r="D32" s="106"/>
      <c r="E32" s="96">
        <v>8</v>
      </c>
      <c r="F32" s="96"/>
      <c r="G32" s="168">
        <f>既存設備!U32</f>
        <v>55752</v>
      </c>
      <c r="H32" s="169"/>
      <c r="I32" s="169"/>
      <c r="J32" s="169"/>
      <c r="K32" s="169"/>
      <c r="L32" s="170">
        <v>60021</v>
      </c>
      <c r="M32" s="170"/>
      <c r="N32" s="171"/>
      <c r="O32" s="171"/>
      <c r="P32" s="171"/>
      <c r="Q32" s="172">
        <f t="shared" si="0"/>
        <v>95</v>
      </c>
      <c r="R32" s="172"/>
      <c r="S32" s="172"/>
      <c r="T32" s="172"/>
      <c r="U32" s="173"/>
      <c r="V32" s="173"/>
      <c r="W32" s="174">
        <f t="shared" si="1"/>
        <v>195</v>
      </c>
      <c r="X32" s="175"/>
      <c r="Y32" s="175"/>
      <c r="Z32" s="175"/>
      <c r="AA32" s="176"/>
      <c r="AB32" s="191"/>
      <c r="AC32" s="191"/>
      <c r="AD32" s="191"/>
      <c r="AE32" s="191"/>
      <c r="AF32" s="191"/>
      <c r="AI32" s="39">
        <f>ROUNDDOWN(IF($B$26="電気",L32/'&lt;給湯器&gt;マスタ'!$T$5,L32/$I$18),1)</f>
        <v>16672.5</v>
      </c>
    </row>
    <row r="33" spans="2:35" ht="15" customHeight="1">
      <c r="B33" s="104"/>
      <c r="C33" s="105"/>
      <c r="D33" s="106"/>
      <c r="E33" s="96">
        <v>9</v>
      </c>
      <c r="F33" s="96"/>
      <c r="G33" s="168">
        <f>既存設備!U33</f>
        <v>55752</v>
      </c>
      <c r="H33" s="169"/>
      <c r="I33" s="169"/>
      <c r="J33" s="169"/>
      <c r="K33" s="169"/>
      <c r="L33" s="170">
        <v>60021</v>
      </c>
      <c r="M33" s="170"/>
      <c r="N33" s="171"/>
      <c r="O33" s="171"/>
      <c r="P33" s="171"/>
      <c r="Q33" s="172">
        <f t="shared" si="0"/>
        <v>95</v>
      </c>
      <c r="R33" s="172"/>
      <c r="S33" s="172"/>
      <c r="T33" s="172"/>
      <c r="U33" s="173"/>
      <c r="V33" s="173"/>
      <c r="W33" s="174">
        <f t="shared" si="1"/>
        <v>195</v>
      </c>
      <c r="X33" s="175"/>
      <c r="Y33" s="175"/>
      <c r="Z33" s="175"/>
      <c r="AA33" s="176"/>
      <c r="AB33" s="191"/>
      <c r="AC33" s="191"/>
      <c r="AD33" s="191"/>
      <c r="AE33" s="191"/>
      <c r="AF33" s="191"/>
      <c r="AI33" s="39">
        <f>ROUNDDOWN(IF($B$26="電気",L33/'&lt;給湯器&gt;マスタ'!$T$5,L33/$I$18),1)</f>
        <v>16672.5</v>
      </c>
    </row>
    <row r="34" spans="2:35" ht="15" customHeight="1">
      <c r="B34" s="104"/>
      <c r="C34" s="105"/>
      <c r="D34" s="106"/>
      <c r="E34" s="96">
        <v>10</v>
      </c>
      <c r="F34" s="96"/>
      <c r="G34" s="168">
        <f>既存設備!U34</f>
        <v>55752</v>
      </c>
      <c r="H34" s="169"/>
      <c r="I34" s="169"/>
      <c r="J34" s="169"/>
      <c r="K34" s="169"/>
      <c r="L34" s="170">
        <v>60021</v>
      </c>
      <c r="M34" s="170"/>
      <c r="N34" s="171"/>
      <c r="O34" s="171"/>
      <c r="P34" s="171"/>
      <c r="Q34" s="172">
        <f t="shared" si="0"/>
        <v>95</v>
      </c>
      <c r="R34" s="172"/>
      <c r="S34" s="172"/>
      <c r="T34" s="172"/>
      <c r="U34" s="173"/>
      <c r="V34" s="173"/>
      <c r="W34" s="174">
        <f t="shared" si="1"/>
        <v>195</v>
      </c>
      <c r="X34" s="175"/>
      <c r="Y34" s="175"/>
      <c r="Z34" s="175"/>
      <c r="AA34" s="176"/>
      <c r="AB34" s="191"/>
      <c r="AC34" s="191"/>
      <c r="AD34" s="191"/>
      <c r="AE34" s="191"/>
      <c r="AF34" s="191"/>
      <c r="AI34" s="39">
        <f>ROUNDDOWN(IF($B$26="電気",L34/'&lt;給湯器&gt;マスタ'!$T$5,L34/$I$18),1)</f>
        <v>16672.5</v>
      </c>
    </row>
    <row r="35" spans="2:35" ht="15" customHeight="1">
      <c r="B35" s="104"/>
      <c r="C35" s="105"/>
      <c r="D35" s="106"/>
      <c r="E35" s="96">
        <v>11</v>
      </c>
      <c r="F35" s="96"/>
      <c r="G35" s="168">
        <f>既存設備!U35</f>
        <v>55752</v>
      </c>
      <c r="H35" s="169"/>
      <c r="I35" s="169"/>
      <c r="J35" s="169"/>
      <c r="K35" s="169"/>
      <c r="L35" s="170">
        <v>60021</v>
      </c>
      <c r="M35" s="170"/>
      <c r="N35" s="171"/>
      <c r="O35" s="171"/>
      <c r="P35" s="171"/>
      <c r="Q35" s="172">
        <f t="shared" si="0"/>
        <v>95</v>
      </c>
      <c r="R35" s="172"/>
      <c r="S35" s="172"/>
      <c r="T35" s="172"/>
      <c r="U35" s="173"/>
      <c r="V35" s="173"/>
      <c r="W35" s="174">
        <f t="shared" si="1"/>
        <v>195</v>
      </c>
      <c r="X35" s="175"/>
      <c r="Y35" s="175"/>
      <c r="Z35" s="175"/>
      <c r="AA35" s="176"/>
      <c r="AB35" s="191"/>
      <c r="AC35" s="191"/>
      <c r="AD35" s="191"/>
      <c r="AE35" s="191"/>
      <c r="AF35" s="191"/>
      <c r="AI35" s="39">
        <f>ROUNDDOWN(IF($B$26="電気",L35/'&lt;給湯器&gt;マスタ'!$T$5,L35/$I$18),1)</f>
        <v>16672.5</v>
      </c>
    </row>
    <row r="36" spans="2:35" ht="15" customHeight="1">
      <c r="B36" s="104"/>
      <c r="C36" s="105"/>
      <c r="D36" s="106"/>
      <c r="E36" s="96">
        <v>12</v>
      </c>
      <c r="F36" s="96"/>
      <c r="G36" s="168">
        <f>既存設備!U36</f>
        <v>55752</v>
      </c>
      <c r="H36" s="169"/>
      <c r="I36" s="169"/>
      <c r="J36" s="169"/>
      <c r="K36" s="169"/>
      <c r="L36" s="170">
        <v>60021</v>
      </c>
      <c r="M36" s="170"/>
      <c r="N36" s="171"/>
      <c r="O36" s="171"/>
      <c r="P36" s="171"/>
      <c r="Q36" s="172">
        <f t="shared" si="0"/>
        <v>95</v>
      </c>
      <c r="R36" s="172"/>
      <c r="S36" s="172"/>
      <c r="T36" s="172"/>
      <c r="U36" s="173"/>
      <c r="V36" s="173"/>
      <c r="W36" s="174">
        <f t="shared" si="1"/>
        <v>195</v>
      </c>
      <c r="X36" s="175"/>
      <c r="Y36" s="175"/>
      <c r="Z36" s="175"/>
      <c r="AA36" s="176"/>
      <c r="AB36" s="151" t="s">
        <v>119</v>
      </c>
      <c r="AC36" s="151"/>
      <c r="AD36" s="151"/>
      <c r="AE36" s="151"/>
      <c r="AF36" s="151"/>
      <c r="AG36" s="151"/>
      <c r="AH36" s="151"/>
      <c r="AI36" s="39">
        <f>ROUNDDOWN(IF($B$26="電気",L36/'&lt;給湯器&gt;マスタ'!$T$5,L36/$I$18),1)</f>
        <v>16672.5</v>
      </c>
    </row>
    <row r="37" spans="2:35" ht="15" customHeight="1">
      <c r="B37" s="104"/>
      <c r="C37" s="105"/>
      <c r="D37" s="106"/>
      <c r="E37" s="96">
        <v>1</v>
      </c>
      <c r="F37" s="96"/>
      <c r="G37" s="168">
        <f>既存設備!U37</f>
        <v>55752</v>
      </c>
      <c r="H37" s="169"/>
      <c r="I37" s="169"/>
      <c r="J37" s="169"/>
      <c r="K37" s="169"/>
      <c r="L37" s="170">
        <v>60021</v>
      </c>
      <c r="M37" s="170"/>
      <c r="N37" s="171"/>
      <c r="O37" s="171"/>
      <c r="P37" s="171"/>
      <c r="Q37" s="172">
        <f t="shared" si="0"/>
        <v>95</v>
      </c>
      <c r="R37" s="172"/>
      <c r="S37" s="172"/>
      <c r="T37" s="172"/>
      <c r="U37" s="173"/>
      <c r="V37" s="173"/>
      <c r="W37" s="174">
        <f t="shared" si="1"/>
        <v>195</v>
      </c>
      <c r="X37" s="175"/>
      <c r="Y37" s="175"/>
      <c r="Z37" s="175"/>
      <c r="AA37" s="176"/>
      <c r="AB37" s="151"/>
      <c r="AC37" s="151"/>
      <c r="AD37" s="151"/>
      <c r="AE37" s="151"/>
      <c r="AF37" s="151"/>
      <c r="AG37" s="151"/>
      <c r="AH37" s="151"/>
      <c r="AI37" s="39">
        <f>ROUNDDOWN(IF($B$26="電気",L37/'&lt;給湯器&gt;マスタ'!$T$5,L37/$I$18),1)</f>
        <v>16672.5</v>
      </c>
    </row>
    <row r="38" spans="2:35" ht="15" customHeight="1">
      <c r="B38" s="104"/>
      <c r="C38" s="105"/>
      <c r="D38" s="106"/>
      <c r="E38" s="96">
        <v>2</v>
      </c>
      <c r="F38" s="96"/>
      <c r="G38" s="168">
        <f>既存設備!U38</f>
        <v>71891</v>
      </c>
      <c r="H38" s="169"/>
      <c r="I38" s="169"/>
      <c r="J38" s="169"/>
      <c r="K38" s="169"/>
      <c r="L38" s="170">
        <v>77395</v>
      </c>
      <c r="M38" s="170"/>
      <c r="N38" s="171"/>
      <c r="O38" s="171"/>
      <c r="P38" s="171"/>
      <c r="Q38" s="172">
        <f t="shared" si="0"/>
        <v>95</v>
      </c>
      <c r="R38" s="172"/>
      <c r="S38" s="172"/>
      <c r="T38" s="172"/>
      <c r="U38" s="173"/>
      <c r="V38" s="173"/>
      <c r="W38" s="174">
        <f t="shared" si="1"/>
        <v>251.4</v>
      </c>
      <c r="X38" s="175"/>
      <c r="Y38" s="175"/>
      <c r="Z38" s="175"/>
      <c r="AA38" s="176"/>
      <c r="AB38" s="151"/>
      <c r="AC38" s="151"/>
      <c r="AD38" s="151"/>
      <c r="AE38" s="151"/>
      <c r="AF38" s="151"/>
      <c r="AG38" s="151"/>
      <c r="AH38" s="151"/>
      <c r="AI38" s="39">
        <f>ROUNDDOWN(IF($B$26="電気",L38/'&lt;給湯器&gt;マスタ'!$T$5,L38/$I$18),1)</f>
        <v>21498.6</v>
      </c>
    </row>
    <row r="39" spans="2:35" ht="15" customHeight="1" thickBot="1">
      <c r="B39" s="104"/>
      <c r="C39" s="105"/>
      <c r="D39" s="106"/>
      <c r="E39" s="99">
        <v>3</v>
      </c>
      <c r="F39" s="99"/>
      <c r="G39" s="168">
        <f>既存設備!U39</f>
        <v>71891</v>
      </c>
      <c r="H39" s="169"/>
      <c r="I39" s="169"/>
      <c r="J39" s="169"/>
      <c r="K39" s="169"/>
      <c r="L39" s="187">
        <v>77395</v>
      </c>
      <c r="M39" s="187"/>
      <c r="N39" s="188"/>
      <c r="O39" s="188"/>
      <c r="P39" s="188"/>
      <c r="Q39" s="189">
        <f t="shared" si="0"/>
        <v>95</v>
      </c>
      <c r="R39" s="189"/>
      <c r="S39" s="189"/>
      <c r="T39" s="189"/>
      <c r="U39" s="190"/>
      <c r="V39" s="190"/>
      <c r="W39" s="204">
        <f t="shared" si="1"/>
        <v>251.4</v>
      </c>
      <c r="X39" s="205"/>
      <c r="Y39" s="205"/>
      <c r="Z39" s="205"/>
      <c r="AA39" s="206"/>
      <c r="AB39" s="151"/>
      <c r="AC39" s="151"/>
      <c r="AD39" s="151"/>
      <c r="AE39" s="151"/>
      <c r="AF39" s="151"/>
      <c r="AG39" s="151"/>
      <c r="AH39" s="151"/>
      <c r="AI39" s="39">
        <f>ROUNDDOWN(IF($B$26="電気",L39/'&lt;給湯器&gt;マスタ'!$T$5,L39/$I$18),1)</f>
        <v>21498.6</v>
      </c>
    </row>
    <row r="40" spans="2:35" ht="15" customHeight="1" thickTop="1">
      <c r="B40" s="107"/>
      <c r="C40" s="108"/>
      <c r="D40" s="109"/>
      <c r="E40" s="98" t="s">
        <v>0</v>
      </c>
      <c r="F40" s="98"/>
      <c r="G40" s="207">
        <f>SUM(G28:K39)</f>
        <v>765858</v>
      </c>
      <c r="H40" s="208"/>
      <c r="I40" s="208"/>
      <c r="J40" s="208"/>
      <c r="K40" s="208"/>
      <c r="L40" s="177">
        <f>SUM(L28:P39)</f>
        <v>824496</v>
      </c>
      <c r="M40" s="178"/>
      <c r="N40" s="178"/>
      <c r="O40" s="178"/>
      <c r="P40" s="179"/>
      <c r="Q40" s="180"/>
      <c r="R40" s="181"/>
      <c r="S40" s="181"/>
      <c r="T40" s="181"/>
      <c r="U40" s="181"/>
      <c r="V40" s="182"/>
      <c r="W40" s="183">
        <f>SUM(W28:AA39)</f>
        <v>2678.4</v>
      </c>
      <c r="X40" s="183"/>
      <c r="Y40" s="183"/>
      <c r="Z40" s="183"/>
      <c r="AA40" s="183"/>
      <c r="AB40" s="151"/>
      <c r="AC40" s="151"/>
      <c r="AD40" s="151"/>
      <c r="AE40" s="151"/>
      <c r="AF40" s="151"/>
      <c r="AG40" s="151"/>
      <c r="AH40" s="151"/>
    </row>
    <row r="41" spans="2:35" ht="15" customHeight="1">
      <c r="B41" s="56"/>
      <c r="C41" s="56"/>
      <c r="D41" s="56"/>
      <c r="G41" s="165" t="s">
        <v>123</v>
      </c>
      <c r="H41" s="165"/>
      <c r="I41" s="165"/>
      <c r="J41" s="165"/>
      <c r="K41" s="165"/>
      <c r="L41" s="165"/>
      <c r="M41" s="165"/>
      <c r="N41" s="165"/>
      <c r="O41" s="165"/>
      <c r="P41" s="165"/>
      <c r="Q41" s="165"/>
      <c r="R41" s="165"/>
      <c r="S41" s="165"/>
      <c r="T41" s="165"/>
      <c r="U41" s="165"/>
      <c r="V41" s="165"/>
      <c r="W41" s="165"/>
      <c r="X41" s="165"/>
      <c r="Y41" s="165"/>
      <c r="Z41" s="165"/>
      <c r="AA41" s="165"/>
    </row>
    <row r="42" spans="2:35" ht="15" customHeight="1">
      <c r="B42" s="95"/>
      <c r="C42" s="95"/>
      <c r="G42" s="166"/>
      <c r="H42" s="166"/>
      <c r="I42" s="166"/>
      <c r="J42" s="166"/>
      <c r="K42" s="166"/>
      <c r="L42" s="166"/>
      <c r="M42" s="166"/>
      <c r="N42" s="166"/>
      <c r="O42" s="166"/>
      <c r="P42" s="166"/>
      <c r="Q42" s="166"/>
      <c r="R42" s="166"/>
      <c r="S42" s="166"/>
      <c r="T42" s="166"/>
      <c r="U42" s="166"/>
      <c r="V42" s="166"/>
      <c r="W42" s="166"/>
      <c r="X42" s="166"/>
      <c r="Y42" s="166"/>
      <c r="Z42" s="166"/>
      <c r="AA42" s="166"/>
      <c r="AB42" s="58"/>
      <c r="AC42" s="58"/>
      <c r="AD42" s="58"/>
      <c r="AE42" s="58"/>
      <c r="AF42" s="58"/>
    </row>
    <row r="43" spans="2:35" ht="15" customHeight="1">
      <c r="L43" s="64"/>
      <c r="M43" s="64"/>
      <c r="N43" s="64"/>
      <c r="O43" s="64"/>
      <c r="P43" s="64"/>
      <c r="Q43" s="64"/>
      <c r="R43" s="64"/>
      <c r="S43" s="64"/>
      <c r="T43" s="64"/>
      <c r="U43" s="64"/>
      <c r="V43" s="64"/>
      <c r="W43" s="64"/>
      <c r="X43" s="64"/>
    </row>
    <row r="44" spans="2:35" ht="15" customHeight="1"/>
    <row r="45" spans="2:35" ht="15" customHeight="1"/>
    <row r="46" spans="2:35" ht="15" customHeight="1"/>
    <row r="47" spans="2:35" ht="38.25" customHeight="1">
      <c r="AI47" s="65"/>
    </row>
  </sheetData>
  <sheetProtection algorithmName="SHA-512" hashValue="NwN8smLtn8oWoOy6G8mtoPHiCFhB03zD5bJq0zalUMYayUnQKYbULq3nlP/skBZyhyXMymtaT0YoUYweV8bTVA==" saltValue="HSpDYcsYd2GOrSPJdVFUeA==" spinCount="100000" sheet="1" objects="1" scenarios="1" selectLockedCells="1"/>
  <mergeCells count="127">
    <mergeCell ref="W39:AA39"/>
    <mergeCell ref="E38:F38"/>
    <mergeCell ref="G38:K38"/>
    <mergeCell ref="L38:P38"/>
    <mergeCell ref="Q38:V38"/>
    <mergeCell ref="W38:AA38"/>
    <mergeCell ref="AB36:AH40"/>
    <mergeCell ref="E35:F35"/>
    <mergeCell ref="G35:K35"/>
    <mergeCell ref="L35:P35"/>
    <mergeCell ref="Q35:V35"/>
    <mergeCell ref="W35:AA35"/>
    <mergeCell ref="AB35:AF35"/>
    <mergeCell ref="E40:F40"/>
    <mergeCell ref="G40:K40"/>
    <mergeCell ref="E34:F34"/>
    <mergeCell ref="G34:K34"/>
    <mergeCell ref="L34:P34"/>
    <mergeCell ref="Q34:V34"/>
    <mergeCell ref="W34:AA34"/>
    <mergeCell ref="AB34:AF34"/>
    <mergeCell ref="G37:K37"/>
    <mergeCell ref="L37:P37"/>
    <mergeCell ref="Q37:V37"/>
    <mergeCell ref="W37:AA37"/>
    <mergeCell ref="E36:F36"/>
    <mergeCell ref="G36:K36"/>
    <mergeCell ref="L36:P36"/>
    <mergeCell ref="Q36:V36"/>
    <mergeCell ref="W36:AA36"/>
    <mergeCell ref="AB31:AF31"/>
    <mergeCell ref="E30:F30"/>
    <mergeCell ref="G30:K30"/>
    <mergeCell ref="L30:P30"/>
    <mergeCell ref="Q30:V30"/>
    <mergeCell ref="W30:AA30"/>
    <mergeCell ref="AB30:AF30"/>
    <mergeCell ref="E33:F33"/>
    <mergeCell ref="G33:K33"/>
    <mergeCell ref="L33:P33"/>
    <mergeCell ref="Q33:V33"/>
    <mergeCell ref="W33:AA33"/>
    <mergeCell ref="AB33:AF33"/>
    <mergeCell ref="E32:F32"/>
    <mergeCell ref="G32:K32"/>
    <mergeCell ref="L32:P32"/>
    <mergeCell ref="Q32:V32"/>
    <mergeCell ref="W32:AA32"/>
    <mergeCell ref="AB32:AF32"/>
    <mergeCell ref="AB29:AF29"/>
    <mergeCell ref="E28:F28"/>
    <mergeCell ref="G28:K28"/>
    <mergeCell ref="L28:P28"/>
    <mergeCell ref="Q28:V28"/>
    <mergeCell ref="W28:AA28"/>
    <mergeCell ref="AB28:AF28"/>
    <mergeCell ref="I23:O23"/>
    <mergeCell ref="P23:R23"/>
    <mergeCell ref="AB26:AF26"/>
    <mergeCell ref="G27:K27"/>
    <mergeCell ref="L27:P27"/>
    <mergeCell ref="Q27:V27"/>
    <mergeCell ref="W27:AA27"/>
    <mergeCell ref="AB27:AF27"/>
    <mergeCell ref="E26:F27"/>
    <mergeCell ref="G26:K26"/>
    <mergeCell ref="T23:AG23"/>
    <mergeCell ref="A1:AE1"/>
    <mergeCell ref="B4:E4"/>
    <mergeCell ref="F4:K4"/>
    <mergeCell ref="L26:P26"/>
    <mergeCell ref="Q26:V26"/>
    <mergeCell ref="W26:AA26"/>
    <mergeCell ref="I22:R22"/>
    <mergeCell ref="I17:R17"/>
    <mergeCell ref="I19:O19"/>
    <mergeCell ref="P19:R19"/>
    <mergeCell ref="I18:O18"/>
    <mergeCell ref="P18:R18"/>
    <mergeCell ref="B22:H22"/>
    <mergeCell ref="B23:H23"/>
    <mergeCell ref="T16:AG16"/>
    <mergeCell ref="T17:AG17"/>
    <mergeCell ref="T18:AG18"/>
    <mergeCell ref="T19:AG19"/>
    <mergeCell ref="T22:AG22"/>
    <mergeCell ref="B26:D40"/>
    <mergeCell ref="E39:F39"/>
    <mergeCell ref="G39:K39"/>
    <mergeCell ref="L39:P39"/>
    <mergeCell ref="Q39:V39"/>
    <mergeCell ref="B7:H7"/>
    <mergeCell ref="I10:R10"/>
    <mergeCell ref="I11:R11"/>
    <mergeCell ref="I12:R12"/>
    <mergeCell ref="B6:H6"/>
    <mergeCell ref="I6:R6"/>
    <mergeCell ref="I7:R7"/>
    <mergeCell ref="B14:AG14"/>
    <mergeCell ref="T7:AG7"/>
    <mergeCell ref="T10:AG10"/>
    <mergeCell ref="T11:AG11"/>
    <mergeCell ref="T12:AG12"/>
    <mergeCell ref="G41:AA42"/>
    <mergeCell ref="I16:R16"/>
    <mergeCell ref="B10:H10"/>
    <mergeCell ref="B11:H11"/>
    <mergeCell ref="B12:H12"/>
    <mergeCell ref="B16:H16"/>
    <mergeCell ref="B17:H17"/>
    <mergeCell ref="C18:H18"/>
    <mergeCell ref="B19:H19"/>
    <mergeCell ref="E29:F29"/>
    <mergeCell ref="G29:K29"/>
    <mergeCell ref="L29:P29"/>
    <mergeCell ref="Q29:V29"/>
    <mergeCell ref="W29:AA29"/>
    <mergeCell ref="E31:F31"/>
    <mergeCell ref="G31:K31"/>
    <mergeCell ref="L31:P31"/>
    <mergeCell ref="Q31:V31"/>
    <mergeCell ref="W31:AA31"/>
    <mergeCell ref="E37:F37"/>
    <mergeCell ref="B42:C42"/>
    <mergeCell ref="L40:P40"/>
    <mergeCell ref="Q40:V40"/>
    <mergeCell ref="W40:AA40"/>
  </mergeCells>
  <phoneticPr fontId="9"/>
  <conditionalFormatting sqref="I18:O18">
    <cfRule type="cellIs" dxfId="0" priority="1" operator="equal">
      <formula>"手入力"</formula>
    </cfRule>
  </conditionalFormatting>
  <dataValidations count="2">
    <dataValidation type="list" allowBlank="1" showInputMessage="1" showErrorMessage="1" sqref="I16:R16" xr:uid="{00000000-0002-0000-0100-000000000000}">
      <formula1>"潜熱回収型給湯器,業務用HP給湯器"</formula1>
    </dataValidation>
    <dataValidation type="list" allowBlank="1" showInputMessage="1" showErrorMessage="1" sqref="I22:R22" xr:uid="{00000000-0002-0000-0100-000001000000}">
      <formula1>"有り,無し"</formula1>
    </dataValidation>
  </dataValidations>
  <pageMargins left="0.7" right="0.7" top="0.75" bottom="0.75" header="0.3" footer="0.3"/>
  <pageSetup paperSize="9" scale="89"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'&lt;給湯器&gt;マスタ'!$B$6:$B$24</xm:f>
          </x14:formula1>
          <xm:sqref>I17:R17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V71"/>
  <sheetViews>
    <sheetView zoomScaleNormal="100" workbookViewId="0"/>
  </sheetViews>
  <sheetFormatPr defaultColWidth="7.1796875" defaultRowHeight="13"/>
  <cols>
    <col min="1" max="1" width="5.1796875" customWidth="1"/>
    <col min="2" max="2" width="17.08984375" customWidth="1"/>
    <col min="3" max="4" width="13.36328125" customWidth="1"/>
    <col min="5" max="5" width="17.1796875" bestFit="1" customWidth="1"/>
    <col min="6" max="7" width="10.453125" customWidth="1"/>
    <col min="8" max="8" width="2.6328125" bestFit="1" customWidth="1"/>
    <col min="9" max="9" width="3.08984375" customWidth="1"/>
    <col min="10" max="10" width="15.1796875" bestFit="1" customWidth="1"/>
    <col min="15" max="15" width="23.90625" customWidth="1"/>
    <col min="16" max="16" width="17.36328125" customWidth="1"/>
    <col min="17" max="17" width="9.08984375" customWidth="1"/>
    <col min="18" max="18" width="7.1796875" customWidth="1"/>
    <col min="20" max="20" width="15.453125" style="4" bestFit="1" customWidth="1"/>
    <col min="21" max="21" width="2.81640625" style="4" customWidth="1"/>
    <col min="22" max="22" width="11.6328125" style="4" customWidth="1"/>
  </cols>
  <sheetData>
    <row r="1" spans="2:22" ht="13.5" thickBot="1"/>
    <row r="2" spans="2:22" ht="14.5" thickBot="1">
      <c r="B2" s="1" t="s">
        <v>5</v>
      </c>
      <c r="C2" s="2"/>
      <c r="D2" s="2"/>
      <c r="E2" s="2"/>
      <c r="F2" s="2"/>
      <c r="G2" s="2"/>
      <c r="H2" s="2"/>
      <c r="I2" s="2"/>
      <c r="J2" s="2"/>
      <c r="K2" s="2"/>
      <c r="L2" s="2"/>
      <c r="M2" s="2"/>
      <c r="N2" s="3"/>
    </row>
    <row r="4" spans="2:22">
      <c r="B4" s="8" t="s">
        <v>36</v>
      </c>
      <c r="C4" s="9"/>
      <c r="D4" s="4"/>
      <c r="E4" s="4"/>
      <c r="F4" s="4"/>
      <c r="G4" s="4"/>
      <c r="H4" s="4"/>
      <c r="J4" s="28" t="s">
        <v>83</v>
      </c>
      <c r="K4" s="31"/>
      <c r="L4" s="28" t="s">
        <v>84</v>
      </c>
      <c r="M4" s="4"/>
      <c r="O4" s="5" t="s">
        <v>31</v>
      </c>
      <c r="P4" s="5"/>
      <c r="Q4" s="5"/>
      <c r="T4" s="4" t="s">
        <v>88</v>
      </c>
      <c r="V4" s="4" t="s">
        <v>98</v>
      </c>
    </row>
    <row r="5" spans="2:22" ht="22">
      <c r="B5" s="10" t="s">
        <v>6</v>
      </c>
      <c r="C5" s="11" t="s">
        <v>37</v>
      </c>
      <c r="D5" s="20" t="s">
        <v>54</v>
      </c>
      <c r="E5" s="21" t="s">
        <v>55</v>
      </c>
      <c r="F5" s="22" t="s">
        <v>56</v>
      </c>
      <c r="G5" s="22"/>
      <c r="H5" s="22"/>
      <c r="J5" s="72" t="s">
        <v>85</v>
      </c>
      <c r="K5" s="32"/>
      <c r="L5" s="72">
        <v>2016</v>
      </c>
      <c r="M5" s="30"/>
      <c r="O5" s="6" t="s">
        <v>26</v>
      </c>
      <c r="P5" s="6" t="s">
        <v>28</v>
      </c>
      <c r="Q5" s="7" t="s">
        <v>29</v>
      </c>
      <c r="R5" s="6" t="s">
        <v>33</v>
      </c>
      <c r="T5" s="29">
        <v>3.6</v>
      </c>
      <c r="V5" s="34" t="s">
        <v>99</v>
      </c>
    </row>
    <row r="6" spans="2:22">
      <c r="B6" s="12" t="s">
        <v>38</v>
      </c>
      <c r="C6" s="13">
        <v>8.64</v>
      </c>
      <c r="D6" s="23" t="s">
        <v>91</v>
      </c>
      <c r="E6" s="24" t="s">
        <v>57</v>
      </c>
      <c r="F6" s="24" t="s">
        <v>58</v>
      </c>
      <c r="G6" s="23" t="s">
        <v>80</v>
      </c>
      <c r="H6" s="23" t="s">
        <v>133</v>
      </c>
      <c r="J6" s="72">
        <v>1951</v>
      </c>
      <c r="K6" s="32"/>
      <c r="L6" s="72">
        <v>2017</v>
      </c>
      <c r="M6" s="4"/>
      <c r="O6" s="6" t="s">
        <v>27</v>
      </c>
      <c r="P6" s="6" t="s">
        <v>30</v>
      </c>
      <c r="Q6" s="6" t="s">
        <v>90</v>
      </c>
      <c r="R6" s="6" t="s">
        <v>32</v>
      </c>
      <c r="V6" s="34" t="s">
        <v>101</v>
      </c>
    </row>
    <row r="7" spans="2:22">
      <c r="B7" s="12" t="s">
        <v>39</v>
      </c>
      <c r="C7" s="14" t="s">
        <v>132</v>
      </c>
      <c r="D7" s="24" t="s">
        <v>91</v>
      </c>
      <c r="E7" s="24" t="s">
        <v>57</v>
      </c>
      <c r="F7" s="24" t="s">
        <v>58</v>
      </c>
      <c r="G7" s="23" t="s">
        <v>80</v>
      </c>
      <c r="H7" s="23" t="s">
        <v>133</v>
      </c>
      <c r="J7" s="72">
        <v>1952</v>
      </c>
      <c r="K7" s="31"/>
      <c r="L7" s="4"/>
      <c r="M7" s="4"/>
      <c r="T7" s="4" t="s">
        <v>86</v>
      </c>
      <c r="V7" s="34" t="s">
        <v>100</v>
      </c>
    </row>
    <row r="8" spans="2:22">
      <c r="B8" s="15" t="s">
        <v>40</v>
      </c>
      <c r="C8" s="16">
        <v>45</v>
      </c>
      <c r="D8" s="23" t="s">
        <v>59</v>
      </c>
      <c r="E8" s="23" t="s">
        <v>60</v>
      </c>
      <c r="F8" s="23" t="s">
        <v>61</v>
      </c>
      <c r="G8" s="23" t="s">
        <v>82</v>
      </c>
      <c r="H8" s="23" t="s">
        <v>81</v>
      </c>
      <c r="J8" s="72">
        <v>1953</v>
      </c>
      <c r="K8" s="31"/>
      <c r="L8" s="4"/>
      <c r="M8" s="4"/>
      <c r="T8" s="29">
        <v>2.58E-2</v>
      </c>
      <c r="V8" s="34" t="s">
        <v>102</v>
      </c>
    </row>
    <row r="9" spans="2:22">
      <c r="B9" s="15" t="s">
        <v>41</v>
      </c>
      <c r="C9" s="16">
        <v>46</v>
      </c>
      <c r="D9" s="23" t="s">
        <v>59</v>
      </c>
      <c r="E9" s="23" t="s">
        <v>60</v>
      </c>
      <c r="F9" s="23" t="s">
        <v>61</v>
      </c>
      <c r="G9" s="23" t="s">
        <v>82</v>
      </c>
      <c r="H9" s="23" t="s">
        <v>81</v>
      </c>
      <c r="J9" s="72">
        <v>1954</v>
      </c>
      <c r="K9" s="31"/>
      <c r="L9" s="4"/>
      <c r="M9" s="4"/>
    </row>
    <row r="10" spans="2:22">
      <c r="B10" s="15" t="s">
        <v>42</v>
      </c>
      <c r="C10" s="16">
        <v>50.1</v>
      </c>
      <c r="D10" s="23" t="s">
        <v>62</v>
      </c>
      <c r="E10" s="25" t="s">
        <v>63</v>
      </c>
      <c r="F10" s="23" t="s">
        <v>61</v>
      </c>
      <c r="G10" s="23" t="s">
        <v>82</v>
      </c>
      <c r="H10" s="23" t="s">
        <v>81</v>
      </c>
      <c r="J10" s="72">
        <v>1955</v>
      </c>
      <c r="K10" s="31"/>
      <c r="L10" s="4"/>
      <c r="M10" s="4"/>
      <c r="T10" s="8" t="s">
        <v>87</v>
      </c>
    </row>
    <row r="11" spans="2:22">
      <c r="B11" s="17" t="s">
        <v>43</v>
      </c>
      <c r="C11" s="18">
        <v>54.7</v>
      </c>
      <c r="D11" s="26" t="s">
        <v>62</v>
      </c>
      <c r="E11" s="25" t="s">
        <v>63</v>
      </c>
      <c r="F11" s="23" t="s">
        <v>61</v>
      </c>
      <c r="G11" s="23" t="s">
        <v>82</v>
      </c>
      <c r="H11" s="23" t="s">
        <v>81</v>
      </c>
      <c r="J11" s="72">
        <v>1956</v>
      </c>
      <c r="K11" s="31"/>
      <c r="L11" s="4"/>
      <c r="M11" s="4"/>
      <c r="T11" s="33">
        <v>4.1900000000000004</v>
      </c>
    </row>
    <row r="12" spans="2:22">
      <c r="B12" s="15" t="s">
        <v>44</v>
      </c>
      <c r="C12" s="16">
        <v>38.4</v>
      </c>
      <c r="D12" s="23" t="s">
        <v>59</v>
      </c>
      <c r="E12" s="23" t="s">
        <v>60</v>
      </c>
      <c r="F12" s="23" t="s">
        <v>61</v>
      </c>
      <c r="G12" s="23" t="s">
        <v>82</v>
      </c>
      <c r="H12" s="23" t="s">
        <v>81</v>
      </c>
      <c r="J12" s="72">
        <v>1957</v>
      </c>
      <c r="K12" s="31"/>
      <c r="L12" s="4"/>
      <c r="M12" s="4"/>
    </row>
    <row r="13" spans="2:22">
      <c r="B13" s="19" t="s">
        <v>45</v>
      </c>
      <c r="C13" s="14" t="s">
        <v>132</v>
      </c>
      <c r="D13" s="23" t="s">
        <v>59</v>
      </c>
      <c r="E13" s="23" t="s">
        <v>60</v>
      </c>
      <c r="F13" s="23" t="s">
        <v>61</v>
      </c>
      <c r="G13" s="23" t="s">
        <v>82</v>
      </c>
      <c r="H13" s="23" t="s">
        <v>81</v>
      </c>
      <c r="J13" s="72">
        <v>1958</v>
      </c>
      <c r="K13" s="31"/>
      <c r="L13" s="4"/>
      <c r="M13" s="4"/>
    </row>
    <row r="14" spans="2:22">
      <c r="B14" s="12" t="s">
        <v>45</v>
      </c>
      <c r="C14" s="14" t="s">
        <v>132</v>
      </c>
      <c r="D14" s="23" t="s">
        <v>64</v>
      </c>
      <c r="E14" s="26" t="s">
        <v>63</v>
      </c>
      <c r="F14" s="23" t="s">
        <v>61</v>
      </c>
      <c r="G14" s="23" t="s">
        <v>82</v>
      </c>
      <c r="H14" s="23" t="s">
        <v>81</v>
      </c>
      <c r="J14" s="72">
        <v>1959</v>
      </c>
      <c r="K14" s="31"/>
      <c r="L14" s="4"/>
      <c r="M14" s="4"/>
    </row>
    <row r="15" spans="2:22">
      <c r="B15" s="15" t="s">
        <v>46</v>
      </c>
      <c r="C15" s="14">
        <v>36.5</v>
      </c>
      <c r="D15" s="24" t="s">
        <v>65</v>
      </c>
      <c r="E15" s="23" t="s">
        <v>66</v>
      </c>
      <c r="F15" s="23" t="s">
        <v>67</v>
      </c>
      <c r="G15" s="23" t="s">
        <v>82</v>
      </c>
      <c r="H15" s="23" t="s">
        <v>81</v>
      </c>
      <c r="J15" s="72">
        <v>1960</v>
      </c>
      <c r="K15" s="31"/>
      <c r="L15" s="4"/>
      <c r="M15" s="4"/>
    </row>
    <row r="16" spans="2:22">
      <c r="B16" s="15" t="s">
        <v>47</v>
      </c>
      <c r="C16" s="16">
        <v>38</v>
      </c>
      <c r="D16" s="23" t="s">
        <v>65</v>
      </c>
      <c r="E16" s="23" t="s">
        <v>66</v>
      </c>
      <c r="F16" s="23" t="s">
        <v>67</v>
      </c>
      <c r="G16" s="23" t="s">
        <v>82</v>
      </c>
      <c r="H16" s="23" t="s">
        <v>81</v>
      </c>
      <c r="J16" s="72">
        <v>1961</v>
      </c>
      <c r="K16" s="31"/>
      <c r="L16" s="4"/>
      <c r="M16" s="4"/>
    </row>
    <row r="17" spans="2:13">
      <c r="B17" s="15" t="s">
        <v>48</v>
      </c>
      <c r="C17" s="16">
        <v>38.9</v>
      </c>
      <c r="D17" s="23" t="s">
        <v>65</v>
      </c>
      <c r="E17" s="23" t="s">
        <v>66</v>
      </c>
      <c r="F17" s="23" t="s">
        <v>67</v>
      </c>
      <c r="G17" s="23" t="s">
        <v>82</v>
      </c>
      <c r="H17" s="23" t="s">
        <v>81</v>
      </c>
      <c r="J17" s="72">
        <v>1962</v>
      </c>
      <c r="K17" s="31"/>
      <c r="L17" s="4"/>
      <c r="M17" s="4"/>
    </row>
    <row r="18" spans="2:13">
      <c r="B18" s="15" t="s">
        <v>49</v>
      </c>
      <c r="C18" s="16">
        <v>41.8</v>
      </c>
      <c r="D18" s="23" t="s">
        <v>65</v>
      </c>
      <c r="E18" s="23" t="s">
        <v>66</v>
      </c>
      <c r="F18" s="23" t="s">
        <v>67</v>
      </c>
      <c r="G18" s="23" t="s">
        <v>82</v>
      </c>
      <c r="H18" s="23" t="s">
        <v>81</v>
      </c>
      <c r="J18" s="72">
        <v>1963</v>
      </c>
      <c r="K18" s="31"/>
      <c r="L18" s="4"/>
      <c r="M18" s="4"/>
    </row>
    <row r="19" spans="2:13">
      <c r="B19" s="15" t="s">
        <v>50</v>
      </c>
      <c r="C19" s="16">
        <v>41.8</v>
      </c>
      <c r="D19" s="23" t="s">
        <v>65</v>
      </c>
      <c r="E19" s="23" t="s">
        <v>66</v>
      </c>
      <c r="F19" s="23" t="s">
        <v>67</v>
      </c>
      <c r="G19" s="23" t="s">
        <v>82</v>
      </c>
      <c r="H19" s="23" t="s">
        <v>81</v>
      </c>
      <c r="J19" s="72">
        <v>1964</v>
      </c>
      <c r="K19" s="31"/>
      <c r="L19" s="4"/>
      <c r="M19" s="4"/>
    </row>
    <row r="20" spans="2:13">
      <c r="B20" s="12" t="s">
        <v>51</v>
      </c>
      <c r="C20" s="14" t="s">
        <v>132</v>
      </c>
      <c r="D20" s="27" t="s">
        <v>65</v>
      </c>
      <c r="E20" s="24" t="s">
        <v>66</v>
      </c>
      <c r="F20" s="23" t="s">
        <v>67</v>
      </c>
      <c r="G20" s="23" t="s">
        <v>82</v>
      </c>
      <c r="H20" s="23" t="s">
        <v>81</v>
      </c>
      <c r="J20" s="72">
        <v>1965</v>
      </c>
      <c r="K20" s="31"/>
      <c r="L20" s="4"/>
      <c r="M20" s="4"/>
    </row>
    <row r="21" spans="2:13">
      <c r="B21" s="15" t="s">
        <v>131</v>
      </c>
      <c r="C21" s="16">
        <v>26.1</v>
      </c>
      <c r="D21" s="23" t="s">
        <v>62</v>
      </c>
      <c r="E21" s="23" t="s">
        <v>68</v>
      </c>
      <c r="F21" s="23" t="s">
        <v>128</v>
      </c>
      <c r="G21" s="23" t="s">
        <v>129</v>
      </c>
      <c r="H21" s="23" t="s">
        <v>130</v>
      </c>
      <c r="J21" s="72">
        <v>1966</v>
      </c>
      <c r="K21" s="31"/>
      <c r="L21" s="4"/>
      <c r="M21" s="4"/>
    </row>
    <row r="22" spans="2:13">
      <c r="B22" s="73" t="s">
        <v>127</v>
      </c>
      <c r="C22" s="74">
        <v>24.2</v>
      </c>
      <c r="D22" s="73" t="s">
        <v>62</v>
      </c>
      <c r="E22" s="73" t="s">
        <v>68</v>
      </c>
      <c r="F22" s="73" t="s">
        <v>128</v>
      </c>
      <c r="G22" s="23" t="s">
        <v>129</v>
      </c>
      <c r="H22" s="73" t="s">
        <v>130</v>
      </c>
      <c r="J22" s="72">
        <v>1967</v>
      </c>
      <c r="K22" s="31"/>
      <c r="L22" s="4"/>
      <c r="M22" s="4"/>
    </row>
    <row r="23" spans="2:13">
      <c r="B23" s="15" t="s">
        <v>52</v>
      </c>
      <c r="C23" s="16">
        <v>29</v>
      </c>
      <c r="D23" s="23" t="s">
        <v>64</v>
      </c>
      <c r="E23" s="23" t="s">
        <v>63</v>
      </c>
      <c r="F23" s="23" t="s">
        <v>69</v>
      </c>
      <c r="G23" s="23" t="s">
        <v>82</v>
      </c>
      <c r="H23" s="23" t="s">
        <v>81</v>
      </c>
      <c r="J23" s="72">
        <v>1968</v>
      </c>
      <c r="K23" s="31"/>
      <c r="L23" s="4"/>
      <c r="M23" s="4"/>
    </row>
    <row r="24" spans="2:13">
      <c r="B24" s="15" t="s">
        <v>53</v>
      </c>
      <c r="C24" s="14" t="s">
        <v>132</v>
      </c>
      <c r="D24" s="23" t="s">
        <v>64</v>
      </c>
      <c r="E24" s="23" t="s">
        <v>63</v>
      </c>
      <c r="F24" s="23" t="s">
        <v>69</v>
      </c>
      <c r="G24" s="23" t="s">
        <v>82</v>
      </c>
      <c r="H24" s="23" t="s">
        <v>81</v>
      </c>
      <c r="J24" s="72">
        <v>1969</v>
      </c>
      <c r="K24" s="31"/>
      <c r="L24" s="4"/>
      <c r="M24" s="4"/>
    </row>
    <row r="25" spans="2:13">
      <c r="J25" s="72">
        <v>1970</v>
      </c>
      <c r="K25" s="31"/>
      <c r="L25" s="4"/>
      <c r="M25" s="4"/>
    </row>
    <row r="26" spans="2:13">
      <c r="J26" s="72">
        <v>1971</v>
      </c>
      <c r="K26" s="31"/>
      <c r="L26" s="4"/>
      <c r="M26" s="4"/>
    </row>
    <row r="27" spans="2:13">
      <c r="J27" s="72">
        <v>1972</v>
      </c>
      <c r="K27" s="31"/>
      <c r="L27" s="4"/>
      <c r="M27" s="4"/>
    </row>
    <row r="28" spans="2:13">
      <c r="J28" s="72">
        <v>1973</v>
      </c>
      <c r="K28" s="31"/>
      <c r="L28" s="4"/>
      <c r="M28" s="4"/>
    </row>
    <row r="29" spans="2:13">
      <c r="J29" s="72">
        <v>1974</v>
      </c>
      <c r="K29" s="31"/>
      <c r="L29" s="4"/>
      <c r="M29" s="4"/>
    </row>
    <row r="30" spans="2:13">
      <c r="J30" s="72">
        <v>1975</v>
      </c>
      <c r="K30" s="31"/>
      <c r="L30" s="4"/>
      <c r="M30" s="4"/>
    </row>
    <row r="31" spans="2:13">
      <c r="J31" s="72">
        <v>1976</v>
      </c>
      <c r="K31" s="31"/>
      <c r="L31" s="4"/>
      <c r="M31" s="4"/>
    </row>
    <row r="32" spans="2:13">
      <c r="J32" s="72">
        <v>1977</v>
      </c>
      <c r="K32" s="31"/>
      <c r="L32" s="4"/>
      <c r="M32" s="4"/>
    </row>
    <row r="33" spans="10:13">
      <c r="J33" s="72">
        <v>1978</v>
      </c>
      <c r="K33" s="31"/>
      <c r="L33" s="4"/>
      <c r="M33" s="4"/>
    </row>
    <row r="34" spans="10:13">
      <c r="J34" s="72">
        <v>1979</v>
      </c>
      <c r="K34" s="31"/>
      <c r="L34" s="4"/>
      <c r="M34" s="4"/>
    </row>
    <row r="35" spans="10:13">
      <c r="J35" s="72">
        <v>1980</v>
      </c>
      <c r="K35" s="31"/>
      <c r="L35" s="4"/>
      <c r="M35" s="4"/>
    </row>
    <row r="36" spans="10:13">
      <c r="J36" s="72">
        <v>1981</v>
      </c>
      <c r="K36" s="31"/>
      <c r="L36" s="4"/>
      <c r="M36" s="4"/>
    </row>
    <row r="37" spans="10:13">
      <c r="J37" s="72">
        <v>1982</v>
      </c>
      <c r="K37" s="31"/>
      <c r="L37" s="4"/>
      <c r="M37" s="4"/>
    </row>
    <row r="38" spans="10:13">
      <c r="J38" s="72">
        <v>1983</v>
      </c>
      <c r="K38" s="31"/>
      <c r="L38" s="4"/>
      <c r="M38" s="4"/>
    </row>
    <row r="39" spans="10:13">
      <c r="J39" s="72">
        <v>1984</v>
      </c>
      <c r="K39" s="31"/>
      <c r="L39" s="4"/>
      <c r="M39" s="4"/>
    </row>
    <row r="40" spans="10:13">
      <c r="J40" s="72">
        <v>1985</v>
      </c>
      <c r="K40" s="31"/>
      <c r="L40" s="4"/>
      <c r="M40" s="4"/>
    </row>
    <row r="41" spans="10:13">
      <c r="J41" s="72">
        <v>1986</v>
      </c>
      <c r="K41" s="31"/>
      <c r="L41" s="4"/>
      <c r="M41" s="4"/>
    </row>
    <row r="42" spans="10:13">
      <c r="J42" s="72">
        <v>1987</v>
      </c>
      <c r="K42" s="31"/>
      <c r="M42" s="4"/>
    </row>
    <row r="43" spans="10:13">
      <c r="J43" s="72">
        <v>1988</v>
      </c>
      <c r="K43" s="31"/>
    </row>
    <row r="44" spans="10:13">
      <c r="J44" s="72">
        <v>1989</v>
      </c>
      <c r="K44" s="31"/>
    </row>
    <row r="45" spans="10:13">
      <c r="J45" s="72">
        <v>1990</v>
      </c>
      <c r="K45" s="31"/>
    </row>
    <row r="46" spans="10:13">
      <c r="J46" s="72">
        <v>1991</v>
      </c>
      <c r="K46" s="31"/>
    </row>
    <row r="47" spans="10:13">
      <c r="J47" s="72">
        <v>1992</v>
      </c>
      <c r="K47" s="31"/>
    </row>
    <row r="48" spans="10:13">
      <c r="J48" s="72">
        <v>1993</v>
      </c>
      <c r="K48" s="31"/>
    </row>
    <row r="49" spans="10:11">
      <c r="J49" s="72">
        <v>1994</v>
      </c>
      <c r="K49" s="31"/>
    </row>
    <row r="50" spans="10:11">
      <c r="J50" s="72">
        <v>1995</v>
      </c>
      <c r="K50" s="31"/>
    </row>
    <row r="51" spans="10:11">
      <c r="J51" s="72">
        <v>1996</v>
      </c>
      <c r="K51" s="31"/>
    </row>
    <row r="52" spans="10:11">
      <c r="J52" s="72">
        <v>1997</v>
      </c>
      <c r="K52" s="31"/>
    </row>
    <row r="53" spans="10:11">
      <c r="J53" s="72">
        <v>1998</v>
      </c>
      <c r="K53" s="31"/>
    </row>
    <row r="54" spans="10:11">
      <c r="J54" s="72">
        <v>1999</v>
      </c>
      <c r="K54" s="31"/>
    </row>
    <row r="55" spans="10:11">
      <c r="J55" s="72">
        <v>2000</v>
      </c>
      <c r="K55" s="31"/>
    </row>
    <row r="56" spans="10:11">
      <c r="J56" s="72">
        <v>2001</v>
      </c>
      <c r="K56" s="31"/>
    </row>
    <row r="57" spans="10:11">
      <c r="J57" s="72">
        <v>2002</v>
      </c>
      <c r="K57" s="31"/>
    </row>
    <row r="58" spans="10:11">
      <c r="J58" s="72">
        <v>2003</v>
      </c>
      <c r="K58" s="31"/>
    </row>
    <row r="59" spans="10:11">
      <c r="J59" s="72">
        <v>2004</v>
      </c>
      <c r="K59" s="31"/>
    </row>
    <row r="60" spans="10:11">
      <c r="J60" s="72">
        <v>2005</v>
      </c>
      <c r="K60" s="31"/>
    </row>
    <row r="61" spans="10:11">
      <c r="J61" s="72">
        <v>2006</v>
      </c>
      <c r="K61" s="31"/>
    </row>
    <row r="62" spans="10:11">
      <c r="J62" s="72">
        <v>2007</v>
      </c>
      <c r="K62" s="31"/>
    </row>
    <row r="63" spans="10:11">
      <c r="J63" s="72">
        <v>2008</v>
      </c>
      <c r="K63" s="31"/>
    </row>
    <row r="64" spans="10:11">
      <c r="J64" s="72">
        <v>2009</v>
      </c>
      <c r="K64" s="31"/>
    </row>
    <row r="65" spans="10:11">
      <c r="J65" s="72">
        <v>2010</v>
      </c>
      <c r="K65" s="31"/>
    </row>
    <row r="66" spans="10:11">
      <c r="J66" s="72">
        <v>2011</v>
      </c>
      <c r="K66" s="31"/>
    </row>
    <row r="67" spans="10:11">
      <c r="J67" s="72">
        <v>2012</v>
      </c>
      <c r="K67" s="31"/>
    </row>
    <row r="68" spans="10:11">
      <c r="J68" s="72">
        <v>2013</v>
      </c>
      <c r="K68" s="31"/>
    </row>
    <row r="69" spans="10:11">
      <c r="J69" s="72">
        <v>2014</v>
      </c>
      <c r="K69" s="31"/>
    </row>
    <row r="70" spans="10:11">
      <c r="J70" s="72">
        <v>2015</v>
      </c>
      <c r="K70" s="31"/>
    </row>
    <row r="71" spans="10:11">
      <c r="J71" s="72">
        <v>2016</v>
      </c>
      <c r="K71" s="31"/>
    </row>
  </sheetData>
  <phoneticPr fontId="9"/>
  <pageMargins left="0.7" right="0.7" top="0.75" bottom="0.75" header="0.3" footer="0.3"/>
  <pageSetup paperSize="9" scale="94"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既存設備</vt:lpstr>
      <vt:lpstr>導入予定設備</vt:lpstr>
      <vt:lpstr>&lt;給湯器&gt;マスタ</vt:lpstr>
      <vt:lpstr>既存設備!Print_Area</vt:lpstr>
      <vt:lpstr>導入予定設備!Print_Area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2017-05-18T09:34:36Z</dcterms:created>
  <dcterms:modified xsi:type="dcterms:W3CDTF">2025-03-28T06:27:19Z</dcterms:modified>
</cp:coreProperties>
</file>