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xr:revisionPtr revIDLastSave="0" documentId="13_ncr:1_{6A8F7F7D-9FB5-483E-B87D-CAC5B98A01B3}" xr6:coauthVersionLast="47" xr6:coauthVersionMax="47" xr10:uidLastSave="{00000000-0000-0000-0000-000000000000}"/>
  <workbookProtection workbookAlgorithmName="SHA-512" workbookHashValue="T/3A1exaRpry2fZR7m0OFx5Vuc5MKHJUW1vcT79ThSYSJAchEWxus+GP7iCLUEM9KCk/qQZKioPaJ/20WDsXwA==" workbookSaltValue="imKpc3VV6KSFRkEZY4pQ0Q==" workbookSpinCount="100000" lockStructure="1"/>
  <bookViews>
    <workbookView xWindow="-120" yWindow="-16320" windowWidth="29040" windowHeight="15840" tabRatio="811" xr2:uid="{00000000-000D-0000-FFFF-FFFF00000000}"/>
  </bookViews>
  <sheets>
    <sheet name="既存設備 " sheetId="48" r:id="rId1"/>
    <sheet name="導入予定設備 " sheetId="49" r:id="rId2"/>
    <sheet name="〈ボイラ〉マスタ" sheetId="50" state="hidden" r:id="rId3"/>
  </sheets>
  <externalReferences>
    <externalReference r:id="rId4"/>
    <externalReference r:id="rId5"/>
  </externalReferences>
  <definedNames>
    <definedName name="Copy11" localSheetId="2">〈ボイラ〉マスタ!#REF!</definedName>
    <definedName name="Copy12" localSheetId="2">〈ボイラ〉マスタ!#REF!</definedName>
    <definedName name="Copy13" localSheetId="2">〈ボイラ〉マスタ!#REF!</definedName>
    <definedName name="Copy14" localSheetId="2">〈ボイラ〉マスタ!#REF!</definedName>
    <definedName name="Copy15" localSheetId="2">〈ボイラ〉マスタ!#REF!</definedName>
    <definedName name="Copy16" localSheetId="2">〈ボイラ〉マスタ!#REF!</definedName>
    <definedName name="Copy17" localSheetId="2">〈ボイラ〉マスタ!#REF!</definedName>
    <definedName name="Copy8">#REF!</definedName>
    <definedName name="CP">[1]分析条件!$E$8:$S$8</definedName>
    <definedName name="_xlnm.Print_Area" localSheetId="2">〈ボイラ〉マスタ!$D$2:$K$16</definedName>
    <definedName name="_xlnm.Print_Area" localSheetId="0">'既存設備 '!$A$1:$AH$43</definedName>
    <definedName name="_xlnm.Print_Area" localSheetId="1">'導入予定設備 '!$A$1:$AH$45</definedName>
    <definedName name="Z_3C97ADF0_047E_4EB8_AE7C_3465EDC671D6_.wvu.PrintArea" localSheetId="2" hidden="1">〈ボイラ〉マスタ!#REF!</definedName>
    <definedName name="Z_CA3DB17E_E70C_492F_9949_B1DF2D120C24_.wvu.PrintArea" localSheetId="2" hidden="1">〈ボイラ〉マスタ!#REF!</definedName>
    <definedName name="カタログ値">〈ボイラ〉マスタ!#REF!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3" i="49" l="1"/>
  <c r="V30" i="49"/>
  <c r="V29" i="48"/>
  <c r="I19" i="49"/>
  <c r="I18" i="49"/>
  <c r="V30" i="48" l="1"/>
  <c r="V31" i="48" l="1"/>
  <c r="I19" i="48" l="1"/>
  <c r="I18" i="48"/>
  <c r="Q19" i="48" l="1"/>
  <c r="Q18" i="48"/>
  <c r="V41" i="48" l="1"/>
  <c r="V40" i="48"/>
  <c r="V39" i="48"/>
  <c r="V38" i="48"/>
  <c r="V37" i="48"/>
  <c r="V36" i="48"/>
  <c r="V35" i="48"/>
  <c r="V34" i="48"/>
  <c r="V33" i="48"/>
  <c r="V32" i="48"/>
  <c r="V42" i="48" l="1"/>
  <c r="B29" i="49"/>
  <c r="B28" i="48"/>
  <c r="Q30" i="48" s="1"/>
  <c r="Q32" i="49"/>
  <c r="Q33" i="49"/>
  <c r="Q34" i="49"/>
  <c r="Q35" i="49"/>
  <c r="Q36" i="49"/>
  <c r="Q37" i="49"/>
  <c r="Q38" i="49"/>
  <c r="Q39" i="49"/>
  <c r="Q40" i="49"/>
  <c r="Q41" i="49"/>
  <c r="Q42" i="49"/>
  <c r="G42" i="48"/>
  <c r="Q41" i="48" l="1"/>
  <c r="Q40" i="48"/>
  <c r="Q39" i="48"/>
  <c r="Q38" i="48"/>
  <c r="Q37" i="48"/>
  <c r="Q36" i="48"/>
  <c r="Q35" i="48"/>
  <c r="Q34" i="48"/>
  <c r="Q33" i="48"/>
  <c r="Q32" i="48"/>
  <c r="Q31" i="48"/>
  <c r="Q31" i="49"/>
  <c r="Q42" i="48" l="1"/>
  <c r="Q19" i="49"/>
  <c r="Q18" i="49"/>
  <c r="V32" i="49"/>
  <c r="Q20" i="48"/>
  <c r="V31" i="49" l="1"/>
  <c r="G42" i="49"/>
  <c r="G39" i="49"/>
  <c r="G38" i="49"/>
  <c r="G37" i="49"/>
  <c r="G35" i="49"/>
  <c r="G34" i="49"/>
  <c r="G33" i="49"/>
  <c r="G32" i="49"/>
  <c r="G36" i="49"/>
  <c r="G41" i="49"/>
  <c r="G40" i="49"/>
  <c r="V40" i="49"/>
  <c r="V39" i="49"/>
  <c r="V34" i="49"/>
  <c r="V36" i="49"/>
  <c r="V41" i="49"/>
  <c r="V38" i="49"/>
  <c r="V37" i="49"/>
  <c r="V35" i="49"/>
  <c r="V33" i="49"/>
  <c r="V42" i="49"/>
  <c r="V43" i="49" l="1"/>
  <c r="G31" i="49"/>
  <c r="G43"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9" authorId="0" shapeId="0" xr:uid="{E5D40066-EB0E-4117-B4BA-0A033FF23258}">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<sst xmlns="http://schemas.openxmlformats.org/spreadsheetml/2006/main" count="345" uniqueCount="168">
  <si>
    <t>合計</t>
    <rPh sb="0" eb="2">
      <t>ゴウケイ</t>
    </rPh>
    <phoneticPr fontId="10"/>
  </si>
  <si>
    <t>製品名</t>
    <rPh sb="0" eb="3">
      <t>セイヒンメイ</t>
    </rPh>
    <phoneticPr fontId="10"/>
  </si>
  <si>
    <t>■設備情報</t>
    <rPh sb="1" eb="3">
      <t>セツビ</t>
    </rPh>
    <rPh sb="3" eb="5">
      <t>ジョウホウ</t>
    </rPh>
    <phoneticPr fontId="10"/>
  </si>
  <si>
    <t>エネルギー
使用量</t>
    <rPh sb="6" eb="8">
      <t>シヨウ</t>
    </rPh>
    <rPh sb="8" eb="9">
      <t>リョウ</t>
    </rPh>
    <phoneticPr fontId="10"/>
  </si>
  <si>
    <t>月</t>
    <rPh sb="0" eb="1">
      <t>ツキ</t>
    </rPh>
    <phoneticPr fontId="10"/>
  </si>
  <si>
    <t>エネルギー種別</t>
    <rPh sb="5" eb="7">
      <t>シュベツ</t>
    </rPh>
    <phoneticPr fontId="17"/>
  </si>
  <si>
    <t>有り</t>
  </si>
  <si>
    <t>○○株式会社</t>
    <phoneticPr fontId="17"/>
  </si>
  <si>
    <t>□□製作所</t>
    <rPh sb="2" eb="5">
      <t>セイサクジョ</t>
    </rPh>
    <phoneticPr fontId="17"/>
  </si>
  <si>
    <t>MJ</t>
    <phoneticPr fontId="10"/>
  </si>
  <si>
    <t>%</t>
    <phoneticPr fontId="10"/>
  </si>
  <si>
    <t>■熱量換算係数（発熱量）</t>
    <rPh sb="1" eb="3">
      <t>ネツリョウ</t>
    </rPh>
    <rPh sb="3" eb="5">
      <t>カンサン</t>
    </rPh>
    <rPh sb="5" eb="7">
      <t>ケイスウ</t>
    </rPh>
    <rPh sb="8" eb="10">
      <t>ハツネツ</t>
    </rPh>
    <rPh sb="10" eb="11">
      <t>リョウ</t>
    </rPh>
    <phoneticPr fontId="17"/>
  </si>
  <si>
    <t>発熱量
（高位）</t>
    <rPh sb="0" eb="2">
      <t>ハツネツ</t>
    </rPh>
    <rPh sb="2" eb="3">
      <t>リョウ</t>
    </rPh>
    <rPh sb="5" eb="7">
      <t>コウイ</t>
    </rPh>
    <rPh sb="7" eb="8">
      <t>ネツリョウ</t>
    </rPh>
    <phoneticPr fontId="17"/>
  </si>
  <si>
    <t>電気</t>
    <rPh sb="0" eb="2">
      <t>デンキ</t>
    </rPh>
    <phoneticPr fontId="20"/>
  </si>
  <si>
    <t>液化石油ガス（LPG）</t>
    <phoneticPr fontId="27"/>
  </si>
  <si>
    <t>灯油</t>
    <rPh sb="0" eb="2">
      <t>トウユ</t>
    </rPh>
    <phoneticPr fontId="20"/>
  </si>
  <si>
    <t>軽油</t>
    <rPh sb="0" eb="2">
      <t>ケイユ</t>
    </rPh>
    <phoneticPr fontId="20"/>
  </si>
  <si>
    <t>A重油</t>
    <rPh sb="1" eb="3">
      <t>ジュウユ</t>
    </rPh>
    <phoneticPr fontId="20"/>
  </si>
  <si>
    <t>B重油</t>
    <rPh sb="1" eb="3">
      <t>ジュウユ</t>
    </rPh>
    <phoneticPr fontId="20"/>
  </si>
  <si>
    <t>C重油</t>
    <rPh sb="1" eb="3">
      <t>ジュウユ</t>
    </rPh>
    <phoneticPr fontId="17"/>
  </si>
  <si>
    <t>石炭コークス</t>
    <rPh sb="0" eb="2">
      <t>セキタン</t>
    </rPh>
    <phoneticPr fontId="27"/>
  </si>
  <si>
    <t>その他</t>
    <phoneticPr fontId="27"/>
  </si>
  <si>
    <t>単位</t>
    <rPh sb="0" eb="2">
      <t>タンイ</t>
    </rPh>
    <phoneticPr fontId="17"/>
  </si>
  <si>
    <t>（エネルギー使用量単位）</t>
    <rPh sb="6" eb="8">
      <t>シヨウ</t>
    </rPh>
    <rPh sb="8" eb="9">
      <t>リョウ</t>
    </rPh>
    <rPh sb="9" eb="11">
      <t>タンイ</t>
    </rPh>
    <phoneticPr fontId="27"/>
  </si>
  <si>
    <t>燃料種類</t>
    <rPh sb="0" eb="2">
      <t>ネンリョウ</t>
    </rPh>
    <rPh sb="2" eb="4">
      <t>シュルイ</t>
    </rPh>
    <phoneticPr fontId="17"/>
  </si>
  <si>
    <t>kWh</t>
    <phoneticPr fontId="27"/>
  </si>
  <si>
    <t>電気</t>
    <phoneticPr fontId="17"/>
  </si>
  <si>
    <t>MJ/㎥</t>
    <phoneticPr fontId="27"/>
  </si>
  <si>
    <t>㎥</t>
    <phoneticPr fontId="27"/>
  </si>
  <si>
    <t>ガス</t>
  </si>
  <si>
    <t>MJ/kg</t>
  </si>
  <si>
    <t>kg</t>
    <phoneticPr fontId="27"/>
  </si>
  <si>
    <t>MJ/kg</t>
    <phoneticPr fontId="27"/>
  </si>
  <si>
    <t>MJ/L</t>
  </si>
  <si>
    <t>L</t>
    <phoneticPr fontId="27"/>
  </si>
  <si>
    <t>油</t>
    <phoneticPr fontId="17"/>
  </si>
  <si>
    <t>kg</t>
  </si>
  <si>
    <t>その他</t>
    <phoneticPr fontId="17"/>
  </si>
  <si>
    <t>■基本情報</t>
    <rPh sb="1" eb="3">
      <t>キホン</t>
    </rPh>
    <rPh sb="3" eb="5">
      <t>ジョウホウ</t>
    </rPh>
    <phoneticPr fontId="10"/>
  </si>
  <si>
    <t>型番</t>
  </si>
  <si>
    <t>既存/導入予定</t>
    <rPh sb="0" eb="2">
      <t>キゾン</t>
    </rPh>
    <rPh sb="3" eb="5">
      <t>ドウニュウ</t>
    </rPh>
    <rPh sb="5" eb="7">
      <t>ヨテイ</t>
    </rPh>
    <phoneticPr fontId="10"/>
  </si>
  <si>
    <t>台数</t>
    <rPh sb="0" eb="2">
      <t>ダイスウ</t>
    </rPh>
    <phoneticPr fontId="10"/>
  </si>
  <si>
    <t>種別</t>
    <phoneticPr fontId="10"/>
  </si>
  <si>
    <t>必要熱量</t>
    <rPh sb="0" eb="2">
      <t>ヒツヨウ</t>
    </rPh>
    <rPh sb="2" eb="4">
      <t>ネツリョウ</t>
    </rPh>
    <phoneticPr fontId="10"/>
  </si>
  <si>
    <t>既存設備</t>
  </si>
  <si>
    <t>貯湯タンク</t>
    <rPh sb="0" eb="2">
      <t>チョトウ</t>
    </rPh>
    <phoneticPr fontId="10"/>
  </si>
  <si>
    <t>能力按分後
必要熱量</t>
    <rPh sb="0" eb="2">
      <t>ノウリョク</t>
    </rPh>
    <rPh sb="2" eb="4">
      <t>アンブン</t>
    </rPh>
    <rPh sb="4" eb="5">
      <t>ゴ</t>
    </rPh>
    <rPh sb="6" eb="8">
      <t>ヒツヨウ</t>
    </rPh>
    <rPh sb="8" eb="10">
      <t>ネツリョウ</t>
    </rPh>
    <phoneticPr fontId="10"/>
  </si>
  <si>
    <t>MJ/kWh</t>
    <phoneticPr fontId="27"/>
  </si>
  <si>
    <t>■仕様</t>
    <rPh sb="1" eb="3">
      <t>シヨウ</t>
    </rPh>
    <phoneticPr fontId="10"/>
  </si>
  <si>
    <t>■エネルギー使用量</t>
    <rPh sb="6" eb="8">
      <t>シヨウ</t>
    </rPh>
    <rPh sb="8" eb="9">
      <t>リョウ</t>
    </rPh>
    <phoneticPr fontId="10"/>
  </si>
  <si>
    <t>燃料種</t>
    <rPh sb="0" eb="2">
      <t>ネンリョウ</t>
    </rPh>
    <rPh sb="2" eb="3">
      <t>シュ</t>
    </rPh>
    <phoneticPr fontId="10"/>
  </si>
  <si>
    <t>■稼働条件</t>
    <rPh sb="1" eb="3">
      <t>カドウ</t>
    </rPh>
    <rPh sb="3" eb="5">
      <t>ジョウケン</t>
    </rPh>
    <phoneticPr fontId="10"/>
  </si>
  <si>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</si>
  <si>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</si>
  <si>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</si>
  <si>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10"/>
  </si>
  <si>
    <t>←燃料種を選択</t>
    <rPh sb="1" eb="3">
      <t>ネンリョウ</t>
    </rPh>
    <rPh sb="3" eb="4">
      <t>タネ</t>
    </rPh>
    <rPh sb="5" eb="7">
      <t>センタク</t>
    </rPh>
    <phoneticPr fontId="10"/>
  </si>
  <si>
    <t>←台数を登録（半角）</t>
  </si>
  <si>
    <t>台</t>
    <rPh sb="0" eb="1">
      <t>ダイ</t>
    </rPh>
    <phoneticPr fontId="10"/>
  </si>
  <si>
    <t>入力項目</t>
    <rPh sb="0" eb="2">
      <t>ニュウリョク</t>
    </rPh>
    <rPh sb="2" eb="4">
      <t>コウモク</t>
    </rPh>
    <phoneticPr fontId="17"/>
  </si>
  <si>
    <t>メーカー</t>
    <phoneticPr fontId="10"/>
  </si>
  <si>
    <t>←計算する設備のメーカー名を入力</t>
    <phoneticPr fontId="10"/>
  </si>
  <si>
    <t>導入予定設備が複数型番ある場合は、能力按分後必要熱量の総和が既存設備の必要熱量と一致することを確認してください。</t>
    <phoneticPr fontId="10"/>
  </si>
  <si>
    <t>←燃料種にて「その他」の付く種別を選択した場合は、手入力をする。</t>
    <rPh sb="1" eb="3">
      <t>ネンリョウ</t>
    </rPh>
    <rPh sb="3" eb="4">
      <t>シュ</t>
    </rPh>
    <phoneticPr fontId="10"/>
  </si>
  <si>
    <t>←貯湯タンクを有して間欠運転使用をしている場合は有りを選択する。貯湯タンクレス、また貯湯タンクを有するが連続運転使用の場合は「無し」を選択する。</t>
    <phoneticPr fontId="10"/>
  </si>
  <si>
    <t>NO.</t>
    <phoneticPr fontId="10"/>
  </si>
  <si>
    <t>導入予定設備</t>
    <phoneticPr fontId="10"/>
  </si>
  <si>
    <t>発熱量（低位）</t>
    <rPh sb="0" eb="2">
      <t>ハツネツ</t>
    </rPh>
    <rPh sb="2" eb="3">
      <t>リョウ</t>
    </rPh>
    <rPh sb="4" eb="5">
      <t>ヒク</t>
    </rPh>
    <rPh sb="5" eb="6">
      <t>クライ</t>
    </rPh>
    <phoneticPr fontId="10"/>
  </si>
  <si>
    <t>ボイラ効率</t>
    <rPh sb="3" eb="5">
      <t>コウリツ</t>
    </rPh>
    <phoneticPr fontId="10"/>
  </si>
  <si>
    <t>実稼働時間</t>
    <rPh sb="0" eb="3">
      <t>ジツカドウ</t>
    </rPh>
    <rPh sb="3" eb="5">
      <t>ジカン</t>
    </rPh>
    <phoneticPr fontId="10"/>
  </si>
  <si>
    <t>h</t>
    <phoneticPr fontId="10"/>
  </si>
  <si>
    <t>月平均負荷</t>
    <phoneticPr fontId="10"/>
  </si>
  <si>
    <t>発熱量（高位）</t>
    <rPh sb="4" eb="5">
      <t>タカ</t>
    </rPh>
    <phoneticPr fontId="10"/>
  </si>
  <si>
    <t>◆据付年</t>
    <rPh sb="1" eb="3">
      <t>スエツ</t>
    </rPh>
    <rPh sb="3" eb="4">
      <t>ネン</t>
    </rPh>
    <phoneticPr fontId="17"/>
  </si>
  <si>
    <t>　発熱量
（低位）</t>
    <rPh sb="1" eb="3">
      <t>ハツネツ</t>
    </rPh>
    <rPh sb="3" eb="4">
      <t>リョウ</t>
    </rPh>
    <rPh sb="6" eb="8">
      <t>テイイ</t>
    </rPh>
    <phoneticPr fontId="17"/>
  </si>
  <si>
    <t>定格燃料使用量単位</t>
    <rPh sb="0" eb="2">
      <t>テイカク</t>
    </rPh>
    <rPh sb="2" eb="4">
      <t>ネンリョウ</t>
    </rPh>
    <rPh sb="4" eb="7">
      <t>シヨウリョウ</t>
    </rPh>
    <phoneticPr fontId="17"/>
  </si>
  <si>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29"/>
  </si>
  <si>
    <t>1950年以前</t>
    <rPh sb="4" eb="5">
      <t>ネン</t>
    </rPh>
    <rPh sb="5" eb="7">
      <t>イゼン</t>
    </rPh>
    <phoneticPr fontId="17"/>
  </si>
  <si>
    <t>-</t>
    <phoneticPr fontId="27"/>
  </si>
  <si>
    <t>kW</t>
    <phoneticPr fontId="17"/>
  </si>
  <si>
    <t>種類</t>
    <rPh sb="0" eb="2">
      <t>シュルイ</t>
    </rPh>
    <phoneticPr fontId="29"/>
  </si>
  <si>
    <t>単位発熱量</t>
    <rPh sb="0" eb="2">
      <t>タンイ</t>
    </rPh>
    <rPh sb="2" eb="4">
      <t>ハツネツ</t>
    </rPh>
    <rPh sb="4" eb="5">
      <t>リョウ</t>
    </rPh>
    <phoneticPr fontId="29"/>
  </si>
  <si>
    <t>原単位</t>
    <rPh sb="0" eb="3">
      <t>ゲンタンイ</t>
    </rPh>
    <phoneticPr fontId="48"/>
  </si>
  <si>
    <t>電気(その他)</t>
    <phoneticPr fontId="27"/>
  </si>
  <si>
    <t>手入力</t>
    <rPh sb="0" eb="1">
      <t>テ</t>
    </rPh>
    <rPh sb="1" eb="3">
      <t>ニュウリョク</t>
    </rPh>
    <phoneticPr fontId="27"/>
  </si>
  <si>
    <t>高位</t>
    <rPh sb="0" eb="2">
      <t>コウイ</t>
    </rPh>
    <phoneticPr fontId="29"/>
  </si>
  <si>
    <t>低位</t>
    <rPh sb="0" eb="2">
      <t>テイイ</t>
    </rPh>
    <phoneticPr fontId="29"/>
  </si>
  <si>
    <t>単位</t>
    <rPh sb="0" eb="2">
      <t>タンイ</t>
    </rPh>
    <phoneticPr fontId="29"/>
  </si>
  <si>
    <t>単位</t>
    <rPh sb="0" eb="2">
      <t>タンイ</t>
    </rPh>
    <phoneticPr fontId="48"/>
  </si>
  <si>
    <t>都市ガス（45MJ/m3）</t>
    <phoneticPr fontId="1"/>
  </si>
  <si>
    <t>㎥/h</t>
  </si>
  <si>
    <t>一般炭</t>
    <rPh sb="0" eb="2">
      <t>イッパン</t>
    </rPh>
    <rPh sb="2" eb="3">
      <t>スミ</t>
    </rPh>
    <phoneticPr fontId="29"/>
  </si>
  <si>
    <t>kJ/ｔ</t>
    <phoneticPr fontId="17"/>
  </si>
  <si>
    <t>L/ｔ</t>
  </si>
  <si>
    <t>kL/年</t>
    <rPh sb="3" eb="4">
      <t>ネン</t>
    </rPh>
    <phoneticPr fontId="29"/>
  </si>
  <si>
    <t>GJ/kL</t>
    <phoneticPr fontId="17"/>
  </si>
  <si>
    <t>MJ/L</t>
    <phoneticPr fontId="17"/>
  </si>
  <si>
    <t>L/年</t>
    <rPh sb="2" eb="3">
      <t>ネン</t>
    </rPh>
    <phoneticPr fontId="17"/>
  </si>
  <si>
    <t>L/h</t>
    <phoneticPr fontId="17"/>
  </si>
  <si>
    <t>都市ガス（46MJ/m3）</t>
    <rPh sb="0" eb="2">
      <t>トシ</t>
    </rPh>
    <phoneticPr fontId="1"/>
  </si>
  <si>
    <t>コークス</t>
    <phoneticPr fontId="29"/>
  </si>
  <si>
    <t>kg/h</t>
    <phoneticPr fontId="17"/>
  </si>
  <si>
    <t>灯油</t>
    <rPh sb="0" eb="2">
      <t>トウユ</t>
    </rPh>
    <phoneticPr fontId="29"/>
  </si>
  <si>
    <t>kJ/L</t>
  </si>
  <si>
    <t>液化天然ガス（LNG）</t>
    <rPh sb="0" eb="2">
      <t>エキカ</t>
    </rPh>
    <rPh sb="2" eb="4">
      <t>テンネン</t>
    </rPh>
    <phoneticPr fontId="1"/>
  </si>
  <si>
    <t>軽油</t>
    <rPh sb="0" eb="2">
      <t>ケイユ</t>
    </rPh>
    <phoneticPr fontId="29"/>
  </si>
  <si>
    <t>天然ガス（LNGを除く）</t>
    <rPh sb="0" eb="2">
      <t>テンネン</t>
    </rPh>
    <rPh sb="9" eb="10">
      <t>ノゾ</t>
    </rPh>
    <phoneticPr fontId="1"/>
  </si>
  <si>
    <t>A重油</t>
    <rPh sb="1" eb="3">
      <t>ジュウユ</t>
    </rPh>
    <phoneticPr fontId="29"/>
  </si>
  <si>
    <t>ガス(その他) 単位：㎥</t>
    <rPh sb="5" eb="6">
      <t>タ</t>
    </rPh>
    <rPh sb="8" eb="10">
      <t>タンイ</t>
    </rPh>
    <phoneticPr fontId="1"/>
  </si>
  <si>
    <t>B重油</t>
    <rPh sb="1" eb="3">
      <t>ジュウユ</t>
    </rPh>
    <phoneticPr fontId="29"/>
  </si>
  <si>
    <t>ガス(その他) 単位：kg</t>
    <rPh sb="5" eb="6">
      <t>タ</t>
    </rPh>
    <rPh sb="8" eb="10">
      <t>タンイ</t>
    </rPh>
    <phoneticPr fontId="1"/>
  </si>
  <si>
    <t>C重油</t>
    <rPh sb="1" eb="3">
      <t>ジュウユ</t>
    </rPh>
    <phoneticPr fontId="48"/>
  </si>
  <si>
    <t>ｋJ/L</t>
  </si>
  <si>
    <t>LPG</t>
    <phoneticPr fontId="17"/>
  </si>
  <si>
    <t>kJ/kg</t>
    <phoneticPr fontId="17"/>
  </si>
  <si>
    <t>kg/ｔ</t>
  </si>
  <si>
    <t>ｔ/年</t>
    <rPh sb="2" eb="3">
      <t>ネン</t>
    </rPh>
    <phoneticPr fontId="29"/>
  </si>
  <si>
    <t>GJ/ｔ</t>
    <phoneticPr fontId="17"/>
  </si>
  <si>
    <t>MJ/kg</t>
    <phoneticPr fontId="17"/>
  </si>
  <si>
    <t>kg/年</t>
    <rPh sb="3" eb="4">
      <t>ネン</t>
    </rPh>
    <phoneticPr fontId="17"/>
  </si>
  <si>
    <t>液化天然ガス（LNG）</t>
    <rPh sb="0" eb="2">
      <t>エキカ</t>
    </rPh>
    <rPh sb="2" eb="4">
      <t>テンネン</t>
    </rPh>
    <phoneticPr fontId="17"/>
  </si>
  <si>
    <t>kJ/kg</t>
  </si>
  <si>
    <t>天然ガス（LNGを除く）</t>
    <rPh sb="0" eb="2">
      <t>テンネン</t>
    </rPh>
    <rPh sb="9" eb="10">
      <t>ノゾ</t>
    </rPh>
    <phoneticPr fontId="17"/>
  </si>
  <si>
    <t>kJ/Nm3</t>
    <phoneticPr fontId="17"/>
  </si>
  <si>
    <t>m³N/ｔ</t>
  </si>
  <si>
    <t>千m³N/年</t>
    <rPh sb="0" eb="1">
      <t>セン</t>
    </rPh>
    <rPh sb="5" eb="6">
      <t>ネン</t>
    </rPh>
    <phoneticPr fontId="29"/>
  </si>
  <si>
    <t>MJ/m³N</t>
  </si>
  <si>
    <t>GJ/千Nm3</t>
    <rPh sb="3" eb="4">
      <t>セン</t>
    </rPh>
    <phoneticPr fontId="17"/>
  </si>
  <si>
    <t>MJ/m3N</t>
    <phoneticPr fontId="17"/>
  </si>
  <si>
    <t>m3N/年</t>
    <rPh sb="4" eb="5">
      <t>ネン</t>
    </rPh>
    <phoneticPr fontId="17"/>
  </si>
  <si>
    <t>m3N/h</t>
    <phoneticPr fontId="17"/>
  </si>
  <si>
    <t>都市ガス（45MJ/Nm3）</t>
    <rPh sb="0" eb="2">
      <t>トシ</t>
    </rPh>
    <phoneticPr fontId="17"/>
  </si>
  <si>
    <t>都市ガス（46MJ/Nm3）</t>
    <rPh sb="0" eb="2">
      <t>トシ</t>
    </rPh>
    <phoneticPr fontId="17"/>
  </si>
  <si>
    <t>油(その他)</t>
    <rPh sb="4" eb="5">
      <t>タ</t>
    </rPh>
    <phoneticPr fontId="27"/>
  </si>
  <si>
    <t>輸入一般炭</t>
    <rPh sb="0" eb="2">
      <t>ユニュウ</t>
    </rPh>
    <rPh sb="2" eb="4">
      <t>イッパン</t>
    </rPh>
    <rPh sb="4" eb="5">
      <t>スミ</t>
    </rPh>
    <phoneticPr fontId="20"/>
  </si>
  <si>
    <t>国産一般炭</t>
    <rPh sb="0" eb="2">
      <t>コクサン</t>
    </rPh>
    <rPh sb="2" eb="4">
      <t>イッパン</t>
    </rPh>
    <rPh sb="4" eb="5">
      <t>スミ</t>
    </rPh>
    <phoneticPr fontId="17"/>
  </si>
  <si>
    <t>■原油換算係数</t>
    <rPh sb="1" eb="3">
      <t>ゲンユ</t>
    </rPh>
    <rPh sb="3" eb="5">
      <t>カンサン</t>
    </rPh>
    <rPh sb="5" eb="7">
      <t>ケイスウ</t>
    </rPh>
    <phoneticPr fontId="17"/>
  </si>
  <si>
    <t>■熱量変換係数</t>
    <rPh sb="1" eb="2">
      <t>ネツ</t>
    </rPh>
    <rPh sb="2" eb="3">
      <t>リョウ</t>
    </rPh>
    <rPh sb="3" eb="5">
      <t>ヘンカン</t>
    </rPh>
    <rPh sb="5" eb="7">
      <t>ケイスウ</t>
    </rPh>
    <phoneticPr fontId="17"/>
  </si>
  <si>
    <t>■比熱</t>
    <rPh sb="1" eb="3">
      <t>ヒネツ</t>
    </rPh>
    <phoneticPr fontId="17"/>
  </si>
  <si>
    <t>■飽和蒸気全熱</t>
    <phoneticPr fontId="17"/>
  </si>
  <si>
    <t>MJ</t>
    <phoneticPr fontId="10"/>
  </si>
  <si>
    <t>エネルギー使用量</t>
    <rPh sb="5" eb="8">
      <t>シヨウリョウ</t>
    </rPh>
    <phoneticPr fontId="10"/>
  </si>
  <si>
    <t>給水加温係数</t>
    <rPh sb="0" eb="2">
      <t>キュウスイ</t>
    </rPh>
    <rPh sb="2" eb="4">
      <t>カオン</t>
    </rPh>
    <rPh sb="4" eb="6">
      <t>ケイスウ</t>
    </rPh>
    <phoneticPr fontId="10"/>
  </si>
  <si>
    <t>給水加温</t>
    <rPh sb="0" eb="2">
      <t>キュウスイ</t>
    </rPh>
    <rPh sb="2" eb="4">
      <t>カオン</t>
    </rPh>
    <phoneticPr fontId="10"/>
  </si>
  <si>
    <t>ボイラ効率</t>
    <rPh sb="3" eb="5">
      <t>コウリツ</t>
    </rPh>
    <phoneticPr fontId="10"/>
  </si>
  <si>
    <t>高性能ボイラNEO</t>
    <rPh sb="0" eb="3">
      <t>コウセイノウ</t>
    </rPh>
    <phoneticPr fontId="10"/>
  </si>
  <si>
    <t>NEW-BOI500</t>
    <phoneticPr fontId="17"/>
  </si>
  <si>
    <t>℃</t>
    <phoneticPr fontId="10"/>
  </si>
  <si>
    <t>←製品カタログ、仕様書に記載のボイラ効率を入力</t>
    <rPh sb="1" eb="3">
      <t>セイヒン</t>
    </rPh>
    <rPh sb="8" eb="10">
      <t>シヨウ</t>
    </rPh>
    <rPh sb="10" eb="11">
      <t>ショ</t>
    </rPh>
    <rPh sb="12" eb="14">
      <t>キサイ</t>
    </rPh>
    <rPh sb="18" eb="20">
      <t>コウリツ</t>
    </rPh>
    <rPh sb="21" eb="23">
      <t>ニュウリョク</t>
    </rPh>
    <phoneticPr fontId="10"/>
  </si>
  <si>
    <t>←燃料種にて「その他」の付く種別を選択した場合は、手入力をする。</t>
    <phoneticPr fontId="10"/>
  </si>
  <si>
    <r>
      <rPr>
        <b/>
        <sz val="12"/>
        <color theme="1"/>
        <rFont val="ＭＳ 明朝"/>
        <family val="1"/>
        <charset val="128"/>
      </rPr>
      <t>　</t>
    </r>
    <r>
      <rPr>
        <b/>
        <u/>
        <sz val="12"/>
        <color theme="1"/>
        <rFont val="ＭＳ 明朝"/>
        <family val="1"/>
        <charset val="128"/>
      </rPr>
      <t>高性能ボイラ　SII省エネ計算フォーマット</t>
    </r>
    <rPh sb="1" eb="4">
      <t>コウセイノウ</t>
    </rPh>
    <rPh sb="11" eb="12">
      <t>ショウ</t>
    </rPh>
    <rPh sb="14" eb="16">
      <t>ケイサン</t>
    </rPh>
    <phoneticPr fontId="10"/>
  </si>
  <si>
    <t>←本計算書の結果を反映して作成した様式の番号を入力</t>
    <phoneticPr fontId="10"/>
  </si>
  <si>
    <t>←既存設備の種別を選択</t>
    <rPh sb="1" eb="5">
      <t>キゾンセツビ</t>
    </rPh>
    <rPh sb="6" eb="8">
      <t>シュベツ</t>
    </rPh>
    <rPh sb="9" eb="11">
      <t>センタク</t>
    </rPh>
    <phoneticPr fontId="10"/>
  </si>
  <si>
    <t>←台数を登録（半角）</t>
    <rPh sb="7" eb="9">
      <t>ハンカク</t>
    </rPh>
    <phoneticPr fontId="10"/>
  </si>
  <si>
    <t>←製品カタログ、仕様書に記載の定格燃料・電力消費量、及びボイラ効率を入力</t>
    <rPh sb="1" eb="3">
      <t>セイヒン</t>
    </rPh>
    <rPh sb="8" eb="10">
      <t>シヨウ</t>
    </rPh>
    <rPh sb="10" eb="11">
      <t>ショ</t>
    </rPh>
    <rPh sb="12" eb="14">
      <t>キサイ</t>
    </rPh>
    <rPh sb="15" eb="17">
      <t>テイカク</t>
    </rPh>
    <rPh sb="17" eb="19">
      <t>ネンリョウ</t>
    </rPh>
    <rPh sb="20" eb="25">
      <t>デンリョクショウヒリョウ</t>
    </rPh>
    <rPh sb="26" eb="27">
      <t>オヨ</t>
    </rPh>
    <rPh sb="31" eb="33">
      <t>コウリツ</t>
    </rPh>
    <rPh sb="34" eb="36">
      <t>ニュウリョク</t>
    </rPh>
    <phoneticPr fontId="10"/>
  </si>
  <si>
    <t>OLD-1000BOI</t>
    <phoneticPr fontId="17"/>
  </si>
  <si>
    <t>←ボイラの種別を選択</t>
    <rPh sb="5" eb="7">
      <t>シュベツ</t>
    </rPh>
    <rPh sb="8" eb="10">
      <t>センタク</t>
    </rPh>
    <phoneticPr fontId="10"/>
  </si>
  <si>
    <t>←ボイラ本体(内部又はエコノマイザの様なボイラ一体の装置)以外の熱源装置を用いて給水加温を行う場合は有りを選択する。自己蒸気にて給水加温する場合は「無し」を選択する。</t>
    <rPh sb="58" eb="62">
      <t>ジコジョウキ</t>
    </rPh>
    <rPh sb="64" eb="68">
      <t>キュウスイカオン</t>
    </rPh>
    <phoneticPr fontId="10"/>
  </si>
  <si>
    <t>更新前の給水温度</t>
    <rPh sb="0" eb="3">
      <t>コウシンマエ</t>
    </rPh>
    <rPh sb="4" eb="6">
      <t>キュウスイ</t>
    </rPh>
    <rPh sb="6" eb="8">
      <t>オンド</t>
    </rPh>
    <phoneticPr fontId="10"/>
  </si>
  <si>
    <t>更新後の給水温度</t>
    <rPh sb="0" eb="3">
      <t>コウシンゴ</t>
    </rPh>
    <rPh sb="4" eb="6">
      <t>キュウスイ</t>
    </rPh>
    <rPh sb="6" eb="8">
      <t>オンド</t>
    </rPh>
    <phoneticPr fontId="10"/>
  </si>
  <si>
    <t>←更新前（既存設備）の給水温度を入力</t>
    <rPh sb="1" eb="4">
      <t>コウシンマエ</t>
    </rPh>
    <rPh sb="5" eb="9">
      <t>キゾンセツビ</t>
    </rPh>
    <rPh sb="11" eb="15">
      <t>キュウスイオンド</t>
    </rPh>
    <rPh sb="16" eb="18">
      <t>ニュウリョク</t>
    </rPh>
    <phoneticPr fontId="10"/>
  </si>
  <si>
    <t>←更新後（導入予定設備）の給水温度を入力</t>
    <rPh sb="1" eb="3">
      <t>コウシン</t>
    </rPh>
    <rPh sb="3" eb="4">
      <t>ゴ</t>
    </rPh>
    <rPh sb="5" eb="7">
      <t>ドウニュウ</t>
    </rPh>
    <rPh sb="7" eb="9">
      <t>ヨテイ</t>
    </rPh>
    <rPh sb="9" eb="11">
      <t>セツビ</t>
    </rPh>
    <rPh sb="13" eb="17">
      <t>キュウスイオンド</t>
    </rPh>
    <rPh sb="18" eb="20">
      <t>ニュウリョク</t>
    </rPh>
    <phoneticPr fontId="10"/>
  </si>
  <si>
    <t>無し</t>
  </si>
  <si>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1" eb="12">
      <t>アカ</t>
    </rPh>
    <rPh sb="12" eb="13">
      <t>ワク</t>
    </rPh>
    <rPh sb="13" eb="14">
      <t>ナイ</t>
    </rPh>
    <rPh sb="15" eb="17">
      <t>スウチ</t>
    </rPh>
    <rPh sb="18" eb="20">
      <t>ホジョ</t>
    </rPh>
    <rPh sb="20" eb="22">
      <t>ジギョウ</t>
    </rPh>
    <rPh sb="27" eb="29">
      <t>テンキ</t>
    </rPh>
    <phoneticPr fontId="17"/>
  </si>
  <si>
    <t>ボイラBOI</t>
    <phoneticPr fontId="17"/>
  </si>
  <si>
    <t>液化石油ガス（LPG）</t>
  </si>
  <si>
    <t>定格エネルギー消費量</t>
    <phoneticPr fontId="10"/>
  </si>
  <si>
    <t>蒸気ボイラ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</si>
</sst>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quot;¥&quot;#,##0_);[Red]\(&quot;¥&quot;#,##0\)"/>
    <numFmt numFmtId="177" formatCode="0.0%"/>
    <numFmt numFmtId="178" formatCode="0&quot;月&quot;"/>
    <numFmt numFmtId="179" formatCode="General&quot;台&quot;"/>
    <numFmt numFmtId="180" formatCode="&quot;(&quot;@&quot;)&quot;"/>
    <numFmt numFmtId="181" formatCode="#,##0.0;[Red]\-#,##0.0"/>
    <numFmt numFmtId="182" formatCode="#,##0.00_ ;[Red]\-#,##0.00\ "/>
    <numFmt numFmtId="183" formatCode="0.000&quot; kl&quot;"/>
    <numFmt numFmtId="184" formatCode="#,##0.0_ "/>
    <numFmt numFmtId="185" formatCode="#,##0_ "/>
    <numFmt numFmtId="186" formatCode="#,##0.0_);[Red]\(#,##0.0\)"/>
    <numFmt numFmtId="187" formatCode="#,##0.000_);[Red]\(#,##0.000\)"/>
    <numFmt numFmtId="188" formatCode="0_);[Red]\(0\)"/>
    <numFmt numFmtId="189" formatCode="0.0_ "/>
    <numFmt numFmtId="190" formatCode="0.000_);[Red]\(0.000\)"/>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9"/>
      <color indexed="81"/>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b/>
      <u/>
      <sz val="14"/>
      <color theme="1"/>
      <name val="ＭＳ 明朝"/>
      <family val="1"/>
      <charset val="128"/>
    </font>
    <font>
      <sz val="8"/>
      <color rgb="FF0070C0"/>
      <name val="ＭＳ 明朝"/>
      <family val="1"/>
      <charset val="128"/>
    </font>
    <font>
      <b/>
      <sz val="10"/>
      <color rgb="FFFF0000"/>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1"/>
      <color rgb="FF000000"/>
      <name val="ＭＳ Ｐゴシック"/>
      <family val="3"/>
      <charset val="128"/>
    </font>
    <font>
      <sz val="11"/>
      <name val="ＭＳ Ｐゴシック"/>
      <family val="3"/>
      <charset val="128"/>
      <scheme val="minor"/>
    </font>
    <font>
      <sz val="11"/>
      <color rgb="FF000000"/>
      <name val="ＭＳ Ｐゴシック"/>
      <family val="3"/>
      <charset val="128"/>
    </font>
    <font>
      <sz val="10.5"/>
      <name val="ＭＳ Ｐゴシック"/>
      <family val="3"/>
      <charset val="128"/>
      <scheme val="minor"/>
    </font>
    <font>
      <sz val="11"/>
      <color rgb="FFFF0000"/>
      <name val="ＭＳ Ｐゴシック"/>
      <family val="3"/>
      <charset val="128"/>
      <scheme val="minor"/>
    </font>
    <font>
      <sz val="8"/>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62">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1"/>
      </left>
      <right style="thin">
        <color auto="1"/>
      </right>
      <top style="thin">
        <color theme="1"/>
      </top>
      <bottom style="thin">
        <color auto="1"/>
      </bottom>
      <diagonal/>
    </border>
    <border>
      <left style="thin">
        <color auto="1"/>
      </left>
      <right style="thin">
        <color auto="1"/>
      </right>
      <top style="thin">
        <color theme="1"/>
      </top>
      <bottom style="thin">
        <color auto="1"/>
      </bottom>
      <diagonal/>
    </border>
    <border>
      <left style="thin">
        <color auto="1"/>
      </left>
      <right style="thin">
        <color auto="1"/>
      </right>
      <top style="thin">
        <color theme="1"/>
      </top>
      <bottom style="thin">
        <color theme="1"/>
      </bottom>
      <diagonal/>
    </border>
    <border>
      <left style="thin">
        <color theme="1"/>
      </left>
      <right style="thin">
        <color auto="1"/>
      </right>
      <top style="thin">
        <color theme="1"/>
      </top>
      <bottom style="double">
        <color indexed="64"/>
      </bottom>
      <diagonal/>
    </border>
    <border>
      <left style="thin">
        <color auto="1"/>
      </left>
      <right style="thin">
        <color auto="1"/>
      </right>
      <top style="thin">
        <color theme="1"/>
      </top>
      <bottom style="double">
        <color indexed="64"/>
      </bottom>
      <diagonal/>
    </border>
    <border>
      <left style="thin">
        <color theme="1"/>
      </left>
      <right style="thin">
        <color auto="1"/>
      </right>
      <top/>
      <bottom style="thin">
        <color auto="1"/>
      </bottom>
      <diagonal/>
    </border>
    <border>
      <left style="thin">
        <color auto="1"/>
      </left>
      <right/>
      <top/>
      <bottom style="thin">
        <color theme="1"/>
      </bottom>
      <diagonal/>
    </border>
    <border>
      <left/>
      <right/>
      <top/>
      <bottom style="thin">
        <color theme="1"/>
      </bottom>
      <diagonal/>
    </border>
    <border>
      <left/>
      <right style="thin">
        <color auto="1"/>
      </right>
      <top/>
      <bottom style="thin">
        <color theme="1"/>
      </bottom>
      <diagonal/>
    </border>
    <border>
      <left style="thin">
        <color auto="1"/>
      </left>
      <right/>
      <top style="thin">
        <color theme="1"/>
      </top>
      <bottom style="thin">
        <color theme="1"/>
      </bottom>
      <diagonal/>
    </border>
    <border>
      <left/>
      <right/>
      <top style="thin">
        <color theme="1"/>
      </top>
      <bottom style="thin">
        <color theme="1"/>
      </bottom>
      <diagonal/>
    </border>
    <border>
      <left/>
      <right style="thin">
        <color auto="1"/>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auto="1"/>
      </left>
      <right style="medium">
        <color auto="1"/>
      </right>
      <top style="thin">
        <color auto="1"/>
      </top>
      <bottom style="double">
        <color auto="1"/>
      </bottom>
      <diagonal/>
    </border>
    <border>
      <left style="medium">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medium">
        <color auto="1"/>
      </right>
      <top style="thin">
        <color auto="1"/>
      </top>
      <bottom style="medium">
        <color auto="1"/>
      </bottom>
      <diagonal/>
    </border>
    <border>
      <left style="thin">
        <color auto="1"/>
      </left>
      <right style="thin">
        <color auto="1"/>
      </right>
      <top style="thin">
        <color theme="1"/>
      </top>
      <bottom/>
      <diagonal/>
    </border>
    <border>
      <left style="thin">
        <color auto="1"/>
      </left>
      <right/>
      <top style="thin">
        <color theme="1"/>
      </top>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right/>
      <top style="thin">
        <color auto="1"/>
      </top>
      <bottom style="double">
        <color indexed="64"/>
      </bottom>
      <diagonal/>
    </border>
    <border>
      <left style="thin">
        <color auto="1"/>
      </left>
      <right style="thin">
        <color auto="1"/>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bottom/>
      <diagonal/>
    </border>
  </borders>
  <cellStyleXfs count="226">
    <xf numFmtId="0" fontId="0" fillId="0" borderId="0"/>
    <xf numFmtId="38" fontId="9" fillId="0" borderId="0" applyFont="0" applyFill="0" applyBorder="0" applyAlignment="0" applyProtection="0"/>
    <xf numFmtId="9" fontId="9" fillId="0" borderId="0" applyFont="0" applyFill="0" applyBorder="0" applyAlignment="0" applyProtection="0"/>
    <xf numFmtId="0" fontId="9" fillId="0" borderId="0"/>
    <xf numFmtId="0" fontId="12" fillId="0" borderId="0">
      <alignment vertical="center"/>
    </xf>
    <xf numFmtId="0" fontId="13" fillId="0" borderId="0" applyNumberFormat="0" applyFill="0" applyBorder="0" applyAlignment="0" applyProtection="0">
      <alignment vertical="top"/>
      <protection locked="0"/>
    </xf>
    <xf numFmtId="38" fontId="14" fillId="0" borderId="0" applyFill="0" applyBorder="0" applyAlignment="0" applyProtection="0"/>
    <xf numFmtId="176" fontId="8" fillId="0" borderId="0" applyFont="0" applyFill="0" applyBorder="0" applyAlignment="0" applyProtection="0">
      <alignment vertical="center"/>
    </xf>
    <xf numFmtId="0" fontId="15"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9" fillId="0" borderId="0">
      <alignment vertical="center"/>
    </xf>
    <xf numFmtId="0" fontId="16" fillId="0" borderId="0">
      <alignment vertical="center"/>
    </xf>
    <xf numFmtId="0" fontId="8" fillId="0" borderId="0">
      <alignment vertical="center"/>
    </xf>
    <xf numFmtId="0" fontId="18" fillId="0" borderId="0"/>
    <xf numFmtId="0" fontId="7" fillId="0" borderId="0">
      <alignment vertical="center"/>
    </xf>
    <xf numFmtId="9" fontId="9" fillId="0" borderId="0" applyFont="0" applyFill="0" applyBorder="0" applyAlignment="0" applyProtection="0">
      <alignment vertical="center"/>
    </xf>
    <xf numFmtId="38" fontId="6" fillId="0" borderId="0" applyFont="0" applyFill="0" applyBorder="0" applyAlignment="0" applyProtection="0">
      <alignment vertical="center"/>
    </xf>
    <xf numFmtId="0" fontId="21" fillId="0" borderId="0">
      <alignment vertical="center"/>
    </xf>
    <xf numFmtId="0" fontId="5" fillId="0" borderId="0">
      <alignment vertical="center"/>
    </xf>
    <xf numFmtId="0" fontId="9"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18" fillId="0" borderId="0"/>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xf numFmtId="177" fontId="9" fillId="0" borderId="0"/>
    <xf numFmtId="0" fontId="9" fillId="0" borderId="0"/>
    <xf numFmtId="0" fontId="9" fillId="0" borderId="0"/>
    <xf numFmtId="0" fontId="9" fillId="0" borderId="0"/>
    <xf numFmtId="0" fontId="9" fillId="0" borderId="0"/>
    <xf numFmtId="38" fontId="21"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xf numFmtId="0" fontId="9" fillId="0" borderId="0"/>
    <xf numFmtId="0" fontId="21" fillId="0" borderId="0"/>
    <xf numFmtId="0" fontId="4" fillId="0" borderId="0">
      <alignment vertical="center"/>
    </xf>
    <xf numFmtId="0" fontId="32" fillId="0" borderId="0">
      <alignment vertical="center"/>
    </xf>
    <xf numFmtId="38" fontId="3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9" fontId="3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8" fillId="0" borderId="0"/>
    <xf numFmtId="0" fontId="35" fillId="0" borderId="0" applyNumberFormat="0" applyFill="0" applyBorder="0" applyAlignment="0" applyProtection="0">
      <alignment vertical="top"/>
      <protection locked="0"/>
    </xf>
    <xf numFmtId="0" fontId="4" fillId="0" borderId="0">
      <alignment vertical="center"/>
    </xf>
    <xf numFmtId="0" fontId="37"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9" fillId="0" borderId="0">
      <alignment vertical="center"/>
    </xf>
    <xf numFmtId="0" fontId="16" fillId="0" borderId="0">
      <alignment vertical="center"/>
    </xf>
    <xf numFmtId="0" fontId="2"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63">
    <xf numFmtId="0" fontId="0" fillId="0" borderId="0" xfId="0"/>
    <xf numFmtId="0" fontId="22" fillId="0" borderId="0" xfId="21" applyFont="1">
      <alignment vertical="center"/>
    </xf>
    <xf numFmtId="0" fontId="26" fillId="0" borderId="4" xfId="23" applyFont="1" applyBorder="1" applyAlignment="1">
      <alignment horizontal="left" vertical="center" wrapText="1" shrinkToFit="1"/>
    </xf>
    <xf numFmtId="0" fontId="26" fillId="0" borderId="4" xfId="23" applyFont="1" applyBorder="1" applyAlignment="1">
      <alignment horizontal="left" vertical="center" shrinkToFit="1"/>
    </xf>
    <xf numFmtId="0" fontId="26" fillId="0" borderId="19" xfId="23" applyFont="1" applyBorder="1" applyAlignment="1">
      <alignment horizontal="left" vertical="center" shrinkToFit="1"/>
    </xf>
    <xf numFmtId="0" fontId="26" fillId="0" borderId="19" xfId="23" applyFont="1" applyBorder="1" applyAlignment="1">
      <alignment horizontal="left" vertical="center" wrapText="1" shrinkToFit="1"/>
    </xf>
    <xf numFmtId="0" fontId="28" fillId="5" borderId="4" xfId="21" applyFont="1" applyFill="1" applyBorder="1" applyAlignment="1">
      <alignment horizontal="left" vertical="center"/>
    </xf>
    <xf numFmtId="0" fontId="22" fillId="0" borderId="4" xfId="21" applyFont="1" applyBorder="1">
      <alignment vertical="center"/>
    </xf>
    <xf numFmtId="0" fontId="33" fillId="0" borderId="0" xfId="17" applyFont="1" applyAlignment="1" applyProtection="1">
      <alignment vertical="center"/>
      <protection hidden="1"/>
    </xf>
    <xf numFmtId="0" fontId="3" fillId="0" borderId="0" xfId="63" applyProtection="1">
      <alignment vertical="center"/>
      <protection hidden="1"/>
    </xf>
    <xf numFmtId="0" fontId="38" fillId="0" borderId="0" xfId="17" applyFont="1" applyAlignment="1" applyProtection="1">
      <alignment vertical="center"/>
      <protection hidden="1"/>
    </xf>
    <xf numFmtId="0" fontId="36" fillId="0" borderId="0" xfId="48" applyFont="1" applyProtection="1">
      <alignment vertical="center"/>
      <protection hidden="1"/>
    </xf>
    <xf numFmtId="0" fontId="11" fillId="0" borderId="0" xfId="17" applyFont="1" applyAlignment="1" applyProtection="1">
      <alignment vertical="center"/>
      <protection hidden="1"/>
    </xf>
    <xf numFmtId="0" fontId="11" fillId="0" borderId="8" xfId="17" applyFont="1" applyBorder="1" applyAlignment="1" applyProtection="1">
      <alignment vertical="center" shrinkToFit="1"/>
      <protection hidden="1"/>
    </xf>
    <xf numFmtId="0" fontId="9" fillId="0" borderId="0" xfId="0" applyFont="1" applyAlignment="1" applyProtection="1">
      <alignment vertical="center"/>
      <protection hidden="1"/>
    </xf>
    <xf numFmtId="0" fontId="11" fillId="0" borderId="0" xfId="17" applyFont="1" applyAlignment="1" applyProtection="1">
      <alignment horizontal="left" vertical="center" shrinkToFit="1"/>
      <protection hidden="1"/>
    </xf>
    <xf numFmtId="0" fontId="11" fillId="0" borderId="0" xfId="17" applyFont="1" applyAlignment="1" applyProtection="1">
      <alignment vertical="center" shrinkToFit="1"/>
      <protection hidden="1"/>
    </xf>
    <xf numFmtId="0" fontId="29" fillId="0" borderId="8" xfId="0" applyFont="1" applyBorder="1" applyAlignment="1" applyProtection="1">
      <alignment vertical="center" shrinkToFit="1"/>
      <protection hidden="1"/>
    </xf>
    <xf numFmtId="0" fontId="11" fillId="2" borderId="8" xfId="17" applyFont="1" applyFill="1" applyBorder="1" applyAlignment="1" applyProtection="1">
      <alignment vertical="center" shrinkToFit="1"/>
      <protection hidden="1"/>
    </xf>
    <xf numFmtId="0" fontId="11" fillId="0" borderId="0" xfId="17" applyFont="1" applyAlignment="1" applyProtection="1">
      <alignment horizontal="center" vertical="center" shrinkToFit="1"/>
      <protection hidden="1"/>
    </xf>
    <xf numFmtId="0" fontId="11" fillId="0" borderId="0" xfId="17" applyFont="1" applyAlignment="1" applyProtection="1">
      <alignment vertical="center" wrapText="1" shrinkToFit="1"/>
      <protection hidden="1"/>
    </xf>
    <xf numFmtId="180" fontId="11" fillId="0" borderId="0" xfId="17" applyNumberFormat="1" applyFont="1" applyAlignment="1" applyProtection="1">
      <alignment vertical="center" shrinkToFit="1"/>
      <protection hidden="1"/>
    </xf>
    <xf numFmtId="185" fontId="11" fillId="0" borderId="0" xfId="19" applyNumberFormat="1" applyFont="1" applyFill="1" applyBorder="1" applyAlignment="1" applyProtection="1">
      <alignment vertical="center" shrinkToFit="1"/>
      <protection hidden="1"/>
    </xf>
    <xf numFmtId="0" fontId="11" fillId="0" borderId="0" xfId="17" applyFont="1" applyAlignment="1" applyProtection="1">
      <alignment horizontal="center" vertical="center" textRotation="255" wrapText="1"/>
      <protection hidden="1"/>
    </xf>
    <xf numFmtId="0" fontId="11" fillId="0" borderId="0" xfId="17" applyFont="1" applyAlignment="1" applyProtection="1">
      <alignment vertical="center" wrapText="1"/>
      <protection hidden="1"/>
    </xf>
    <xf numFmtId="183" fontId="30" fillId="0" borderId="0" xfId="17" applyNumberFormat="1" applyFont="1" applyAlignment="1" applyProtection="1">
      <alignment vertical="center"/>
      <protection hidden="1"/>
    </xf>
    <xf numFmtId="0" fontId="38" fillId="0" borderId="0" xfId="17" applyFont="1" applyAlignment="1" applyProtection="1">
      <alignment horizontal="center" vertical="center"/>
      <protection hidden="1"/>
    </xf>
    <xf numFmtId="0" fontId="0" fillId="0" borderId="0" xfId="0" applyProtection="1">
      <protection hidden="1"/>
    </xf>
    <xf numFmtId="0" fontId="11" fillId="2" borderId="15" xfId="17" applyFont="1" applyFill="1" applyBorder="1" applyAlignment="1" applyProtection="1">
      <alignment vertical="center" shrinkToFit="1"/>
      <protection hidden="1"/>
    </xf>
    <xf numFmtId="0" fontId="44" fillId="0" borderId="0" xfId="17" applyFont="1" applyAlignment="1" applyProtection="1">
      <alignment vertical="top" wrapText="1"/>
      <protection hidden="1"/>
    </xf>
    <xf numFmtId="0" fontId="11" fillId="0" borderId="7" xfId="17" applyFont="1" applyBorder="1" applyAlignment="1" applyProtection="1">
      <alignment vertical="center" shrinkToFit="1"/>
      <protection hidden="1"/>
    </xf>
    <xf numFmtId="0" fontId="11" fillId="2" borderId="8" xfId="17" applyFont="1" applyFill="1" applyBorder="1" applyAlignment="1" applyProtection="1">
      <alignment horizontal="center" vertical="center" shrinkToFit="1"/>
      <protection hidden="1"/>
    </xf>
    <xf numFmtId="0" fontId="23" fillId="0" borderId="0" xfId="223" applyFont="1" applyAlignment="1">
      <alignment horizontal="left" vertical="center"/>
    </xf>
    <xf numFmtId="0" fontId="47" fillId="0" borderId="0" xfId="223" applyFont="1" applyAlignment="1">
      <alignment horizontal="center" vertical="center" shrinkToFit="1"/>
    </xf>
    <xf numFmtId="0" fontId="16" fillId="0" borderId="0" xfId="223" applyFont="1">
      <alignment vertical="center"/>
    </xf>
    <xf numFmtId="0" fontId="31" fillId="0" borderId="0" xfId="223" applyFont="1">
      <alignment vertical="center"/>
    </xf>
    <xf numFmtId="0" fontId="24" fillId="5" borderId="4" xfId="223" applyFont="1" applyFill="1" applyBorder="1" applyAlignment="1">
      <alignment horizontal="left" vertical="center"/>
    </xf>
    <xf numFmtId="0" fontId="25" fillId="5" borderId="20" xfId="223" applyFont="1" applyFill="1" applyBorder="1" applyAlignment="1">
      <alignment horizontal="left" vertical="center" wrapText="1"/>
    </xf>
    <xf numFmtId="0" fontId="25" fillId="5" borderId="20" xfId="223" applyFont="1" applyFill="1" applyBorder="1" applyAlignment="1">
      <alignment horizontal="left" vertical="center"/>
    </xf>
    <xf numFmtId="0" fontId="25" fillId="5" borderId="4" xfId="223" applyFont="1" applyFill="1" applyBorder="1" applyAlignment="1">
      <alignment vertical="center" wrapText="1" shrinkToFit="1"/>
    </xf>
    <xf numFmtId="0" fontId="25" fillId="5" borderId="4" xfId="223" applyFont="1" applyFill="1" applyBorder="1" applyAlignment="1">
      <alignment horizontal="left" vertical="center" wrapText="1"/>
    </xf>
    <xf numFmtId="0" fontId="22" fillId="6" borderId="0" xfId="21" applyFont="1" applyFill="1">
      <alignment vertical="center"/>
    </xf>
    <xf numFmtId="0" fontId="23" fillId="6" borderId="0" xfId="223" applyFont="1" applyFill="1" applyAlignment="1">
      <alignment horizontal="left" vertical="center"/>
    </xf>
    <xf numFmtId="0" fontId="47" fillId="6" borderId="0" xfId="223" applyFont="1" applyFill="1" applyAlignment="1">
      <alignment horizontal="center" vertical="center" shrinkToFit="1"/>
    </xf>
    <xf numFmtId="182" fontId="47" fillId="6" borderId="0" xfId="224" applyNumberFormat="1" applyFont="1" applyFill="1" applyBorder="1" applyAlignment="1">
      <alignment horizontal="center" vertical="center"/>
    </xf>
    <xf numFmtId="0" fontId="16" fillId="6" borderId="0" xfId="223" applyFont="1" applyFill="1">
      <alignment vertical="center"/>
    </xf>
    <xf numFmtId="0" fontId="47" fillId="0" borderId="4" xfId="223" applyFont="1" applyBorder="1" applyAlignment="1">
      <alignment horizontal="right" vertical="center" shrinkToFit="1"/>
    </xf>
    <xf numFmtId="40" fontId="26" fillId="0" borderId="4" xfId="225" applyNumberFormat="1" applyFont="1" applyFill="1" applyBorder="1" applyAlignment="1">
      <alignment horizontal="left" vertical="center"/>
    </xf>
    <xf numFmtId="182" fontId="26" fillId="0" borderId="4" xfId="225" applyNumberFormat="1" applyFont="1" applyFill="1" applyBorder="1" applyAlignment="1">
      <alignment horizontal="left" vertical="center" shrinkToFit="1"/>
    </xf>
    <xf numFmtId="182" fontId="26" fillId="0" borderId="15" xfId="225" applyNumberFormat="1" applyFont="1" applyFill="1" applyBorder="1" applyAlignment="1">
      <alignment horizontal="left" vertical="center" shrinkToFit="1"/>
    </xf>
    <xf numFmtId="0" fontId="47" fillId="6" borderId="34" xfId="23" applyFont="1" applyFill="1" applyBorder="1" applyAlignment="1">
      <alignment horizontal="center" vertical="center" shrinkToFit="1"/>
    </xf>
    <xf numFmtId="38" fontId="47" fillId="6" borderId="35" xfId="224" applyFont="1" applyFill="1" applyBorder="1" applyAlignment="1">
      <alignment horizontal="center" vertical="center" shrinkToFit="1"/>
    </xf>
    <xf numFmtId="38" fontId="47" fillId="6" borderId="36" xfId="224" applyFont="1" applyFill="1" applyBorder="1" applyAlignment="1">
      <alignment horizontal="center" vertical="center" shrinkToFit="1"/>
    </xf>
    <xf numFmtId="38" fontId="47" fillId="6" borderId="37" xfId="224" applyFont="1" applyFill="1" applyBorder="1" applyAlignment="1">
      <alignment horizontal="center" vertical="center" shrinkToFit="1"/>
    </xf>
    <xf numFmtId="0" fontId="47" fillId="6" borderId="38" xfId="23" applyFont="1" applyFill="1" applyBorder="1" applyAlignment="1">
      <alignment horizontal="center" vertical="center" shrinkToFit="1"/>
    </xf>
    <xf numFmtId="0" fontId="16" fillId="6" borderId="38" xfId="223" applyFont="1" applyFill="1" applyBorder="1">
      <alignment vertical="center"/>
    </xf>
    <xf numFmtId="0" fontId="16" fillId="6" borderId="35" xfId="223" applyFont="1" applyFill="1" applyBorder="1">
      <alignment vertical="center"/>
    </xf>
    <xf numFmtId="0" fontId="16" fillId="6" borderId="39" xfId="223" applyFont="1" applyFill="1" applyBorder="1">
      <alignment vertical="center"/>
    </xf>
    <xf numFmtId="0" fontId="47" fillId="0" borderId="4" xfId="223" applyFont="1" applyBorder="1">
      <alignment vertical="center"/>
    </xf>
    <xf numFmtId="181" fontId="26" fillId="0" borderId="15" xfId="225" applyNumberFormat="1" applyFont="1" applyFill="1" applyBorder="1" applyAlignment="1">
      <alignment horizontal="left" vertical="center"/>
    </xf>
    <xf numFmtId="0" fontId="47" fillId="6" borderId="40" xfId="23" applyFont="1" applyFill="1" applyBorder="1" applyAlignment="1">
      <alignment horizontal="center" vertical="center" shrinkToFit="1"/>
    </xf>
    <xf numFmtId="38" fontId="47" fillId="6" borderId="14" xfId="224" applyFont="1" applyFill="1" applyBorder="1" applyAlignment="1">
      <alignment horizontal="center" vertical="center" shrinkToFit="1"/>
    </xf>
    <xf numFmtId="0" fontId="47" fillId="6" borderId="14" xfId="23" applyFont="1" applyFill="1" applyBorder="1" applyAlignment="1">
      <alignment horizontal="center" vertical="center" shrinkToFit="1"/>
    </xf>
    <xf numFmtId="0" fontId="47" fillId="6" borderId="13" xfId="23" applyFont="1" applyFill="1" applyBorder="1" applyAlignment="1">
      <alignment horizontal="center" vertical="center" shrinkToFit="1"/>
    </xf>
    <xf numFmtId="0" fontId="47" fillId="6" borderId="41" xfId="23" applyFont="1" applyFill="1" applyBorder="1" applyAlignment="1">
      <alignment horizontal="center" vertical="center" shrinkToFit="1"/>
    </xf>
    <xf numFmtId="181" fontId="26" fillId="0" borderId="4" xfId="225" applyNumberFormat="1" applyFont="1" applyFill="1" applyBorder="1" applyAlignment="1">
      <alignment horizontal="left" vertical="center"/>
    </xf>
    <xf numFmtId="0" fontId="47" fillId="6" borderId="42" xfId="23" applyFont="1" applyFill="1" applyBorder="1" applyAlignment="1">
      <alignment horizontal="center" vertical="center" shrinkToFit="1"/>
    </xf>
    <xf numFmtId="38" fontId="47" fillId="6" borderId="15" xfId="224" applyFont="1" applyFill="1" applyBorder="1" applyAlignment="1">
      <alignment horizontal="right" vertical="center" shrinkToFit="1"/>
    </xf>
    <xf numFmtId="182" fontId="47" fillId="6" borderId="15" xfId="224" applyNumberFormat="1" applyFont="1" applyFill="1" applyBorder="1" applyAlignment="1">
      <alignment horizontal="center" vertical="center" shrinkToFit="1"/>
    </xf>
    <xf numFmtId="182" fontId="47" fillId="6" borderId="15" xfId="224" applyNumberFormat="1" applyFont="1" applyFill="1" applyBorder="1" applyAlignment="1">
      <alignment horizontal="left" vertical="center" shrinkToFit="1"/>
    </xf>
    <xf numFmtId="0" fontId="47" fillId="6" borderId="15" xfId="223" applyFont="1" applyFill="1" applyBorder="1" applyAlignment="1">
      <alignment horizontal="left" vertical="center"/>
    </xf>
    <xf numFmtId="0" fontId="47" fillId="6" borderId="10" xfId="223" applyFont="1" applyFill="1" applyBorder="1" applyAlignment="1">
      <alignment horizontal="left" vertical="center"/>
    </xf>
    <xf numFmtId="0" fontId="47" fillId="6" borderId="43" xfId="223" applyFont="1" applyFill="1" applyBorder="1" applyAlignment="1">
      <alignment horizontal="left" vertical="center"/>
    </xf>
    <xf numFmtId="0" fontId="47" fillId="6" borderId="44" xfId="23" applyFont="1" applyFill="1" applyBorder="1" applyAlignment="1">
      <alignment horizontal="center" vertical="center" shrinkToFit="1"/>
    </xf>
    <xf numFmtId="38" fontId="47" fillId="6" borderId="4" xfId="224" applyFont="1" applyFill="1" applyBorder="1" applyAlignment="1">
      <alignment horizontal="right" vertical="center" shrinkToFit="1"/>
    </xf>
    <xf numFmtId="182" fontId="47" fillId="6" borderId="4" xfId="224" applyNumberFormat="1" applyFont="1" applyFill="1" applyBorder="1" applyAlignment="1">
      <alignment horizontal="center" vertical="center" shrinkToFit="1"/>
    </xf>
    <xf numFmtId="182" fontId="47" fillId="6" borderId="4" xfId="224" applyNumberFormat="1" applyFont="1" applyFill="1" applyBorder="1" applyAlignment="1">
      <alignment horizontal="left" vertical="center" shrinkToFit="1"/>
    </xf>
    <xf numFmtId="0" fontId="49" fillId="6" borderId="4" xfId="21" applyFont="1" applyFill="1" applyBorder="1" applyAlignment="1">
      <alignment horizontal="left" vertical="center"/>
    </xf>
    <xf numFmtId="0" fontId="49" fillId="6" borderId="1" xfId="21" applyFont="1" applyFill="1" applyBorder="1" applyAlignment="1">
      <alignment horizontal="left" vertical="center"/>
    </xf>
    <xf numFmtId="0" fontId="49" fillId="6" borderId="45" xfId="21" applyFont="1" applyFill="1" applyBorder="1" applyAlignment="1">
      <alignment horizontal="left" vertical="center"/>
    </xf>
    <xf numFmtId="0" fontId="49" fillId="0" borderId="4" xfId="21" applyFont="1" applyBorder="1" applyAlignment="1">
      <alignment horizontal="left" vertical="center"/>
    </xf>
    <xf numFmtId="0" fontId="26" fillId="0" borderId="4" xfId="223" applyFont="1" applyBorder="1" applyAlignment="1">
      <alignment horizontal="left" vertical="center"/>
    </xf>
    <xf numFmtId="0" fontId="47" fillId="6" borderId="4" xfId="223" applyFont="1" applyFill="1" applyBorder="1" applyAlignment="1">
      <alignment horizontal="left" vertical="center"/>
    </xf>
    <xf numFmtId="0" fontId="47" fillId="6" borderId="1" xfId="223" applyFont="1" applyFill="1" applyBorder="1" applyAlignment="1">
      <alignment horizontal="left" vertical="center"/>
    </xf>
    <xf numFmtId="181" fontId="26" fillId="0" borderId="19" xfId="225" applyNumberFormat="1" applyFont="1" applyFill="1" applyBorder="1" applyAlignment="1">
      <alignment horizontal="left" vertical="center"/>
    </xf>
    <xf numFmtId="182" fontId="26" fillId="0" borderId="19" xfId="225" applyNumberFormat="1" applyFont="1" applyFill="1" applyBorder="1" applyAlignment="1">
      <alignment horizontal="left" vertical="center" shrinkToFit="1"/>
    </xf>
    <xf numFmtId="0" fontId="49" fillId="0" borderId="0" xfId="21" applyFont="1">
      <alignment vertical="center"/>
    </xf>
    <xf numFmtId="0" fontId="47" fillId="6" borderId="46" xfId="23" applyFont="1" applyFill="1" applyBorder="1" applyAlignment="1">
      <alignment horizontal="center" vertical="center" shrinkToFit="1"/>
    </xf>
    <xf numFmtId="38" fontId="47" fillId="6" borderId="47" xfId="224" applyFont="1" applyFill="1" applyBorder="1" applyAlignment="1">
      <alignment horizontal="right" vertical="center" shrinkToFit="1"/>
    </xf>
    <xf numFmtId="182" fontId="47" fillId="6" borderId="47" xfId="224" applyNumberFormat="1" applyFont="1" applyFill="1" applyBorder="1" applyAlignment="1">
      <alignment horizontal="center" vertical="center" shrinkToFit="1"/>
    </xf>
    <xf numFmtId="182" fontId="47" fillId="6" borderId="47" xfId="224" applyNumberFormat="1" applyFont="1" applyFill="1" applyBorder="1" applyAlignment="1">
      <alignment horizontal="left" vertical="center" shrinkToFit="1"/>
    </xf>
    <xf numFmtId="0" fontId="49" fillId="6" borderId="47" xfId="21" applyFont="1" applyFill="1" applyBorder="1" applyAlignment="1">
      <alignment horizontal="left" vertical="center"/>
    </xf>
    <xf numFmtId="0" fontId="49" fillId="6" borderId="48" xfId="21" applyFont="1" applyFill="1" applyBorder="1" applyAlignment="1">
      <alignment horizontal="left" vertical="center"/>
    </xf>
    <xf numFmtId="0" fontId="49" fillId="6" borderId="49" xfId="21" applyFont="1" applyFill="1" applyBorder="1" applyAlignment="1">
      <alignment horizontal="left" vertical="center"/>
    </xf>
    <xf numFmtId="182" fontId="26" fillId="0" borderId="11" xfId="225" applyNumberFormat="1" applyFont="1" applyFill="1" applyBorder="1" applyAlignment="1">
      <alignment horizontal="left" vertical="center" shrinkToFit="1"/>
    </xf>
    <xf numFmtId="0" fontId="49" fillId="0" borderId="4" xfId="21" applyFont="1" applyBorder="1">
      <alignment vertical="center"/>
    </xf>
    <xf numFmtId="0" fontId="1" fillId="0" borderId="0" xfId="223">
      <alignment vertical="center"/>
    </xf>
    <xf numFmtId="0" fontId="1" fillId="0" borderId="4" xfId="223" applyBorder="1">
      <alignment vertical="center"/>
    </xf>
    <xf numFmtId="0" fontId="50" fillId="0" borderId="4" xfId="223" applyFont="1" applyBorder="1">
      <alignment vertical="center"/>
    </xf>
    <xf numFmtId="0" fontId="45" fillId="0" borderId="0" xfId="17" applyFont="1" applyAlignment="1" applyProtection="1">
      <alignment vertical="top" wrapText="1"/>
      <protection hidden="1"/>
    </xf>
    <xf numFmtId="0" fontId="11" fillId="2" borderId="21" xfId="17" applyFont="1" applyFill="1" applyBorder="1" applyAlignment="1" applyProtection="1">
      <alignment vertical="center" shrinkToFit="1"/>
      <protection hidden="1"/>
    </xf>
    <xf numFmtId="0" fontId="39" fillId="0" borderId="0" xfId="17" applyFont="1" applyAlignment="1" applyProtection="1">
      <alignment horizontal="left" vertical="center" shrinkToFit="1"/>
      <protection hidden="1"/>
    </xf>
    <xf numFmtId="0" fontId="39" fillId="0" borderId="0" xfId="17" applyFont="1" applyAlignment="1" applyProtection="1">
      <alignment horizontal="left" vertical="center" wrapText="1" shrinkToFit="1"/>
      <protection hidden="1"/>
    </xf>
    <xf numFmtId="186" fontId="11" fillId="0" borderId="52" xfId="19" applyNumberFormat="1" applyFont="1" applyBorder="1" applyAlignment="1" applyProtection="1">
      <alignment horizontal="right" vertical="center" shrinkToFit="1"/>
      <protection hidden="1"/>
    </xf>
    <xf numFmtId="186" fontId="11" fillId="0" borderId="4" xfId="19" applyNumberFormat="1" applyFont="1" applyBorder="1" applyAlignment="1" applyProtection="1">
      <alignment horizontal="right" vertical="center" shrinkToFit="1"/>
      <protection hidden="1"/>
    </xf>
    <xf numFmtId="186" fontId="11" fillId="0" borderId="53" xfId="19" applyNumberFormat="1" applyFont="1" applyBorder="1" applyAlignment="1" applyProtection="1">
      <alignment horizontal="right" vertical="center" shrinkToFit="1"/>
      <protection hidden="1"/>
    </xf>
    <xf numFmtId="180" fontId="11" fillId="2" borderId="8" xfId="17" applyNumberFormat="1" applyFont="1" applyFill="1" applyBorder="1" applyAlignment="1" applyProtection="1">
      <alignment horizontal="center" vertical="center" shrinkToFit="1"/>
      <protection hidden="1"/>
    </xf>
    <xf numFmtId="180" fontId="11" fillId="2" borderId="0" xfId="17" applyNumberFormat="1" applyFont="1" applyFill="1" applyAlignment="1" applyProtection="1">
      <alignment horizontal="center" vertical="center" shrinkToFit="1"/>
      <protection hidden="1"/>
    </xf>
    <xf numFmtId="180" fontId="11" fillId="2" borderId="9" xfId="17" applyNumberFormat="1" applyFont="1" applyFill="1" applyBorder="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11" fillId="2" borderId="4" xfId="17" applyFont="1" applyFill="1" applyBorder="1" applyAlignment="1" applyProtection="1">
      <alignment horizontal="center" vertical="center" shrinkToFit="1"/>
      <protection hidden="1"/>
    </xf>
    <xf numFmtId="177" fontId="11" fillId="3" borderId="31" xfId="17" applyNumberFormat="1" applyFont="1" applyFill="1" applyBorder="1" applyAlignment="1" applyProtection="1">
      <alignment vertical="center" shrinkToFit="1"/>
      <protection locked="0" hidden="1"/>
    </xf>
    <xf numFmtId="177" fontId="11" fillId="3" borderId="32" xfId="17" applyNumberFormat="1" applyFont="1" applyFill="1" applyBorder="1" applyAlignment="1" applyProtection="1">
      <alignment vertical="center" shrinkToFit="1"/>
      <protection locked="0" hidden="1"/>
    </xf>
    <xf numFmtId="177" fontId="11" fillId="3" borderId="33" xfId="17" applyNumberFormat="1" applyFont="1" applyFill="1" applyBorder="1" applyAlignment="1" applyProtection="1">
      <alignment vertical="center" shrinkToFit="1"/>
      <protection locked="0" hidden="1"/>
    </xf>
    <xf numFmtId="184" fontId="11" fillId="3" borderId="25" xfId="17" applyNumberFormat="1" applyFont="1" applyFill="1" applyBorder="1" applyAlignment="1" applyProtection="1">
      <alignment horizontal="right" vertical="center" shrinkToFit="1"/>
      <protection locked="0" hidden="1"/>
    </xf>
    <xf numFmtId="184" fontId="11" fillId="3" borderId="26" xfId="17" applyNumberFormat="1" applyFont="1" applyFill="1" applyBorder="1" applyAlignment="1" applyProtection="1">
      <alignment horizontal="right" vertical="center" shrinkToFit="1"/>
      <protection locked="0" hidden="1"/>
    </xf>
    <xf numFmtId="185" fontId="11" fillId="4" borderId="14" xfId="17" applyNumberFormat="1" applyFont="1" applyFill="1" applyBorder="1" applyAlignment="1" applyProtection="1">
      <alignment horizontal="right" vertical="center" shrinkToFit="1"/>
      <protection hidden="1"/>
    </xf>
    <xf numFmtId="185" fontId="11" fillId="4" borderId="13" xfId="17" applyNumberFormat="1" applyFont="1" applyFill="1" applyBorder="1" applyAlignment="1" applyProtection="1">
      <alignment horizontal="right" vertical="center" shrinkToFit="1"/>
      <protection hidden="1"/>
    </xf>
    <xf numFmtId="0" fontId="11" fillId="2" borderId="15" xfId="17" applyFont="1" applyFill="1" applyBorder="1" applyAlignment="1" applyProtection="1">
      <alignment horizontal="center" vertical="center" shrinkToFit="1"/>
      <protection hidden="1"/>
    </xf>
    <xf numFmtId="184" fontId="11" fillId="0" borderId="16" xfId="17" applyNumberFormat="1" applyFont="1" applyBorder="1" applyAlignment="1" applyProtection="1">
      <alignment horizontal="right" vertical="center" shrinkToFit="1"/>
      <protection hidden="1"/>
    </xf>
    <xf numFmtId="184" fontId="11" fillId="0" borderId="17" xfId="17" applyNumberFormat="1" applyFont="1" applyBorder="1" applyAlignment="1" applyProtection="1">
      <alignment horizontal="right" vertical="center" shrinkToFit="1"/>
      <protection hidden="1"/>
    </xf>
    <xf numFmtId="184" fontId="11" fillId="0" borderId="18" xfId="17" applyNumberFormat="1" applyFont="1" applyBorder="1" applyAlignment="1" applyProtection="1">
      <alignment horizontal="right" vertical="center" shrinkToFit="1"/>
      <protection hidden="1"/>
    </xf>
    <xf numFmtId="185" fontId="11" fillId="0" borderId="15" xfId="17" applyNumberFormat="1" applyFont="1" applyBorder="1" applyAlignment="1" applyProtection="1">
      <alignment horizontal="right" vertical="center" shrinkToFit="1"/>
      <protection hidden="1"/>
    </xf>
    <xf numFmtId="185" fontId="11" fillId="0" borderId="10" xfId="17" applyNumberFormat="1" applyFont="1" applyBorder="1" applyAlignment="1" applyProtection="1">
      <alignment horizontal="right" vertical="center" shrinkToFit="1"/>
      <protection hidden="1"/>
    </xf>
    <xf numFmtId="178" fontId="11" fillId="2" borderId="4" xfId="17" applyNumberFormat="1" applyFont="1" applyFill="1" applyBorder="1" applyAlignment="1" applyProtection="1">
      <alignment horizontal="center" vertical="center" shrinkToFit="1"/>
      <protection hidden="1"/>
    </xf>
    <xf numFmtId="178" fontId="11" fillId="2" borderId="1" xfId="17" applyNumberFormat="1" applyFont="1" applyFill="1" applyBorder="1" applyAlignment="1" applyProtection="1">
      <alignment horizontal="center" vertical="center" shrinkToFit="1"/>
      <protection hidden="1"/>
    </xf>
    <xf numFmtId="184" fontId="11" fillId="3" borderId="22" xfId="17" applyNumberFormat="1" applyFont="1" applyFill="1" applyBorder="1" applyAlignment="1" applyProtection="1">
      <alignment horizontal="right" vertical="center" shrinkToFit="1"/>
      <protection locked="0" hidden="1"/>
    </xf>
    <xf numFmtId="184" fontId="11" fillId="3" borderId="23" xfId="17" applyNumberFormat="1" applyFont="1" applyFill="1" applyBorder="1" applyAlignment="1" applyProtection="1">
      <alignment horizontal="right" vertical="center" shrinkToFit="1"/>
      <protection locked="0" hidden="1"/>
    </xf>
    <xf numFmtId="185" fontId="11" fillId="4" borderId="24" xfId="17" applyNumberFormat="1" applyFont="1" applyFill="1" applyBorder="1" applyAlignment="1" applyProtection="1">
      <alignment horizontal="right" vertical="center" shrinkToFit="1"/>
      <protection hidden="1"/>
    </xf>
    <xf numFmtId="185" fontId="11" fillId="4" borderId="31" xfId="17" applyNumberFormat="1" applyFont="1" applyFill="1" applyBorder="1" applyAlignment="1" applyProtection="1">
      <alignment horizontal="right" vertical="center" shrinkToFit="1"/>
      <protection hidden="1"/>
    </xf>
    <xf numFmtId="184" fontId="11" fillId="0" borderId="17" xfId="17" applyNumberFormat="1" applyFont="1" applyBorder="1" applyAlignment="1" applyProtection="1">
      <alignment horizontal="center" vertical="center" shrinkToFit="1"/>
      <protection hidden="1"/>
    </xf>
    <xf numFmtId="184" fontId="11" fillId="0" borderId="18" xfId="17" applyNumberFormat="1" applyFont="1" applyBorder="1" applyAlignment="1" applyProtection="1">
      <alignment horizontal="center" vertical="center" shrinkToFit="1"/>
      <protection hidden="1"/>
    </xf>
    <xf numFmtId="186" fontId="11" fillId="0" borderId="59" xfId="19" applyNumberFormat="1" applyFont="1" applyBorder="1" applyAlignment="1" applyProtection="1">
      <alignment horizontal="right" vertical="center" shrinkToFit="1"/>
      <protection hidden="1"/>
    </xf>
    <xf numFmtId="186" fontId="11" fillId="0" borderId="55" xfId="19" applyNumberFormat="1" applyFont="1" applyBorder="1" applyAlignment="1" applyProtection="1">
      <alignment horizontal="right" vertical="center" shrinkToFit="1"/>
      <protection hidden="1"/>
    </xf>
    <xf numFmtId="186" fontId="11" fillId="0" borderId="60" xfId="19" applyNumberFormat="1" applyFont="1" applyBorder="1" applyAlignment="1" applyProtection="1">
      <alignment horizontal="right" vertical="center" shrinkToFit="1"/>
      <protection hidden="1"/>
    </xf>
    <xf numFmtId="184" fontId="11" fillId="0" borderId="15" xfId="19" applyNumberFormat="1" applyFont="1" applyBorder="1" applyAlignment="1" applyProtection="1">
      <alignment horizontal="right" vertical="center" shrinkToFit="1"/>
      <protection hidden="1"/>
    </xf>
    <xf numFmtId="185" fontId="11" fillId="4" borderId="50" xfId="17" applyNumberFormat="1" applyFont="1" applyFill="1" applyBorder="1" applyAlignment="1" applyProtection="1">
      <alignment horizontal="right" vertical="center" shrinkToFit="1"/>
      <protection hidden="1"/>
    </xf>
    <xf numFmtId="185" fontId="11" fillId="4" borderId="51" xfId="17" applyNumberFormat="1" applyFont="1" applyFill="1" applyBorder="1" applyAlignment="1" applyProtection="1">
      <alignment horizontal="right" vertical="center" shrinkToFit="1"/>
      <protection hidden="1"/>
    </xf>
    <xf numFmtId="178" fontId="11" fillId="2" borderId="14" xfId="17" applyNumberFormat="1" applyFont="1" applyFill="1" applyBorder="1" applyAlignment="1" applyProtection="1">
      <alignment horizontal="center" vertical="center" shrinkToFit="1"/>
      <protection hidden="1"/>
    </xf>
    <xf numFmtId="178" fontId="11" fillId="2" borderId="13" xfId="17" applyNumberFormat="1" applyFont="1" applyFill="1" applyBorder="1" applyAlignment="1" applyProtection="1">
      <alignment horizontal="center" vertical="center" shrinkToFit="1"/>
      <protection hidden="1"/>
    </xf>
    <xf numFmtId="180" fontId="11" fillId="2" borderId="21" xfId="17" applyNumberFormat="1" applyFont="1" applyFill="1" applyBorder="1" applyAlignment="1" applyProtection="1">
      <alignment horizontal="center" vertical="center" shrinkToFit="1"/>
      <protection hidden="1"/>
    </xf>
    <xf numFmtId="0" fontId="51" fillId="2" borderId="19" xfId="17" applyFont="1" applyFill="1" applyBorder="1" applyAlignment="1" applyProtection="1">
      <alignment horizontal="center" vertical="center" wrapText="1" shrinkToFit="1"/>
      <protection hidden="1"/>
    </xf>
    <xf numFmtId="0" fontId="11" fillId="2" borderId="19" xfId="17" applyFont="1" applyFill="1" applyBorder="1" applyAlignment="1" applyProtection="1">
      <alignment horizontal="center" vertical="center" shrinkToFit="1"/>
      <protection hidden="1"/>
    </xf>
    <xf numFmtId="0" fontId="11" fillId="2" borderId="5" xfId="17" applyFont="1" applyFill="1" applyBorder="1" applyAlignment="1" applyProtection="1">
      <alignment horizontal="center" vertical="center" shrinkToFit="1"/>
      <protection hidden="1"/>
    </xf>
    <xf numFmtId="180" fontId="11" fillId="2" borderId="28" xfId="17" applyNumberFormat="1" applyFont="1" applyFill="1" applyBorder="1" applyAlignment="1" applyProtection="1">
      <alignment horizontal="center" vertical="center" shrinkToFit="1"/>
      <protection hidden="1"/>
    </xf>
    <xf numFmtId="180" fontId="11" fillId="2" borderId="29" xfId="17" applyNumberFormat="1" applyFont="1" applyFill="1" applyBorder="1" applyAlignment="1" applyProtection="1">
      <alignment horizontal="center" vertical="center" shrinkToFit="1"/>
      <protection hidden="1"/>
    </xf>
    <xf numFmtId="180" fontId="11" fillId="2" borderId="30" xfId="17" applyNumberFormat="1" applyFont="1" applyFill="1" applyBorder="1" applyAlignment="1" applyProtection="1">
      <alignment horizontal="center" vertical="center" shrinkToFit="1"/>
      <protection hidden="1"/>
    </xf>
    <xf numFmtId="184" fontId="11" fillId="3" borderId="27" xfId="17" applyNumberFormat="1" applyFont="1" applyFill="1" applyBorder="1" applyAlignment="1" applyProtection="1">
      <alignment horizontal="right" vertical="center" shrinkToFit="1"/>
      <protection locked="0" hidden="1"/>
    </xf>
    <xf numFmtId="184" fontId="11" fillId="3" borderId="15" xfId="17" applyNumberFormat="1" applyFont="1" applyFill="1" applyBorder="1" applyAlignment="1" applyProtection="1">
      <alignment horizontal="right" vertical="center" shrinkToFit="1"/>
      <protection locked="0" hidden="1"/>
    </xf>
    <xf numFmtId="186" fontId="11" fillId="0" borderId="56" xfId="19" applyNumberFormat="1" applyFont="1" applyBorder="1" applyAlignment="1" applyProtection="1">
      <alignment horizontal="right" vertical="center" shrinkToFit="1"/>
      <protection hidden="1"/>
    </xf>
    <xf numFmtId="186" fontId="11" fillId="0" borderId="57" xfId="19" applyNumberFormat="1" applyFont="1" applyBorder="1" applyAlignment="1" applyProtection="1">
      <alignment horizontal="right" vertical="center" shrinkToFit="1"/>
      <protection hidden="1"/>
    </xf>
    <xf numFmtId="186" fontId="11" fillId="0" borderId="58" xfId="19" applyNumberFormat="1" applyFont="1" applyBorder="1" applyAlignment="1" applyProtection="1">
      <alignment horizontal="right" vertical="center" shrinkToFit="1"/>
      <protection hidden="1"/>
    </xf>
    <xf numFmtId="0" fontId="11" fillId="3" borderId="19" xfId="17" applyFont="1" applyFill="1" applyBorder="1" applyAlignment="1" applyProtection="1">
      <alignment vertical="center" shrinkToFit="1"/>
      <protection locked="0" hidden="1"/>
    </xf>
    <xf numFmtId="0" fontId="11" fillId="3" borderId="4" xfId="17" applyFont="1" applyFill="1" applyBorder="1" applyAlignment="1" applyProtection="1">
      <alignment horizontal="left" vertical="center" shrinkToFit="1"/>
      <protection locked="0" hidden="1"/>
    </xf>
    <xf numFmtId="0" fontId="11" fillId="2" borderId="1" xfId="17" applyFont="1" applyFill="1" applyBorder="1" applyAlignment="1" applyProtection="1">
      <alignment horizontal="center" vertical="center" shrinkToFit="1"/>
      <protection hidden="1"/>
    </xf>
    <xf numFmtId="0" fontId="11" fillId="2" borderId="3" xfId="17" applyFont="1" applyFill="1" applyBorder="1" applyAlignment="1" applyProtection="1">
      <alignment horizontal="center" vertical="center" shrinkToFit="1"/>
      <protection hidden="1"/>
    </xf>
    <xf numFmtId="0" fontId="11" fillId="2" borderId="2" xfId="17" applyFont="1" applyFill="1" applyBorder="1" applyAlignment="1" applyProtection="1">
      <alignment horizontal="center" vertical="center" shrinkToFit="1"/>
      <protection hidden="1"/>
    </xf>
    <xf numFmtId="2" fontId="11" fillId="4" borderId="1" xfId="17" applyNumberFormat="1" applyFont="1" applyFill="1" applyBorder="1" applyAlignment="1" applyProtection="1">
      <alignment horizontal="center" vertical="center" shrinkToFit="1"/>
      <protection locked="0" hidden="1"/>
    </xf>
    <xf numFmtId="2" fontId="11" fillId="4" borderId="3" xfId="17" applyNumberFormat="1" applyFont="1" applyFill="1" applyBorder="1" applyAlignment="1" applyProtection="1">
      <alignment horizontal="center" vertical="center" shrinkToFit="1"/>
      <protection locked="0" hidden="1"/>
    </xf>
    <xf numFmtId="2" fontId="11" fillId="4" borderId="2" xfId="17" applyNumberFormat="1" applyFont="1" applyFill="1" applyBorder="1" applyAlignment="1" applyProtection="1">
      <alignment horizontal="center" vertical="center" shrinkToFit="1"/>
      <protection locked="0" hidden="1"/>
    </xf>
    <xf numFmtId="0" fontId="11" fillId="4" borderId="1" xfId="17" applyFont="1" applyFill="1" applyBorder="1" applyAlignment="1" applyProtection="1">
      <alignment horizontal="center" vertical="center" shrinkToFit="1"/>
      <protection hidden="1"/>
    </xf>
    <xf numFmtId="0" fontId="11" fillId="4" borderId="3" xfId="17" applyFont="1" applyFill="1" applyBorder="1" applyAlignment="1" applyProtection="1">
      <alignment horizontal="center" vertical="center" shrinkToFit="1"/>
      <protection hidden="1"/>
    </xf>
    <xf numFmtId="0" fontId="11" fillId="4" borderId="2" xfId="17" applyFont="1" applyFill="1" applyBorder="1" applyAlignment="1" applyProtection="1">
      <alignment horizontal="center" vertical="center" shrinkToFit="1"/>
      <protection hidden="1"/>
    </xf>
    <xf numFmtId="0" fontId="11" fillId="2" borderId="5" xfId="17" applyFont="1" applyFill="1" applyBorder="1" applyAlignment="1" applyProtection="1">
      <alignment horizontal="center" vertical="center" textRotation="255" shrinkToFit="1"/>
      <protection hidden="1"/>
    </xf>
    <xf numFmtId="0" fontId="11" fillId="2" borderId="7" xfId="17" applyFont="1" applyFill="1" applyBorder="1" applyAlignment="1" applyProtection="1">
      <alignment horizontal="center" vertical="center" textRotation="255" shrinkToFit="1"/>
      <protection hidden="1"/>
    </xf>
    <xf numFmtId="0" fontId="11" fillId="2" borderId="6" xfId="17" applyFont="1" applyFill="1" applyBorder="1" applyAlignment="1" applyProtection="1">
      <alignment horizontal="center" vertical="center" textRotation="255" shrinkToFit="1"/>
      <protection hidden="1"/>
    </xf>
    <xf numFmtId="0" fontId="11" fillId="2" borderId="8" xfId="17" applyFont="1" applyFill="1" applyBorder="1" applyAlignment="1" applyProtection="1">
      <alignment horizontal="center" vertical="center" textRotation="255" shrinkToFit="1"/>
      <protection hidden="1"/>
    </xf>
    <xf numFmtId="0" fontId="11" fillId="2" borderId="0" xfId="17" applyFont="1" applyFill="1" applyAlignment="1" applyProtection="1">
      <alignment horizontal="center" vertical="center" textRotation="255" shrinkToFit="1"/>
      <protection hidden="1"/>
    </xf>
    <xf numFmtId="0" fontId="11" fillId="2" borderId="9" xfId="17" applyFont="1" applyFill="1" applyBorder="1" applyAlignment="1" applyProtection="1">
      <alignment horizontal="center" vertical="center" textRotation="255" shrinkToFit="1"/>
      <protection hidden="1"/>
    </xf>
    <xf numFmtId="0" fontId="11" fillId="2" borderId="10" xfId="17" applyFont="1" applyFill="1" applyBorder="1" applyAlignment="1" applyProtection="1">
      <alignment horizontal="center" vertical="center" textRotation="255" shrinkToFit="1"/>
      <protection hidden="1"/>
    </xf>
    <xf numFmtId="0" fontId="11" fillId="2" borderId="12" xfId="17" applyFont="1" applyFill="1" applyBorder="1" applyAlignment="1" applyProtection="1">
      <alignment horizontal="center" vertical="center" textRotation="255" shrinkToFit="1"/>
      <protection hidden="1"/>
    </xf>
    <xf numFmtId="0" fontId="11" fillId="2" borderId="11" xfId="17" applyFont="1" applyFill="1" applyBorder="1" applyAlignment="1" applyProtection="1">
      <alignment horizontal="center" vertical="center" textRotation="255" shrinkToFit="1"/>
      <protection hidden="1"/>
    </xf>
    <xf numFmtId="0" fontId="11" fillId="2" borderId="6" xfId="17" applyFont="1" applyFill="1" applyBorder="1" applyAlignment="1" applyProtection="1">
      <alignment horizontal="center" vertical="center" shrinkToFit="1"/>
      <protection hidden="1"/>
    </xf>
    <xf numFmtId="0" fontId="11" fillId="2" borderId="10" xfId="17" applyFont="1" applyFill="1" applyBorder="1" applyAlignment="1" applyProtection="1">
      <alignment horizontal="center" vertical="center" shrinkToFit="1"/>
      <protection hidden="1"/>
    </xf>
    <xf numFmtId="0" fontId="11" fillId="2" borderId="11" xfId="17" applyFont="1" applyFill="1" applyBorder="1" applyAlignment="1" applyProtection="1">
      <alignment horizontal="center" vertical="center" shrinkToFit="1"/>
      <protection hidden="1"/>
    </xf>
    <xf numFmtId="180" fontId="11" fillId="2" borderId="15" xfId="17" applyNumberFormat="1" applyFont="1" applyFill="1" applyBorder="1" applyAlignment="1" applyProtection="1">
      <alignment horizontal="center" vertical="center" shrinkToFit="1"/>
      <protection hidden="1"/>
    </xf>
    <xf numFmtId="0" fontId="11" fillId="2" borderId="7" xfId="17" applyFont="1" applyFill="1" applyBorder="1" applyAlignment="1" applyProtection="1">
      <alignment horizontal="center" vertical="center" shrinkToFit="1"/>
      <protection hidden="1"/>
    </xf>
    <xf numFmtId="0" fontId="11" fillId="3" borderId="1" xfId="17" applyFont="1" applyFill="1" applyBorder="1" applyAlignment="1" applyProtection="1">
      <alignment horizontal="left" vertical="center" shrinkToFit="1"/>
      <protection locked="0" hidden="1"/>
    </xf>
    <xf numFmtId="0" fontId="11" fillId="3" borderId="3" xfId="17" applyFont="1" applyFill="1" applyBorder="1" applyAlignment="1" applyProtection="1">
      <alignment horizontal="left" vertical="center" shrinkToFit="1"/>
      <protection locked="0" hidden="1"/>
    </xf>
    <xf numFmtId="0" fontId="11" fillId="3" borderId="2" xfId="17" applyFont="1" applyFill="1" applyBorder="1" applyAlignment="1" applyProtection="1">
      <alignment horizontal="left" vertical="center" shrinkToFit="1"/>
      <protection locked="0" hidden="1"/>
    </xf>
    <xf numFmtId="0" fontId="11" fillId="3" borderId="1" xfId="17" applyFont="1" applyFill="1" applyBorder="1" applyAlignment="1" applyProtection="1">
      <alignment horizontal="center" vertical="center" shrinkToFit="1"/>
      <protection locked="0" hidden="1"/>
    </xf>
    <xf numFmtId="0" fontId="11" fillId="3" borderId="3" xfId="17" applyFont="1" applyFill="1" applyBorder="1" applyAlignment="1" applyProtection="1">
      <alignment horizontal="center" vertical="center" shrinkToFit="1"/>
      <protection locked="0" hidden="1"/>
    </xf>
    <xf numFmtId="179" fontId="11" fillId="0" borderId="4" xfId="17" applyNumberFormat="1" applyFont="1" applyBorder="1" applyAlignment="1" applyProtection="1">
      <alignment horizontal="center" vertical="center" shrinkToFit="1"/>
      <protection hidden="1"/>
    </xf>
    <xf numFmtId="0" fontId="11" fillId="0" borderId="7" xfId="17" applyFont="1" applyBorder="1" applyAlignment="1" applyProtection="1">
      <alignment horizontal="center" vertical="center" shrinkToFit="1"/>
      <protection hidden="1"/>
    </xf>
    <xf numFmtId="0" fontId="11" fillId="0" borderId="7" xfId="17" applyFont="1" applyBorder="1" applyAlignment="1" applyProtection="1">
      <alignment vertical="center" shrinkToFit="1"/>
      <protection hidden="1"/>
    </xf>
    <xf numFmtId="0" fontId="11" fillId="0" borderId="0" xfId="17" applyFont="1" applyAlignment="1" applyProtection="1">
      <alignment horizontal="center" vertical="center" shrinkToFit="1"/>
      <protection hidden="1"/>
    </xf>
    <xf numFmtId="0" fontId="11" fillId="0" borderId="0" xfId="17" applyFont="1" applyAlignment="1" applyProtection="1">
      <alignment vertical="center" shrinkToFit="1"/>
      <protection hidden="1"/>
    </xf>
    <xf numFmtId="0" fontId="43" fillId="0" borderId="0" xfId="17" applyFont="1" applyAlignment="1" applyProtection="1">
      <alignment horizontal="left" vertical="top" wrapText="1" shrinkToFit="1"/>
      <protection hidden="1"/>
    </xf>
    <xf numFmtId="0" fontId="39" fillId="0" borderId="0" xfId="17" applyFont="1" applyAlignment="1" applyProtection="1">
      <alignment vertical="center" shrinkToFit="1"/>
      <protection hidden="1"/>
    </xf>
    <xf numFmtId="177" fontId="11" fillId="3" borderId="1" xfId="19" applyNumberFormat="1" applyFont="1" applyFill="1" applyBorder="1" applyAlignment="1" applyProtection="1">
      <alignment horizontal="center" vertical="center" shrinkToFit="1"/>
      <protection locked="0" hidden="1"/>
    </xf>
    <xf numFmtId="177" fontId="11" fillId="3" borderId="3" xfId="19" applyNumberFormat="1" applyFont="1" applyFill="1" applyBorder="1" applyAlignment="1" applyProtection="1">
      <alignment horizontal="center" vertical="center" shrinkToFit="1"/>
      <protection locked="0" hidden="1"/>
    </xf>
    <xf numFmtId="177" fontId="11" fillId="3" borderId="2" xfId="19" applyNumberFormat="1" applyFont="1" applyFill="1" applyBorder="1" applyAlignment="1" applyProtection="1">
      <alignment horizontal="center" vertical="center" shrinkToFit="1"/>
      <protection locked="0" hidden="1"/>
    </xf>
    <xf numFmtId="0" fontId="42" fillId="0" borderId="0" xfId="17" applyFont="1" applyAlignment="1" applyProtection="1">
      <alignment horizontal="left" vertical="center"/>
      <protection hidden="1"/>
    </xf>
    <xf numFmtId="0" fontId="11" fillId="3" borderId="1" xfId="17" applyFont="1" applyFill="1" applyBorder="1" applyAlignment="1" applyProtection="1">
      <alignment horizontal="center" vertical="center"/>
      <protection hidden="1"/>
    </xf>
    <xf numFmtId="0" fontId="11" fillId="3" borderId="3" xfId="17" applyFont="1" applyFill="1" applyBorder="1" applyAlignment="1" applyProtection="1">
      <alignment horizontal="center" vertical="center"/>
      <protection hidden="1"/>
    </xf>
    <xf numFmtId="0" fontId="11" fillId="3" borderId="2" xfId="17" applyFont="1" applyFill="1" applyBorder="1" applyAlignment="1" applyProtection="1">
      <alignment horizontal="center" vertical="center"/>
      <protection hidden="1"/>
    </xf>
    <xf numFmtId="0" fontId="11" fillId="0" borderId="8" xfId="17" applyFont="1" applyBorder="1" applyAlignment="1" applyProtection="1">
      <alignment horizontal="left" vertical="center"/>
      <protection hidden="1"/>
    </xf>
    <xf numFmtId="0" fontId="11" fillId="0" borderId="0" xfId="17" applyFont="1" applyAlignment="1" applyProtection="1">
      <alignment horizontal="left" vertical="center"/>
      <protection hidden="1"/>
    </xf>
    <xf numFmtId="0" fontId="11" fillId="0" borderId="1" xfId="17" applyFont="1" applyBorder="1" applyAlignment="1" applyProtection="1">
      <alignment horizontal="left" vertical="center" shrinkToFit="1"/>
      <protection hidden="1"/>
    </xf>
    <xf numFmtId="0" fontId="11" fillId="0" borderId="3" xfId="17" applyFont="1" applyBorder="1" applyAlignment="1" applyProtection="1">
      <alignment horizontal="left" vertical="center" shrinkToFit="1"/>
      <protection hidden="1"/>
    </xf>
    <xf numFmtId="0" fontId="11" fillId="0" borderId="2" xfId="17" applyFont="1" applyBorder="1" applyAlignment="1" applyProtection="1">
      <alignment horizontal="left" vertical="center" shrinkToFit="1"/>
      <protection hidden="1"/>
    </xf>
    <xf numFmtId="0" fontId="33" fillId="2" borderId="1" xfId="17" applyFont="1" applyFill="1" applyBorder="1" applyAlignment="1" applyProtection="1">
      <alignment horizontal="center" vertical="center" shrinkToFit="1"/>
      <protection hidden="1"/>
    </xf>
    <xf numFmtId="0" fontId="33" fillId="2" borderId="3" xfId="17" applyFont="1" applyFill="1" applyBorder="1" applyAlignment="1" applyProtection="1">
      <alignment horizontal="center" vertical="center" shrinkToFit="1"/>
      <protection hidden="1"/>
    </xf>
    <xf numFmtId="0" fontId="33" fillId="2" borderId="2" xfId="17" applyFont="1" applyFill="1" applyBorder="1" applyAlignment="1" applyProtection="1">
      <alignment horizontal="center" vertical="center" shrinkToFit="1"/>
      <protection hidden="1"/>
    </xf>
    <xf numFmtId="0" fontId="11" fillId="2" borderId="1" xfId="17" applyFont="1" applyFill="1" applyBorder="1" applyAlignment="1" applyProtection="1">
      <alignment horizontal="center" vertical="center" wrapText="1" shrinkToFit="1"/>
      <protection hidden="1"/>
    </xf>
    <xf numFmtId="0" fontId="11" fillId="2" borderId="3" xfId="17" applyFont="1" applyFill="1" applyBorder="1" applyAlignment="1" applyProtection="1">
      <alignment horizontal="center" vertical="center" wrapText="1" shrinkToFit="1"/>
      <protection hidden="1"/>
    </xf>
    <xf numFmtId="0" fontId="11" fillId="2" borderId="2" xfId="17" applyFont="1" applyFill="1" applyBorder="1" applyAlignment="1" applyProtection="1">
      <alignment horizontal="center" vertical="center" wrapText="1" shrinkToFit="1"/>
      <protection hidden="1"/>
    </xf>
    <xf numFmtId="2" fontId="11" fillId="0" borderId="1" xfId="17" applyNumberFormat="1" applyFont="1" applyBorder="1" applyAlignment="1" applyProtection="1">
      <alignment horizontal="center" vertical="center" shrinkToFit="1"/>
      <protection locked="0" hidden="1"/>
    </xf>
    <xf numFmtId="2" fontId="11" fillId="0" borderId="3" xfId="17" applyNumberFormat="1" applyFont="1" applyBorder="1" applyAlignment="1" applyProtection="1">
      <alignment horizontal="center" vertical="center" shrinkToFit="1"/>
      <protection locked="0" hidden="1"/>
    </xf>
    <xf numFmtId="0" fontId="11" fillId="0" borderId="1" xfId="17" applyFont="1" applyBorder="1" applyAlignment="1" applyProtection="1">
      <alignment horizontal="center" vertical="center" shrinkToFit="1"/>
      <protection hidden="1"/>
    </xf>
    <xf numFmtId="0" fontId="11" fillId="0" borderId="3" xfId="17" applyFont="1" applyBorder="1" applyAlignment="1" applyProtection="1">
      <alignment horizontal="center" vertical="center" shrinkToFit="1"/>
      <protection hidden="1"/>
    </xf>
    <xf numFmtId="0" fontId="11" fillId="0" borderId="2" xfId="17" applyFont="1" applyBorder="1" applyAlignment="1" applyProtection="1">
      <alignment horizontal="center" vertical="center" shrinkToFit="1"/>
      <protection hidden="1"/>
    </xf>
    <xf numFmtId="189" fontId="11" fillId="3" borderId="1" xfId="19" applyNumberFormat="1" applyFont="1" applyFill="1" applyBorder="1" applyAlignment="1" applyProtection="1">
      <alignment horizontal="center" vertical="center" shrinkToFit="1"/>
      <protection locked="0" hidden="1"/>
    </xf>
    <xf numFmtId="189" fontId="11" fillId="3" borderId="3" xfId="19" applyNumberFormat="1" applyFont="1" applyFill="1" applyBorder="1" applyAlignment="1" applyProtection="1">
      <alignment horizontal="center" vertical="center" shrinkToFit="1"/>
      <protection locked="0" hidden="1"/>
    </xf>
    <xf numFmtId="0" fontId="11" fillId="0" borderId="4" xfId="17" applyFont="1" applyBorder="1" applyAlignment="1" applyProtection="1">
      <alignment horizontal="center" vertical="center" shrinkToFit="1"/>
      <protection hidden="1"/>
    </xf>
    <xf numFmtId="0" fontId="40" fillId="0" borderId="0" xfId="17" quotePrefix="1" applyFont="1" applyAlignment="1" applyProtection="1">
      <alignment horizontal="center" vertical="center"/>
      <protection hidden="1"/>
    </xf>
    <xf numFmtId="186" fontId="11" fillId="0" borderId="52" xfId="17" applyNumberFormat="1" applyFont="1" applyBorder="1" applyAlignment="1" applyProtection="1">
      <alignment horizontal="right" vertical="center" shrinkToFit="1"/>
      <protection hidden="1"/>
    </xf>
    <xf numFmtId="186" fontId="11" fillId="0" borderId="4" xfId="17" applyNumberFormat="1" applyFont="1" applyBorder="1" applyAlignment="1" applyProtection="1">
      <alignment horizontal="right" vertical="center" shrinkToFit="1"/>
      <protection hidden="1"/>
    </xf>
    <xf numFmtId="186" fontId="11" fillId="0" borderId="53" xfId="17" applyNumberFormat="1" applyFont="1" applyBorder="1" applyAlignment="1" applyProtection="1">
      <alignment horizontal="right" vertical="center" shrinkToFit="1"/>
      <protection hidden="1"/>
    </xf>
    <xf numFmtId="185" fontId="11" fillId="0" borderId="16" xfId="17" applyNumberFormat="1" applyFont="1" applyBorder="1" applyAlignment="1" applyProtection="1">
      <alignment horizontal="right" vertical="center" shrinkToFit="1"/>
      <protection hidden="1"/>
    </xf>
    <xf numFmtId="185" fontId="11" fillId="0" borderId="17" xfId="17" applyNumberFormat="1" applyFont="1" applyBorder="1" applyAlignment="1" applyProtection="1">
      <alignment horizontal="right" vertical="center" shrinkToFit="1"/>
      <protection hidden="1"/>
    </xf>
    <xf numFmtId="185" fontId="11" fillId="0" borderId="18" xfId="17" applyNumberFormat="1" applyFont="1" applyBorder="1" applyAlignment="1" applyProtection="1">
      <alignment horizontal="right" vertical="center" shrinkToFit="1"/>
      <protection hidden="1"/>
    </xf>
    <xf numFmtId="185" fontId="11" fillId="0" borderId="1" xfId="19" applyNumberFormat="1" applyFont="1" applyBorder="1" applyAlignment="1" applyProtection="1">
      <alignment horizontal="right" vertical="center" shrinkToFit="1"/>
      <protection hidden="1"/>
    </xf>
    <xf numFmtId="185" fontId="11" fillId="0" borderId="3" xfId="19" applyNumberFormat="1" applyFont="1" applyBorder="1" applyAlignment="1" applyProtection="1">
      <alignment horizontal="right" vertical="center" shrinkToFit="1"/>
      <protection hidden="1"/>
    </xf>
    <xf numFmtId="187" fontId="11" fillId="0" borderId="0" xfId="17" applyNumberFormat="1" applyFont="1" applyAlignment="1" applyProtection="1">
      <alignment horizontal="right" vertical="center" shrinkToFit="1"/>
      <protection hidden="1"/>
    </xf>
    <xf numFmtId="185" fontId="11" fillId="0" borderId="16" xfId="19" applyNumberFormat="1" applyFont="1" applyBorder="1" applyAlignment="1" applyProtection="1">
      <alignment horizontal="right" vertical="center" shrinkToFit="1"/>
      <protection hidden="1"/>
    </xf>
    <xf numFmtId="185" fontId="11" fillId="0" borderId="17" xfId="19" applyNumberFormat="1" applyFont="1" applyBorder="1" applyAlignment="1" applyProtection="1">
      <alignment horizontal="right" vertical="center" shrinkToFit="1"/>
      <protection hidden="1"/>
    </xf>
    <xf numFmtId="0" fontId="45" fillId="0" borderId="7" xfId="17" applyFont="1" applyBorder="1" applyAlignment="1" applyProtection="1">
      <alignment horizontal="left" vertical="top" wrapText="1"/>
      <protection hidden="1"/>
    </xf>
    <xf numFmtId="0" fontId="45" fillId="0" borderId="0" xfId="17" applyFont="1" applyAlignment="1" applyProtection="1">
      <alignment horizontal="left" vertical="top" wrapText="1"/>
      <protection hidden="1"/>
    </xf>
    <xf numFmtId="186" fontId="11" fillId="0" borderId="10" xfId="17" applyNumberFormat="1" applyFont="1" applyBorder="1" applyAlignment="1" applyProtection="1">
      <alignment horizontal="right" vertical="center" shrinkToFit="1"/>
      <protection hidden="1"/>
    </xf>
    <xf numFmtId="186" fontId="11" fillId="0" borderId="12" xfId="17" applyNumberFormat="1" applyFont="1" applyBorder="1" applyAlignment="1" applyProtection="1">
      <alignment horizontal="right" vertical="center" shrinkToFit="1"/>
      <protection hidden="1"/>
    </xf>
    <xf numFmtId="186" fontId="11" fillId="0" borderId="11" xfId="17" applyNumberFormat="1" applyFont="1" applyBorder="1" applyAlignment="1" applyProtection="1">
      <alignment horizontal="right" vertical="center" shrinkToFit="1"/>
      <protection hidden="1"/>
    </xf>
    <xf numFmtId="186" fontId="11" fillId="0" borderId="59" xfId="17" applyNumberFormat="1" applyFont="1" applyBorder="1" applyAlignment="1" applyProtection="1">
      <alignment horizontal="right" vertical="center" shrinkToFit="1"/>
      <protection hidden="1"/>
    </xf>
    <xf numFmtId="186" fontId="11" fillId="0" borderId="55" xfId="17" applyNumberFormat="1" applyFont="1" applyBorder="1" applyAlignment="1" applyProtection="1">
      <alignment horizontal="right" vertical="center" shrinkToFit="1"/>
      <protection hidden="1"/>
    </xf>
    <xf numFmtId="186" fontId="11" fillId="0" borderId="60" xfId="17" applyNumberFormat="1" applyFont="1" applyBorder="1" applyAlignment="1" applyProtection="1">
      <alignment horizontal="right" vertical="center" shrinkToFit="1"/>
      <protection hidden="1"/>
    </xf>
    <xf numFmtId="0" fontId="11" fillId="3" borderId="4" xfId="17" applyFont="1" applyFill="1" applyBorder="1" applyAlignment="1" applyProtection="1">
      <alignment vertical="center" shrinkToFit="1"/>
      <protection locked="0" hidden="1"/>
    </xf>
    <xf numFmtId="0" fontId="43" fillId="0" borderId="61" xfId="17" applyFont="1" applyBorder="1" applyAlignment="1" applyProtection="1">
      <alignment horizontal="left" vertical="top" wrapText="1" shrinkToFit="1"/>
      <protection hidden="1"/>
    </xf>
    <xf numFmtId="188" fontId="11" fillId="3" borderId="1" xfId="17" applyNumberFormat="1" applyFont="1" applyFill="1" applyBorder="1" applyAlignment="1" applyProtection="1">
      <alignment horizontal="center" vertical="center" shrinkToFit="1"/>
      <protection locked="0" hidden="1"/>
    </xf>
    <xf numFmtId="188" fontId="11" fillId="3" borderId="3" xfId="17" applyNumberFormat="1" applyFont="1" applyFill="1" applyBorder="1" applyAlignment="1" applyProtection="1">
      <alignment horizontal="center" vertical="center" shrinkToFit="1"/>
      <protection locked="0" hidden="1"/>
    </xf>
    <xf numFmtId="180" fontId="11" fillId="2" borderId="10" xfId="17" applyNumberFormat="1" applyFont="1" applyFill="1" applyBorder="1" applyAlignment="1" applyProtection="1">
      <alignment horizontal="center" vertical="top" shrinkToFit="1"/>
      <protection hidden="1"/>
    </xf>
    <xf numFmtId="180" fontId="11" fillId="2" borderId="12" xfId="17" applyNumberFormat="1" applyFont="1" applyFill="1" applyBorder="1" applyAlignment="1" applyProtection="1">
      <alignment horizontal="center" vertical="top" shrinkToFit="1"/>
      <protection hidden="1"/>
    </xf>
    <xf numFmtId="180" fontId="11" fillId="0" borderId="0" xfId="17" applyNumberFormat="1" applyFont="1" applyAlignment="1" applyProtection="1">
      <alignment horizontal="center" vertical="center" shrinkToFit="1"/>
      <protection hidden="1"/>
    </xf>
    <xf numFmtId="0" fontId="11" fillId="2" borderId="5" xfId="17" applyFont="1" applyFill="1" applyBorder="1" applyAlignment="1" applyProtection="1">
      <alignment horizontal="center" vertical="center" wrapText="1" shrinkToFit="1"/>
      <protection hidden="1"/>
    </xf>
    <xf numFmtId="0" fontId="11" fillId="2" borderId="7" xfId="17" applyFont="1" applyFill="1" applyBorder="1" applyAlignment="1" applyProtection="1">
      <alignment horizontal="center" vertical="center" wrapText="1" shrinkToFit="1"/>
      <protection hidden="1"/>
    </xf>
    <xf numFmtId="185" fontId="11" fillId="3" borderId="1" xfId="19" applyNumberFormat="1" applyFont="1" applyFill="1" applyBorder="1" applyAlignment="1" applyProtection="1">
      <alignment horizontal="right" vertical="center" shrinkToFit="1"/>
      <protection locked="0" hidden="1"/>
    </xf>
    <xf numFmtId="185" fontId="11" fillId="3" borderId="3" xfId="19" applyNumberFormat="1" applyFont="1" applyFill="1" applyBorder="1" applyAlignment="1" applyProtection="1">
      <alignment horizontal="right" vertical="center" shrinkToFit="1"/>
      <protection locked="0" hidden="1"/>
    </xf>
    <xf numFmtId="186" fontId="11" fillId="0" borderId="56" xfId="17" applyNumberFormat="1" applyFont="1" applyBorder="1" applyAlignment="1" applyProtection="1">
      <alignment horizontal="right" vertical="center" shrinkToFit="1"/>
      <protection hidden="1"/>
    </xf>
    <xf numFmtId="186" fontId="11" fillId="0" borderId="57" xfId="17" applyNumberFormat="1" applyFont="1" applyBorder="1" applyAlignment="1" applyProtection="1">
      <alignment horizontal="right" vertical="center" shrinkToFit="1"/>
      <protection hidden="1"/>
    </xf>
    <xf numFmtId="186" fontId="11" fillId="0" borderId="58" xfId="17" applyNumberFormat="1" applyFont="1" applyBorder="1" applyAlignment="1" applyProtection="1">
      <alignment horizontal="right" vertical="center" shrinkToFit="1"/>
      <protection hidden="1"/>
    </xf>
    <xf numFmtId="180" fontId="11" fillId="2" borderId="8" xfId="17" applyNumberFormat="1" applyFont="1" applyFill="1" applyBorder="1" applyAlignment="1" applyProtection="1">
      <alignment horizontal="center" vertical="top" shrinkToFit="1"/>
      <protection hidden="1"/>
    </xf>
    <xf numFmtId="180" fontId="11" fillId="2" borderId="0" xfId="17" applyNumberFormat="1" applyFont="1" applyFill="1" applyAlignment="1" applyProtection="1">
      <alignment horizontal="center" vertical="top" shrinkToFit="1"/>
      <protection hidden="1"/>
    </xf>
    <xf numFmtId="180" fontId="11" fillId="2" borderId="9" xfId="17" applyNumberFormat="1" applyFont="1" applyFill="1" applyBorder="1" applyAlignment="1" applyProtection="1">
      <alignment horizontal="center" vertical="top" shrinkToFit="1"/>
      <protection hidden="1"/>
    </xf>
    <xf numFmtId="2" fontId="11" fillId="0" borderId="2" xfId="17" applyNumberFormat="1" applyFont="1" applyBorder="1" applyAlignment="1" applyProtection="1">
      <alignment horizontal="center" vertical="center" shrinkToFit="1"/>
      <protection locked="0" hidden="1"/>
    </xf>
    <xf numFmtId="9" fontId="11" fillId="3" borderId="1" xfId="19" applyFont="1" applyFill="1" applyBorder="1" applyAlignment="1" applyProtection="1">
      <alignment horizontal="center" vertical="center" shrinkToFit="1"/>
      <protection locked="0" hidden="1"/>
    </xf>
    <xf numFmtId="9" fontId="11" fillId="3" borderId="3" xfId="19" applyFont="1" applyFill="1" applyBorder="1" applyAlignment="1" applyProtection="1">
      <alignment horizontal="center" vertical="center" shrinkToFit="1"/>
      <protection locked="0" hidden="1"/>
    </xf>
    <xf numFmtId="9" fontId="11" fillId="3" borderId="2" xfId="19" applyFont="1" applyFill="1" applyBorder="1" applyAlignment="1" applyProtection="1">
      <alignment horizontal="center" vertical="center" shrinkToFit="1"/>
      <protection locked="0" hidden="1"/>
    </xf>
    <xf numFmtId="190" fontId="11" fillId="0" borderId="13" xfId="19" applyNumberFormat="1" applyFont="1" applyBorder="1" applyAlignment="1" applyProtection="1">
      <alignment horizontal="right" vertical="center" shrinkToFit="1"/>
      <protection hidden="1"/>
    </xf>
    <xf numFmtId="190" fontId="11" fillId="0" borderId="54" xfId="19" applyNumberFormat="1" applyFont="1" applyBorder="1" applyAlignment="1" applyProtection="1">
      <alignment horizontal="right" vertical="center" shrinkToFit="1"/>
      <protection hidden="1"/>
    </xf>
    <xf numFmtId="190" fontId="11" fillId="0" borderId="1" xfId="19" applyNumberFormat="1" applyFont="1" applyBorder="1" applyAlignment="1" applyProtection="1">
      <alignment horizontal="right" vertical="center" shrinkToFit="1"/>
      <protection hidden="1"/>
    </xf>
    <xf numFmtId="190" fontId="11" fillId="0" borderId="3" xfId="19" applyNumberFormat="1" applyFont="1" applyBorder="1" applyAlignment="1" applyProtection="1">
      <alignment horizontal="right" vertical="center" shrinkToFit="1"/>
      <protection hidden="1"/>
    </xf>
    <xf numFmtId="185" fontId="11" fillId="3" borderId="13" xfId="19" applyNumberFormat="1" applyFont="1" applyFill="1" applyBorder="1" applyAlignment="1" applyProtection="1">
      <alignment horizontal="right" vertical="center" shrinkToFit="1"/>
      <protection locked="0" hidden="1"/>
    </xf>
    <xf numFmtId="185" fontId="11" fillId="3" borderId="54" xfId="19" applyNumberFormat="1" applyFont="1" applyFill="1" applyBorder="1" applyAlignment="1" applyProtection="1">
      <alignment horizontal="right" vertical="center" shrinkToFit="1"/>
      <protection locked="0" hidden="1"/>
    </xf>
    <xf numFmtId="0" fontId="11" fillId="3" borderId="2" xfId="17" applyFont="1" applyFill="1" applyBorder="1" applyAlignment="1" applyProtection="1">
      <alignment horizontal="center" vertical="center" shrinkToFit="1"/>
      <protection locked="0" hidden="1"/>
    </xf>
  </cellXfs>
  <cellStyles count="226">
    <cellStyle name="Excel Built-in Comma [0] 1" xfId="37" xr:uid="{00000000-0005-0000-0000-000000000000}"/>
    <cellStyle name="Excel Built-in Currency [0] 1" xfId="38" xr:uid="{00000000-0005-0000-0000-000001000000}"/>
    <cellStyle name="Excel Built-in Normal" xfId="39" xr:uid="{00000000-0005-0000-0000-000002000000}"/>
    <cellStyle name="Excel Built-in Normal 1" xfId="40" xr:uid="{00000000-0005-0000-0000-000003000000}"/>
    <cellStyle name="Excel Built-in Normal 1 2" xfId="41" xr:uid="{00000000-0005-0000-0000-000004000000}"/>
    <cellStyle name="Excel Built-in Normal 2" xfId="42" xr:uid="{00000000-0005-0000-0000-000005000000}"/>
    <cellStyle name="パーセント" xfId="19" builtinId="5"/>
    <cellStyle name="パーセント 2" xfId="2" xr:uid="{00000000-0005-0000-0000-000007000000}"/>
    <cellStyle name="パーセント 3" xfId="35" xr:uid="{00000000-0005-0000-0000-000008000000}"/>
    <cellStyle name="パーセント 3 2" xfId="56" xr:uid="{00000000-0005-0000-0000-000009000000}"/>
    <cellStyle name="パーセント 3 3" xfId="70" xr:uid="{00000000-0005-0000-0000-00000A000000}"/>
    <cellStyle name="パーセント 3 3 2" xfId="200" xr:uid="{00000000-0005-0000-0000-00000B000000}"/>
    <cellStyle name="パーセント 3 3 3" xfId="117" xr:uid="{00000000-0005-0000-0000-00000C000000}"/>
    <cellStyle name="パーセント 3 4" xfId="184" xr:uid="{00000000-0005-0000-0000-00000D000000}"/>
    <cellStyle name="パーセント 3 5" xfId="152" xr:uid="{00000000-0005-0000-0000-00000E000000}"/>
    <cellStyle name="パーセント 3 6" xfId="101" xr:uid="{00000000-0005-0000-0000-00000F000000}"/>
    <cellStyle name="パーセント 4" xfId="52" xr:uid="{00000000-0005-0000-0000-000010000000}"/>
    <cellStyle name="パーセント 4 2" xfId="76" xr:uid="{00000000-0005-0000-0000-000011000000}"/>
    <cellStyle name="パーセント 4 2 2" xfId="204" xr:uid="{00000000-0005-0000-0000-000012000000}"/>
    <cellStyle name="パーセント 4 2 3" xfId="121" xr:uid="{00000000-0005-0000-0000-000013000000}"/>
    <cellStyle name="パーセント 4 3" xfId="188" xr:uid="{00000000-0005-0000-0000-000014000000}"/>
    <cellStyle name="パーセント 4 4" xfId="155" xr:uid="{00000000-0005-0000-0000-000015000000}"/>
    <cellStyle name="パーセント 4 5" xfId="105" xr:uid="{00000000-0005-0000-0000-000016000000}"/>
    <cellStyle name="パーセント 5" xfId="65" xr:uid="{00000000-0005-0000-0000-000017000000}"/>
    <cellStyle name="パーセント 5 2" xfId="213" xr:uid="{00000000-0005-0000-0000-000018000000}"/>
    <cellStyle name="パーセント 5 3" xfId="163" xr:uid="{00000000-0005-0000-0000-000019000000}"/>
    <cellStyle name="パーセント 5 4" xfId="130" xr:uid="{00000000-0005-0000-0000-00001A000000}"/>
    <cellStyle name="パーセント 6" xfId="89" xr:uid="{00000000-0005-0000-0000-00001B000000}"/>
    <cellStyle name="パーセント 6 2" xfId="222" xr:uid="{00000000-0005-0000-0000-00001C000000}"/>
    <cellStyle name="パーセント 6 3" xfId="172" xr:uid="{00000000-0005-0000-0000-00001D000000}"/>
    <cellStyle name="パーセント 6 4" xfId="139" xr:uid="{00000000-0005-0000-0000-00001E000000}"/>
    <cellStyle name="パーセント 7" xfId="142" xr:uid="{00000000-0005-0000-0000-00001F000000}"/>
    <cellStyle name="ハイパーリンク 2" xfId="5" xr:uid="{00000000-0005-0000-0000-000020000000}"/>
    <cellStyle name="ハイパーリンク 2 2" xfId="60" xr:uid="{00000000-0005-0000-0000-000021000000}"/>
    <cellStyle name="桁区切り 10" xfId="224" xr:uid="{51FCCFE3-1E52-4773-9404-B1B4CC8B7A0B}"/>
    <cellStyle name="桁区切り 2" xfId="1" xr:uid="{00000000-0005-0000-0000-000023000000}"/>
    <cellStyle name="桁区切り 2 2" xfId="43" xr:uid="{00000000-0005-0000-0000-000024000000}"/>
    <cellStyle name="桁区切り 2 3" xfId="50" xr:uid="{00000000-0005-0000-0000-000025000000}"/>
    <cellStyle name="桁区切り 3" xfId="6" xr:uid="{00000000-0005-0000-0000-000026000000}"/>
    <cellStyle name="桁区切り 4" xfId="20" xr:uid="{00000000-0005-0000-0000-000027000000}"/>
    <cellStyle name="桁区切り 4 2" xfId="57" xr:uid="{00000000-0005-0000-0000-000028000000}"/>
    <cellStyle name="桁区切り 4 2 2" xfId="80" xr:uid="{00000000-0005-0000-0000-000029000000}"/>
    <cellStyle name="桁区切り 4 2 2 2" xfId="208" xr:uid="{00000000-0005-0000-0000-00002A000000}"/>
    <cellStyle name="桁区切り 4 2 2 3" xfId="125" xr:uid="{00000000-0005-0000-0000-00002B000000}"/>
    <cellStyle name="桁区切り 4 2 3" xfId="192" xr:uid="{00000000-0005-0000-0000-00002C000000}"/>
    <cellStyle name="桁区切り 4 2 4" xfId="159" xr:uid="{00000000-0005-0000-0000-00002D000000}"/>
    <cellStyle name="桁区切り 4 2 5" xfId="109" xr:uid="{00000000-0005-0000-0000-00002E000000}"/>
    <cellStyle name="桁区切り 4 3" xfId="44" xr:uid="{00000000-0005-0000-0000-00002F000000}"/>
    <cellStyle name="桁区切り 4 3 2" xfId="86" xr:uid="{00000000-0005-0000-0000-000030000000}"/>
    <cellStyle name="桁区切り 4 3 2 2" xfId="217" xr:uid="{00000000-0005-0000-0000-000031000000}"/>
    <cellStyle name="桁区切り 4 3 3" xfId="167" xr:uid="{00000000-0005-0000-0000-000032000000}"/>
    <cellStyle name="桁区切り 4 3 4" xfId="134" xr:uid="{00000000-0005-0000-0000-000033000000}"/>
    <cellStyle name="桁区切り 4 4" xfId="27" xr:uid="{00000000-0005-0000-0000-000034000000}"/>
    <cellStyle name="桁区切り 4 4 2" xfId="93" xr:uid="{00000000-0005-0000-0000-000035000000}"/>
    <cellStyle name="桁区切り 4 4 2 2" xfId="201" xr:uid="{00000000-0005-0000-0000-000036000000}"/>
    <cellStyle name="桁区切り 4 4 3" xfId="176" xr:uid="{00000000-0005-0000-0000-000037000000}"/>
    <cellStyle name="桁区切り 4 4 4" xfId="118" xr:uid="{00000000-0005-0000-0000-000038000000}"/>
    <cellStyle name="桁区切り 4 5" xfId="71" xr:uid="{00000000-0005-0000-0000-000039000000}"/>
    <cellStyle name="桁区切り 4 5 2" xfId="147" xr:uid="{00000000-0005-0000-0000-00003A000000}"/>
    <cellStyle name="桁区切り 4 6" xfId="185" xr:uid="{00000000-0005-0000-0000-00003B000000}"/>
    <cellStyle name="桁区切り 4 7" xfId="102" xr:uid="{00000000-0005-0000-0000-00003C000000}"/>
    <cellStyle name="桁区切り 4 8" xfId="225" xr:uid="{64F1186E-C606-434A-8AC8-2AE2DFB6259F}"/>
    <cellStyle name="桁区切り 5" xfId="36" xr:uid="{00000000-0005-0000-0000-00003D000000}"/>
    <cellStyle name="桁区切り 6" xfId="51" xr:uid="{00000000-0005-0000-0000-00003E000000}"/>
    <cellStyle name="桁区切り 6 2" xfId="75" xr:uid="{00000000-0005-0000-0000-00003F000000}"/>
    <cellStyle name="桁区切り 6 2 2" xfId="203" xr:uid="{00000000-0005-0000-0000-000040000000}"/>
    <cellStyle name="桁区切り 6 2 3" xfId="120" xr:uid="{00000000-0005-0000-0000-000041000000}"/>
    <cellStyle name="桁区切り 6 3" xfId="187" xr:uid="{00000000-0005-0000-0000-000042000000}"/>
    <cellStyle name="桁区切り 6 4" xfId="154" xr:uid="{00000000-0005-0000-0000-000043000000}"/>
    <cellStyle name="桁区切り 6 5" xfId="104" xr:uid="{00000000-0005-0000-0000-000044000000}"/>
    <cellStyle name="桁区切り 7" xfId="64" xr:uid="{00000000-0005-0000-0000-000045000000}"/>
    <cellStyle name="桁区切り 7 2" xfId="212" xr:uid="{00000000-0005-0000-0000-000046000000}"/>
    <cellStyle name="桁区切り 7 3" xfId="162" xr:uid="{00000000-0005-0000-0000-000047000000}"/>
    <cellStyle name="桁区切り 7 4" xfId="129" xr:uid="{00000000-0005-0000-0000-000048000000}"/>
    <cellStyle name="桁区切り 8" xfId="88" xr:uid="{00000000-0005-0000-0000-000049000000}"/>
    <cellStyle name="桁区切り 8 2" xfId="221" xr:uid="{00000000-0005-0000-0000-00004A000000}"/>
    <cellStyle name="桁区切り 8 3" xfId="171" xr:uid="{00000000-0005-0000-0000-00004B000000}"/>
    <cellStyle name="桁区切り 8 4" xfId="138" xr:uid="{00000000-0005-0000-0000-00004C000000}"/>
    <cellStyle name="桁区切り 9" xfId="141" xr:uid="{00000000-0005-0000-0000-00004D000000}"/>
    <cellStyle name="通貨 2" xfId="7" xr:uid="{00000000-0005-0000-0000-00004E000000}"/>
    <cellStyle name="通貨 2 2" xfId="53" xr:uid="{00000000-0005-0000-0000-00004F000000}"/>
    <cellStyle name="通貨 2 2 2" xfId="77" xr:uid="{00000000-0005-0000-0000-000050000000}"/>
    <cellStyle name="通貨 2 2 2 2" xfId="205" xr:uid="{00000000-0005-0000-0000-000051000000}"/>
    <cellStyle name="通貨 2 2 2 3" xfId="122" xr:uid="{00000000-0005-0000-0000-000052000000}"/>
    <cellStyle name="通貨 2 2 3" xfId="189" xr:uid="{00000000-0005-0000-0000-000053000000}"/>
    <cellStyle name="通貨 2 2 4" xfId="156" xr:uid="{00000000-0005-0000-0000-000054000000}"/>
    <cellStyle name="通貨 2 2 5" xfId="106" xr:uid="{00000000-0005-0000-0000-000055000000}"/>
    <cellStyle name="通貨 2 3" xfId="29" xr:uid="{00000000-0005-0000-0000-000056000000}"/>
    <cellStyle name="通貨 2 3 2" xfId="83" xr:uid="{00000000-0005-0000-0000-000057000000}"/>
    <cellStyle name="通貨 2 3 2 2" xfId="214" xr:uid="{00000000-0005-0000-0000-000058000000}"/>
    <cellStyle name="通貨 2 3 3" xfId="164" xr:uid="{00000000-0005-0000-0000-000059000000}"/>
    <cellStyle name="通貨 2 3 4" xfId="131" xr:uid="{00000000-0005-0000-0000-00005A000000}"/>
    <cellStyle name="通貨 2 4" xfId="24" xr:uid="{00000000-0005-0000-0000-00005B000000}"/>
    <cellStyle name="通貨 2 4 2" xfId="90" xr:uid="{00000000-0005-0000-0000-00005C000000}"/>
    <cellStyle name="通貨 2 4 2 2" xfId="195" xr:uid="{00000000-0005-0000-0000-00005D000000}"/>
    <cellStyle name="通貨 2 4 3" xfId="173" xr:uid="{00000000-0005-0000-0000-00005E000000}"/>
    <cellStyle name="通貨 2 4 4" xfId="112" xr:uid="{00000000-0005-0000-0000-00005F000000}"/>
    <cellStyle name="通貨 2 5" xfId="67" xr:uid="{00000000-0005-0000-0000-000060000000}"/>
    <cellStyle name="通貨 2 5 2" xfId="143" xr:uid="{00000000-0005-0000-0000-000061000000}"/>
    <cellStyle name="通貨 2 6" xfId="179" xr:uid="{00000000-0005-0000-0000-000062000000}"/>
    <cellStyle name="通貨 2 7" xfId="96" xr:uid="{00000000-0005-0000-0000-000063000000}"/>
    <cellStyle name="標準" xfId="0" builtinId="0"/>
    <cellStyle name="標準 10" xfId="34" xr:uid="{00000000-0005-0000-0000-000065000000}"/>
    <cellStyle name="標準 10 2" xfId="66" xr:uid="{00000000-0005-0000-0000-000066000000}"/>
    <cellStyle name="標準 10 2 2" xfId="199" xr:uid="{00000000-0005-0000-0000-000067000000}"/>
    <cellStyle name="標準 10 2 3" xfId="116" xr:uid="{00000000-0005-0000-0000-000068000000}"/>
    <cellStyle name="標準 10 3" xfId="183" xr:uid="{00000000-0005-0000-0000-000069000000}"/>
    <cellStyle name="標準 10 4" xfId="151" xr:uid="{00000000-0005-0000-0000-00006A000000}"/>
    <cellStyle name="標準 10 5" xfId="100" xr:uid="{00000000-0005-0000-0000-00006B000000}"/>
    <cellStyle name="標準 11" xfId="48" xr:uid="{00000000-0005-0000-0000-00006C000000}"/>
    <cellStyle name="標準 11 2" xfId="74" xr:uid="{00000000-0005-0000-0000-00006D000000}"/>
    <cellStyle name="標準 11 2 2" xfId="202" xr:uid="{00000000-0005-0000-0000-00006E000000}"/>
    <cellStyle name="標準 11 2 3" xfId="119" xr:uid="{00000000-0005-0000-0000-00006F000000}"/>
    <cellStyle name="標準 11 3" xfId="186" xr:uid="{00000000-0005-0000-0000-000070000000}"/>
    <cellStyle name="標準 11 4" xfId="153" xr:uid="{00000000-0005-0000-0000-000071000000}"/>
    <cellStyle name="標準 11 5" xfId="103" xr:uid="{00000000-0005-0000-0000-000072000000}"/>
    <cellStyle name="標準 12" xfId="62" xr:uid="{00000000-0005-0000-0000-000073000000}"/>
    <cellStyle name="標準 12 2" xfId="82" xr:uid="{00000000-0005-0000-0000-000074000000}"/>
    <cellStyle name="標準 12 2 2" xfId="211" xr:uid="{00000000-0005-0000-0000-000075000000}"/>
    <cellStyle name="標準 12 3" xfId="161" xr:uid="{00000000-0005-0000-0000-000076000000}"/>
    <cellStyle name="標準 12 4" xfId="128" xr:uid="{00000000-0005-0000-0000-000077000000}"/>
    <cellStyle name="標準 13" xfId="63" xr:uid="{00000000-0005-0000-0000-000078000000}"/>
    <cellStyle name="標準 13 2" xfId="220" xr:uid="{00000000-0005-0000-0000-000079000000}"/>
    <cellStyle name="標準 13 3" xfId="170" xr:uid="{00000000-0005-0000-0000-00007A000000}"/>
    <cellStyle name="標準 13 4" xfId="137" xr:uid="{00000000-0005-0000-0000-00007B000000}"/>
    <cellStyle name="標準 14" xfId="140" xr:uid="{00000000-0005-0000-0000-00007C000000}"/>
    <cellStyle name="標準 2" xfId="8" xr:uid="{00000000-0005-0000-0000-00007D000000}"/>
    <cellStyle name="標準 2 2" xfId="3" xr:uid="{00000000-0005-0000-0000-00007E000000}"/>
    <cellStyle name="標準 2 2 2" xfId="9" xr:uid="{00000000-0005-0000-0000-00007F000000}"/>
    <cellStyle name="標準 2 2 3" xfId="61" xr:uid="{00000000-0005-0000-0000-000080000000}"/>
    <cellStyle name="標準 2 2 3 2" xfId="73" xr:uid="{00000000-0005-0000-0000-000081000000}"/>
    <cellStyle name="標準 2 2 3 2 2" xfId="219" xr:uid="{00000000-0005-0000-0000-000082000000}"/>
    <cellStyle name="標準 2 2 3 2 3" xfId="169" xr:uid="{00000000-0005-0000-0000-000083000000}"/>
    <cellStyle name="標準 2 2 3 2 4" xfId="136" xr:uid="{00000000-0005-0000-0000-000084000000}"/>
    <cellStyle name="標準 2 2 3 3" xfId="95" xr:uid="{00000000-0005-0000-0000-000085000000}"/>
    <cellStyle name="標準 2 2 3 3 2" xfId="210" xr:uid="{00000000-0005-0000-0000-000086000000}"/>
    <cellStyle name="標準 2 2 3 3 3" xfId="178" xr:uid="{00000000-0005-0000-0000-000087000000}"/>
    <cellStyle name="標準 2 2 3 3 4" xfId="127" xr:uid="{00000000-0005-0000-0000-000088000000}"/>
    <cellStyle name="標準 2 2 3 4" xfId="148" xr:uid="{00000000-0005-0000-0000-000089000000}"/>
    <cellStyle name="標準 2 2 3 5" xfId="194" xr:uid="{00000000-0005-0000-0000-00008A000000}"/>
    <cellStyle name="標準 2 2 3 6" xfId="111" xr:uid="{00000000-0005-0000-0000-00008B000000}"/>
    <cellStyle name="標準 2 3" xfId="10" xr:uid="{00000000-0005-0000-0000-00008C000000}"/>
    <cellStyle name="標準 2 3 2" xfId="11" xr:uid="{00000000-0005-0000-0000-00008D000000}"/>
    <cellStyle name="標準 2 3 2 2" xfId="21" xr:uid="{00000000-0005-0000-0000-00008E000000}"/>
    <cellStyle name="標準 2 4" xfId="12" xr:uid="{00000000-0005-0000-0000-00008F000000}"/>
    <cellStyle name="標準 2 5" xfId="13" xr:uid="{00000000-0005-0000-0000-000090000000}"/>
    <cellStyle name="標準 2 6" xfId="59" xr:uid="{00000000-0005-0000-0000-000091000000}"/>
    <cellStyle name="標準 2_システム要件表_0201" xfId="47" xr:uid="{00000000-0005-0000-0000-000092000000}"/>
    <cellStyle name="標準 3" xfId="14" xr:uid="{00000000-0005-0000-0000-000093000000}"/>
    <cellStyle name="標準 3 2" xfId="45" xr:uid="{00000000-0005-0000-0000-000094000000}"/>
    <cellStyle name="標準 3 3" xfId="49" xr:uid="{00000000-0005-0000-0000-000095000000}"/>
    <cellStyle name="標準 4" xfId="15" xr:uid="{00000000-0005-0000-0000-000096000000}"/>
    <cellStyle name="標準 4 2" xfId="150" xr:uid="{00000000-0005-0000-0000-000097000000}"/>
    <cellStyle name="標準 4 3" xfId="149" xr:uid="{00000000-0005-0000-0000-000098000000}"/>
    <cellStyle name="標準 5" xfId="4" xr:uid="{00000000-0005-0000-0000-000099000000}"/>
    <cellStyle name="標準 6" xfId="16" xr:uid="{00000000-0005-0000-0000-00009A000000}"/>
    <cellStyle name="標準 6 2" xfId="54" xr:uid="{00000000-0005-0000-0000-00009B000000}"/>
    <cellStyle name="標準 6 2 2" xfId="78" xr:uid="{00000000-0005-0000-0000-00009C000000}"/>
    <cellStyle name="標準 6 2 2 2" xfId="206" xr:uid="{00000000-0005-0000-0000-00009D000000}"/>
    <cellStyle name="標準 6 2 2 3" xfId="123" xr:uid="{00000000-0005-0000-0000-00009E000000}"/>
    <cellStyle name="標準 6 2 3" xfId="190" xr:uid="{00000000-0005-0000-0000-00009F000000}"/>
    <cellStyle name="標準 6 2 4" xfId="157" xr:uid="{00000000-0005-0000-0000-0000A0000000}"/>
    <cellStyle name="標準 6 2 5" xfId="107" xr:uid="{00000000-0005-0000-0000-0000A1000000}"/>
    <cellStyle name="標準 6 3" xfId="30" xr:uid="{00000000-0005-0000-0000-0000A2000000}"/>
    <cellStyle name="標準 6 3 2" xfId="84" xr:uid="{00000000-0005-0000-0000-0000A3000000}"/>
    <cellStyle name="標準 6 3 2 2" xfId="215" xr:uid="{00000000-0005-0000-0000-0000A4000000}"/>
    <cellStyle name="標準 6 3 3" xfId="165" xr:uid="{00000000-0005-0000-0000-0000A5000000}"/>
    <cellStyle name="標準 6 3 4" xfId="132" xr:uid="{00000000-0005-0000-0000-0000A6000000}"/>
    <cellStyle name="標準 6 4" xfId="25" xr:uid="{00000000-0005-0000-0000-0000A7000000}"/>
    <cellStyle name="標準 6 4 2" xfId="91" xr:uid="{00000000-0005-0000-0000-0000A8000000}"/>
    <cellStyle name="標準 6 4 2 2" xfId="196" xr:uid="{00000000-0005-0000-0000-0000A9000000}"/>
    <cellStyle name="標準 6 4 3" xfId="174" xr:uid="{00000000-0005-0000-0000-0000AA000000}"/>
    <cellStyle name="標準 6 4 4" xfId="113" xr:uid="{00000000-0005-0000-0000-0000AB000000}"/>
    <cellStyle name="標準 6 5" xfId="68" xr:uid="{00000000-0005-0000-0000-0000AC000000}"/>
    <cellStyle name="標準 6 5 2" xfId="144" xr:uid="{00000000-0005-0000-0000-0000AD000000}"/>
    <cellStyle name="標準 6 6" xfId="180" xr:uid="{00000000-0005-0000-0000-0000AE000000}"/>
    <cellStyle name="標準 6 7" xfId="97" xr:uid="{00000000-0005-0000-0000-0000AF000000}"/>
    <cellStyle name="標準 63" xfId="46" xr:uid="{00000000-0005-0000-0000-0000B0000000}"/>
    <cellStyle name="標準 7" xfId="17" xr:uid="{00000000-0005-0000-0000-0000B1000000}"/>
    <cellStyle name="標準 7 2" xfId="32" xr:uid="{00000000-0005-0000-0000-0000B2000000}"/>
    <cellStyle name="標準 8" xfId="18" xr:uid="{00000000-0005-0000-0000-0000B3000000}"/>
    <cellStyle name="標準 8 2" xfId="55" xr:uid="{00000000-0005-0000-0000-0000B4000000}"/>
    <cellStyle name="標準 8 2 2" xfId="79" xr:uid="{00000000-0005-0000-0000-0000B5000000}"/>
    <cellStyle name="標準 8 2 2 2" xfId="207" xr:uid="{00000000-0005-0000-0000-0000B6000000}"/>
    <cellStyle name="標準 8 2 2 3" xfId="124" xr:uid="{00000000-0005-0000-0000-0000B7000000}"/>
    <cellStyle name="標準 8 2 3" xfId="191" xr:uid="{00000000-0005-0000-0000-0000B8000000}"/>
    <cellStyle name="標準 8 2 4" xfId="158" xr:uid="{00000000-0005-0000-0000-0000B9000000}"/>
    <cellStyle name="標準 8 2 5" xfId="108" xr:uid="{00000000-0005-0000-0000-0000BA000000}"/>
    <cellStyle name="標準 8 3" xfId="31" xr:uid="{00000000-0005-0000-0000-0000BB000000}"/>
    <cellStyle name="標準 8 3 2" xfId="85" xr:uid="{00000000-0005-0000-0000-0000BC000000}"/>
    <cellStyle name="標準 8 3 2 2" xfId="216" xr:uid="{00000000-0005-0000-0000-0000BD000000}"/>
    <cellStyle name="標準 8 3 3" xfId="166" xr:uid="{00000000-0005-0000-0000-0000BE000000}"/>
    <cellStyle name="標準 8 3 4" xfId="133" xr:uid="{00000000-0005-0000-0000-0000BF000000}"/>
    <cellStyle name="標準 8 4" xfId="26" xr:uid="{00000000-0005-0000-0000-0000C0000000}"/>
    <cellStyle name="標準 8 4 2" xfId="92" xr:uid="{00000000-0005-0000-0000-0000C1000000}"/>
    <cellStyle name="標準 8 4 2 2" xfId="197" xr:uid="{00000000-0005-0000-0000-0000C2000000}"/>
    <cellStyle name="標準 8 4 3" xfId="175" xr:uid="{00000000-0005-0000-0000-0000C3000000}"/>
    <cellStyle name="標準 8 4 4" xfId="114" xr:uid="{00000000-0005-0000-0000-0000C4000000}"/>
    <cellStyle name="標準 8 5" xfId="69" xr:uid="{00000000-0005-0000-0000-0000C5000000}"/>
    <cellStyle name="標準 8 5 2" xfId="145" xr:uid="{00000000-0005-0000-0000-0000C6000000}"/>
    <cellStyle name="標準 8 6" xfId="181" xr:uid="{00000000-0005-0000-0000-0000C7000000}"/>
    <cellStyle name="標準 8 7" xfId="98" xr:uid="{00000000-0005-0000-0000-0000C8000000}"/>
    <cellStyle name="標準 9" xfId="22" xr:uid="{00000000-0005-0000-0000-0000C9000000}"/>
    <cellStyle name="標準 9 2" xfId="58" xr:uid="{00000000-0005-0000-0000-0000CA000000}"/>
    <cellStyle name="標準 9 2 2" xfId="81" xr:uid="{00000000-0005-0000-0000-0000CB000000}"/>
    <cellStyle name="標準 9 2 2 2" xfId="209" xr:uid="{00000000-0005-0000-0000-0000CC000000}"/>
    <cellStyle name="標準 9 2 2 3" xfId="126" xr:uid="{00000000-0005-0000-0000-0000CD000000}"/>
    <cellStyle name="標準 9 2 3" xfId="193" xr:uid="{00000000-0005-0000-0000-0000CE000000}"/>
    <cellStyle name="標準 9 2 4" xfId="160" xr:uid="{00000000-0005-0000-0000-0000CF000000}"/>
    <cellStyle name="標準 9 2 5" xfId="110" xr:uid="{00000000-0005-0000-0000-0000D0000000}"/>
    <cellStyle name="標準 9 3" xfId="33" xr:uid="{00000000-0005-0000-0000-0000D1000000}"/>
    <cellStyle name="標準 9 3 2" xfId="87" xr:uid="{00000000-0005-0000-0000-0000D2000000}"/>
    <cellStyle name="標準 9 3 2 2" xfId="218" xr:uid="{00000000-0005-0000-0000-0000D3000000}"/>
    <cellStyle name="標準 9 3 3" xfId="168" xr:uid="{00000000-0005-0000-0000-0000D4000000}"/>
    <cellStyle name="標準 9 3 4" xfId="135" xr:uid="{00000000-0005-0000-0000-0000D5000000}"/>
    <cellStyle name="標準 9 4" xfId="28" xr:uid="{00000000-0005-0000-0000-0000D6000000}"/>
    <cellStyle name="標準 9 4 2" xfId="94" xr:uid="{00000000-0005-0000-0000-0000D7000000}"/>
    <cellStyle name="標準 9 4 2 2" xfId="198" xr:uid="{00000000-0005-0000-0000-0000D8000000}"/>
    <cellStyle name="標準 9 4 3" xfId="177" xr:uid="{00000000-0005-0000-0000-0000D9000000}"/>
    <cellStyle name="標準 9 4 4" xfId="115" xr:uid="{00000000-0005-0000-0000-0000DA000000}"/>
    <cellStyle name="標準 9 5" xfId="72" xr:uid="{00000000-0005-0000-0000-0000DB000000}"/>
    <cellStyle name="標準 9 5 2" xfId="146" xr:uid="{00000000-0005-0000-0000-0000DC000000}"/>
    <cellStyle name="標準 9 6" xfId="182" xr:uid="{00000000-0005-0000-0000-0000DD000000}"/>
    <cellStyle name="標準 9 7" xfId="99" xr:uid="{00000000-0005-0000-0000-0000DE000000}"/>
    <cellStyle name="標準 9 8" xfId="223" xr:uid="{5FE0E875-3A87-40BB-8425-64BD0F65F7E9}"/>
    <cellStyle name="標準_サーモジャケットの提案書" xfId="23" xr:uid="{00000000-0005-0000-0000-0000DF000000}"/>
  </cellStyles>
  <dxfs count="3">
    <dxf>
      <fill>
        <patternFill>
          <bgColor theme="0"/>
        </patternFill>
      </fill>
    </dxf>
    <dxf>
      <fill>
        <patternFill>
          <bgColor rgb="FFFFFFCC"/>
        </patternFill>
      </fill>
    </dxf>
    <dxf>
      <fill>
        <patternFill>
          <bgColor rgb="FFFFFFCC"/>
        </patternFill>
      </fill>
    </dxf>
  </dxfs>
  <tableStyles count="0" defaultTableStyle="TableStyleMedium2" defaultPivotStyle="PivotStyleLight16"/>
  <colors>
    <mruColors>
      <color rgb="FF0000FF"/>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oneCellAnchor>
    <xdr:from>
      <xdr:col>0</xdr:col>
      <xdr:colOff>95250</xdr:colOff>
      <xdr:row>1</xdr:row>
      <xdr:rowOff>49752</xdr:rowOff>
    </xdr:from>
    <xdr:ext cx="6440807" cy="1103187"/>
    <xdr:sp macro="" textlink="">
      <xdr:nvSpPr>
        <xdr:cNvPr id="3" name="テキスト ボックス 2">
          <a:extLst>
            <a:ext uri="{FF2B5EF4-FFF2-40B4-BE49-F238E27FC236}">
              <a16:creationId xmlns:a16="http://schemas.microsoft.com/office/drawing/2014/main" id="{F5E9D30B-BB0C-491D-93EF-7011DA72CE27}"/>
            </a:ext>
          </a:extLst>
        </xdr:cNvPr>
        <xdr:cNvSpPr txBox="1"/>
      </xdr:nvSpPr>
      <xdr:spPr>
        <a:xfrm>
          <a:off x="95250" y="484727"/>
          <a:ext cx="6440807" cy="11031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Ⅰ</a:t>
          </a:r>
          <a:r>
            <a:rPr kumimoji="1" lang="ja-JP" altLang="en-US" sz="1100" b="0" i="0" u="sng" strike="noStrike" kern="0" cap="none" spc="0" normalizeH="0" baseline="0" noProof="0">
              <a:ln>
                <a:noFill/>
              </a:ln>
              <a:solidFill>
                <a:srgbClr val="FF0000"/>
              </a:solidFill>
              <a:effectLst/>
              <a:uLnTx/>
              <a:uFillTx/>
              <a:latin typeface="+mn-lt"/>
              <a:ea typeface="+mn-ea"/>
              <a:cs typeface="+mn-cs"/>
            </a:rPr>
            <a:t>）工場・事業場型」のうち指定設備を導入する場合、又は「令和６年度補正予算 省エネルギー投資促進支援事業費補助金</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Ⅲ</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設備単位型」</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173692</xdr:colOff>
      <xdr:row>0</xdr:row>
      <xdr:rowOff>99417</xdr:rowOff>
    </xdr:from>
    <xdr:ext cx="598241" cy="264560"/>
    <xdr:sp macro="" textlink="">
      <xdr:nvSpPr>
        <xdr:cNvPr id="4" name="テキスト ボックス 3">
          <a:extLst>
            <a:ext uri="{FF2B5EF4-FFF2-40B4-BE49-F238E27FC236}">
              <a16:creationId xmlns:a16="http://schemas.microsoft.com/office/drawing/2014/main" id="{299B5249-6FE9-49B2-B547-73C898FF034D}"/>
            </a:ext>
          </a:extLst>
        </xdr:cNvPr>
        <xdr:cNvSpPr txBox="1"/>
      </xdr:nvSpPr>
      <xdr:spPr>
        <a:xfrm>
          <a:off x="6085761" y="99417"/>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95250</xdr:colOff>
      <xdr:row>1</xdr:row>
      <xdr:rowOff>49752</xdr:rowOff>
    </xdr:from>
    <xdr:ext cx="6440807" cy="1103187"/>
    <xdr:sp macro="" textlink="">
      <xdr:nvSpPr>
        <xdr:cNvPr id="3" name="テキスト ボックス 2">
          <a:extLst>
            <a:ext uri="{FF2B5EF4-FFF2-40B4-BE49-F238E27FC236}">
              <a16:creationId xmlns:a16="http://schemas.microsoft.com/office/drawing/2014/main" id="{E6E4A253-C98E-4544-B89D-9D83DB3A1EAB}"/>
            </a:ext>
          </a:extLst>
        </xdr:cNvPr>
        <xdr:cNvSpPr txBox="1"/>
      </xdr:nvSpPr>
      <xdr:spPr>
        <a:xfrm>
          <a:off x="95250" y="484727"/>
          <a:ext cx="6440807" cy="11031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Ⅲ</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設備単位型」</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183931</xdr:colOff>
      <xdr:row>0</xdr:row>
      <xdr:rowOff>98534</xdr:rowOff>
    </xdr:from>
    <xdr:ext cx="598241" cy="264560"/>
    <xdr:sp macro="" textlink="">
      <xdr:nvSpPr>
        <xdr:cNvPr id="4" name="テキスト ボックス 3">
          <a:extLst>
            <a:ext uri="{FF2B5EF4-FFF2-40B4-BE49-F238E27FC236}">
              <a16:creationId xmlns:a16="http://schemas.microsoft.com/office/drawing/2014/main" id="{84D72B92-BBFD-437A-BD4B-9C41E08F642E}"/>
            </a:ext>
          </a:extLst>
        </xdr:cNvPr>
        <xdr:cNvSpPr txBox="1"/>
      </xdr:nvSpPr>
      <xdr:spPr>
        <a:xfrm>
          <a:off x="6096000" y="9853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2289" name="Button 1" hidden="1">
              <a:extLst>
                <a:ext uri="{63B3BB69-23CF-44E3-9099-C40C66FF867C}">
                  <a14:compatExt spid="_x0000_s12289"/>
                </a:ext>
                <a:ext uri="{FF2B5EF4-FFF2-40B4-BE49-F238E27FC236}">
                  <a16:creationId xmlns:a16="http://schemas.microsoft.com/office/drawing/2014/main" id="{00000000-0008-0000-0200-00000130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twoCellAnchor>
    <xdr:from>
      <xdr:col>2</xdr:col>
      <xdr:colOff>103066</xdr:colOff>
      <xdr:row>75</xdr:row>
      <xdr:rowOff>11724</xdr:rowOff>
    </xdr:from>
    <xdr:to>
      <xdr:col>5</xdr:col>
      <xdr:colOff>201100</xdr:colOff>
      <xdr:row>78</xdr:row>
      <xdr:rowOff>105966</xdr:rowOff>
    </xdr:to>
    <xdr:sp macro="" textlink="">
      <xdr:nvSpPr>
        <xdr:cNvPr id="2" name="吹き出し: 四角形 1">
          <a:extLst>
            <a:ext uri="{FF2B5EF4-FFF2-40B4-BE49-F238E27FC236}">
              <a16:creationId xmlns:a16="http://schemas.microsoft.com/office/drawing/2014/main" id="{ECEC1790-2996-412B-8E02-D0DCDCC0B8FB}"/>
            </a:ext>
          </a:extLst>
        </xdr:cNvPr>
        <xdr:cNvSpPr/>
      </xdr:nvSpPr>
      <xdr:spPr>
        <a:xfrm>
          <a:off x="1100016" y="12527574"/>
          <a:ext cx="2314184" cy="589542"/>
        </a:xfrm>
        <a:prstGeom prst="wedgeRectCallout">
          <a:avLst>
            <a:gd name="adj1" fmla="val -54058"/>
            <a:gd name="adj2" fmla="val 74976"/>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en-US" altLang="ja-JP" sz="1100"/>
            <a:t>2025/1/20 </a:t>
          </a:r>
          <a:r>
            <a:rPr kumimoji="1" lang="ja-JP" altLang="en-US" sz="1100"/>
            <a:t>ＳＩＩ</a:t>
          </a:r>
          <a:endParaRPr kumimoji="1" lang="en-US" altLang="ja-JP" sz="1100"/>
        </a:p>
        <a:p>
          <a:pPr algn="l"/>
          <a:r>
            <a:rPr kumimoji="1" lang="ja-JP" altLang="en-US" sz="1100"/>
            <a:t>既存の設置年に</a:t>
          </a:r>
          <a:r>
            <a:rPr kumimoji="1" lang="en-US" altLang="ja-JP" sz="1100" b="1"/>
            <a:t>2025</a:t>
          </a:r>
          <a:r>
            <a:rPr kumimoji="1" lang="ja-JP" altLang="en-US" sz="1100" b="1"/>
            <a:t>年</a:t>
          </a:r>
          <a:r>
            <a:rPr kumimoji="1" lang="ja-JP" altLang="en-US" sz="1100"/>
            <a:t>を追加</a:t>
          </a:r>
        </a:p>
      </xdr:txBody>
    </xdr:sp>
    <xdr:clientData/>
  </xdr:twoCellAnchor>
  <xdr:twoCellAnchor>
    <xdr:from>
      <xdr:col>5</xdr:col>
      <xdr:colOff>15875</xdr:colOff>
      <xdr:row>24</xdr:row>
      <xdr:rowOff>59105</xdr:rowOff>
    </xdr:from>
    <xdr:to>
      <xdr:col>8</xdr:col>
      <xdr:colOff>552450</xdr:colOff>
      <xdr:row>41</xdr:row>
      <xdr:rowOff>96227</xdr:rowOff>
    </xdr:to>
    <xdr:sp macro="" textlink="">
      <xdr:nvSpPr>
        <xdr:cNvPr id="3" name="吹き出し: 四角形 2">
          <a:extLst>
            <a:ext uri="{FF2B5EF4-FFF2-40B4-BE49-F238E27FC236}">
              <a16:creationId xmlns:a16="http://schemas.microsoft.com/office/drawing/2014/main" id="{472338E1-B2FF-4585-B9C9-AEF98AF96C4F}"/>
            </a:ext>
          </a:extLst>
        </xdr:cNvPr>
        <xdr:cNvSpPr/>
      </xdr:nvSpPr>
      <xdr:spPr>
        <a:xfrm>
          <a:off x="3235325" y="4097705"/>
          <a:ext cx="2546350" cy="2789847"/>
        </a:xfrm>
        <a:prstGeom prst="wedgeRectCallout">
          <a:avLst>
            <a:gd name="adj1" fmla="val -48585"/>
            <a:gd name="adj2" fmla="val -68938"/>
          </a:avLst>
        </a:prstGeom>
        <a:ln>
          <a:headEnd type="none" w="med" len="med"/>
          <a:tailEnd type="none" w="med" len="med"/>
        </a:ln>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kumimoji="1" lang="en-US" altLang="ja-JP" sz="1100">
              <a:solidFill>
                <a:sysClr val="windowText" lastClr="000000"/>
              </a:solidFill>
            </a:rPr>
            <a:t>2023/01/24</a:t>
          </a:r>
          <a:r>
            <a:rPr kumimoji="1" lang="en-US" altLang="ja-JP" sz="1100" baseline="0">
              <a:solidFill>
                <a:sysClr val="windowText" lastClr="000000"/>
              </a:solidFill>
            </a:rPr>
            <a:t>  </a:t>
          </a:r>
          <a:r>
            <a:rPr kumimoji="1" lang="ja-JP" altLang="ja-JP" sz="1100" baseline="0">
              <a:solidFill>
                <a:schemeClr val="dk1"/>
              </a:solidFill>
              <a:effectLst/>
              <a:latin typeface="+mn-lt"/>
              <a:ea typeface="+mn-ea"/>
              <a:cs typeface="+mn-cs"/>
            </a:rPr>
            <a:t>ＳＩＩ</a:t>
          </a:r>
          <a:endParaRPr kumimoji="1" lang="en-US" altLang="ja-JP" sz="1100">
            <a:solidFill>
              <a:sysClr val="windowText" lastClr="000000"/>
            </a:solidFill>
          </a:endParaRPr>
        </a:p>
        <a:p>
          <a:pPr algn="l"/>
          <a:r>
            <a:rPr kumimoji="1" lang="ja-JP" altLang="en-US" sz="1100">
              <a:solidFill>
                <a:sysClr val="windowText" lastClr="000000"/>
              </a:solidFill>
            </a:rPr>
            <a:t>熱量換算係数について、省エネ法改正により変更予定。</a:t>
          </a:r>
          <a:endParaRPr kumimoji="1" lang="en-US" altLang="ja-JP" sz="1100">
            <a:solidFill>
              <a:sysClr val="windowText" lastClr="000000"/>
            </a:solidFill>
          </a:endParaRPr>
        </a:p>
        <a:p>
          <a:pPr algn="l"/>
          <a:r>
            <a:rPr kumimoji="1" lang="ja-JP" altLang="en-US" sz="1100">
              <a:solidFill>
                <a:sysClr val="windowText" lastClr="000000"/>
              </a:solidFill>
            </a:rPr>
            <a:t>資源エネルギー庁よりデータ受領次第連携予定。</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2023/02/28</a:t>
          </a:r>
          <a:r>
            <a:rPr kumimoji="1" lang="en-US" altLang="ja-JP" sz="1100" baseline="0">
              <a:solidFill>
                <a:sysClr val="windowText" lastClr="000000"/>
              </a:solidFill>
            </a:rPr>
            <a:t> </a:t>
          </a:r>
          <a:r>
            <a:rPr kumimoji="1" lang="ja-JP" altLang="en-US" sz="1100" baseline="0">
              <a:solidFill>
                <a:sysClr val="windowText" lastClr="000000"/>
              </a:solidFill>
            </a:rPr>
            <a:t>ＳＩＩ</a:t>
          </a:r>
          <a:endParaRPr kumimoji="1" lang="en-US" altLang="ja-JP" sz="1100" baseline="0">
            <a:solidFill>
              <a:sysClr val="windowText" lastClr="000000"/>
            </a:solidFill>
          </a:endParaRPr>
        </a:p>
        <a:p>
          <a:pPr algn="l"/>
          <a:r>
            <a:rPr kumimoji="1" lang="ja-JP" altLang="en-US" sz="1100" baseline="0">
              <a:solidFill>
                <a:sysClr val="windowText" lastClr="000000"/>
              </a:solidFill>
            </a:rPr>
            <a:t>各エネルギー種別の発熱量（高位）を修正。エネルギー種別の追加。</a:t>
          </a:r>
          <a:endParaRPr kumimoji="1" lang="en-US" altLang="ja-JP" sz="1100" baseline="0">
            <a:solidFill>
              <a:sysClr val="windowText" lastClr="000000"/>
            </a:solidFill>
          </a:endParaRPr>
        </a:p>
        <a:p>
          <a:pPr algn="l"/>
          <a:r>
            <a:rPr kumimoji="1" lang="ja-JP" altLang="en-US" sz="1100" baseline="0">
              <a:solidFill>
                <a:sysClr val="windowText" lastClr="000000"/>
              </a:solidFill>
            </a:rPr>
            <a:t>なお、発熱量（低位）は現在関係団体と協議中。（</a:t>
          </a:r>
          <a:r>
            <a:rPr kumimoji="1" lang="en-US" altLang="ja-JP" sz="1100" baseline="0">
              <a:solidFill>
                <a:sysClr val="windowText" lastClr="000000"/>
              </a:solidFill>
            </a:rPr>
            <a:t>※</a:t>
          </a:r>
          <a:r>
            <a:rPr kumimoji="1" lang="ja-JP" altLang="en-US" sz="1100" baseline="0">
              <a:solidFill>
                <a:sysClr val="windowText" lastClr="000000"/>
              </a:solidFill>
            </a:rPr>
            <a:t>黄色ハイライト箇所）</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chemeClr val="dk1"/>
              </a:solidFill>
              <a:effectLst/>
              <a:latin typeface="+mn-lt"/>
              <a:ea typeface="+mn-ea"/>
              <a:cs typeface="+mn-cs"/>
            </a:rPr>
            <a:t>2023/03/02</a:t>
          </a:r>
          <a:r>
            <a:rPr kumimoji="1" lang="en-US" altLang="ja-JP" sz="1100" baseline="0">
              <a:solidFill>
                <a:schemeClr val="dk1"/>
              </a:solidFill>
              <a:effectLst/>
              <a:latin typeface="+mn-lt"/>
              <a:ea typeface="+mn-ea"/>
              <a:cs typeface="+mn-cs"/>
            </a:rPr>
            <a:t> </a:t>
          </a:r>
          <a:r>
            <a:rPr kumimoji="1" lang="ja-JP" altLang="ja-JP" sz="1100" baseline="0">
              <a:solidFill>
                <a:schemeClr val="dk1"/>
              </a:solidFill>
              <a:effectLst/>
              <a:latin typeface="+mn-lt"/>
              <a:ea typeface="+mn-ea"/>
              <a:cs typeface="+mn-cs"/>
            </a:rPr>
            <a:t>ＳＩＩ</a:t>
          </a:r>
          <a:endParaRPr kumimoji="1" lang="en-US" altLang="ja-JP" sz="1100" baseline="0">
            <a:solidFill>
              <a:schemeClr val="dk1"/>
            </a:solidFill>
            <a:effectLst/>
            <a:latin typeface="+mn-lt"/>
            <a:ea typeface="+mn-ea"/>
            <a:cs typeface="+mn-cs"/>
          </a:endParaRPr>
        </a:p>
        <a:p>
          <a:pPr algn="l"/>
          <a:r>
            <a:rPr kumimoji="1" lang="ja-JP" altLang="en-US" sz="1100" baseline="0">
              <a:solidFill>
                <a:schemeClr val="dk1"/>
              </a:solidFill>
              <a:effectLst/>
              <a:latin typeface="+mn-lt"/>
              <a:ea typeface="+mn-ea"/>
              <a:cs typeface="+mn-cs"/>
            </a:rPr>
            <a:t>発熱量（低位）を修正。</a:t>
          </a:r>
          <a:endParaRPr kumimoji="1" lang="en-US" altLang="ja-JP"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iiad01\1pub\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09285-39CC-49A4-9C83-85888E739CB6}">
  <sheetPr>
    <pageSetUpPr fitToPage="1"/>
  </sheetPr>
  <dimension ref="A1:AH45"/>
  <sheetViews>
    <sheetView showGridLines="0" tabSelected="1" view="pageBreakPreview" zoomScaleNormal="85" zoomScaleSheetLayoutView="100" workbookViewId="0">
      <selection activeCell="I7" sqref="I7:S7"/>
    </sheetView>
  </sheetViews>
  <sheetFormatPr defaultColWidth="9" defaultRowHeight="12"/>
  <cols>
    <col min="1" max="34" width="2.90625" style="12" customWidth="1"/>
    <col min="35" max="16384" width="9" style="12"/>
  </cols>
  <sheetData>
    <row r="1" spans="1:34" ht="34.5" customHeight="1">
      <c r="A1" s="192" t="s">
        <v>150</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0"/>
      <c r="AG1" s="10"/>
      <c r="AH1" s="10"/>
    </row>
    <row r="2" spans="1:34" ht="34.5" customHeight="1"/>
    <row r="3" spans="1:34" ht="69" customHeight="1"/>
    <row r="4" spans="1:34" ht="15" customHeight="1">
      <c r="B4" s="193"/>
      <c r="C4" s="194"/>
      <c r="D4" s="194"/>
      <c r="E4" s="195"/>
      <c r="F4" s="196" t="s">
        <v>59</v>
      </c>
      <c r="G4" s="197"/>
      <c r="H4" s="197"/>
      <c r="I4" s="197"/>
      <c r="J4" s="197"/>
      <c r="K4" s="197"/>
    </row>
    <row r="5" spans="1:34" ht="15" customHeight="1">
      <c r="A5" s="12" t="s">
        <v>38</v>
      </c>
    </row>
    <row r="6" spans="1:34" s="14" customFormat="1" ht="15" customHeight="1">
      <c r="A6" s="12"/>
      <c r="B6" s="154" t="s">
        <v>40</v>
      </c>
      <c r="C6" s="155"/>
      <c r="D6" s="155"/>
      <c r="E6" s="155"/>
      <c r="F6" s="155"/>
      <c r="G6" s="155"/>
      <c r="H6" s="156"/>
      <c r="I6" s="198" t="s">
        <v>44</v>
      </c>
      <c r="J6" s="199"/>
      <c r="K6" s="199"/>
      <c r="L6" s="199"/>
      <c r="M6" s="199"/>
      <c r="N6" s="199"/>
      <c r="O6" s="199"/>
      <c r="P6" s="199"/>
      <c r="Q6" s="199"/>
      <c r="R6" s="199"/>
      <c r="S6" s="200"/>
      <c r="T6" s="13"/>
      <c r="U6" s="101"/>
      <c r="V6" s="101"/>
      <c r="W6" s="101"/>
      <c r="X6" s="101"/>
      <c r="Y6" s="101"/>
      <c r="Z6" s="101"/>
      <c r="AA6" s="101"/>
      <c r="AB6" s="101"/>
      <c r="AC6" s="101"/>
      <c r="AD6" s="101"/>
      <c r="AE6" s="101"/>
      <c r="AF6" s="101"/>
      <c r="AG6" s="101"/>
    </row>
    <row r="7" spans="1:34" s="14" customFormat="1" ht="15" customHeight="1">
      <c r="A7" s="12"/>
      <c r="B7" s="201" t="s">
        <v>65</v>
      </c>
      <c r="C7" s="202"/>
      <c r="D7" s="202"/>
      <c r="E7" s="202"/>
      <c r="F7" s="202"/>
      <c r="G7" s="202"/>
      <c r="H7" s="203"/>
      <c r="I7" s="177"/>
      <c r="J7" s="178"/>
      <c r="K7" s="178"/>
      <c r="L7" s="178"/>
      <c r="M7" s="178"/>
      <c r="N7" s="178"/>
      <c r="O7" s="178"/>
      <c r="P7" s="178"/>
      <c r="Q7" s="178"/>
      <c r="R7" s="178"/>
      <c r="S7" s="179"/>
      <c r="T7" s="13"/>
      <c r="U7" s="188" t="s">
        <v>151</v>
      </c>
      <c r="V7" s="188"/>
      <c r="W7" s="188"/>
      <c r="X7" s="188"/>
      <c r="Y7" s="188"/>
      <c r="Z7" s="188"/>
      <c r="AA7" s="188"/>
      <c r="AB7" s="188"/>
      <c r="AC7" s="188"/>
      <c r="AD7" s="188"/>
      <c r="AE7" s="188"/>
      <c r="AF7" s="188"/>
      <c r="AG7" s="188"/>
      <c r="AH7" s="188"/>
    </row>
    <row r="8" spans="1:34" s="14" customFormat="1" ht="3" customHeight="1">
      <c r="A8" s="12"/>
      <c r="B8" s="15"/>
      <c r="C8" s="15"/>
      <c r="D8" s="15"/>
      <c r="E8" s="15"/>
      <c r="F8" s="15"/>
      <c r="G8" s="15"/>
      <c r="H8" s="15"/>
      <c r="I8" s="15"/>
      <c r="J8" s="15"/>
      <c r="K8" s="15"/>
      <c r="L8" s="15"/>
      <c r="M8" s="15"/>
      <c r="N8" s="15"/>
      <c r="O8" s="15"/>
      <c r="P8" s="15"/>
      <c r="Q8" s="15"/>
      <c r="R8" s="15"/>
      <c r="S8" s="15"/>
      <c r="T8" s="16"/>
      <c r="U8" s="16"/>
      <c r="V8" s="16"/>
      <c r="W8" s="16"/>
      <c r="X8" s="16"/>
      <c r="Y8" s="16"/>
      <c r="Z8" s="16"/>
      <c r="AA8" s="16"/>
      <c r="AB8" s="16"/>
      <c r="AC8" s="16"/>
      <c r="AD8" s="16"/>
      <c r="AE8" s="16"/>
      <c r="AF8" s="16"/>
      <c r="AG8" s="12"/>
    </row>
    <row r="9" spans="1:34" s="14" customFormat="1" ht="15" customHeight="1">
      <c r="A9" s="12" t="s">
        <v>2</v>
      </c>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2"/>
    </row>
    <row r="10" spans="1:34" s="14" customFormat="1" ht="15" customHeight="1">
      <c r="A10" s="12"/>
      <c r="B10" s="110" t="s">
        <v>60</v>
      </c>
      <c r="C10" s="110"/>
      <c r="D10" s="110"/>
      <c r="E10" s="110"/>
      <c r="F10" s="110"/>
      <c r="G10" s="110"/>
      <c r="H10" s="110"/>
      <c r="I10" s="177" t="s">
        <v>7</v>
      </c>
      <c r="J10" s="178"/>
      <c r="K10" s="178"/>
      <c r="L10" s="178"/>
      <c r="M10" s="178"/>
      <c r="N10" s="178"/>
      <c r="O10" s="178"/>
      <c r="P10" s="178"/>
      <c r="Q10" s="178"/>
      <c r="R10" s="178"/>
      <c r="S10" s="178"/>
      <c r="T10" s="13"/>
      <c r="U10" s="101" t="s">
        <v>61</v>
      </c>
      <c r="V10" s="101"/>
      <c r="W10" s="101"/>
      <c r="X10" s="101"/>
      <c r="Y10" s="101"/>
      <c r="Z10" s="101"/>
      <c r="AA10" s="101"/>
      <c r="AB10" s="101"/>
      <c r="AC10" s="101"/>
      <c r="AD10" s="101"/>
      <c r="AE10" s="101"/>
      <c r="AF10" s="101"/>
      <c r="AG10" s="101"/>
      <c r="AH10" s="101"/>
    </row>
    <row r="11" spans="1:34" s="14" customFormat="1" ht="30" customHeight="1">
      <c r="A11" s="12"/>
      <c r="B11" s="110" t="s">
        <v>1</v>
      </c>
      <c r="C11" s="110"/>
      <c r="D11" s="110"/>
      <c r="E11" s="110"/>
      <c r="F11" s="110"/>
      <c r="G11" s="110"/>
      <c r="H11" s="110"/>
      <c r="I11" s="177" t="s">
        <v>164</v>
      </c>
      <c r="J11" s="178"/>
      <c r="K11" s="178"/>
      <c r="L11" s="178"/>
      <c r="M11" s="178"/>
      <c r="N11" s="178"/>
      <c r="O11" s="178"/>
      <c r="P11" s="178"/>
      <c r="Q11" s="178"/>
      <c r="R11" s="178"/>
      <c r="S11" s="178"/>
      <c r="T11" s="17"/>
      <c r="U11" s="101" t="s">
        <v>53</v>
      </c>
      <c r="V11" s="101"/>
      <c r="W11" s="101"/>
      <c r="X11" s="101"/>
      <c r="Y11" s="101"/>
      <c r="Z11" s="101"/>
      <c r="AA11" s="101"/>
      <c r="AB11" s="101"/>
      <c r="AC11" s="101"/>
      <c r="AD11" s="101"/>
      <c r="AE11" s="101"/>
      <c r="AF11" s="101"/>
      <c r="AG11" s="101"/>
      <c r="AH11" s="101"/>
    </row>
    <row r="12" spans="1:34" s="14" customFormat="1" ht="15" customHeight="1">
      <c r="A12" s="12"/>
      <c r="B12" s="110" t="s">
        <v>39</v>
      </c>
      <c r="C12" s="110"/>
      <c r="D12" s="110"/>
      <c r="E12" s="110"/>
      <c r="F12" s="110"/>
      <c r="G12" s="110"/>
      <c r="H12" s="110"/>
      <c r="I12" s="177" t="s">
        <v>155</v>
      </c>
      <c r="J12" s="178"/>
      <c r="K12" s="178"/>
      <c r="L12" s="178"/>
      <c r="M12" s="178"/>
      <c r="N12" s="178"/>
      <c r="O12" s="178"/>
      <c r="P12" s="178"/>
      <c r="Q12" s="178"/>
      <c r="R12" s="178"/>
      <c r="S12" s="178"/>
      <c r="T12" s="17"/>
      <c r="U12" s="101" t="s">
        <v>54</v>
      </c>
      <c r="V12" s="101"/>
      <c r="W12" s="101"/>
      <c r="X12" s="101"/>
      <c r="Y12" s="101"/>
      <c r="Z12" s="101"/>
      <c r="AA12" s="101"/>
      <c r="AB12" s="101"/>
      <c r="AC12" s="101"/>
      <c r="AD12" s="101"/>
      <c r="AE12" s="101"/>
      <c r="AF12" s="101"/>
      <c r="AG12" s="101"/>
      <c r="AH12" s="101"/>
    </row>
    <row r="13" spans="1:34" s="14" customFormat="1" ht="15" customHeight="1">
      <c r="A13" s="12"/>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2"/>
    </row>
    <row r="14" spans="1:34" s="14" customFormat="1" ht="15" customHeight="1">
      <c r="A14" s="8"/>
      <c r="B14" s="215" t="s">
        <v>55</v>
      </c>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9"/>
    </row>
    <row r="15" spans="1:34" s="14" customFormat="1" ht="15" customHeight="1">
      <c r="A15" s="8" t="s">
        <v>48</v>
      </c>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2"/>
    </row>
    <row r="16" spans="1:34" s="14" customFormat="1" ht="15" customHeight="1">
      <c r="A16" s="12"/>
      <c r="B16" s="110" t="s">
        <v>42</v>
      </c>
      <c r="C16" s="110"/>
      <c r="D16" s="110"/>
      <c r="E16" s="110"/>
      <c r="F16" s="110"/>
      <c r="G16" s="110"/>
      <c r="H16" s="110"/>
      <c r="I16" s="152" t="s">
        <v>167</v>
      </c>
      <c r="J16" s="152"/>
      <c r="K16" s="152"/>
      <c r="L16" s="152"/>
      <c r="M16" s="152"/>
      <c r="N16" s="152"/>
      <c r="O16" s="152"/>
      <c r="P16" s="152"/>
      <c r="Q16" s="152"/>
      <c r="R16" s="152"/>
      <c r="S16" s="152"/>
      <c r="T16" s="16"/>
      <c r="U16" s="101" t="s">
        <v>152</v>
      </c>
      <c r="V16" s="101"/>
      <c r="W16" s="101"/>
      <c r="X16" s="101"/>
      <c r="Y16" s="101"/>
      <c r="Z16" s="101"/>
      <c r="AA16" s="101"/>
      <c r="AB16" s="101"/>
      <c r="AC16" s="101"/>
      <c r="AD16" s="101"/>
      <c r="AE16" s="101"/>
      <c r="AF16" s="101"/>
      <c r="AG16" s="101"/>
      <c r="AH16" s="101"/>
    </row>
    <row r="17" spans="1:34" s="14" customFormat="1" ht="15" customHeight="1">
      <c r="A17" s="12"/>
      <c r="B17" s="142" t="s">
        <v>50</v>
      </c>
      <c r="C17" s="110"/>
      <c r="D17" s="110"/>
      <c r="E17" s="110"/>
      <c r="F17" s="110"/>
      <c r="G17" s="110"/>
      <c r="H17" s="110"/>
      <c r="I17" s="153" t="s">
        <v>17</v>
      </c>
      <c r="J17" s="153"/>
      <c r="K17" s="153"/>
      <c r="L17" s="153"/>
      <c r="M17" s="153"/>
      <c r="N17" s="153"/>
      <c r="O17" s="153"/>
      <c r="P17" s="153"/>
      <c r="Q17" s="153"/>
      <c r="R17" s="153"/>
      <c r="S17" s="153"/>
      <c r="T17" s="13"/>
      <c r="U17" s="101" t="s">
        <v>56</v>
      </c>
      <c r="V17" s="101"/>
      <c r="W17" s="101"/>
      <c r="X17" s="101"/>
      <c r="Y17" s="101"/>
      <c r="Z17" s="101"/>
      <c r="AA17" s="101"/>
      <c r="AB17" s="101"/>
      <c r="AC17" s="101"/>
      <c r="AD17" s="101"/>
      <c r="AE17" s="101"/>
      <c r="AF17" s="101"/>
      <c r="AG17" s="101"/>
      <c r="AH17" s="101"/>
    </row>
    <row r="18" spans="1:34" s="14" customFormat="1" ht="15" customHeight="1">
      <c r="A18" s="12"/>
      <c r="B18" s="31"/>
      <c r="C18" s="154" t="s">
        <v>72</v>
      </c>
      <c r="D18" s="155"/>
      <c r="E18" s="155"/>
      <c r="F18" s="155"/>
      <c r="G18" s="155"/>
      <c r="H18" s="156"/>
      <c r="I18" s="157">
        <f>VLOOKUP($I$17,〈ボイラ〉マスタ!$D$4:$J$22,2,FALSE)</f>
        <v>38.9</v>
      </c>
      <c r="J18" s="158"/>
      <c r="K18" s="158"/>
      <c r="L18" s="158"/>
      <c r="M18" s="158"/>
      <c r="N18" s="158"/>
      <c r="O18" s="158"/>
      <c r="P18" s="159"/>
      <c r="Q18" s="160" t="str">
        <f>VLOOKUP($I$17,〈ボイラ〉マスタ!$D$4:$J$22,4,FALSE)</f>
        <v>MJ/L</v>
      </c>
      <c r="R18" s="161"/>
      <c r="S18" s="162"/>
      <c r="T18" s="13"/>
      <c r="U18" s="102" t="s">
        <v>149</v>
      </c>
      <c r="V18" s="102"/>
      <c r="W18" s="102"/>
      <c r="X18" s="102"/>
      <c r="Y18" s="102"/>
      <c r="Z18" s="102"/>
      <c r="AA18" s="102"/>
      <c r="AB18" s="102"/>
      <c r="AC18" s="102"/>
      <c r="AD18" s="102"/>
      <c r="AE18" s="102"/>
      <c r="AF18" s="102"/>
      <c r="AG18" s="102"/>
      <c r="AH18" s="102"/>
    </row>
    <row r="19" spans="1:34" s="14" customFormat="1" ht="15" customHeight="1">
      <c r="A19" s="12"/>
      <c r="B19" s="18"/>
      <c r="C19" s="204" t="s">
        <v>67</v>
      </c>
      <c r="D19" s="205"/>
      <c r="E19" s="205"/>
      <c r="F19" s="205"/>
      <c r="G19" s="205"/>
      <c r="H19" s="206"/>
      <c r="I19" s="207">
        <f>VLOOKUP($I$17,〈ボイラ〉マスタ!$D$4:$J$22,3,FALSE)</f>
        <v>36.700000000000003</v>
      </c>
      <c r="J19" s="208"/>
      <c r="K19" s="208"/>
      <c r="L19" s="208"/>
      <c r="M19" s="208"/>
      <c r="N19" s="208"/>
      <c r="O19" s="208"/>
      <c r="P19" s="208"/>
      <c r="Q19" s="209" t="str">
        <f>VLOOKUP($I$17,〈ボイラ〉マスタ!$D$4:$J$22,4,FALSE)</f>
        <v>MJ/L</v>
      </c>
      <c r="R19" s="210"/>
      <c r="S19" s="211"/>
      <c r="T19" s="13"/>
      <c r="U19" s="102"/>
      <c r="V19" s="102"/>
      <c r="W19" s="102"/>
      <c r="X19" s="102"/>
      <c r="Y19" s="102"/>
      <c r="Z19" s="102"/>
      <c r="AA19" s="102"/>
      <c r="AB19" s="102"/>
      <c r="AC19" s="102"/>
      <c r="AD19" s="102"/>
      <c r="AE19" s="102"/>
      <c r="AF19" s="102"/>
      <c r="AG19" s="102"/>
      <c r="AH19" s="102"/>
    </row>
    <row r="20" spans="1:34" s="14" customFormat="1" ht="15" customHeight="1">
      <c r="A20" s="12"/>
      <c r="B20" s="110" t="s">
        <v>166</v>
      </c>
      <c r="C20" s="110"/>
      <c r="D20" s="110"/>
      <c r="E20" s="110"/>
      <c r="F20" s="110"/>
      <c r="G20" s="110"/>
      <c r="H20" s="110"/>
      <c r="I20" s="212">
        <v>145</v>
      </c>
      <c r="J20" s="213"/>
      <c r="K20" s="213"/>
      <c r="L20" s="213"/>
      <c r="M20" s="213"/>
      <c r="N20" s="213"/>
      <c r="O20" s="213"/>
      <c r="P20" s="213"/>
      <c r="Q20" s="214" t="str">
        <f>VLOOKUP($I$17,〈ボイラ〉マスタ!D4:J22,5,FALSE)</f>
        <v>L/h</v>
      </c>
      <c r="R20" s="214"/>
      <c r="S20" s="214"/>
      <c r="T20" s="13"/>
      <c r="U20" s="102" t="s">
        <v>154</v>
      </c>
      <c r="V20" s="102"/>
      <c r="W20" s="102"/>
      <c r="X20" s="102"/>
      <c r="Y20" s="102"/>
      <c r="Z20" s="102"/>
      <c r="AA20" s="102"/>
      <c r="AB20" s="102"/>
      <c r="AC20" s="102"/>
      <c r="AD20" s="102"/>
      <c r="AE20" s="102"/>
      <c r="AF20" s="102"/>
      <c r="AG20" s="102"/>
      <c r="AH20" s="102"/>
    </row>
    <row r="21" spans="1:34" s="14" customFormat="1" ht="15" customHeight="1">
      <c r="A21" s="12"/>
      <c r="B21" s="110" t="s">
        <v>68</v>
      </c>
      <c r="C21" s="110"/>
      <c r="D21" s="110"/>
      <c r="E21" s="110"/>
      <c r="F21" s="110"/>
      <c r="G21" s="110"/>
      <c r="H21" s="110"/>
      <c r="I21" s="189">
        <v>0.9</v>
      </c>
      <c r="J21" s="190"/>
      <c r="K21" s="190"/>
      <c r="L21" s="190"/>
      <c r="M21" s="190"/>
      <c r="N21" s="190"/>
      <c r="O21" s="190"/>
      <c r="P21" s="190"/>
      <c r="Q21" s="190"/>
      <c r="R21" s="190"/>
      <c r="S21" s="191"/>
      <c r="T21" s="16"/>
      <c r="U21" s="102"/>
      <c r="V21" s="102"/>
      <c r="W21" s="102"/>
      <c r="X21" s="102"/>
      <c r="Y21" s="102"/>
      <c r="Z21" s="102"/>
      <c r="AA21" s="102"/>
      <c r="AB21" s="102"/>
      <c r="AC21" s="102"/>
      <c r="AD21" s="102"/>
      <c r="AE21" s="102"/>
      <c r="AF21" s="102"/>
      <c r="AG21" s="102"/>
      <c r="AH21" s="102"/>
    </row>
    <row r="22" spans="1:34" s="14" customFormat="1" ht="7" customHeight="1">
      <c r="A22" s="12"/>
      <c r="B22" s="16"/>
      <c r="C22" s="16"/>
      <c r="D22" s="16"/>
      <c r="E22" s="19"/>
      <c r="F22" s="19"/>
      <c r="G22" s="19"/>
      <c r="H22" s="19"/>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2"/>
    </row>
    <row r="23" spans="1:34" s="14" customFormat="1" ht="15" customHeight="1">
      <c r="A23" s="8" t="s">
        <v>51</v>
      </c>
      <c r="B23" s="16"/>
      <c r="C23" s="16"/>
      <c r="D23" s="16"/>
      <c r="E23" s="19"/>
      <c r="F23" s="19"/>
      <c r="G23" s="19"/>
      <c r="H23" s="19"/>
      <c r="I23" s="16"/>
      <c r="J23" s="16"/>
      <c r="K23" s="16"/>
      <c r="L23" s="16"/>
      <c r="M23" s="16"/>
      <c r="N23" s="16"/>
      <c r="O23" s="16"/>
      <c r="P23" s="16"/>
      <c r="Q23" s="16"/>
      <c r="R23" s="16"/>
      <c r="S23" s="16"/>
      <c r="T23" s="16"/>
      <c r="U23" s="101"/>
      <c r="V23" s="101"/>
      <c r="W23" s="101"/>
      <c r="X23" s="101"/>
      <c r="Y23" s="101"/>
      <c r="Z23" s="101"/>
      <c r="AA23" s="101"/>
      <c r="AB23" s="101"/>
      <c r="AC23" s="101"/>
      <c r="AD23" s="101"/>
      <c r="AE23" s="101"/>
      <c r="AF23" s="101"/>
      <c r="AG23" s="101"/>
    </row>
    <row r="24" spans="1:34" s="14" customFormat="1" ht="45" hidden="1" customHeight="1">
      <c r="A24" s="12"/>
      <c r="B24" s="143" t="s">
        <v>45</v>
      </c>
      <c r="C24" s="176"/>
      <c r="D24" s="176"/>
      <c r="E24" s="176"/>
      <c r="F24" s="176"/>
      <c r="G24" s="176"/>
      <c r="H24" s="172"/>
      <c r="I24" s="177" t="s">
        <v>6</v>
      </c>
      <c r="J24" s="178"/>
      <c r="K24" s="178"/>
      <c r="L24" s="178"/>
      <c r="M24" s="178"/>
      <c r="N24" s="178"/>
      <c r="O24" s="178"/>
      <c r="P24" s="178"/>
      <c r="Q24" s="178"/>
      <c r="R24" s="178"/>
      <c r="S24" s="179"/>
      <c r="U24" s="102" t="s">
        <v>64</v>
      </c>
      <c r="V24" s="101"/>
      <c r="W24" s="101"/>
      <c r="X24" s="101"/>
      <c r="Y24" s="101"/>
      <c r="Z24" s="101"/>
      <c r="AA24" s="101"/>
      <c r="AB24" s="101"/>
      <c r="AC24" s="101"/>
      <c r="AD24" s="101"/>
      <c r="AE24" s="101"/>
      <c r="AF24" s="101"/>
      <c r="AG24" s="101"/>
    </row>
    <row r="25" spans="1:34" s="14" customFormat="1" ht="15" customHeight="1">
      <c r="A25" s="12"/>
      <c r="B25" s="110" t="s">
        <v>41</v>
      </c>
      <c r="C25" s="110"/>
      <c r="D25" s="110"/>
      <c r="E25" s="110"/>
      <c r="F25" s="110"/>
      <c r="G25" s="110"/>
      <c r="H25" s="110"/>
      <c r="I25" s="180">
        <v>1</v>
      </c>
      <c r="J25" s="181"/>
      <c r="K25" s="181"/>
      <c r="L25" s="181"/>
      <c r="M25" s="181"/>
      <c r="N25" s="181"/>
      <c r="O25" s="181"/>
      <c r="P25" s="181"/>
      <c r="Q25" s="182" t="s">
        <v>58</v>
      </c>
      <c r="R25" s="182"/>
      <c r="S25" s="182"/>
      <c r="U25" s="101" t="s">
        <v>153</v>
      </c>
      <c r="V25" s="101"/>
      <c r="W25" s="101"/>
      <c r="X25" s="101"/>
      <c r="Y25" s="101"/>
      <c r="Z25" s="101"/>
      <c r="AA25" s="101"/>
      <c r="AB25" s="101"/>
      <c r="AC25" s="101"/>
      <c r="AD25" s="101"/>
      <c r="AE25" s="101"/>
      <c r="AF25" s="101"/>
      <c r="AG25" s="101"/>
    </row>
    <row r="26" spans="1:34" s="14" customFormat="1" ht="3" customHeight="1">
      <c r="A26" s="12"/>
      <c r="B26" s="30"/>
      <c r="C26" s="30"/>
      <c r="D26" s="30"/>
      <c r="E26" s="183"/>
      <c r="F26" s="183"/>
      <c r="G26" s="183"/>
      <c r="H26" s="183"/>
      <c r="I26" s="184"/>
      <c r="J26" s="184"/>
      <c r="K26" s="184"/>
      <c r="L26" s="184"/>
      <c r="M26" s="184"/>
      <c r="N26" s="184"/>
      <c r="O26" s="184"/>
      <c r="P26" s="184"/>
      <c r="Q26" s="184"/>
      <c r="R26" s="184"/>
      <c r="S26" s="184"/>
      <c r="T26" s="185"/>
      <c r="U26" s="185"/>
      <c r="V26" s="186"/>
      <c r="W26" s="186"/>
      <c r="X26" s="186"/>
      <c r="Y26" s="186"/>
      <c r="Z26" s="186"/>
      <c r="AA26" s="186"/>
      <c r="AB26" s="186"/>
      <c r="AC26" s="186"/>
      <c r="AD26" s="186"/>
      <c r="AE26" s="186"/>
      <c r="AF26" s="186"/>
      <c r="AG26" s="12"/>
    </row>
    <row r="27" spans="1:34" ht="14.25" customHeight="1">
      <c r="A27" s="12" t="s">
        <v>49</v>
      </c>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9"/>
      <c r="AF27" s="19"/>
    </row>
    <row r="28" spans="1:34" ht="15" customHeight="1">
      <c r="B28" s="163" t="str">
        <f>VLOOKUP($I$17,〈ボイラ〉マスタ!D3:J22,7,FALSE)</f>
        <v>油</v>
      </c>
      <c r="C28" s="164"/>
      <c r="D28" s="165"/>
      <c r="E28" s="143" t="s">
        <v>4</v>
      </c>
      <c r="F28" s="172"/>
      <c r="G28" s="142" t="s">
        <v>69</v>
      </c>
      <c r="H28" s="142"/>
      <c r="I28" s="142"/>
      <c r="J28" s="142"/>
      <c r="K28" s="142"/>
      <c r="L28" s="142" t="s">
        <v>71</v>
      </c>
      <c r="M28" s="142"/>
      <c r="N28" s="142"/>
      <c r="O28" s="142"/>
      <c r="P28" s="142"/>
      <c r="Q28" s="142" t="s">
        <v>43</v>
      </c>
      <c r="R28" s="142"/>
      <c r="S28" s="142"/>
      <c r="T28" s="142"/>
      <c r="U28" s="143"/>
      <c r="V28" s="141" t="s">
        <v>141</v>
      </c>
      <c r="W28" s="141"/>
      <c r="X28" s="141"/>
      <c r="Y28" s="141"/>
      <c r="Z28" s="141"/>
      <c r="AA28" s="20"/>
      <c r="AB28" s="20"/>
      <c r="AC28" s="20"/>
      <c r="AD28" s="20"/>
      <c r="AE28" s="20"/>
      <c r="AF28" s="20"/>
    </row>
    <row r="29" spans="1:34" ht="15" customHeight="1" thickBot="1">
      <c r="B29" s="166"/>
      <c r="C29" s="167"/>
      <c r="D29" s="168"/>
      <c r="E29" s="173"/>
      <c r="F29" s="174"/>
      <c r="G29" s="175" t="s">
        <v>70</v>
      </c>
      <c r="H29" s="175"/>
      <c r="I29" s="175"/>
      <c r="J29" s="175"/>
      <c r="K29" s="175"/>
      <c r="L29" s="144" t="s">
        <v>10</v>
      </c>
      <c r="M29" s="145"/>
      <c r="N29" s="145"/>
      <c r="O29" s="145"/>
      <c r="P29" s="146"/>
      <c r="Q29" s="140" t="s">
        <v>140</v>
      </c>
      <c r="R29" s="140"/>
      <c r="S29" s="140"/>
      <c r="T29" s="140"/>
      <c r="U29" s="106"/>
      <c r="V29" s="106" t="str">
        <f>VLOOKUP($I$17,〈ボイラ〉マスタ!$D$4:$I$22,6,FALSE)</f>
        <v>L</v>
      </c>
      <c r="W29" s="107"/>
      <c r="X29" s="107"/>
      <c r="Y29" s="107"/>
      <c r="Z29" s="108"/>
      <c r="AA29" s="21"/>
      <c r="AB29" s="21"/>
      <c r="AC29" s="21"/>
      <c r="AD29" s="21"/>
      <c r="AE29" s="21"/>
      <c r="AF29" s="21"/>
    </row>
    <row r="30" spans="1:34" ht="15" customHeight="1" thickTop="1">
      <c r="B30" s="166"/>
      <c r="C30" s="167"/>
      <c r="D30" s="168"/>
      <c r="E30" s="124">
        <v>4</v>
      </c>
      <c r="F30" s="125"/>
      <c r="G30" s="147">
        <v>180</v>
      </c>
      <c r="H30" s="148"/>
      <c r="I30" s="148"/>
      <c r="J30" s="148"/>
      <c r="K30" s="148"/>
      <c r="L30" s="111">
        <v>0.53300000000000003</v>
      </c>
      <c r="M30" s="112"/>
      <c r="N30" s="112"/>
      <c r="O30" s="112"/>
      <c r="P30" s="113"/>
      <c r="Q30" s="128">
        <f>ROUNDDOWN(IF($B$28="電気",V30*〈ボイラ〉マスタ!$D$28*$I$21,V30*$I$19*$I$21),0)</f>
        <v>459490</v>
      </c>
      <c r="R30" s="128"/>
      <c r="S30" s="128"/>
      <c r="T30" s="128"/>
      <c r="U30" s="129"/>
      <c r="V30" s="149">
        <f>ROUNDDOWN($I$20*$L30*$G30*$I$25,1)</f>
        <v>13911.3</v>
      </c>
      <c r="W30" s="150"/>
      <c r="X30" s="150"/>
      <c r="Y30" s="150"/>
      <c r="Z30" s="151"/>
      <c r="AA30" s="187" t="s">
        <v>163</v>
      </c>
      <c r="AB30" s="187"/>
      <c r="AC30" s="187"/>
      <c r="AD30" s="187"/>
      <c r="AE30" s="187"/>
      <c r="AF30" s="187"/>
      <c r="AG30" s="187"/>
      <c r="AH30" s="187"/>
    </row>
    <row r="31" spans="1:34" ht="15" customHeight="1">
      <c r="B31" s="166"/>
      <c r="C31" s="167"/>
      <c r="D31" s="168"/>
      <c r="E31" s="124">
        <v>5</v>
      </c>
      <c r="F31" s="125"/>
      <c r="G31" s="126">
        <v>200</v>
      </c>
      <c r="H31" s="127"/>
      <c r="I31" s="127"/>
      <c r="J31" s="127"/>
      <c r="K31" s="127"/>
      <c r="L31" s="111">
        <v>0.54200000000000004</v>
      </c>
      <c r="M31" s="112"/>
      <c r="N31" s="112"/>
      <c r="O31" s="112"/>
      <c r="P31" s="113"/>
      <c r="Q31" s="128">
        <f>ROUNDDOWN(IF($B$28="電気",V31*〈ボイラ〉マスタ!$D$28*$I$21,V31*$I$19*$I$21),0)</f>
        <v>519165</v>
      </c>
      <c r="R31" s="128"/>
      <c r="S31" s="128"/>
      <c r="T31" s="128"/>
      <c r="U31" s="129"/>
      <c r="V31" s="103">
        <f>ROUNDDOWN($I$20*$L31*$G31*$I$25,1)</f>
        <v>15718</v>
      </c>
      <c r="W31" s="104"/>
      <c r="X31" s="104"/>
      <c r="Y31" s="104"/>
      <c r="Z31" s="105"/>
      <c r="AA31" s="187"/>
      <c r="AB31" s="187"/>
      <c r="AC31" s="187"/>
      <c r="AD31" s="187"/>
      <c r="AE31" s="187"/>
      <c r="AF31" s="187"/>
      <c r="AG31" s="187"/>
      <c r="AH31" s="187"/>
    </row>
    <row r="32" spans="1:34" ht="15" customHeight="1">
      <c r="B32" s="166"/>
      <c r="C32" s="167"/>
      <c r="D32" s="168"/>
      <c r="E32" s="124">
        <v>6</v>
      </c>
      <c r="F32" s="125"/>
      <c r="G32" s="126">
        <v>210</v>
      </c>
      <c r="H32" s="127"/>
      <c r="I32" s="127"/>
      <c r="J32" s="127"/>
      <c r="K32" s="127"/>
      <c r="L32" s="111">
        <v>0.76200000000000001</v>
      </c>
      <c r="M32" s="112"/>
      <c r="N32" s="112"/>
      <c r="O32" s="112"/>
      <c r="P32" s="113"/>
      <c r="Q32" s="128">
        <f>ROUNDDOWN(IF($B$28="電気",V32*〈ボイラ〉マスタ!$D$28*$I$21,V32*$I$19*$I$21),0)</f>
        <v>766391</v>
      </c>
      <c r="R32" s="128"/>
      <c r="S32" s="128"/>
      <c r="T32" s="128"/>
      <c r="U32" s="129"/>
      <c r="V32" s="103">
        <f t="shared" ref="V32:V41" si="0">ROUNDDOWN($I$20*$L32*$G32*$I$25,1)</f>
        <v>23202.9</v>
      </c>
      <c r="W32" s="104"/>
      <c r="X32" s="104"/>
      <c r="Y32" s="104"/>
      <c r="Z32" s="105"/>
      <c r="AA32" s="187"/>
      <c r="AB32" s="187"/>
      <c r="AC32" s="187"/>
      <c r="AD32" s="187"/>
      <c r="AE32" s="187"/>
      <c r="AF32" s="187"/>
      <c r="AG32" s="187"/>
      <c r="AH32" s="187"/>
    </row>
    <row r="33" spans="2:34" ht="15" customHeight="1">
      <c r="B33" s="166"/>
      <c r="C33" s="167"/>
      <c r="D33" s="168"/>
      <c r="E33" s="124">
        <v>7</v>
      </c>
      <c r="F33" s="125"/>
      <c r="G33" s="126">
        <v>210</v>
      </c>
      <c r="H33" s="127"/>
      <c r="I33" s="127"/>
      <c r="J33" s="127"/>
      <c r="K33" s="127"/>
      <c r="L33" s="111">
        <v>0.76500000000000001</v>
      </c>
      <c r="M33" s="112"/>
      <c r="N33" s="112"/>
      <c r="O33" s="112"/>
      <c r="P33" s="113"/>
      <c r="Q33" s="128">
        <f>ROUNDDOWN(IF($B$28="電気",V33*〈ボイラ〉マスタ!$D$28*$I$21,V33*$I$19*$I$21),0)</f>
        <v>769407</v>
      </c>
      <c r="R33" s="128"/>
      <c r="S33" s="128"/>
      <c r="T33" s="128"/>
      <c r="U33" s="129"/>
      <c r="V33" s="103">
        <f t="shared" si="0"/>
        <v>23294.2</v>
      </c>
      <c r="W33" s="104"/>
      <c r="X33" s="104"/>
      <c r="Y33" s="104"/>
      <c r="Z33" s="105"/>
      <c r="AA33" s="187"/>
      <c r="AB33" s="187"/>
      <c r="AC33" s="187"/>
      <c r="AD33" s="187"/>
      <c r="AE33" s="187"/>
      <c r="AF33" s="187"/>
      <c r="AG33" s="187"/>
      <c r="AH33" s="187"/>
    </row>
    <row r="34" spans="2:34" ht="15" customHeight="1">
      <c r="B34" s="166"/>
      <c r="C34" s="167"/>
      <c r="D34" s="168"/>
      <c r="E34" s="124">
        <v>8</v>
      </c>
      <c r="F34" s="125"/>
      <c r="G34" s="126">
        <v>210</v>
      </c>
      <c r="H34" s="127"/>
      <c r="I34" s="127"/>
      <c r="J34" s="127"/>
      <c r="K34" s="127"/>
      <c r="L34" s="111">
        <v>0.76200000000000001</v>
      </c>
      <c r="M34" s="112"/>
      <c r="N34" s="112"/>
      <c r="O34" s="112"/>
      <c r="P34" s="113"/>
      <c r="Q34" s="128">
        <f>ROUNDDOWN(IF($B$28="電気",V34*〈ボイラ〉マスタ!$D$28*$I$21,V34*$I$19*$I$21),0)</f>
        <v>766391</v>
      </c>
      <c r="R34" s="128"/>
      <c r="S34" s="128"/>
      <c r="T34" s="128"/>
      <c r="U34" s="129"/>
      <c r="V34" s="103">
        <f t="shared" si="0"/>
        <v>23202.9</v>
      </c>
      <c r="W34" s="104"/>
      <c r="X34" s="104"/>
      <c r="Y34" s="104"/>
      <c r="Z34" s="105"/>
      <c r="AA34" s="187"/>
      <c r="AB34" s="187"/>
      <c r="AC34" s="187"/>
      <c r="AD34" s="187"/>
      <c r="AE34" s="187"/>
      <c r="AF34" s="187"/>
      <c r="AG34" s="187"/>
      <c r="AH34" s="187"/>
    </row>
    <row r="35" spans="2:34" ht="15" customHeight="1">
      <c r="B35" s="166"/>
      <c r="C35" s="167"/>
      <c r="D35" s="168"/>
      <c r="E35" s="124">
        <v>9</v>
      </c>
      <c r="F35" s="125"/>
      <c r="G35" s="126">
        <v>180</v>
      </c>
      <c r="H35" s="127"/>
      <c r="I35" s="127"/>
      <c r="J35" s="127"/>
      <c r="K35" s="127"/>
      <c r="L35" s="111">
        <v>0.56999999999999995</v>
      </c>
      <c r="M35" s="112"/>
      <c r="N35" s="112"/>
      <c r="O35" s="112"/>
      <c r="P35" s="113"/>
      <c r="Q35" s="128">
        <f>ROUNDDOWN(IF($B$28="電気",V35*〈ボイラ〉マスタ!$D$28*$I$21,V35*$I$19*$I$21),0)</f>
        <v>491387</v>
      </c>
      <c r="R35" s="128"/>
      <c r="S35" s="128"/>
      <c r="T35" s="128"/>
      <c r="U35" s="129"/>
      <c r="V35" s="103">
        <f t="shared" si="0"/>
        <v>14877</v>
      </c>
      <c r="W35" s="104"/>
      <c r="X35" s="104"/>
      <c r="Y35" s="104"/>
      <c r="Z35" s="105"/>
      <c r="AA35" s="22"/>
      <c r="AB35" s="22"/>
      <c r="AC35" s="22"/>
      <c r="AD35" s="22"/>
      <c r="AE35" s="22"/>
      <c r="AF35" s="22"/>
    </row>
    <row r="36" spans="2:34" ht="15" customHeight="1">
      <c r="B36" s="166"/>
      <c r="C36" s="167"/>
      <c r="D36" s="168"/>
      <c r="E36" s="124">
        <v>10</v>
      </c>
      <c r="F36" s="125"/>
      <c r="G36" s="126">
        <v>200</v>
      </c>
      <c r="H36" s="127"/>
      <c r="I36" s="127"/>
      <c r="J36" s="127"/>
      <c r="K36" s="127"/>
      <c r="L36" s="111">
        <v>0.629</v>
      </c>
      <c r="M36" s="112"/>
      <c r="N36" s="112"/>
      <c r="O36" s="112"/>
      <c r="P36" s="113"/>
      <c r="Q36" s="128">
        <f>ROUNDDOWN(IF($B$28="電気",V36*〈ボイラ〉マスタ!$D$28*$I$21,V36*$I$19*$I$21),0)</f>
        <v>602500</v>
      </c>
      <c r="R36" s="128"/>
      <c r="S36" s="128"/>
      <c r="T36" s="128"/>
      <c r="U36" s="129"/>
      <c r="V36" s="103">
        <f t="shared" si="0"/>
        <v>18241</v>
      </c>
      <c r="W36" s="104"/>
      <c r="X36" s="104"/>
      <c r="Y36" s="104"/>
      <c r="Z36" s="105"/>
      <c r="AA36" s="22"/>
      <c r="AB36" s="22"/>
      <c r="AC36" s="22"/>
      <c r="AD36" s="22"/>
      <c r="AE36" s="22"/>
      <c r="AF36" s="22"/>
    </row>
    <row r="37" spans="2:34" ht="15" customHeight="1">
      <c r="B37" s="166"/>
      <c r="C37" s="167"/>
      <c r="D37" s="168"/>
      <c r="E37" s="124">
        <v>11</v>
      </c>
      <c r="F37" s="125"/>
      <c r="G37" s="126">
        <v>200</v>
      </c>
      <c r="H37" s="127"/>
      <c r="I37" s="127"/>
      <c r="J37" s="127"/>
      <c r="K37" s="127"/>
      <c r="L37" s="111">
        <v>0.69899999999999995</v>
      </c>
      <c r="M37" s="112"/>
      <c r="N37" s="112"/>
      <c r="O37" s="112"/>
      <c r="P37" s="113"/>
      <c r="Q37" s="128">
        <f>ROUNDDOWN(IF($B$28="電気",V37*〈ボイラ〉マスタ!$D$28*$I$21,V37*$I$19*$I$21),0)</f>
        <v>669551</v>
      </c>
      <c r="R37" s="128"/>
      <c r="S37" s="128"/>
      <c r="T37" s="128"/>
      <c r="U37" s="129"/>
      <c r="V37" s="103">
        <f t="shared" si="0"/>
        <v>20271</v>
      </c>
      <c r="W37" s="104"/>
      <c r="X37" s="104"/>
      <c r="Y37" s="104"/>
      <c r="Z37" s="105"/>
      <c r="AA37" s="22"/>
      <c r="AB37" s="22"/>
      <c r="AC37" s="22"/>
      <c r="AD37" s="22"/>
      <c r="AE37" s="22"/>
      <c r="AF37" s="22"/>
    </row>
    <row r="38" spans="2:34" ht="15" customHeight="1">
      <c r="B38" s="166"/>
      <c r="C38" s="167"/>
      <c r="D38" s="168"/>
      <c r="E38" s="124">
        <v>12</v>
      </c>
      <c r="F38" s="125"/>
      <c r="G38" s="126">
        <v>180</v>
      </c>
      <c r="H38" s="127"/>
      <c r="I38" s="127"/>
      <c r="J38" s="127"/>
      <c r="K38" s="127"/>
      <c r="L38" s="111">
        <v>0.54200000000000004</v>
      </c>
      <c r="M38" s="112"/>
      <c r="N38" s="112"/>
      <c r="O38" s="112"/>
      <c r="P38" s="113"/>
      <c r="Q38" s="128">
        <f>ROUNDDOWN(IF($B$28="電気",V38*〈ボイラ〉マスタ!$D$28*$I$21,V38*$I$19*$I$21),0)</f>
        <v>467248</v>
      </c>
      <c r="R38" s="128"/>
      <c r="S38" s="128"/>
      <c r="T38" s="128"/>
      <c r="U38" s="129"/>
      <c r="V38" s="103">
        <f t="shared" si="0"/>
        <v>14146.2</v>
      </c>
      <c r="W38" s="104"/>
      <c r="X38" s="104"/>
      <c r="Y38" s="104"/>
      <c r="Z38" s="105"/>
    </row>
    <row r="39" spans="2:34" ht="15" customHeight="1">
      <c r="B39" s="166"/>
      <c r="C39" s="167"/>
      <c r="D39" s="168"/>
      <c r="E39" s="124">
        <v>1</v>
      </c>
      <c r="F39" s="125"/>
      <c r="G39" s="126">
        <v>200</v>
      </c>
      <c r="H39" s="127"/>
      <c r="I39" s="127"/>
      <c r="J39" s="127"/>
      <c r="K39" s="127"/>
      <c r="L39" s="111">
        <v>0.66500000000000004</v>
      </c>
      <c r="M39" s="112"/>
      <c r="N39" s="112"/>
      <c r="O39" s="112"/>
      <c r="P39" s="113"/>
      <c r="Q39" s="128">
        <f>ROUNDDOWN(IF($B$28="電気",V39*〈ボイラ〉マスタ!$D$28*$I$21,V39*$I$19*$I$21),0)</f>
        <v>636983</v>
      </c>
      <c r="R39" s="128"/>
      <c r="S39" s="128"/>
      <c r="T39" s="128"/>
      <c r="U39" s="129"/>
      <c r="V39" s="103">
        <f t="shared" si="0"/>
        <v>19285</v>
      </c>
      <c r="W39" s="104"/>
      <c r="X39" s="104"/>
      <c r="Y39" s="104"/>
      <c r="Z39" s="105"/>
    </row>
    <row r="40" spans="2:34" ht="15" customHeight="1">
      <c r="B40" s="166"/>
      <c r="C40" s="167"/>
      <c r="D40" s="168"/>
      <c r="E40" s="124">
        <v>2</v>
      </c>
      <c r="F40" s="125"/>
      <c r="G40" s="126">
        <v>200</v>
      </c>
      <c r="H40" s="127"/>
      <c r="I40" s="127"/>
      <c r="J40" s="127"/>
      <c r="K40" s="127"/>
      <c r="L40" s="111">
        <v>0.66600000000000004</v>
      </c>
      <c r="M40" s="112"/>
      <c r="N40" s="112"/>
      <c r="O40" s="112"/>
      <c r="P40" s="113"/>
      <c r="Q40" s="136">
        <f>ROUNDDOWN(IF($B$28="電気",V40*〈ボイラ〉マスタ!$D$28*$I$21,V40*$I$19*$I$21),0)</f>
        <v>637941</v>
      </c>
      <c r="R40" s="136"/>
      <c r="S40" s="136"/>
      <c r="T40" s="136"/>
      <c r="U40" s="137"/>
      <c r="V40" s="103">
        <f t="shared" si="0"/>
        <v>19314</v>
      </c>
      <c r="W40" s="104"/>
      <c r="X40" s="104"/>
      <c r="Y40" s="104"/>
      <c r="Z40" s="105"/>
    </row>
    <row r="41" spans="2:34" ht="15" customHeight="1" thickBot="1">
      <c r="B41" s="166"/>
      <c r="C41" s="167"/>
      <c r="D41" s="168"/>
      <c r="E41" s="138">
        <v>3</v>
      </c>
      <c r="F41" s="139"/>
      <c r="G41" s="114">
        <v>200</v>
      </c>
      <c r="H41" s="115"/>
      <c r="I41" s="115"/>
      <c r="J41" s="115"/>
      <c r="K41" s="115"/>
      <c r="L41" s="111">
        <v>0.64400000000000002</v>
      </c>
      <c r="M41" s="112"/>
      <c r="N41" s="112"/>
      <c r="O41" s="112"/>
      <c r="P41" s="113"/>
      <c r="Q41" s="116">
        <f>ROUNDDOWN(IF($B$28="電気",V41*〈ボイラ〉マスタ!$D$28*$I$21,V41*$I$19*$I$21),0)</f>
        <v>616868</v>
      </c>
      <c r="R41" s="116"/>
      <c r="S41" s="116"/>
      <c r="T41" s="116"/>
      <c r="U41" s="117"/>
      <c r="V41" s="132">
        <f t="shared" si="0"/>
        <v>18676</v>
      </c>
      <c r="W41" s="133"/>
      <c r="X41" s="133"/>
      <c r="Y41" s="133"/>
      <c r="Z41" s="134"/>
    </row>
    <row r="42" spans="2:34" ht="15" customHeight="1" thickTop="1">
      <c r="B42" s="169"/>
      <c r="C42" s="170"/>
      <c r="D42" s="171"/>
      <c r="E42" s="118" t="s">
        <v>0</v>
      </c>
      <c r="F42" s="118"/>
      <c r="G42" s="119">
        <f>SUM(G30:K41)</f>
        <v>2370</v>
      </c>
      <c r="H42" s="120"/>
      <c r="I42" s="120"/>
      <c r="J42" s="120"/>
      <c r="K42" s="121"/>
      <c r="L42" s="130"/>
      <c r="M42" s="130"/>
      <c r="N42" s="130"/>
      <c r="O42" s="130"/>
      <c r="P42" s="131"/>
      <c r="Q42" s="122">
        <f>SUM(Q30:U41)</f>
        <v>7403322</v>
      </c>
      <c r="R42" s="122"/>
      <c r="S42" s="122"/>
      <c r="T42" s="122"/>
      <c r="U42" s="123"/>
      <c r="V42" s="135">
        <f>SUM(V30:Z41)</f>
        <v>224139.5</v>
      </c>
      <c r="W42" s="135"/>
      <c r="X42" s="135"/>
      <c r="Y42" s="135"/>
      <c r="Z42" s="135"/>
    </row>
    <row r="43" spans="2:34" ht="15" customHeight="1">
      <c r="B43" s="23"/>
      <c r="C43" s="23"/>
      <c r="D43" s="23"/>
    </row>
    <row r="44" spans="2:34" ht="15" customHeight="1">
      <c r="B44" s="109"/>
      <c r="C44" s="109"/>
      <c r="T44" s="24"/>
      <c r="Y44" s="25"/>
      <c r="Z44" s="25"/>
      <c r="AA44" s="25"/>
      <c r="AB44" s="25"/>
      <c r="AC44" s="25"/>
      <c r="AD44" s="25"/>
      <c r="AE44" s="25"/>
      <c r="AF44" s="25"/>
    </row>
    <row r="45" spans="2:34" ht="15" customHeight="1"/>
  </sheetData>
  <sheetProtection algorithmName="SHA-512" hashValue="Ki6dbwSUD/cdS+xEFUnVjl3vb7W3sqxFAvzcf+BXIriRUxckUTZvALCVybxTOrgL3iyjaeLXS6XQk57XhQkU6A==" saltValue="MZtzIRS/tpeNNPM+veKWzw==" spinCount="100000" sheet="1" objects="1" scenarios="1" selectLockedCells="1"/>
  <mergeCells count="127">
    <mergeCell ref="Q19:S19"/>
    <mergeCell ref="B20:H20"/>
    <mergeCell ref="I20:P20"/>
    <mergeCell ref="Q20:S20"/>
    <mergeCell ref="B14:AG14"/>
    <mergeCell ref="B16:H16"/>
    <mergeCell ref="E26:H26"/>
    <mergeCell ref="I26:S26"/>
    <mergeCell ref="T26:U26"/>
    <mergeCell ref="V26:AF26"/>
    <mergeCell ref="AA30:AH34"/>
    <mergeCell ref="V34:Z34"/>
    <mergeCell ref="U7:AH7"/>
    <mergeCell ref="I21:S21"/>
    <mergeCell ref="A1:AE1"/>
    <mergeCell ref="B4:E4"/>
    <mergeCell ref="F4:K4"/>
    <mergeCell ref="B6:H6"/>
    <mergeCell ref="I6:S6"/>
    <mergeCell ref="U6:AG6"/>
    <mergeCell ref="B11:H11"/>
    <mergeCell ref="I11:S11"/>
    <mergeCell ref="B12:H12"/>
    <mergeCell ref="I12:S12"/>
    <mergeCell ref="B7:H7"/>
    <mergeCell ref="I7:S7"/>
    <mergeCell ref="B10:H10"/>
    <mergeCell ref="I10:S10"/>
    <mergeCell ref="C19:H19"/>
    <mergeCell ref="I19:P19"/>
    <mergeCell ref="I16:S16"/>
    <mergeCell ref="B17:H17"/>
    <mergeCell ref="I17:S17"/>
    <mergeCell ref="C18:H18"/>
    <mergeCell ref="I18:P18"/>
    <mergeCell ref="Q18:S18"/>
    <mergeCell ref="E34:F34"/>
    <mergeCell ref="G34:K34"/>
    <mergeCell ref="Q34:U34"/>
    <mergeCell ref="L34:P34"/>
    <mergeCell ref="B28:D42"/>
    <mergeCell ref="E28:F29"/>
    <mergeCell ref="G29:K29"/>
    <mergeCell ref="U23:AG23"/>
    <mergeCell ref="B24:H24"/>
    <mergeCell ref="I24:S24"/>
    <mergeCell ref="U24:AG24"/>
    <mergeCell ref="B25:H25"/>
    <mergeCell ref="I25:P25"/>
    <mergeCell ref="Q25:S25"/>
    <mergeCell ref="U25:AG25"/>
    <mergeCell ref="E31:F31"/>
    <mergeCell ref="G31:K31"/>
    <mergeCell ref="Q31:U31"/>
    <mergeCell ref="E32:F32"/>
    <mergeCell ref="G32:K32"/>
    <mergeCell ref="Q32:U32"/>
    <mergeCell ref="V32:Z32"/>
    <mergeCell ref="Q29:U29"/>
    <mergeCell ref="V38:Z38"/>
    <mergeCell ref="L38:P38"/>
    <mergeCell ref="L39:P39"/>
    <mergeCell ref="V28:Z28"/>
    <mergeCell ref="Q28:U28"/>
    <mergeCell ref="G28:K28"/>
    <mergeCell ref="L28:P28"/>
    <mergeCell ref="L29:P29"/>
    <mergeCell ref="L30:P30"/>
    <mergeCell ref="E30:F30"/>
    <mergeCell ref="G30:K30"/>
    <mergeCell ref="Q30:U30"/>
    <mergeCell ref="V30:Z30"/>
    <mergeCell ref="G36:K36"/>
    <mergeCell ref="Q36:U36"/>
    <mergeCell ref="L35:P35"/>
    <mergeCell ref="L36:P36"/>
    <mergeCell ref="L40:P40"/>
    <mergeCell ref="L41:P41"/>
    <mergeCell ref="L42:P42"/>
    <mergeCell ref="V41:Z41"/>
    <mergeCell ref="V42:Z42"/>
    <mergeCell ref="E39:F39"/>
    <mergeCell ref="G39:K39"/>
    <mergeCell ref="Q39:U39"/>
    <mergeCell ref="V39:Z39"/>
    <mergeCell ref="E40:F40"/>
    <mergeCell ref="G40:K40"/>
    <mergeCell ref="Q40:U40"/>
    <mergeCell ref="V40:Z40"/>
    <mergeCell ref="E41:F41"/>
    <mergeCell ref="B44:C44"/>
    <mergeCell ref="B21:H21"/>
    <mergeCell ref="L31:P31"/>
    <mergeCell ref="L32:P32"/>
    <mergeCell ref="L33:P33"/>
    <mergeCell ref="G41:K41"/>
    <mergeCell ref="Q41:U41"/>
    <mergeCell ref="E42:F42"/>
    <mergeCell ref="G42:K42"/>
    <mergeCell ref="Q42:U42"/>
    <mergeCell ref="E37:F37"/>
    <mergeCell ref="G37:K37"/>
    <mergeCell ref="Q37:U37"/>
    <mergeCell ref="L37:P37"/>
    <mergeCell ref="E35:F35"/>
    <mergeCell ref="G35:K35"/>
    <mergeCell ref="Q35:U35"/>
    <mergeCell ref="E36:F36"/>
    <mergeCell ref="E33:F33"/>
    <mergeCell ref="G33:K33"/>
    <mergeCell ref="E38:F38"/>
    <mergeCell ref="G38:K38"/>
    <mergeCell ref="Q38:U38"/>
    <mergeCell ref="Q33:U33"/>
    <mergeCell ref="U12:AH12"/>
    <mergeCell ref="U11:AH11"/>
    <mergeCell ref="U10:AH10"/>
    <mergeCell ref="U20:AH21"/>
    <mergeCell ref="U18:AH19"/>
    <mergeCell ref="U17:AH17"/>
    <mergeCell ref="U16:AH16"/>
    <mergeCell ref="V37:Z37"/>
    <mergeCell ref="V35:Z35"/>
    <mergeCell ref="V36:Z36"/>
    <mergeCell ref="V29:Z29"/>
    <mergeCell ref="V33:Z33"/>
    <mergeCell ref="V31:Z31"/>
  </mergeCells>
  <phoneticPr fontId="10"/>
  <conditionalFormatting sqref="I18:I19">
    <cfRule type="cellIs" dxfId="2" priority="2" operator="equal">
      <formula>"手入力"</formula>
    </cfRule>
  </conditionalFormatting>
  <dataValidations count="2">
    <dataValidation type="list" allowBlank="1" showInputMessage="1" showErrorMessage="1" sqref="I16:S16" xr:uid="{5E1B9092-FE69-4067-A9DA-F463145E54FD}">
      <formula1>"蒸気ボイラ,温水ボイラ,その他温水発生器,その他蒸気発生器"</formula1>
    </dataValidation>
    <dataValidation type="list" allowBlank="1" showInputMessage="1" showErrorMessage="1" sqref="I24:S24" xr:uid="{97B60B09-E6C2-4982-935B-0411C1010A69}">
      <formula1>"有り,無し"</formula1>
    </dataValidation>
  </dataValidations>
  <pageMargins left="0.7" right="0.7" top="0.75" bottom="0.75" header="0.3" footer="0.3"/>
  <pageSetup paperSize="9" scale="89" orientation="portrait" r:id="rId1"/>
  <ignoredErrors>
    <ignoredError sqref="I18:I19 Q39 Q38 Q37 Q36 Q35 Q34 Q33 Q32 Q31 Q41 Q40 Q30:U30 R41:U41 R31:U31 R32:U32 R33:U33 R34:U34 R35:U35 R36:U36 R37:U37 R38:U38 R39:U39 R40:U40"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1A9AE6-9870-4968-9F8E-A25ED34D306D}">
          <x14:formula1>
            <xm:f>〈ボイラ〉マスタ!$D$4:$D$22</xm:f>
          </x14:formula1>
          <xm:sqref>I17:S17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B19C2-8FB8-4A5E-98A6-626AD1DED866}">
  <sheetPr>
    <pageSetUpPr fitToPage="1"/>
  </sheetPr>
  <dimension ref="A1:AI50"/>
  <sheetViews>
    <sheetView showGridLines="0" view="pageBreakPreview" zoomScaleNormal="85" zoomScaleSheetLayoutView="100" workbookViewId="0">
      <selection activeCell="I7" sqref="I7:S7"/>
    </sheetView>
  </sheetViews>
  <sheetFormatPr defaultColWidth="9" defaultRowHeight="12"/>
  <cols>
    <col min="1" max="34" width="2.90625" style="12" customWidth="1"/>
    <col min="35" max="16384" width="9" style="12"/>
  </cols>
  <sheetData>
    <row r="1" spans="1:35" ht="34.5" customHeight="1">
      <c r="A1" s="192" t="s">
        <v>150</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0"/>
      <c r="AH1" s="10"/>
      <c r="AI1" s="11"/>
    </row>
    <row r="2" spans="1:35" ht="34.5" customHeight="1">
      <c r="A2" s="26"/>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11"/>
    </row>
    <row r="3" spans="1:35" ht="69" customHeight="1">
      <c r="A3" s="27"/>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row>
    <row r="4" spans="1:35" ht="15" customHeight="1">
      <c r="A4" s="27"/>
      <c r="B4" s="193"/>
      <c r="C4" s="194"/>
      <c r="D4" s="194"/>
      <c r="E4" s="195"/>
      <c r="F4" s="196" t="s">
        <v>59</v>
      </c>
      <c r="G4" s="197"/>
      <c r="H4" s="197"/>
      <c r="I4" s="197"/>
      <c r="J4" s="197"/>
      <c r="K4" s="197"/>
      <c r="L4" s="27"/>
      <c r="M4" s="27"/>
      <c r="N4" s="27"/>
      <c r="O4" s="27"/>
      <c r="P4" s="27"/>
      <c r="Q4" s="27"/>
      <c r="R4" s="27"/>
      <c r="S4" s="27"/>
      <c r="T4" s="27"/>
      <c r="U4" s="27"/>
      <c r="V4" s="27"/>
      <c r="W4" s="27"/>
      <c r="X4" s="27"/>
      <c r="Y4" s="27"/>
      <c r="Z4" s="27"/>
      <c r="AA4" s="27"/>
      <c r="AB4" s="27"/>
      <c r="AC4" s="27"/>
      <c r="AD4" s="27"/>
      <c r="AE4" s="27"/>
      <c r="AF4" s="27"/>
      <c r="AG4" s="27"/>
      <c r="AH4" s="27"/>
    </row>
    <row r="5" spans="1:35" ht="15" customHeight="1">
      <c r="A5" s="12" t="s">
        <v>38</v>
      </c>
    </row>
    <row r="6" spans="1:35" s="14" customFormat="1" ht="15" customHeight="1">
      <c r="A6" s="12"/>
      <c r="B6" s="154" t="s">
        <v>40</v>
      </c>
      <c r="C6" s="155"/>
      <c r="D6" s="155"/>
      <c r="E6" s="155"/>
      <c r="F6" s="155"/>
      <c r="G6" s="155"/>
      <c r="H6" s="156"/>
      <c r="I6" s="198" t="s">
        <v>66</v>
      </c>
      <c r="J6" s="199"/>
      <c r="K6" s="199"/>
      <c r="L6" s="199"/>
      <c r="M6" s="199"/>
      <c r="N6" s="199"/>
      <c r="O6" s="199"/>
      <c r="P6" s="199"/>
      <c r="Q6" s="199"/>
      <c r="R6" s="199"/>
      <c r="S6" s="200"/>
      <c r="T6" s="13"/>
      <c r="U6" s="16"/>
      <c r="V6" s="16"/>
      <c r="W6" s="16"/>
      <c r="AH6" s="12"/>
    </row>
    <row r="7" spans="1:35" s="14" customFormat="1" ht="15" customHeight="1">
      <c r="A7" s="12"/>
      <c r="B7" s="201" t="s">
        <v>65</v>
      </c>
      <c r="C7" s="202"/>
      <c r="D7" s="202"/>
      <c r="E7" s="202"/>
      <c r="F7" s="202"/>
      <c r="G7" s="202"/>
      <c r="H7" s="203"/>
      <c r="I7" s="177"/>
      <c r="J7" s="178"/>
      <c r="K7" s="178"/>
      <c r="L7" s="178"/>
      <c r="M7" s="178"/>
      <c r="N7" s="178"/>
      <c r="O7" s="178"/>
      <c r="P7" s="178"/>
      <c r="Q7" s="178"/>
      <c r="R7" s="178"/>
      <c r="S7" s="179"/>
      <c r="T7" s="13"/>
      <c r="U7" s="101" t="s">
        <v>52</v>
      </c>
      <c r="V7" s="101"/>
      <c r="W7" s="101"/>
      <c r="X7" s="101"/>
      <c r="Y7" s="101"/>
      <c r="Z7" s="101"/>
      <c r="AA7" s="101"/>
      <c r="AB7" s="101"/>
      <c r="AC7" s="101"/>
      <c r="AD7" s="101"/>
      <c r="AE7" s="101"/>
      <c r="AF7" s="101"/>
      <c r="AG7" s="101"/>
      <c r="AH7" s="101"/>
    </row>
    <row r="8" spans="1:35" s="14" customFormat="1" ht="3" customHeight="1">
      <c r="A8" s="12"/>
      <c r="B8" s="15"/>
      <c r="C8" s="15"/>
      <c r="D8" s="15"/>
      <c r="E8" s="15"/>
      <c r="F8" s="15"/>
      <c r="G8" s="15"/>
      <c r="H8" s="15"/>
      <c r="I8" s="15"/>
      <c r="J8" s="15"/>
      <c r="K8" s="15"/>
      <c r="L8" s="15"/>
      <c r="M8" s="15"/>
      <c r="N8" s="15"/>
      <c r="O8" s="15"/>
      <c r="P8" s="15"/>
      <c r="Q8" s="15"/>
      <c r="R8" s="15"/>
      <c r="S8" s="15"/>
      <c r="T8" s="16"/>
      <c r="U8" s="16"/>
      <c r="V8" s="16"/>
      <c r="W8" s="16"/>
      <c r="X8" s="16"/>
      <c r="Y8" s="16"/>
      <c r="Z8" s="16"/>
      <c r="AA8" s="16"/>
      <c r="AB8" s="16"/>
      <c r="AC8" s="16"/>
      <c r="AD8" s="16"/>
      <c r="AE8" s="16"/>
      <c r="AF8" s="16"/>
      <c r="AG8" s="16"/>
      <c r="AH8" s="12"/>
    </row>
    <row r="9" spans="1:35" s="14" customFormat="1" ht="15" customHeight="1">
      <c r="A9" s="12" t="s">
        <v>2</v>
      </c>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2"/>
    </row>
    <row r="10" spans="1:35" s="14" customFormat="1" ht="15" customHeight="1">
      <c r="A10" s="12"/>
      <c r="B10" s="110" t="s">
        <v>60</v>
      </c>
      <c r="C10" s="110"/>
      <c r="D10" s="110"/>
      <c r="E10" s="110"/>
      <c r="F10" s="110"/>
      <c r="G10" s="110"/>
      <c r="H10" s="110"/>
      <c r="I10" s="153" t="s">
        <v>8</v>
      </c>
      <c r="J10" s="153"/>
      <c r="K10" s="153"/>
      <c r="L10" s="153"/>
      <c r="M10" s="153"/>
      <c r="N10" s="153"/>
      <c r="O10" s="153"/>
      <c r="P10" s="153"/>
      <c r="Q10" s="153"/>
      <c r="R10" s="153"/>
      <c r="S10" s="153"/>
      <c r="T10" s="13"/>
      <c r="U10" s="101" t="s">
        <v>61</v>
      </c>
      <c r="V10" s="101"/>
      <c r="W10" s="101"/>
      <c r="X10" s="101"/>
      <c r="Y10" s="101"/>
      <c r="Z10" s="101"/>
      <c r="AA10" s="101"/>
      <c r="AB10" s="101"/>
      <c r="AC10" s="101"/>
      <c r="AD10" s="101"/>
      <c r="AE10" s="101"/>
      <c r="AF10" s="101"/>
      <c r="AG10" s="101"/>
      <c r="AH10" s="101"/>
    </row>
    <row r="11" spans="1:35" s="14" customFormat="1" ht="30" customHeight="1">
      <c r="A11" s="12"/>
      <c r="B11" s="110" t="s">
        <v>1</v>
      </c>
      <c r="C11" s="110"/>
      <c r="D11" s="110"/>
      <c r="E11" s="110"/>
      <c r="F11" s="110"/>
      <c r="G11" s="110"/>
      <c r="H11" s="110"/>
      <c r="I11" s="153" t="s">
        <v>145</v>
      </c>
      <c r="J11" s="153"/>
      <c r="K11" s="153"/>
      <c r="L11" s="153"/>
      <c r="M11" s="153"/>
      <c r="N11" s="153"/>
      <c r="O11" s="153"/>
      <c r="P11" s="153"/>
      <c r="Q11" s="153"/>
      <c r="R11" s="153"/>
      <c r="S11" s="153"/>
      <c r="T11" s="17"/>
      <c r="U11" s="101" t="s">
        <v>53</v>
      </c>
      <c r="V11" s="101"/>
      <c r="W11" s="101"/>
      <c r="X11" s="101"/>
      <c r="Y11" s="101"/>
      <c r="Z11" s="101"/>
      <c r="AA11" s="101"/>
      <c r="AB11" s="101"/>
      <c r="AC11" s="101"/>
      <c r="AD11" s="101"/>
      <c r="AE11" s="101"/>
      <c r="AF11" s="101"/>
      <c r="AG11" s="101"/>
      <c r="AH11" s="101"/>
    </row>
    <row r="12" spans="1:35" s="14" customFormat="1" ht="15" customHeight="1">
      <c r="A12" s="12"/>
      <c r="B12" s="110" t="s">
        <v>39</v>
      </c>
      <c r="C12" s="110"/>
      <c r="D12" s="110"/>
      <c r="E12" s="110"/>
      <c r="F12" s="110"/>
      <c r="G12" s="110"/>
      <c r="H12" s="110"/>
      <c r="I12" s="153" t="s">
        <v>146</v>
      </c>
      <c r="J12" s="153"/>
      <c r="K12" s="153"/>
      <c r="L12" s="153"/>
      <c r="M12" s="153"/>
      <c r="N12" s="153"/>
      <c r="O12" s="153"/>
      <c r="P12" s="153"/>
      <c r="Q12" s="153"/>
      <c r="R12" s="153"/>
      <c r="S12" s="153"/>
      <c r="T12" s="17"/>
      <c r="U12" s="101" t="s">
        <v>54</v>
      </c>
      <c r="V12" s="101"/>
      <c r="W12" s="101"/>
      <c r="X12" s="101"/>
      <c r="Y12" s="101"/>
      <c r="Z12" s="101"/>
      <c r="AA12" s="101"/>
      <c r="AB12" s="101"/>
      <c r="AC12" s="101"/>
      <c r="AD12" s="101"/>
      <c r="AE12" s="101"/>
      <c r="AF12" s="101"/>
      <c r="AG12" s="101"/>
      <c r="AH12" s="101"/>
    </row>
    <row r="13" spans="1:35" s="14" customFormat="1" ht="15" customHeight="1">
      <c r="A13" s="12"/>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2"/>
    </row>
    <row r="14" spans="1:35" s="14" customFormat="1" ht="15" customHeight="1">
      <c r="A14" s="8"/>
      <c r="B14" s="215" t="s">
        <v>55</v>
      </c>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9"/>
    </row>
    <row r="15" spans="1:35" s="14" customFormat="1" ht="15" customHeight="1">
      <c r="A15" s="12" t="s">
        <v>48</v>
      </c>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2"/>
    </row>
    <row r="16" spans="1:35" s="14" customFormat="1" ht="15" customHeight="1">
      <c r="A16" s="12"/>
      <c r="B16" s="154" t="s">
        <v>42</v>
      </c>
      <c r="C16" s="155"/>
      <c r="D16" s="155"/>
      <c r="E16" s="155"/>
      <c r="F16" s="155"/>
      <c r="G16" s="155"/>
      <c r="H16" s="156"/>
      <c r="I16" s="235" t="s">
        <v>167</v>
      </c>
      <c r="J16" s="235"/>
      <c r="K16" s="235"/>
      <c r="L16" s="235"/>
      <c r="M16" s="235"/>
      <c r="N16" s="235"/>
      <c r="O16" s="235"/>
      <c r="P16" s="235"/>
      <c r="Q16" s="235"/>
      <c r="R16" s="235"/>
      <c r="S16" s="235"/>
      <c r="T16" s="16"/>
      <c r="U16" s="101" t="s">
        <v>156</v>
      </c>
      <c r="V16" s="101"/>
      <c r="W16" s="101"/>
      <c r="X16" s="101"/>
      <c r="Y16" s="101"/>
      <c r="Z16" s="101"/>
      <c r="AA16" s="101"/>
      <c r="AB16" s="101"/>
      <c r="AC16" s="101"/>
      <c r="AD16" s="101"/>
      <c r="AE16" s="101"/>
      <c r="AF16" s="101"/>
      <c r="AG16" s="101"/>
      <c r="AH16" s="101"/>
    </row>
    <row r="17" spans="1:34" s="14" customFormat="1" ht="15" customHeight="1">
      <c r="A17" s="12"/>
      <c r="B17" s="142" t="s">
        <v>50</v>
      </c>
      <c r="C17" s="110"/>
      <c r="D17" s="110"/>
      <c r="E17" s="110"/>
      <c r="F17" s="110"/>
      <c r="G17" s="110"/>
      <c r="H17" s="110"/>
      <c r="I17" s="153" t="s">
        <v>165</v>
      </c>
      <c r="J17" s="153"/>
      <c r="K17" s="153"/>
      <c r="L17" s="153"/>
      <c r="M17" s="153"/>
      <c r="N17" s="153"/>
      <c r="O17" s="153"/>
      <c r="P17" s="153"/>
      <c r="Q17" s="153"/>
      <c r="R17" s="153"/>
      <c r="S17" s="153"/>
      <c r="T17" s="13"/>
      <c r="U17" s="101" t="s">
        <v>56</v>
      </c>
      <c r="V17" s="101"/>
      <c r="W17" s="101"/>
      <c r="X17" s="101"/>
      <c r="Y17" s="101"/>
      <c r="Z17" s="101"/>
      <c r="AA17" s="101"/>
      <c r="AB17" s="101"/>
      <c r="AC17" s="101"/>
      <c r="AD17" s="101"/>
      <c r="AE17" s="101"/>
      <c r="AF17" s="101"/>
      <c r="AG17" s="101"/>
      <c r="AH17" s="101"/>
    </row>
    <row r="18" spans="1:34" s="14" customFormat="1" ht="15" customHeight="1">
      <c r="A18" s="12"/>
      <c r="B18" s="100"/>
      <c r="C18" s="154" t="s">
        <v>72</v>
      </c>
      <c r="D18" s="155"/>
      <c r="E18" s="155"/>
      <c r="F18" s="155"/>
      <c r="G18" s="155"/>
      <c r="H18" s="156"/>
      <c r="I18" s="207">
        <f>VLOOKUP($I$17,〈ボイラ〉マスタ!$D$4:$J$22,2,FALSE)</f>
        <v>50.1</v>
      </c>
      <c r="J18" s="208"/>
      <c r="K18" s="208"/>
      <c r="L18" s="208"/>
      <c r="M18" s="208"/>
      <c r="N18" s="208"/>
      <c r="O18" s="208"/>
      <c r="P18" s="252"/>
      <c r="Q18" s="209" t="str">
        <f>VLOOKUP($I$17,〈ボイラ〉マスタ!D4:J22,4,FALSE)</f>
        <v>MJ/kg</v>
      </c>
      <c r="R18" s="210"/>
      <c r="S18" s="211"/>
      <c r="T18" s="13"/>
      <c r="U18" s="102" t="s">
        <v>63</v>
      </c>
      <c r="V18" s="102"/>
      <c r="W18" s="102"/>
      <c r="X18" s="102"/>
      <c r="Y18" s="102"/>
      <c r="Z18" s="102"/>
      <c r="AA18" s="102"/>
      <c r="AB18" s="102"/>
      <c r="AC18" s="102"/>
      <c r="AD18" s="102"/>
      <c r="AE18" s="102"/>
      <c r="AF18" s="102"/>
      <c r="AG18" s="102"/>
      <c r="AH18" s="102"/>
    </row>
    <row r="19" spans="1:34" s="14" customFormat="1" ht="15" customHeight="1">
      <c r="A19" s="12"/>
      <c r="B19" s="28"/>
      <c r="C19" s="204" t="s">
        <v>67</v>
      </c>
      <c r="D19" s="205"/>
      <c r="E19" s="205"/>
      <c r="F19" s="205"/>
      <c r="G19" s="205"/>
      <c r="H19" s="206"/>
      <c r="I19" s="207">
        <f>VLOOKUP($I$17,〈ボイラ〉マスタ!$D$4:$J$22,3,FALSE)</f>
        <v>46.4</v>
      </c>
      <c r="J19" s="208"/>
      <c r="K19" s="208"/>
      <c r="L19" s="208"/>
      <c r="M19" s="208"/>
      <c r="N19" s="208"/>
      <c r="O19" s="208"/>
      <c r="P19" s="252"/>
      <c r="Q19" s="209" t="str">
        <f>VLOOKUP($I$17,〈ボイラ〉マスタ!D4:J22,4,FALSE)</f>
        <v>MJ/kg</v>
      </c>
      <c r="R19" s="210"/>
      <c r="S19" s="211"/>
      <c r="T19" s="13"/>
      <c r="U19" s="102"/>
      <c r="V19" s="102"/>
      <c r="W19" s="102"/>
      <c r="X19" s="102"/>
      <c r="Y19" s="102"/>
      <c r="Z19" s="102"/>
      <c r="AA19" s="102"/>
      <c r="AB19" s="102"/>
      <c r="AC19" s="102"/>
      <c r="AD19" s="102"/>
      <c r="AE19" s="102"/>
      <c r="AF19" s="102"/>
      <c r="AG19" s="102"/>
      <c r="AH19" s="102"/>
    </row>
    <row r="20" spans="1:34" s="14" customFormat="1" ht="15" customHeight="1">
      <c r="A20" s="12"/>
      <c r="B20" s="154" t="s">
        <v>144</v>
      </c>
      <c r="C20" s="155"/>
      <c r="D20" s="155"/>
      <c r="E20" s="155"/>
      <c r="F20" s="155"/>
      <c r="G20" s="155"/>
      <c r="H20" s="156"/>
      <c r="I20" s="253">
        <v>0.95</v>
      </c>
      <c r="J20" s="254"/>
      <c r="K20" s="254"/>
      <c r="L20" s="254"/>
      <c r="M20" s="254"/>
      <c r="N20" s="254"/>
      <c r="O20" s="254"/>
      <c r="P20" s="254"/>
      <c r="Q20" s="254"/>
      <c r="R20" s="254"/>
      <c r="S20" s="255"/>
      <c r="T20" s="13"/>
      <c r="U20" s="102" t="s">
        <v>148</v>
      </c>
      <c r="V20" s="102"/>
      <c r="W20" s="102"/>
      <c r="X20" s="102"/>
      <c r="Y20" s="102"/>
      <c r="Z20" s="102"/>
      <c r="AA20" s="102"/>
      <c r="AB20" s="102"/>
      <c r="AC20" s="102"/>
      <c r="AD20" s="102"/>
      <c r="AE20" s="102"/>
      <c r="AF20" s="102"/>
      <c r="AG20" s="102"/>
      <c r="AH20" s="102"/>
    </row>
    <row r="21" spans="1:34" s="14" customFormat="1" ht="3" customHeight="1">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2"/>
    </row>
    <row r="22" spans="1:34" s="14" customFormat="1" ht="15" customHeight="1">
      <c r="A22" s="8" t="s">
        <v>51</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2"/>
    </row>
    <row r="23" spans="1:34" s="14" customFormat="1" ht="42" customHeight="1">
      <c r="A23" s="12"/>
      <c r="B23" s="110" t="s">
        <v>143</v>
      </c>
      <c r="C23" s="110"/>
      <c r="D23" s="110"/>
      <c r="E23" s="110"/>
      <c r="F23" s="110"/>
      <c r="G23" s="110"/>
      <c r="H23" s="110"/>
      <c r="I23" s="177" t="s">
        <v>162</v>
      </c>
      <c r="J23" s="178"/>
      <c r="K23" s="178"/>
      <c r="L23" s="178"/>
      <c r="M23" s="178"/>
      <c r="N23" s="178"/>
      <c r="O23" s="178"/>
      <c r="P23" s="178"/>
      <c r="Q23" s="178"/>
      <c r="R23" s="178"/>
      <c r="S23" s="179"/>
      <c r="T23" s="13"/>
      <c r="U23" s="102" t="s">
        <v>157</v>
      </c>
      <c r="V23" s="102"/>
      <c r="W23" s="102"/>
      <c r="X23" s="102"/>
      <c r="Y23" s="102"/>
      <c r="Z23" s="102"/>
      <c r="AA23" s="102"/>
      <c r="AB23" s="102"/>
      <c r="AC23" s="102"/>
      <c r="AD23" s="102"/>
      <c r="AE23" s="102"/>
      <c r="AF23" s="102"/>
      <c r="AG23" s="102"/>
      <c r="AH23" s="102"/>
    </row>
    <row r="24" spans="1:34" s="14" customFormat="1" ht="15" customHeight="1">
      <c r="A24" s="12"/>
      <c r="B24" s="154" t="s">
        <v>158</v>
      </c>
      <c r="C24" s="155"/>
      <c r="D24" s="155"/>
      <c r="E24" s="155"/>
      <c r="F24" s="155"/>
      <c r="G24" s="155"/>
      <c r="H24" s="156"/>
      <c r="I24" s="180"/>
      <c r="J24" s="181"/>
      <c r="K24" s="181"/>
      <c r="L24" s="181"/>
      <c r="M24" s="181"/>
      <c r="N24" s="181"/>
      <c r="O24" s="181"/>
      <c r="P24" s="262"/>
      <c r="Q24" s="160" t="s">
        <v>147</v>
      </c>
      <c r="R24" s="161"/>
      <c r="S24" s="162"/>
      <c r="T24" s="13"/>
      <c r="U24" s="101" t="s">
        <v>160</v>
      </c>
      <c r="V24" s="101"/>
      <c r="W24" s="101"/>
      <c r="X24" s="101"/>
      <c r="Y24" s="101"/>
      <c r="Z24" s="101"/>
      <c r="AA24" s="101"/>
      <c r="AB24" s="101"/>
      <c r="AC24" s="101"/>
      <c r="AD24" s="101"/>
      <c r="AE24" s="101"/>
      <c r="AF24" s="101"/>
      <c r="AG24" s="101"/>
      <c r="AH24" s="101"/>
    </row>
    <row r="25" spans="1:34" s="14" customFormat="1" ht="15" customHeight="1">
      <c r="A25" s="12"/>
      <c r="B25" s="154" t="s">
        <v>159</v>
      </c>
      <c r="C25" s="155"/>
      <c r="D25" s="155"/>
      <c r="E25" s="155"/>
      <c r="F25" s="155"/>
      <c r="G25" s="155"/>
      <c r="H25" s="156"/>
      <c r="I25" s="180"/>
      <c r="J25" s="181"/>
      <c r="K25" s="181"/>
      <c r="L25" s="181"/>
      <c r="M25" s="181"/>
      <c r="N25" s="181"/>
      <c r="O25" s="181"/>
      <c r="P25" s="262"/>
      <c r="Q25" s="160" t="s">
        <v>147</v>
      </c>
      <c r="R25" s="161"/>
      <c r="S25" s="162"/>
      <c r="T25" s="13"/>
      <c r="U25" s="101" t="s">
        <v>161</v>
      </c>
      <c r="V25" s="101"/>
      <c r="W25" s="101"/>
      <c r="X25" s="101"/>
      <c r="Y25" s="101"/>
      <c r="Z25" s="101"/>
      <c r="AA25" s="101"/>
      <c r="AB25" s="101"/>
      <c r="AC25" s="101"/>
      <c r="AD25" s="101"/>
      <c r="AE25" s="101"/>
      <c r="AF25" s="101"/>
      <c r="AG25" s="101"/>
      <c r="AH25" s="101"/>
    </row>
    <row r="26" spans="1:34" s="14" customFormat="1" ht="15" customHeight="1">
      <c r="A26" s="12"/>
      <c r="B26" s="110" t="s">
        <v>41</v>
      </c>
      <c r="C26" s="110"/>
      <c r="D26" s="110"/>
      <c r="E26" s="110"/>
      <c r="F26" s="110"/>
      <c r="G26" s="110"/>
      <c r="H26" s="110"/>
      <c r="I26" s="237">
        <v>1</v>
      </c>
      <c r="J26" s="238"/>
      <c r="K26" s="238"/>
      <c r="L26" s="238"/>
      <c r="M26" s="238"/>
      <c r="N26" s="238"/>
      <c r="O26" s="238"/>
      <c r="P26" s="238"/>
      <c r="Q26" s="182" t="s">
        <v>58</v>
      </c>
      <c r="R26" s="182"/>
      <c r="S26" s="182"/>
      <c r="T26" s="13"/>
      <c r="U26" s="101" t="s">
        <v>57</v>
      </c>
      <c r="V26" s="101"/>
      <c r="W26" s="101"/>
      <c r="X26" s="101"/>
      <c r="Y26" s="101"/>
      <c r="Z26" s="101"/>
      <c r="AA26" s="101"/>
      <c r="AB26" s="101"/>
      <c r="AC26" s="101"/>
      <c r="AD26" s="101"/>
      <c r="AE26" s="101"/>
      <c r="AF26" s="101"/>
      <c r="AG26" s="101"/>
      <c r="AH26" s="101"/>
    </row>
    <row r="27" spans="1:34" s="14" customFormat="1" ht="3" customHeight="1">
      <c r="A27" s="12"/>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2"/>
    </row>
    <row r="28" spans="1:34" s="14" customFormat="1" ht="15" customHeight="1">
      <c r="A28" s="12" t="s">
        <v>49</v>
      </c>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9"/>
      <c r="AG28" s="19"/>
      <c r="AH28" s="12"/>
    </row>
    <row r="29" spans="1:34" s="14" customFormat="1" ht="30" customHeight="1">
      <c r="A29" s="12"/>
      <c r="B29" s="163" t="str">
        <f>VLOOKUP($I$17,〈ボイラ〉マスタ!D3:J22,7,FALSE)</f>
        <v>ガス</v>
      </c>
      <c r="C29" s="164"/>
      <c r="D29" s="165"/>
      <c r="E29" s="143" t="s">
        <v>4</v>
      </c>
      <c r="F29" s="172"/>
      <c r="G29" s="143" t="s">
        <v>43</v>
      </c>
      <c r="H29" s="176"/>
      <c r="I29" s="176"/>
      <c r="J29" s="176"/>
      <c r="K29" s="176"/>
      <c r="L29" s="242" t="s">
        <v>46</v>
      </c>
      <c r="M29" s="243"/>
      <c r="N29" s="243"/>
      <c r="O29" s="243"/>
      <c r="P29" s="243"/>
      <c r="Q29" s="143" t="s">
        <v>142</v>
      </c>
      <c r="R29" s="176"/>
      <c r="S29" s="176"/>
      <c r="T29" s="176"/>
      <c r="U29" s="176"/>
      <c r="V29" s="143" t="s">
        <v>3</v>
      </c>
      <c r="W29" s="176"/>
      <c r="X29" s="176"/>
      <c r="Y29" s="176"/>
      <c r="Z29" s="172"/>
      <c r="AA29" s="16"/>
      <c r="AB29" s="16"/>
      <c r="AC29" s="16"/>
      <c r="AD29" s="16"/>
      <c r="AE29" s="16"/>
      <c r="AF29" s="16"/>
      <c r="AG29" s="16"/>
      <c r="AH29" s="12"/>
    </row>
    <row r="30" spans="1:34" s="14" customFormat="1" ht="15" customHeight="1" thickBot="1">
      <c r="A30" s="12"/>
      <c r="B30" s="166"/>
      <c r="C30" s="167"/>
      <c r="D30" s="168"/>
      <c r="E30" s="173"/>
      <c r="F30" s="174"/>
      <c r="G30" s="239" t="s">
        <v>9</v>
      </c>
      <c r="H30" s="240"/>
      <c r="I30" s="240"/>
      <c r="J30" s="240"/>
      <c r="K30" s="240"/>
      <c r="L30" s="239" t="s">
        <v>9</v>
      </c>
      <c r="M30" s="240"/>
      <c r="N30" s="240"/>
      <c r="O30" s="240"/>
      <c r="P30" s="240"/>
      <c r="Q30" s="239"/>
      <c r="R30" s="240"/>
      <c r="S30" s="240"/>
      <c r="T30" s="240"/>
      <c r="U30" s="240"/>
      <c r="V30" s="249" t="str">
        <f>VLOOKUP($I$17,〈ボイラ〉マスタ!$D$4:$I$22,6,FALSE)</f>
        <v>kg</v>
      </c>
      <c r="W30" s="250"/>
      <c r="X30" s="250"/>
      <c r="Y30" s="250"/>
      <c r="Z30" s="251"/>
      <c r="AA30" s="16"/>
      <c r="AB30" s="16"/>
      <c r="AC30" s="241"/>
      <c r="AD30" s="241"/>
      <c r="AE30" s="241"/>
      <c r="AF30" s="241"/>
      <c r="AG30" s="241"/>
      <c r="AH30" s="12"/>
    </row>
    <row r="31" spans="1:34" s="14" customFormat="1" ht="15" customHeight="1" thickTop="1">
      <c r="A31" s="12"/>
      <c r="B31" s="166"/>
      <c r="C31" s="167"/>
      <c r="D31" s="168"/>
      <c r="E31" s="124">
        <v>4</v>
      </c>
      <c r="F31" s="124"/>
      <c r="G31" s="222">
        <f>'既存設備 '!Q30</f>
        <v>459490</v>
      </c>
      <c r="H31" s="223"/>
      <c r="I31" s="223"/>
      <c r="J31" s="223"/>
      <c r="K31" s="223"/>
      <c r="L31" s="244">
        <v>459490</v>
      </c>
      <c r="M31" s="245"/>
      <c r="N31" s="245"/>
      <c r="O31" s="245"/>
      <c r="P31" s="245"/>
      <c r="Q31" s="258">
        <f>ROUNDDOWN(IF($I$23="無し",1,1-(($I$25-$I$24)*〈ボイラ〉マスタ!$D$31)/(〈ボイラ〉マスタ!$D$34-$I$24*〈ボイラ〉マスタ!$D$31)),3)</f>
        <v>1</v>
      </c>
      <c r="R31" s="259"/>
      <c r="S31" s="259"/>
      <c r="T31" s="259"/>
      <c r="U31" s="259"/>
      <c r="V31" s="246">
        <f>ROUNDDOWN(IF($B$29="電気",$L31*$Q31/〈ボイラ〉マスタ!$D$28/$I$20,$L31*$Q31/$I$19/$I$20),1)</f>
        <v>10424</v>
      </c>
      <c r="W31" s="247"/>
      <c r="X31" s="247"/>
      <c r="Y31" s="247"/>
      <c r="Z31" s="248"/>
      <c r="AA31" s="236" t="s">
        <v>163</v>
      </c>
      <c r="AB31" s="187"/>
      <c r="AC31" s="187"/>
      <c r="AD31" s="187"/>
      <c r="AE31" s="187"/>
      <c r="AF31" s="187"/>
      <c r="AG31" s="187"/>
      <c r="AH31" s="187"/>
    </row>
    <row r="32" spans="1:34" ht="15" customHeight="1">
      <c r="B32" s="166"/>
      <c r="C32" s="167"/>
      <c r="D32" s="168"/>
      <c r="E32" s="124">
        <v>5</v>
      </c>
      <c r="F32" s="124"/>
      <c r="G32" s="222">
        <f>'既存設備 '!Q31</f>
        <v>519165</v>
      </c>
      <c r="H32" s="223"/>
      <c r="I32" s="223"/>
      <c r="J32" s="223"/>
      <c r="K32" s="223"/>
      <c r="L32" s="244">
        <v>519165</v>
      </c>
      <c r="M32" s="245"/>
      <c r="N32" s="245"/>
      <c r="O32" s="245"/>
      <c r="P32" s="245"/>
      <c r="Q32" s="258">
        <f>ROUNDDOWN(IF($I$23="無し",1,1-(($I$25-$I$24)*〈ボイラ〉マスタ!$D$31)/(〈ボイラ〉マスタ!$D$34-$I$24*〈ボイラ〉マスタ!$D$31)),3)</f>
        <v>1</v>
      </c>
      <c r="R32" s="259"/>
      <c r="S32" s="259"/>
      <c r="T32" s="259"/>
      <c r="U32" s="259"/>
      <c r="V32" s="216">
        <f>ROUNDDOWN(IF($B$29="電気",$L32*$Q32/〈ボイラ〉マスタ!$D$28/$I$20,$L32*$Q32/$I$19/$I$20),1)</f>
        <v>11777.7</v>
      </c>
      <c r="W32" s="217"/>
      <c r="X32" s="217"/>
      <c r="Y32" s="217"/>
      <c r="Z32" s="218"/>
      <c r="AA32" s="236"/>
      <c r="AB32" s="187"/>
      <c r="AC32" s="187"/>
      <c r="AD32" s="187"/>
      <c r="AE32" s="187"/>
      <c r="AF32" s="187"/>
      <c r="AG32" s="187"/>
      <c r="AH32" s="187"/>
    </row>
    <row r="33" spans="2:34" ht="15" customHeight="1">
      <c r="B33" s="166"/>
      <c r="C33" s="167"/>
      <c r="D33" s="168"/>
      <c r="E33" s="124">
        <v>6</v>
      </c>
      <c r="F33" s="124"/>
      <c r="G33" s="222">
        <f>'既存設備 '!Q32</f>
        <v>766391</v>
      </c>
      <c r="H33" s="223"/>
      <c r="I33" s="223"/>
      <c r="J33" s="223"/>
      <c r="K33" s="223"/>
      <c r="L33" s="244">
        <v>766391</v>
      </c>
      <c r="M33" s="245"/>
      <c r="N33" s="245"/>
      <c r="O33" s="245"/>
      <c r="P33" s="245"/>
      <c r="Q33" s="258">
        <f>ROUNDDOWN(IF($I$23="無し",1,1-(($I$25-$I$24)*〈ボイラ〉マスタ!$D$31)/(〈ボイラ〉マスタ!$D$34-$I$24*〈ボイラ〉マスタ!$D$31)),3)</f>
        <v>1</v>
      </c>
      <c r="R33" s="259"/>
      <c r="S33" s="259"/>
      <c r="T33" s="259"/>
      <c r="U33" s="259"/>
      <c r="V33" s="216">
        <f>ROUNDDOWN(IF($B$29="電気",$L33*$Q33/〈ボイラ〉マスタ!$D$28/$I$20,$L33*$Q33/$I$19/$I$20),1)</f>
        <v>17386.3</v>
      </c>
      <c r="W33" s="217"/>
      <c r="X33" s="217"/>
      <c r="Y33" s="217"/>
      <c r="Z33" s="218"/>
      <c r="AA33" s="236"/>
      <c r="AB33" s="187"/>
      <c r="AC33" s="187"/>
      <c r="AD33" s="187"/>
      <c r="AE33" s="187"/>
      <c r="AF33" s="187"/>
      <c r="AG33" s="187"/>
      <c r="AH33" s="187"/>
    </row>
    <row r="34" spans="2:34" ht="15" customHeight="1">
      <c r="B34" s="166"/>
      <c r="C34" s="167"/>
      <c r="D34" s="168"/>
      <c r="E34" s="124">
        <v>7</v>
      </c>
      <c r="F34" s="124"/>
      <c r="G34" s="222">
        <f>'既存設備 '!Q33</f>
        <v>769407</v>
      </c>
      <c r="H34" s="223"/>
      <c r="I34" s="223"/>
      <c r="J34" s="223"/>
      <c r="K34" s="223"/>
      <c r="L34" s="244">
        <v>769407</v>
      </c>
      <c r="M34" s="245"/>
      <c r="N34" s="245"/>
      <c r="O34" s="245"/>
      <c r="P34" s="245"/>
      <c r="Q34" s="258">
        <f>ROUNDDOWN(IF($I$23="無し",1,1-(($I$25-$I$24)*〈ボイラ〉マスタ!$D$31)/(〈ボイラ〉マスタ!$D$34-$I$24*〈ボイラ〉マスタ!$D$31)),3)</f>
        <v>1</v>
      </c>
      <c r="R34" s="259"/>
      <c r="S34" s="259"/>
      <c r="T34" s="259"/>
      <c r="U34" s="259"/>
      <c r="V34" s="216">
        <f>ROUNDDOWN(IF($B$29="電気",$L34*$Q34/〈ボイラ〉マスタ!$D$28/$I$20,$L34*$Q34/$I$19/$I$20),1)</f>
        <v>17454.7</v>
      </c>
      <c r="W34" s="217"/>
      <c r="X34" s="217"/>
      <c r="Y34" s="217"/>
      <c r="Z34" s="218"/>
      <c r="AA34" s="236"/>
      <c r="AB34" s="187"/>
      <c r="AC34" s="187"/>
      <c r="AD34" s="187"/>
      <c r="AE34" s="187"/>
      <c r="AF34" s="187"/>
      <c r="AG34" s="187"/>
      <c r="AH34" s="187"/>
    </row>
    <row r="35" spans="2:34" ht="15" customHeight="1">
      <c r="B35" s="166"/>
      <c r="C35" s="167"/>
      <c r="D35" s="168"/>
      <c r="E35" s="124">
        <v>8</v>
      </c>
      <c r="F35" s="124"/>
      <c r="G35" s="222">
        <f>'既存設備 '!Q34</f>
        <v>766391</v>
      </c>
      <c r="H35" s="223"/>
      <c r="I35" s="223"/>
      <c r="J35" s="223"/>
      <c r="K35" s="223"/>
      <c r="L35" s="244">
        <v>766391</v>
      </c>
      <c r="M35" s="245"/>
      <c r="N35" s="245"/>
      <c r="O35" s="245"/>
      <c r="P35" s="245"/>
      <c r="Q35" s="258">
        <f>ROUNDDOWN(IF($I$23="無し",1,1-(($I$25-$I$24)*〈ボイラ〉マスタ!$D$31)/(〈ボイラ〉マスタ!$D$34-$I$24*〈ボイラ〉マスタ!$D$31)),3)</f>
        <v>1</v>
      </c>
      <c r="R35" s="259"/>
      <c r="S35" s="259"/>
      <c r="T35" s="259"/>
      <c r="U35" s="259"/>
      <c r="V35" s="216">
        <f>ROUNDDOWN(IF($B$29="電気",$L35*$Q35/〈ボイラ〉マスタ!$D$28/$I$20,$L35*$Q35/$I$19/$I$20),1)</f>
        <v>17386.3</v>
      </c>
      <c r="W35" s="217"/>
      <c r="X35" s="217"/>
      <c r="Y35" s="217"/>
      <c r="Z35" s="218"/>
      <c r="AA35" s="236"/>
      <c r="AB35" s="187"/>
      <c r="AC35" s="187"/>
      <c r="AD35" s="187"/>
      <c r="AE35" s="187"/>
      <c r="AF35" s="187"/>
      <c r="AG35" s="187"/>
      <c r="AH35" s="187"/>
    </row>
    <row r="36" spans="2:34" ht="15" customHeight="1">
      <c r="B36" s="166"/>
      <c r="C36" s="167"/>
      <c r="D36" s="168"/>
      <c r="E36" s="124">
        <v>9</v>
      </c>
      <c r="F36" s="124"/>
      <c r="G36" s="222">
        <f>'既存設備 '!Q35</f>
        <v>491387</v>
      </c>
      <c r="H36" s="223"/>
      <c r="I36" s="223"/>
      <c r="J36" s="223"/>
      <c r="K36" s="223"/>
      <c r="L36" s="244">
        <v>491387</v>
      </c>
      <c r="M36" s="245"/>
      <c r="N36" s="245"/>
      <c r="O36" s="245"/>
      <c r="P36" s="245"/>
      <c r="Q36" s="258">
        <f>ROUNDDOWN(IF($I$23="無し",1,1-(($I$25-$I$24)*〈ボイラ〉マスタ!$D$31)/(〈ボイラ〉マスタ!$D$34-$I$24*〈ボイラ〉マスタ!$D$31)),3)</f>
        <v>1</v>
      </c>
      <c r="R36" s="259"/>
      <c r="S36" s="259"/>
      <c r="T36" s="259"/>
      <c r="U36" s="259"/>
      <c r="V36" s="216">
        <f>ROUNDDOWN(IF($B$29="電気",$L36*$Q36/〈ボイラ〉マスタ!$D$28/$I$20,$L36*$Q36/$I$19/$I$20),1)</f>
        <v>11147.6</v>
      </c>
      <c r="W36" s="217"/>
      <c r="X36" s="217"/>
      <c r="Y36" s="217"/>
      <c r="Z36" s="218"/>
      <c r="AA36" s="16"/>
      <c r="AB36" s="16"/>
      <c r="AC36" s="224"/>
      <c r="AD36" s="224"/>
      <c r="AE36" s="224"/>
      <c r="AF36" s="224"/>
      <c r="AG36" s="224"/>
    </row>
    <row r="37" spans="2:34" ht="15" customHeight="1">
      <c r="B37" s="166"/>
      <c r="C37" s="167"/>
      <c r="D37" s="168"/>
      <c r="E37" s="124">
        <v>10</v>
      </c>
      <c r="F37" s="124"/>
      <c r="G37" s="222">
        <f>'既存設備 '!Q36</f>
        <v>602500</v>
      </c>
      <c r="H37" s="223"/>
      <c r="I37" s="223"/>
      <c r="J37" s="223"/>
      <c r="K37" s="223"/>
      <c r="L37" s="244">
        <v>602500</v>
      </c>
      <c r="M37" s="245"/>
      <c r="N37" s="245"/>
      <c r="O37" s="245"/>
      <c r="P37" s="245"/>
      <c r="Q37" s="258">
        <f>ROUNDDOWN(IF($I$23="無し",1,1-(($I$25-$I$24)*〈ボイラ〉マスタ!$D$31)/(〈ボイラ〉マスタ!$D$34-$I$24*〈ボイラ〉マスタ!$D$31)),3)</f>
        <v>1</v>
      </c>
      <c r="R37" s="259"/>
      <c r="S37" s="259"/>
      <c r="T37" s="259"/>
      <c r="U37" s="259"/>
      <c r="V37" s="216">
        <f>ROUNDDOWN(IF($B$29="電気",$L37*$Q37/〈ボイラ〉マスタ!$D$28/$I$20,$L37*$Q37/$I$19/$I$20),1)</f>
        <v>13668.3</v>
      </c>
      <c r="W37" s="217"/>
      <c r="X37" s="217"/>
      <c r="Y37" s="217"/>
      <c r="Z37" s="218"/>
      <c r="AA37" s="16"/>
      <c r="AB37" s="16"/>
      <c r="AC37" s="224"/>
      <c r="AD37" s="224"/>
      <c r="AE37" s="224"/>
      <c r="AF37" s="224"/>
      <c r="AG37" s="224"/>
    </row>
    <row r="38" spans="2:34" ht="15" customHeight="1">
      <c r="B38" s="166"/>
      <c r="C38" s="167"/>
      <c r="D38" s="168"/>
      <c r="E38" s="124">
        <v>11</v>
      </c>
      <c r="F38" s="124"/>
      <c r="G38" s="222">
        <f>'既存設備 '!Q37</f>
        <v>669551</v>
      </c>
      <c r="H38" s="223"/>
      <c r="I38" s="223"/>
      <c r="J38" s="223"/>
      <c r="K38" s="223"/>
      <c r="L38" s="244">
        <v>669551</v>
      </c>
      <c r="M38" s="245"/>
      <c r="N38" s="245"/>
      <c r="O38" s="245"/>
      <c r="P38" s="245"/>
      <c r="Q38" s="258">
        <f>ROUNDDOWN(IF($I$23="無し",1,1-(($I$25-$I$24)*〈ボイラ〉マスタ!$D$31)/(〈ボイラ〉マスタ!$D$34-$I$24*〈ボイラ〉マスタ!$D$31)),3)</f>
        <v>1</v>
      </c>
      <c r="R38" s="259"/>
      <c r="S38" s="259"/>
      <c r="T38" s="259"/>
      <c r="U38" s="259"/>
      <c r="V38" s="216">
        <f>ROUNDDOWN(IF($B$29="電気",$L38*$Q38/〈ボイラ〉マスタ!$D$28/$I$20,$L38*$Q38/$I$19/$I$20),1)</f>
        <v>15189.4</v>
      </c>
      <c r="W38" s="217"/>
      <c r="X38" s="217"/>
      <c r="Y38" s="217"/>
      <c r="Z38" s="218"/>
      <c r="AA38" s="16"/>
      <c r="AB38" s="16"/>
      <c r="AC38" s="224"/>
      <c r="AD38" s="224"/>
      <c r="AE38" s="224"/>
      <c r="AF38" s="224"/>
      <c r="AG38" s="224"/>
    </row>
    <row r="39" spans="2:34" ht="15" customHeight="1">
      <c r="B39" s="166"/>
      <c r="C39" s="167"/>
      <c r="D39" s="168"/>
      <c r="E39" s="124">
        <v>12</v>
      </c>
      <c r="F39" s="124"/>
      <c r="G39" s="222">
        <f>'既存設備 '!Q38</f>
        <v>467248</v>
      </c>
      <c r="H39" s="223"/>
      <c r="I39" s="223"/>
      <c r="J39" s="223"/>
      <c r="K39" s="223"/>
      <c r="L39" s="244">
        <v>467248</v>
      </c>
      <c r="M39" s="245"/>
      <c r="N39" s="245"/>
      <c r="O39" s="245"/>
      <c r="P39" s="245"/>
      <c r="Q39" s="258">
        <f>ROUNDDOWN(IF($I$23="無し",1,1-(($I$25-$I$24)*〈ボイラ〉マスタ!$D$31)/(〈ボイラ〉マスタ!$D$34-$I$24*〈ボイラ〉マスタ!$D$31)),3)</f>
        <v>1</v>
      </c>
      <c r="R39" s="259"/>
      <c r="S39" s="259"/>
      <c r="T39" s="259"/>
      <c r="U39" s="259"/>
      <c r="V39" s="216">
        <f>ROUNDDOWN(IF($B$29="電気",$L39*$Q39/〈ボイラ〉マスタ!$D$28/$I$20,$L39*$Q39/$I$19/$I$20),1)</f>
        <v>10600</v>
      </c>
      <c r="W39" s="217"/>
      <c r="X39" s="217"/>
      <c r="Y39" s="217"/>
      <c r="Z39" s="218"/>
      <c r="AA39" s="16"/>
      <c r="AB39" s="16"/>
    </row>
    <row r="40" spans="2:34" ht="15" customHeight="1">
      <c r="B40" s="166"/>
      <c r="C40" s="167"/>
      <c r="D40" s="168"/>
      <c r="E40" s="124">
        <v>1</v>
      </c>
      <c r="F40" s="124"/>
      <c r="G40" s="222">
        <f>'既存設備 '!Q39</f>
        <v>636983</v>
      </c>
      <c r="H40" s="223"/>
      <c r="I40" s="223"/>
      <c r="J40" s="223"/>
      <c r="K40" s="223"/>
      <c r="L40" s="244">
        <v>636983</v>
      </c>
      <c r="M40" s="245"/>
      <c r="N40" s="245"/>
      <c r="O40" s="245"/>
      <c r="P40" s="245"/>
      <c r="Q40" s="258">
        <f>ROUNDDOWN(IF($I$23="無し",1,1-(($I$25-$I$24)*〈ボイラ〉マスタ!$D$31)/(〈ボイラ〉マスタ!$D$34-$I$24*〈ボイラ〉マスタ!$D$31)),3)</f>
        <v>1</v>
      </c>
      <c r="R40" s="259"/>
      <c r="S40" s="259"/>
      <c r="T40" s="259"/>
      <c r="U40" s="259"/>
      <c r="V40" s="216">
        <f>ROUNDDOWN(IF($B$29="電気",$L40*$Q40/〈ボイラ〉マスタ!$D$28/$I$20,$L40*$Q40/$I$19/$I$20),1)</f>
        <v>14450.6</v>
      </c>
      <c r="W40" s="217"/>
      <c r="X40" s="217"/>
      <c r="Y40" s="217"/>
      <c r="Z40" s="218"/>
      <c r="AA40" s="16"/>
      <c r="AB40" s="16"/>
    </row>
    <row r="41" spans="2:34" ht="15" customHeight="1">
      <c r="B41" s="166"/>
      <c r="C41" s="167"/>
      <c r="D41" s="168"/>
      <c r="E41" s="124">
        <v>2</v>
      </c>
      <c r="F41" s="124"/>
      <c r="G41" s="222">
        <f>'既存設備 '!Q40</f>
        <v>637941</v>
      </c>
      <c r="H41" s="223"/>
      <c r="I41" s="223"/>
      <c r="J41" s="223"/>
      <c r="K41" s="223"/>
      <c r="L41" s="244">
        <v>637941</v>
      </c>
      <c r="M41" s="245"/>
      <c r="N41" s="245"/>
      <c r="O41" s="245"/>
      <c r="P41" s="245"/>
      <c r="Q41" s="258">
        <f>ROUNDDOWN(IF($I$23="無し",1,1-(($I$25-$I$24)*〈ボイラ〉マスタ!$D$31)/(〈ボイラ〉マスタ!$D$34-$I$24*〈ボイラ〉マスタ!$D$31)),3)</f>
        <v>1</v>
      </c>
      <c r="R41" s="259"/>
      <c r="S41" s="259"/>
      <c r="T41" s="259"/>
      <c r="U41" s="259"/>
      <c r="V41" s="216">
        <f>ROUNDDOWN(IF($B$29="電気",$L41*$Q41/〈ボイラ〉マスタ!$D$28/$I$20,$L41*$Q41/$I$19/$I$20),1)</f>
        <v>14472.3</v>
      </c>
      <c r="W41" s="217"/>
      <c r="X41" s="217"/>
      <c r="Y41" s="217"/>
      <c r="Z41" s="218"/>
      <c r="AA41" s="16"/>
      <c r="AB41" s="16"/>
    </row>
    <row r="42" spans="2:34" ht="15" customHeight="1" thickBot="1">
      <c r="B42" s="166"/>
      <c r="C42" s="167"/>
      <c r="D42" s="168"/>
      <c r="E42" s="138">
        <v>3</v>
      </c>
      <c r="F42" s="138"/>
      <c r="G42" s="222">
        <f>'既存設備 '!Q41</f>
        <v>616868</v>
      </c>
      <c r="H42" s="223"/>
      <c r="I42" s="223"/>
      <c r="J42" s="223"/>
      <c r="K42" s="223"/>
      <c r="L42" s="260">
        <v>616868</v>
      </c>
      <c r="M42" s="261"/>
      <c r="N42" s="261"/>
      <c r="O42" s="261"/>
      <c r="P42" s="261"/>
      <c r="Q42" s="256">
        <f>ROUNDDOWN(IF($I$23="無し",1,1-(($I$25-$I$24)*〈ボイラ〉マスタ!$D$31)/(〈ボイラ〉マスタ!$D$34-$I$24*〈ボイラ〉マスタ!$D$31)),3)</f>
        <v>1</v>
      </c>
      <c r="R42" s="257"/>
      <c r="S42" s="257"/>
      <c r="T42" s="257"/>
      <c r="U42" s="257"/>
      <c r="V42" s="232">
        <f>ROUNDDOWN(IF($B$29="電気",$L42*$Q42/〈ボイラ〉マスタ!$D$28/$I$20,$L42*$Q42/$I$19/$I$20),1)</f>
        <v>13994.2</v>
      </c>
      <c r="W42" s="233"/>
      <c r="X42" s="233"/>
      <c r="Y42" s="233"/>
      <c r="Z42" s="234"/>
      <c r="AA42" s="16"/>
      <c r="AB42" s="16"/>
    </row>
    <row r="43" spans="2:34" ht="15" customHeight="1" thickTop="1">
      <c r="B43" s="169"/>
      <c r="C43" s="170"/>
      <c r="D43" s="171"/>
      <c r="E43" s="118" t="s">
        <v>0</v>
      </c>
      <c r="F43" s="118"/>
      <c r="G43" s="225">
        <f>SUM(G31:K42)</f>
        <v>7403322</v>
      </c>
      <c r="H43" s="226"/>
      <c r="I43" s="226"/>
      <c r="J43" s="226"/>
      <c r="K43" s="226"/>
      <c r="L43" s="219">
        <f>SUM(L31:P42)</f>
        <v>7403322</v>
      </c>
      <c r="M43" s="220"/>
      <c r="N43" s="220"/>
      <c r="O43" s="220"/>
      <c r="P43" s="220"/>
      <c r="Q43" s="219"/>
      <c r="R43" s="220"/>
      <c r="S43" s="220"/>
      <c r="T43" s="220"/>
      <c r="U43" s="221"/>
      <c r="V43" s="229">
        <f>SUM(V31:Z42)</f>
        <v>167951.4</v>
      </c>
      <c r="W43" s="230"/>
      <c r="X43" s="230"/>
      <c r="Y43" s="230"/>
      <c r="Z43" s="231"/>
      <c r="AA43" s="16"/>
      <c r="AB43" s="16"/>
    </row>
    <row r="44" spans="2:34" ht="15" customHeight="1">
      <c r="B44" s="23"/>
      <c r="C44" s="23"/>
      <c r="D44" s="23"/>
      <c r="G44" s="227" t="s">
        <v>62</v>
      </c>
      <c r="H44" s="227"/>
      <c r="I44" s="227"/>
      <c r="J44" s="227"/>
      <c r="K44" s="227"/>
      <c r="L44" s="227"/>
      <c r="M44" s="227"/>
      <c r="N44" s="227"/>
      <c r="O44" s="227"/>
      <c r="P44" s="227"/>
      <c r="Q44" s="227"/>
      <c r="R44" s="227"/>
      <c r="S44" s="227"/>
      <c r="T44" s="227"/>
      <c r="U44" s="227"/>
      <c r="V44" s="227"/>
      <c r="W44" s="227"/>
      <c r="X44" s="227"/>
      <c r="Y44" s="227"/>
      <c r="Z44" s="227"/>
      <c r="AA44" s="16"/>
      <c r="AB44" s="16"/>
    </row>
    <row r="45" spans="2:34" ht="15" customHeight="1">
      <c r="B45" s="109"/>
      <c r="C45" s="109"/>
      <c r="G45" s="228"/>
      <c r="H45" s="228"/>
      <c r="I45" s="228"/>
      <c r="J45" s="228"/>
      <c r="K45" s="228"/>
      <c r="L45" s="228"/>
      <c r="M45" s="228"/>
      <c r="N45" s="228"/>
      <c r="O45" s="228"/>
      <c r="P45" s="228"/>
      <c r="Q45" s="228"/>
      <c r="R45" s="228"/>
      <c r="S45" s="228"/>
      <c r="T45" s="228"/>
      <c r="U45" s="228"/>
      <c r="V45" s="228"/>
      <c r="W45" s="228"/>
      <c r="X45" s="228"/>
      <c r="Y45" s="228"/>
      <c r="Z45" s="228"/>
      <c r="AA45" s="99"/>
      <c r="AB45" s="99"/>
      <c r="AC45" s="25"/>
      <c r="AD45" s="25"/>
      <c r="AE45" s="25"/>
      <c r="AF45" s="25"/>
      <c r="AG45" s="25"/>
    </row>
    <row r="46" spans="2:34" ht="15" customHeight="1">
      <c r="L46" s="29"/>
      <c r="M46" s="29"/>
      <c r="N46" s="29"/>
      <c r="O46" s="29"/>
      <c r="P46" s="29"/>
      <c r="Q46" s="29"/>
      <c r="R46" s="29"/>
      <c r="S46" s="29"/>
      <c r="T46" s="29"/>
      <c r="U46" s="29"/>
      <c r="V46" s="29"/>
      <c r="W46" s="29"/>
      <c r="X46" s="29"/>
      <c r="Y46" s="29"/>
    </row>
    <row r="47" spans="2:34" ht="15" customHeight="1"/>
    <row r="48" spans="2:34" ht="15" customHeight="1"/>
    <row r="49" ht="15" customHeight="1"/>
    <row r="50" ht="38.25" customHeight="1"/>
  </sheetData>
  <sheetProtection algorithmName="SHA-512" hashValue="n1mvoFSrmqFIRCJG6OurnILKAmWT0+1B1+lqYbTZ3/X6eY/hLJMCjNclQ5waL2gckrzFc8QWbuwIOU64IaSe5w==" saltValue="LVphJ2iGFpkKOEpmyeSvhA==" spinCount="100000" sheet="1" objects="1" scenarios="1" selectLockedCells="1"/>
  <mergeCells count="131">
    <mergeCell ref="G40:K40"/>
    <mergeCell ref="G33:K33"/>
    <mergeCell ref="L43:P43"/>
    <mergeCell ref="L42:P42"/>
    <mergeCell ref="L41:P41"/>
    <mergeCell ref="L40:P40"/>
    <mergeCell ref="L39:P39"/>
    <mergeCell ref="L38:P38"/>
    <mergeCell ref="L37:P37"/>
    <mergeCell ref="L36:P36"/>
    <mergeCell ref="L35:P35"/>
    <mergeCell ref="Q42:U42"/>
    <mergeCell ref="Q41:U41"/>
    <mergeCell ref="Q40:U40"/>
    <mergeCell ref="Q39:U39"/>
    <mergeCell ref="Q38:U38"/>
    <mergeCell ref="Q37:U37"/>
    <mergeCell ref="Q36:U36"/>
    <mergeCell ref="Q35:U35"/>
    <mergeCell ref="L32:P32"/>
    <mergeCell ref="Q34:U34"/>
    <mergeCell ref="Q33:U33"/>
    <mergeCell ref="Q32:U32"/>
    <mergeCell ref="B10:H10"/>
    <mergeCell ref="I10:S10"/>
    <mergeCell ref="U10:AH10"/>
    <mergeCell ref="B11:H11"/>
    <mergeCell ref="B23:H23"/>
    <mergeCell ref="I23:S23"/>
    <mergeCell ref="U23:AH23"/>
    <mergeCell ref="B17:H17"/>
    <mergeCell ref="I17:S17"/>
    <mergeCell ref="U17:AH17"/>
    <mergeCell ref="C18:H18"/>
    <mergeCell ref="I18:P18"/>
    <mergeCell ref="Q18:S18"/>
    <mergeCell ref="I19:P19"/>
    <mergeCell ref="Q19:S19"/>
    <mergeCell ref="I20:S20"/>
    <mergeCell ref="U18:AH19"/>
    <mergeCell ref="C19:H19"/>
    <mergeCell ref="I11:S11"/>
    <mergeCell ref="U11:AH11"/>
    <mergeCell ref="B20:H20"/>
    <mergeCell ref="U20:AH20"/>
    <mergeCell ref="V34:Z34"/>
    <mergeCell ref="V33:Z33"/>
    <mergeCell ref="V32:Z32"/>
    <mergeCell ref="V31:Z31"/>
    <mergeCell ref="V29:Z29"/>
    <mergeCell ref="V30:Z30"/>
    <mergeCell ref="I24:P24"/>
    <mergeCell ref="Q24:S24"/>
    <mergeCell ref="I25:P25"/>
    <mergeCell ref="Q25:S25"/>
    <mergeCell ref="L31:P31"/>
    <mergeCell ref="Q30:U30"/>
    <mergeCell ref="Q29:U29"/>
    <mergeCell ref="Q31:U31"/>
    <mergeCell ref="G31:K31"/>
    <mergeCell ref="G30:K30"/>
    <mergeCell ref="AC30:AG30"/>
    <mergeCell ref="E33:F33"/>
    <mergeCell ref="AC36:AG36"/>
    <mergeCell ref="E35:F35"/>
    <mergeCell ref="G35:K35"/>
    <mergeCell ref="A1:AF1"/>
    <mergeCell ref="B4:E4"/>
    <mergeCell ref="F4:K4"/>
    <mergeCell ref="B6:H6"/>
    <mergeCell ref="I6:S6"/>
    <mergeCell ref="B7:H7"/>
    <mergeCell ref="I7:S7"/>
    <mergeCell ref="U7:AH7"/>
    <mergeCell ref="B12:H12"/>
    <mergeCell ref="I12:S12"/>
    <mergeCell ref="U12:AH12"/>
    <mergeCell ref="U24:AH24"/>
    <mergeCell ref="U25:AH25"/>
    <mergeCell ref="L29:P29"/>
    <mergeCell ref="L30:P30"/>
    <mergeCell ref="L34:P34"/>
    <mergeCell ref="L33:P33"/>
    <mergeCell ref="V41:Z41"/>
    <mergeCell ref="V40:Z40"/>
    <mergeCell ref="V39:Z39"/>
    <mergeCell ref="V38:Z38"/>
    <mergeCell ref="B14:AG14"/>
    <mergeCell ref="AC38:AG38"/>
    <mergeCell ref="B16:H16"/>
    <mergeCell ref="I16:S16"/>
    <mergeCell ref="U16:AH16"/>
    <mergeCell ref="E41:F41"/>
    <mergeCell ref="G41:K41"/>
    <mergeCell ref="E39:F39"/>
    <mergeCell ref="G39:K39"/>
    <mergeCell ref="B24:H24"/>
    <mergeCell ref="B25:H25"/>
    <mergeCell ref="AA31:AH35"/>
    <mergeCell ref="B26:H26"/>
    <mergeCell ref="I26:P26"/>
    <mergeCell ref="Q26:S26"/>
    <mergeCell ref="U26:AH26"/>
    <mergeCell ref="B29:D43"/>
    <mergeCell ref="E29:F30"/>
    <mergeCell ref="G29:K29"/>
    <mergeCell ref="E31:F31"/>
    <mergeCell ref="V37:Z37"/>
    <mergeCell ref="V36:Z36"/>
    <mergeCell ref="V35:Z35"/>
    <mergeCell ref="Q43:U43"/>
    <mergeCell ref="E32:F32"/>
    <mergeCell ref="G32:K32"/>
    <mergeCell ref="AC37:AG37"/>
    <mergeCell ref="E40:F40"/>
    <mergeCell ref="B45:C45"/>
    <mergeCell ref="E42:F42"/>
    <mergeCell ref="G42:K42"/>
    <mergeCell ref="E43:F43"/>
    <mergeCell ref="G43:K43"/>
    <mergeCell ref="E37:F37"/>
    <mergeCell ref="G37:K37"/>
    <mergeCell ref="E34:F34"/>
    <mergeCell ref="G34:K34"/>
    <mergeCell ref="E38:F38"/>
    <mergeCell ref="G38:K38"/>
    <mergeCell ref="E36:F36"/>
    <mergeCell ref="G36:K36"/>
    <mergeCell ref="G44:Z45"/>
    <mergeCell ref="V43:Z43"/>
    <mergeCell ref="V42:Z42"/>
  </mergeCells>
  <phoneticPr fontId="10"/>
  <conditionalFormatting sqref="I18:I19">
    <cfRule type="cellIs" dxfId="1" priority="4" operator="equal">
      <formula>"手入力"</formula>
    </cfRule>
  </conditionalFormatting>
  <conditionalFormatting sqref="I24:P25">
    <cfRule type="expression" dxfId="0" priority="3">
      <formula>$I$23="無し"</formula>
    </cfRule>
  </conditionalFormatting>
  <dataValidations count="2">
    <dataValidation type="list" allowBlank="1" showInputMessage="1" showErrorMessage="1" sqref="I23:S23" xr:uid="{2CA046CE-8ADD-4168-B102-43D823404951}">
      <formula1>"有り,無し"</formula1>
    </dataValidation>
    <dataValidation type="list" allowBlank="1" showInputMessage="1" showErrorMessage="1" sqref="I16:S16" xr:uid="{5C0C9551-BB40-4293-823F-0F6164D6CA3B}">
      <formula1>"蒸気ボイラ,温水ボイラ"</formula1>
    </dataValidation>
  </dataValidations>
  <pageMargins left="0.7" right="0.7" top="0.75" bottom="0.75" header="0.3" footer="0.3"/>
  <pageSetup paperSize="9" scale="89" orientation="portrait" r:id="rId1"/>
  <ignoredErrors>
    <ignoredError sqref="P18:P19 I18:N19" unlocked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B5EC2E20-1F5E-4BF5-9413-7B837188402E}">
          <x14:formula1>
            <xm:f>〈ボイラ〉マスタ!$D$4:$D$22</xm:f>
          </x14:formula1>
          <xm:sqref>I17:S17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3C76B-2A27-4F16-82C2-BC22309EDFCA}">
  <sheetPr>
    <pageSetUpPr fitToPage="1"/>
  </sheetPr>
  <dimension ref="B2:W80"/>
  <sheetViews>
    <sheetView showGridLines="0" zoomScaleNormal="100" zoomScaleSheetLayoutView="130" workbookViewId="0"/>
  </sheetViews>
  <sheetFormatPr defaultColWidth="9" defaultRowHeight="12.5"/>
  <cols>
    <col min="1" max="1" width="3" style="1" customWidth="1"/>
    <col min="2" max="2" width="11.26953125" style="1" bestFit="1" customWidth="1"/>
    <col min="3" max="3" width="3" style="1" customWidth="1"/>
    <col min="4" max="4" width="20.7265625" style="1" bestFit="1" customWidth="1"/>
    <col min="5" max="5" width="8" style="1" customWidth="1"/>
    <col min="6" max="6" width="11.08984375" style="1" customWidth="1"/>
    <col min="7" max="7" width="8.08984375" style="1" customWidth="1"/>
    <col min="8" max="8" width="9.7265625" style="1" customWidth="1"/>
    <col min="9" max="9" width="15.08984375" style="1" bestFit="1" customWidth="1"/>
    <col min="10" max="10" width="16.453125" style="1" bestFit="1" customWidth="1"/>
    <col min="11" max="11" width="8.453125" style="1" bestFit="1" customWidth="1"/>
    <col min="12" max="12" width="3.6328125" style="1" customWidth="1"/>
    <col min="13" max="16384" width="9" style="1"/>
  </cols>
  <sheetData>
    <row r="2" spans="2:23" ht="13">
      <c r="D2" s="1" t="s">
        <v>11</v>
      </c>
      <c r="E2" s="32"/>
      <c r="F2" s="32"/>
      <c r="G2" s="33"/>
      <c r="H2" s="33"/>
      <c r="I2" s="34"/>
      <c r="J2" s="34"/>
      <c r="K2" s="34"/>
    </row>
    <row r="3" spans="2:23" ht="22.5" thickBot="1">
      <c r="B3" s="35" t="s">
        <v>73</v>
      </c>
      <c r="D3" s="36" t="s">
        <v>5</v>
      </c>
      <c r="E3" s="37" t="s">
        <v>12</v>
      </c>
      <c r="F3" s="37" t="s">
        <v>74</v>
      </c>
      <c r="G3" s="38" t="s">
        <v>22</v>
      </c>
      <c r="H3" s="39" t="s">
        <v>75</v>
      </c>
      <c r="I3" s="40" t="s">
        <v>23</v>
      </c>
      <c r="J3" s="6" t="s">
        <v>24</v>
      </c>
      <c r="M3" s="41"/>
      <c r="N3" s="42" t="s">
        <v>76</v>
      </c>
      <c r="O3" s="43"/>
      <c r="P3" s="43"/>
      <c r="Q3" s="43"/>
      <c r="R3" s="43"/>
      <c r="S3" s="44"/>
      <c r="T3" s="44"/>
      <c r="U3" s="45"/>
      <c r="V3" s="45"/>
      <c r="W3" s="45"/>
    </row>
    <row r="4" spans="2:23" ht="13">
      <c r="B4" s="46" t="s">
        <v>77</v>
      </c>
      <c r="D4" s="2" t="s">
        <v>13</v>
      </c>
      <c r="E4" s="47">
        <v>8.64</v>
      </c>
      <c r="F4" s="47" t="s">
        <v>78</v>
      </c>
      <c r="G4" s="48" t="s">
        <v>47</v>
      </c>
      <c r="H4" s="7" t="s">
        <v>79</v>
      </c>
      <c r="I4" s="49" t="s">
        <v>25</v>
      </c>
      <c r="J4" s="49" t="s">
        <v>26</v>
      </c>
      <c r="M4" s="50" t="s">
        <v>80</v>
      </c>
      <c r="N4" s="51" t="s">
        <v>81</v>
      </c>
      <c r="O4" s="52"/>
      <c r="P4" s="53"/>
      <c r="Q4" s="54" t="s">
        <v>82</v>
      </c>
      <c r="R4" s="54"/>
      <c r="S4" s="54"/>
      <c r="T4" s="55"/>
      <c r="U4" s="55"/>
      <c r="V4" s="56"/>
      <c r="W4" s="57"/>
    </row>
    <row r="5" spans="2:23" ht="13.5" thickBot="1">
      <c r="B5" s="58">
        <v>1950</v>
      </c>
      <c r="D5" s="2" t="s">
        <v>83</v>
      </c>
      <c r="E5" s="59" t="s">
        <v>84</v>
      </c>
      <c r="F5" s="59" t="s">
        <v>84</v>
      </c>
      <c r="G5" s="49" t="s">
        <v>47</v>
      </c>
      <c r="H5" s="7" t="s">
        <v>79</v>
      </c>
      <c r="I5" s="49" t="s">
        <v>25</v>
      </c>
      <c r="J5" s="49" t="s">
        <v>26</v>
      </c>
      <c r="M5" s="60"/>
      <c r="N5" s="61" t="s">
        <v>85</v>
      </c>
      <c r="O5" s="61" t="s">
        <v>86</v>
      </c>
      <c r="P5" s="61" t="s">
        <v>87</v>
      </c>
      <c r="Q5" s="62" t="s">
        <v>88</v>
      </c>
      <c r="R5" s="62" t="s">
        <v>88</v>
      </c>
      <c r="S5" s="62" t="s">
        <v>88</v>
      </c>
      <c r="T5" s="62" t="s">
        <v>88</v>
      </c>
      <c r="U5" s="62" t="s">
        <v>88</v>
      </c>
      <c r="V5" s="63" t="s">
        <v>88</v>
      </c>
      <c r="W5" s="64" t="s">
        <v>88</v>
      </c>
    </row>
    <row r="6" spans="2:23" ht="13.5" thickTop="1">
      <c r="B6" s="58">
        <v>1951</v>
      </c>
      <c r="D6" s="3" t="s">
        <v>89</v>
      </c>
      <c r="E6" s="65">
        <v>45</v>
      </c>
      <c r="F6" s="65">
        <v>40.6</v>
      </c>
      <c r="G6" s="48" t="s">
        <v>27</v>
      </c>
      <c r="H6" s="48" t="s">
        <v>90</v>
      </c>
      <c r="I6" s="48" t="s">
        <v>28</v>
      </c>
      <c r="J6" s="48" t="s">
        <v>29</v>
      </c>
      <c r="M6" s="66" t="s">
        <v>91</v>
      </c>
      <c r="N6" s="67">
        <v>25700</v>
      </c>
      <c r="O6" s="67">
        <v>24400</v>
      </c>
      <c r="P6" s="68" t="s">
        <v>92</v>
      </c>
      <c r="Q6" s="69" t="s">
        <v>93</v>
      </c>
      <c r="R6" s="69" t="s">
        <v>94</v>
      </c>
      <c r="S6" s="69" t="s">
        <v>33</v>
      </c>
      <c r="T6" s="69" t="s">
        <v>95</v>
      </c>
      <c r="U6" s="70" t="s">
        <v>96</v>
      </c>
      <c r="V6" s="71" t="s">
        <v>97</v>
      </c>
      <c r="W6" s="72" t="s">
        <v>98</v>
      </c>
    </row>
    <row r="7" spans="2:23" ht="13">
      <c r="B7" s="58">
        <v>1952</v>
      </c>
      <c r="D7" s="3" t="s">
        <v>99</v>
      </c>
      <c r="E7" s="65">
        <v>46</v>
      </c>
      <c r="F7" s="65">
        <v>41.5</v>
      </c>
      <c r="G7" s="48" t="s">
        <v>27</v>
      </c>
      <c r="H7" s="48" t="s">
        <v>90</v>
      </c>
      <c r="I7" s="48" t="s">
        <v>28</v>
      </c>
      <c r="J7" s="48" t="s">
        <v>29</v>
      </c>
      <c r="M7" s="73" t="s">
        <v>100</v>
      </c>
      <c r="N7" s="74">
        <v>29400</v>
      </c>
      <c r="O7" s="74">
        <v>27900</v>
      </c>
      <c r="P7" s="75" t="s">
        <v>92</v>
      </c>
      <c r="Q7" s="76" t="s">
        <v>93</v>
      </c>
      <c r="R7" s="76" t="s">
        <v>94</v>
      </c>
      <c r="S7" s="76" t="s">
        <v>33</v>
      </c>
      <c r="T7" s="76" t="s">
        <v>95</v>
      </c>
      <c r="U7" s="77" t="s">
        <v>96</v>
      </c>
      <c r="V7" s="78" t="s">
        <v>97</v>
      </c>
      <c r="W7" s="79" t="s">
        <v>98</v>
      </c>
    </row>
    <row r="8" spans="2:23" ht="13">
      <c r="B8" s="58">
        <v>1953</v>
      </c>
      <c r="D8" s="3" t="s">
        <v>14</v>
      </c>
      <c r="E8" s="65">
        <v>50.1</v>
      </c>
      <c r="F8" s="65">
        <v>46.4</v>
      </c>
      <c r="G8" s="48" t="s">
        <v>30</v>
      </c>
      <c r="H8" s="80" t="s">
        <v>101</v>
      </c>
      <c r="I8" s="81" t="s">
        <v>31</v>
      </c>
      <c r="J8" s="48" t="s">
        <v>29</v>
      </c>
      <c r="M8" s="73" t="s">
        <v>102</v>
      </c>
      <c r="N8" s="74">
        <v>36700</v>
      </c>
      <c r="O8" s="74">
        <v>34200</v>
      </c>
      <c r="P8" s="75" t="s">
        <v>103</v>
      </c>
      <c r="Q8" s="76" t="s">
        <v>93</v>
      </c>
      <c r="R8" s="76" t="s">
        <v>94</v>
      </c>
      <c r="S8" s="76" t="s">
        <v>33</v>
      </c>
      <c r="T8" s="76" t="s">
        <v>95</v>
      </c>
      <c r="U8" s="82" t="s">
        <v>96</v>
      </c>
      <c r="V8" s="83" t="s">
        <v>97</v>
      </c>
      <c r="W8" s="79" t="s">
        <v>98</v>
      </c>
    </row>
    <row r="9" spans="2:23" ht="13">
      <c r="B9" s="58">
        <v>1954</v>
      </c>
      <c r="D9" s="4" t="s">
        <v>104</v>
      </c>
      <c r="E9" s="84">
        <v>54.7</v>
      </c>
      <c r="F9" s="84">
        <v>49.8</v>
      </c>
      <c r="G9" s="85" t="s">
        <v>30</v>
      </c>
      <c r="H9" s="80" t="s">
        <v>101</v>
      </c>
      <c r="I9" s="81" t="s">
        <v>31</v>
      </c>
      <c r="J9" s="48" t="s">
        <v>29</v>
      </c>
      <c r="M9" s="73" t="s">
        <v>105</v>
      </c>
      <c r="N9" s="74">
        <v>37700</v>
      </c>
      <c r="O9" s="74">
        <v>35100</v>
      </c>
      <c r="P9" s="75" t="s">
        <v>103</v>
      </c>
      <c r="Q9" s="76" t="s">
        <v>93</v>
      </c>
      <c r="R9" s="76" t="s">
        <v>94</v>
      </c>
      <c r="S9" s="76" t="s">
        <v>33</v>
      </c>
      <c r="T9" s="76" t="s">
        <v>95</v>
      </c>
      <c r="U9" s="77" t="s">
        <v>96</v>
      </c>
      <c r="V9" s="78" t="s">
        <v>97</v>
      </c>
      <c r="W9" s="79" t="s">
        <v>98</v>
      </c>
    </row>
    <row r="10" spans="2:23" ht="13">
      <c r="B10" s="58">
        <v>1955</v>
      </c>
      <c r="D10" s="3" t="s">
        <v>106</v>
      </c>
      <c r="E10" s="65">
        <v>38.4</v>
      </c>
      <c r="F10" s="65">
        <v>35</v>
      </c>
      <c r="G10" s="48" t="s">
        <v>27</v>
      </c>
      <c r="H10" s="48" t="s">
        <v>90</v>
      </c>
      <c r="I10" s="48" t="s">
        <v>28</v>
      </c>
      <c r="J10" s="48" t="s">
        <v>29</v>
      </c>
      <c r="M10" s="73" t="s">
        <v>107</v>
      </c>
      <c r="N10" s="74">
        <v>39100</v>
      </c>
      <c r="O10" s="74">
        <v>36600</v>
      </c>
      <c r="P10" s="75" t="s">
        <v>103</v>
      </c>
      <c r="Q10" s="76" t="s">
        <v>93</v>
      </c>
      <c r="R10" s="76" t="s">
        <v>94</v>
      </c>
      <c r="S10" s="76" t="s">
        <v>33</v>
      </c>
      <c r="T10" s="76" t="s">
        <v>95</v>
      </c>
      <c r="U10" s="77" t="s">
        <v>96</v>
      </c>
      <c r="V10" s="78" t="s">
        <v>97</v>
      </c>
      <c r="W10" s="79" t="s">
        <v>98</v>
      </c>
    </row>
    <row r="11" spans="2:23" ht="13">
      <c r="B11" s="58">
        <v>1956</v>
      </c>
      <c r="D11" s="5" t="s">
        <v>108</v>
      </c>
      <c r="E11" s="59" t="s">
        <v>84</v>
      </c>
      <c r="F11" s="59" t="s">
        <v>84</v>
      </c>
      <c r="G11" s="48" t="s">
        <v>27</v>
      </c>
      <c r="H11" s="48" t="s">
        <v>90</v>
      </c>
      <c r="I11" s="48" t="s">
        <v>28</v>
      </c>
      <c r="J11" s="48" t="s">
        <v>29</v>
      </c>
      <c r="M11" s="73" t="s">
        <v>109</v>
      </c>
      <c r="N11" s="74">
        <v>41900</v>
      </c>
      <c r="O11" s="74">
        <v>39400</v>
      </c>
      <c r="P11" s="75" t="s">
        <v>103</v>
      </c>
      <c r="Q11" s="76" t="s">
        <v>93</v>
      </c>
      <c r="R11" s="76" t="s">
        <v>94</v>
      </c>
      <c r="S11" s="76" t="s">
        <v>33</v>
      </c>
      <c r="T11" s="76" t="s">
        <v>95</v>
      </c>
      <c r="U11" s="77" t="s">
        <v>96</v>
      </c>
      <c r="V11" s="78" t="s">
        <v>97</v>
      </c>
      <c r="W11" s="79" t="s">
        <v>98</v>
      </c>
    </row>
    <row r="12" spans="2:23" ht="13">
      <c r="B12" s="58">
        <v>1957</v>
      </c>
      <c r="D12" s="2" t="s">
        <v>110</v>
      </c>
      <c r="E12" s="59" t="s">
        <v>84</v>
      </c>
      <c r="F12" s="59" t="s">
        <v>84</v>
      </c>
      <c r="G12" s="48" t="s">
        <v>32</v>
      </c>
      <c r="H12" s="80" t="s">
        <v>101</v>
      </c>
      <c r="I12" s="85" t="s">
        <v>31</v>
      </c>
      <c r="J12" s="48" t="s">
        <v>29</v>
      </c>
      <c r="M12" s="73" t="s">
        <v>111</v>
      </c>
      <c r="N12" s="74">
        <v>41900</v>
      </c>
      <c r="O12" s="74">
        <v>39400</v>
      </c>
      <c r="P12" s="75" t="s">
        <v>112</v>
      </c>
      <c r="Q12" s="76" t="s">
        <v>93</v>
      </c>
      <c r="R12" s="76" t="s">
        <v>94</v>
      </c>
      <c r="S12" s="76" t="s">
        <v>33</v>
      </c>
      <c r="T12" s="76" t="s">
        <v>95</v>
      </c>
      <c r="U12" s="77" t="s">
        <v>96</v>
      </c>
      <c r="V12" s="78" t="s">
        <v>97</v>
      </c>
      <c r="W12" s="79" t="s">
        <v>98</v>
      </c>
    </row>
    <row r="13" spans="2:23" ht="13">
      <c r="B13" s="58">
        <v>1958</v>
      </c>
      <c r="D13" s="3" t="s">
        <v>15</v>
      </c>
      <c r="E13" s="59">
        <v>36.5</v>
      </c>
      <c r="F13" s="59">
        <v>34.299999999999997</v>
      </c>
      <c r="G13" s="49" t="s">
        <v>33</v>
      </c>
      <c r="H13" s="80" t="s">
        <v>98</v>
      </c>
      <c r="I13" s="48" t="s">
        <v>34</v>
      </c>
      <c r="J13" s="48" t="s">
        <v>35</v>
      </c>
      <c r="M13" s="73" t="s">
        <v>113</v>
      </c>
      <c r="N13" s="74">
        <v>50800</v>
      </c>
      <c r="O13" s="74">
        <v>45800</v>
      </c>
      <c r="P13" s="75" t="s">
        <v>114</v>
      </c>
      <c r="Q13" s="76" t="s">
        <v>115</v>
      </c>
      <c r="R13" s="76" t="s">
        <v>116</v>
      </c>
      <c r="S13" s="76" t="s">
        <v>30</v>
      </c>
      <c r="T13" s="77" t="s">
        <v>117</v>
      </c>
      <c r="U13" s="77" t="s">
        <v>118</v>
      </c>
      <c r="V13" s="78" t="s">
        <v>119</v>
      </c>
      <c r="W13" s="79" t="s">
        <v>101</v>
      </c>
    </row>
    <row r="14" spans="2:23" ht="13">
      <c r="B14" s="58">
        <v>1959</v>
      </c>
      <c r="D14" s="3" t="s">
        <v>16</v>
      </c>
      <c r="E14" s="65">
        <v>38</v>
      </c>
      <c r="F14" s="65">
        <v>35.799999999999997</v>
      </c>
      <c r="G14" s="48" t="s">
        <v>33</v>
      </c>
      <c r="H14" s="80" t="s">
        <v>98</v>
      </c>
      <c r="I14" s="48" t="s">
        <v>34</v>
      </c>
      <c r="J14" s="48" t="s">
        <v>35</v>
      </c>
      <c r="M14" s="73" t="s">
        <v>120</v>
      </c>
      <c r="N14" s="74">
        <v>54600</v>
      </c>
      <c r="O14" s="74">
        <v>49200</v>
      </c>
      <c r="P14" s="75" t="s">
        <v>121</v>
      </c>
      <c r="Q14" s="76" t="s">
        <v>115</v>
      </c>
      <c r="R14" s="76" t="s">
        <v>116</v>
      </c>
      <c r="S14" s="76" t="s">
        <v>30</v>
      </c>
      <c r="T14" s="77" t="s">
        <v>117</v>
      </c>
      <c r="U14" s="77" t="s">
        <v>118</v>
      </c>
      <c r="V14" s="78" t="s">
        <v>119</v>
      </c>
      <c r="W14" s="79" t="s">
        <v>101</v>
      </c>
    </row>
    <row r="15" spans="2:23" ht="13">
      <c r="B15" s="58">
        <v>1960</v>
      </c>
      <c r="D15" s="3" t="s">
        <v>17</v>
      </c>
      <c r="E15" s="65">
        <v>38.9</v>
      </c>
      <c r="F15" s="65">
        <v>36.700000000000003</v>
      </c>
      <c r="G15" s="48" t="s">
        <v>33</v>
      </c>
      <c r="H15" s="80" t="s">
        <v>98</v>
      </c>
      <c r="I15" s="48" t="s">
        <v>34</v>
      </c>
      <c r="J15" s="48" t="s">
        <v>35</v>
      </c>
      <c r="M15" s="73" t="s">
        <v>122</v>
      </c>
      <c r="N15" s="74">
        <v>43500</v>
      </c>
      <c r="O15" s="74">
        <v>39200</v>
      </c>
      <c r="P15" s="75" t="s">
        <v>123</v>
      </c>
      <c r="Q15" s="76" t="s">
        <v>124</v>
      </c>
      <c r="R15" s="76" t="s">
        <v>125</v>
      </c>
      <c r="S15" s="76" t="s">
        <v>126</v>
      </c>
      <c r="T15" s="77" t="s">
        <v>127</v>
      </c>
      <c r="U15" s="77" t="s">
        <v>128</v>
      </c>
      <c r="V15" s="78" t="s">
        <v>129</v>
      </c>
      <c r="W15" s="79" t="s">
        <v>130</v>
      </c>
    </row>
    <row r="16" spans="2:23" ht="13">
      <c r="B16" s="58">
        <v>1961</v>
      </c>
      <c r="D16" s="3" t="s">
        <v>18</v>
      </c>
      <c r="E16" s="65">
        <v>41.8</v>
      </c>
      <c r="F16" s="65">
        <v>39.700000000000003</v>
      </c>
      <c r="G16" s="48" t="s">
        <v>33</v>
      </c>
      <c r="H16" s="80" t="s">
        <v>98</v>
      </c>
      <c r="I16" s="48" t="s">
        <v>34</v>
      </c>
      <c r="J16" s="48" t="s">
        <v>35</v>
      </c>
      <c r="M16" s="73" t="s">
        <v>131</v>
      </c>
      <c r="N16" s="74">
        <v>45000</v>
      </c>
      <c r="O16" s="74">
        <v>40600</v>
      </c>
      <c r="P16" s="75" t="s">
        <v>123</v>
      </c>
      <c r="Q16" s="76" t="s">
        <v>124</v>
      </c>
      <c r="R16" s="76" t="s">
        <v>125</v>
      </c>
      <c r="S16" s="76" t="s">
        <v>126</v>
      </c>
      <c r="T16" s="77" t="s">
        <v>127</v>
      </c>
      <c r="U16" s="77" t="s">
        <v>128</v>
      </c>
      <c r="V16" s="78" t="s">
        <v>129</v>
      </c>
      <c r="W16" s="79" t="s">
        <v>130</v>
      </c>
    </row>
    <row r="17" spans="2:23" s="86" customFormat="1" ht="13.5" thickBot="1">
      <c r="B17" s="58">
        <v>1962</v>
      </c>
      <c r="D17" s="3" t="s">
        <v>19</v>
      </c>
      <c r="E17" s="65">
        <v>41.8</v>
      </c>
      <c r="F17" s="65">
        <v>39.700000000000003</v>
      </c>
      <c r="G17" s="48" t="s">
        <v>33</v>
      </c>
      <c r="H17" s="80" t="s">
        <v>98</v>
      </c>
      <c r="I17" s="48" t="s">
        <v>34</v>
      </c>
      <c r="J17" s="48" t="s">
        <v>35</v>
      </c>
      <c r="K17" s="1"/>
      <c r="L17" s="1"/>
      <c r="M17" s="87" t="s">
        <v>132</v>
      </c>
      <c r="N17" s="88">
        <v>46000</v>
      </c>
      <c r="O17" s="88">
        <v>41500</v>
      </c>
      <c r="P17" s="89" t="s">
        <v>123</v>
      </c>
      <c r="Q17" s="90" t="s">
        <v>124</v>
      </c>
      <c r="R17" s="90" t="s">
        <v>125</v>
      </c>
      <c r="S17" s="90" t="s">
        <v>126</v>
      </c>
      <c r="T17" s="91" t="s">
        <v>127</v>
      </c>
      <c r="U17" s="91" t="s">
        <v>128</v>
      </c>
      <c r="V17" s="92" t="s">
        <v>129</v>
      </c>
      <c r="W17" s="93" t="s">
        <v>130</v>
      </c>
    </row>
    <row r="18" spans="2:23" s="86" customFormat="1" ht="13">
      <c r="B18" s="58">
        <v>1963</v>
      </c>
      <c r="D18" s="2" t="s">
        <v>133</v>
      </c>
      <c r="E18" s="59" t="s">
        <v>84</v>
      </c>
      <c r="F18" s="59" t="s">
        <v>84</v>
      </c>
      <c r="G18" s="94" t="s">
        <v>33</v>
      </c>
      <c r="H18" s="80" t="s">
        <v>98</v>
      </c>
      <c r="I18" s="49" t="s">
        <v>34</v>
      </c>
      <c r="J18" s="48" t="s">
        <v>35</v>
      </c>
      <c r="K18" s="1"/>
      <c r="L18" s="1"/>
      <c r="M18" s="1"/>
    </row>
    <row r="19" spans="2:23" s="86" customFormat="1" ht="13">
      <c r="B19" s="58">
        <v>1964</v>
      </c>
      <c r="D19" s="3" t="s">
        <v>134</v>
      </c>
      <c r="E19" s="65">
        <v>26.1</v>
      </c>
      <c r="F19" s="65">
        <v>24.8</v>
      </c>
      <c r="G19" s="48" t="s">
        <v>32</v>
      </c>
      <c r="H19" s="80" t="s">
        <v>101</v>
      </c>
      <c r="I19" s="48" t="s">
        <v>36</v>
      </c>
      <c r="J19" s="48" t="s">
        <v>37</v>
      </c>
      <c r="K19" s="1"/>
      <c r="L19" s="1"/>
      <c r="M19" s="1"/>
    </row>
    <row r="20" spans="2:23" s="86" customFormat="1" ht="13">
      <c r="B20" s="58">
        <v>1965</v>
      </c>
      <c r="D20" s="95" t="s">
        <v>135</v>
      </c>
      <c r="E20" s="65">
        <v>24.2</v>
      </c>
      <c r="F20" s="65">
        <v>22.9</v>
      </c>
      <c r="G20" s="48" t="s">
        <v>32</v>
      </c>
      <c r="H20" s="80" t="s">
        <v>101</v>
      </c>
      <c r="I20" s="48" t="s">
        <v>36</v>
      </c>
      <c r="J20" s="48" t="s">
        <v>37</v>
      </c>
      <c r="K20" s="1"/>
      <c r="L20" s="1"/>
      <c r="M20" s="1"/>
    </row>
    <row r="21" spans="2:23" s="86" customFormat="1" ht="13">
      <c r="B21" s="58">
        <v>1966</v>
      </c>
      <c r="D21" s="3" t="s">
        <v>20</v>
      </c>
      <c r="E21" s="65">
        <v>29</v>
      </c>
      <c r="F21" s="65">
        <v>28.3</v>
      </c>
      <c r="G21" s="48" t="s">
        <v>32</v>
      </c>
      <c r="H21" s="80" t="s">
        <v>101</v>
      </c>
      <c r="I21" s="48" t="s">
        <v>31</v>
      </c>
      <c r="J21" s="48" t="s">
        <v>37</v>
      </c>
      <c r="K21" s="1"/>
      <c r="L21" s="1"/>
      <c r="M21" s="1"/>
      <c r="N21" s="1"/>
    </row>
    <row r="22" spans="2:23" ht="13">
      <c r="B22" s="58">
        <v>1967</v>
      </c>
      <c r="D22" s="3" t="s">
        <v>21</v>
      </c>
      <c r="E22" s="59" t="s">
        <v>84</v>
      </c>
      <c r="F22" s="59" t="s">
        <v>84</v>
      </c>
      <c r="G22" s="48" t="s">
        <v>32</v>
      </c>
      <c r="H22" s="80" t="s">
        <v>101</v>
      </c>
      <c r="I22" s="48" t="s">
        <v>31</v>
      </c>
      <c r="J22" s="48" t="s">
        <v>37</v>
      </c>
    </row>
    <row r="23" spans="2:23" ht="13">
      <c r="B23" s="58">
        <v>1968</v>
      </c>
    </row>
    <row r="24" spans="2:23" ht="13">
      <c r="B24" s="58">
        <v>1969</v>
      </c>
      <c r="D24" s="96" t="s">
        <v>136</v>
      </c>
    </row>
    <row r="25" spans="2:23" ht="13">
      <c r="B25" s="58">
        <v>1970</v>
      </c>
      <c r="D25" s="97">
        <v>2.58E-2</v>
      </c>
    </row>
    <row r="26" spans="2:23" ht="13">
      <c r="B26" s="58">
        <v>1971</v>
      </c>
    </row>
    <row r="27" spans="2:23" ht="13">
      <c r="B27" s="58">
        <v>1972</v>
      </c>
      <c r="D27" s="1" t="s">
        <v>137</v>
      </c>
    </row>
    <row r="28" spans="2:23" ht="13">
      <c r="B28" s="58">
        <v>1973</v>
      </c>
      <c r="D28" s="7">
        <v>3.6</v>
      </c>
    </row>
    <row r="29" spans="2:23" ht="13">
      <c r="B29" s="58">
        <v>1974</v>
      </c>
    </row>
    <row r="30" spans="2:23" ht="13">
      <c r="B30" s="58">
        <v>1975</v>
      </c>
      <c r="D30" s="1" t="s">
        <v>138</v>
      </c>
    </row>
    <row r="31" spans="2:23" ht="13">
      <c r="B31" s="58">
        <v>1976</v>
      </c>
      <c r="D31" s="7">
        <v>4.1859999999999999</v>
      </c>
    </row>
    <row r="32" spans="2:23" ht="13">
      <c r="B32" s="58">
        <v>1977</v>
      </c>
    </row>
    <row r="33" spans="2:4" ht="13">
      <c r="B33" s="58">
        <v>1978</v>
      </c>
      <c r="D33" s="1" t="s">
        <v>139</v>
      </c>
    </row>
    <row r="34" spans="2:4" ht="13">
      <c r="B34" s="58">
        <v>1979</v>
      </c>
      <c r="D34" s="7">
        <v>2755.5</v>
      </c>
    </row>
    <row r="35" spans="2:4" ht="13">
      <c r="B35" s="58">
        <v>1980</v>
      </c>
    </row>
    <row r="36" spans="2:4" ht="13">
      <c r="B36" s="58">
        <v>1981</v>
      </c>
    </row>
    <row r="37" spans="2:4" ht="13">
      <c r="B37" s="58">
        <v>1982</v>
      </c>
    </row>
    <row r="38" spans="2:4" ht="13">
      <c r="B38" s="58">
        <v>1983</v>
      </c>
    </row>
    <row r="39" spans="2:4" ht="13">
      <c r="B39" s="58">
        <v>1984</v>
      </c>
    </row>
    <row r="40" spans="2:4" ht="13">
      <c r="B40" s="58">
        <v>1985</v>
      </c>
    </row>
    <row r="41" spans="2:4" ht="13">
      <c r="B41" s="58">
        <v>1986</v>
      </c>
    </row>
    <row r="42" spans="2:4" ht="13">
      <c r="B42" s="58">
        <v>1987</v>
      </c>
    </row>
    <row r="43" spans="2:4" ht="13">
      <c r="B43" s="58">
        <v>1988</v>
      </c>
    </row>
    <row r="44" spans="2:4" ht="13">
      <c r="B44" s="58">
        <v>1989</v>
      </c>
    </row>
    <row r="45" spans="2:4" ht="13">
      <c r="B45" s="58">
        <v>1990</v>
      </c>
    </row>
    <row r="46" spans="2:4" ht="13">
      <c r="B46" s="58">
        <v>1991</v>
      </c>
    </row>
    <row r="47" spans="2:4" ht="13">
      <c r="B47" s="58">
        <v>1992</v>
      </c>
    </row>
    <row r="48" spans="2:4" ht="13">
      <c r="B48" s="58">
        <v>1993</v>
      </c>
    </row>
    <row r="49" spans="2:2" ht="13">
      <c r="B49" s="58">
        <v>1994</v>
      </c>
    </row>
    <row r="50" spans="2:2" ht="13">
      <c r="B50" s="58">
        <v>1995</v>
      </c>
    </row>
    <row r="51" spans="2:2" ht="13">
      <c r="B51" s="58">
        <v>1996</v>
      </c>
    </row>
    <row r="52" spans="2:2" ht="13">
      <c r="B52" s="58">
        <v>1997</v>
      </c>
    </row>
    <row r="53" spans="2:2" ht="13">
      <c r="B53" s="58">
        <v>1998</v>
      </c>
    </row>
    <row r="54" spans="2:2" ht="13">
      <c r="B54" s="58">
        <v>1999</v>
      </c>
    </row>
    <row r="55" spans="2:2" ht="13">
      <c r="B55" s="58">
        <v>2000</v>
      </c>
    </row>
    <row r="56" spans="2:2" ht="13">
      <c r="B56" s="58">
        <v>2001</v>
      </c>
    </row>
    <row r="57" spans="2:2" ht="13">
      <c r="B57" s="58">
        <v>2002</v>
      </c>
    </row>
    <row r="58" spans="2:2" ht="13">
      <c r="B58" s="58">
        <v>2003</v>
      </c>
    </row>
    <row r="59" spans="2:2" ht="13">
      <c r="B59" s="58">
        <v>2004</v>
      </c>
    </row>
    <row r="60" spans="2:2" ht="13">
      <c r="B60" s="58">
        <v>2005</v>
      </c>
    </row>
    <row r="61" spans="2:2" ht="13">
      <c r="B61" s="58">
        <v>2006</v>
      </c>
    </row>
    <row r="62" spans="2:2" ht="13">
      <c r="B62" s="58">
        <v>2007</v>
      </c>
    </row>
    <row r="63" spans="2:2" ht="13">
      <c r="B63" s="58">
        <v>2008</v>
      </c>
    </row>
    <row r="64" spans="2:2" ht="13">
      <c r="B64" s="58">
        <v>2009</v>
      </c>
    </row>
    <row r="65" spans="2:2" ht="13">
      <c r="B65" s="58">
        <v>2010</v>
      </c>
    </row>
    <row r="66" spans="2:2" ht="13">
      <c r="B66" s="58">
        <v>2011</v>
      </c>
    </row>
    <row r="67" spans="2:2" ht="13">
      <c r="B67" s="58">
        <v>2012</v>
      </c>
    </row>
    <row r="68" spans="2:2" ht="13">
      <c r="B68" s="58">
        <v>2013</v>
      </c>
    </row>
    <row r="69" spans="2:2" ht="13">
      <c r="B69" s="58">
        <v>2014</v>
      </c>
    </row>
    <row r="70" spans="2:2" ht="13">
      <c r="B70" s="58">
        <v>2015</v>
      </c>
    </row>
    <row r="71" spans="2:2" ht="13">
      <c r="B71" s="58">
        <v>2016</v>
      </c>
    </row>
    <row r="72" spans="2:2" ht="13">
      <c r="B72" s="58">
        <v>2017</v>
      </c>
    </row>
    <row r="73" spans="2:2" ht="13">
      <c r="B73" s="58">
        <v>2018</v>
      </c>
    </row>
    <row r="74" spans="2:2" ht="13">
      <c r="B74" s="58">
        <v>2019</v>
      </c>
    </row>
    <row r="75" spans="2:2" ht="13">
      <c r="B75" s="58">
        <v>2020</v>
      </c>
    </row>
    <row r="76" spans="2:2" ht="13">
      <c r="B76" s="58">
        <v>2021</v>
      </c>
    </row>
    <row r="77" spans="2:2" ht="13">
      <c r="B77" s="58">
        <v>2022</v>
      </c>
    </row>
    <row r="78" spans="2:2" ht="13">
      <c r="B78" s="58">
        <v>2023</v>
      </c>
    </row>
    <row r="79" spans="2:2" ht="13">
      <c r="B79" s="58">
        <v>2024</v>
      </c>
    </row>
    <row r="80" spans="2:2" ht="13">
      <c r="B80" s="98">
        <v>2025</v>
      </c>
    </row>
  </sheetData>
  <phoneticPr fontId="10"/>
  <pageMargins left="0.70866141732283472" right="0.70866141732283472" top="0.74803149606299213" bottom="0.74803149606299213" header="0.31496062992125984" footer="0.31496062992125984"/>
  <pageSetup paperSize="8" orientation="landscape"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既存設備 </vt:lpstr>
      <vt:lpstr>導入予定設備 </vt:lpstr>
      <vt:lpstr>〈ボイラ〉マスタ</vt:lpstr>
      <vt:lpstr>〈ボイラ〉マスタ!Print_Area</vt:lpstr>
      <vt:lpstr>'既存設備 '!Print_Area</vt:lpstr>
      <vt:lpstr>'導入予定設備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2025-05-29T05:11:43Z</dcterms:modified>
</cp:coreProperties>
</file>