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codeName="ThisWorkbook"/>
  <xr:revisionPtr revIDLastSave="0" documentId="13_ncr:1_{A53B2F67-6541-4C5E-B092-27E62F2684D9}" xr6:coauthVersionLast="47" xr6:coauthVersionMax="47" xr10:uidLastSave="{00000000-0000-0000-0000-000000000000}"/>
  <workbookProtection workbookAlgorithmName="SHA-512" workbookHashValue="vcm+L0Q01+vDArhr1UywrT3+LhRcFI9KWzpg1G8M8ecVG2SOmLfulsl9dD27Z/kqGVnJMfae/1MqWtougwYc/w==" workbookSaltValue="SYGzE6HkyXE1toHwWlNRgA==" workbookSpinCount="100000" lockStructure="1"/>
  <bookViews>
    <workbookView xWindow="19090" yWindow="-110" windowWidth="19420" windowHeight="10420" tabRatio="609" xr2:uid="{00000000-000D-0000-FFFF-FFFF00000000}"/>
  </bookViews>
  <sheets>
    <sheet name="入力例" sheetId="23" r:id="rId1"/>
    <sheet name="新規登録用" sheetId="18" r:id="rId2"/>
    <sheet name="基準値" sheetId="20" r:id="rId3"/>
    <sheet name="登録申請メールテンプレート" sheetId="25" r:id="rId4"/>
    <sheet name="※編集不可※選択項目" sheetId="19" state="hidden" r:id="rId5"/>
  </sheets>
  <externalReferences>
    <externalReference r:id="rId6"/>
    <externalReference r:id="rId7"/>
  </externalReferences>
  <definedNames>
    <definedName name="_" localSheetId="1">新規登録用!#REF!</definedName>
    <definedName name="_" localSheetId="3">#REF!</definedName>
    <definedName name="_" localSheetId="0">入力例!#REF!</definedName>
    <definedName name="_">#REF!</definedName>
    <definedName name="_xlnm._FilterDatabase" localSheetId="1" hidden="1">新規登録用!$A$10:$AP$10</definedName>
    <definedName name="_xlnm._FilterDatabase" localSheetId="0" hidden="1">入力例!$A$10:$AP$10</definedName>
    <definedName name="_xlnm.Print_Area" localSheetId="2">基準値!$A$1:$K$56</definedName>
    <definedName name="_xlnm.Print_Area" localSheetId="1">新規登録用!$A$1:$W$61</definedName>
    <definedName name="_xlnm.Print_Area" localSheetId="3">登録申請メールテンプレート!$A$1:$B$27</definedName>
    <definedName name="_xlnm.Print_Area" localSheetId="0">入力例!$A$1:$AP$41</definedName>
    <definedName name="_xlnm.Print_Titles" localSheetId="1">新規登録用!$1:$10</definedName>
    <definedName name="_xlnm.Print_Titles" localSheetId="0">入力例!$1:$10</definedName>
    <definedName name="工業会" localSheetId="3">[1]製品型番リスト管理表!$AY$5:$AY$8</definedName>
    <definedName name="工業会">[1]製品型番リスト管理表!$AY$5:$AY$8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23" l="1"/>
  <c r="O41" i="23"/>
  <c r="O40" i="23"/>
  <c r="O39" i="23"/>
  <c r="O38" i="23"/>
  <c r="O37" i="23"/>
  <c r="O36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AN41" i="23"/>
  <c r="AO41" i="23" s="1"/>
  <c r="AM41" i="23"/>
  <c r="AL41" i="23"/>
  <c r="AJ41" i="23"/>
  <c r="AG41" i="23"/>
  <c r="AC41" i="23"/>
  <c r="AA41" i="23"/>
  <c r="AN40" i="23"/>
  <c r="AO40" i="23" s="1"/>
  <c r="AM40" i="23"/>
  <c r="AL40" i="23"/>
  <c r="AJ40" i="23"/>
  <c r="AG40" i="23"/>
  <c r="AC40" i="23"/>
  <c r="AA40" i="23"/>
  <c r="AD40" i="23" s="1"/>
  <c r="AN39" i="23"/>
  <c r="AO39" i="23" s="1"/>
  <c r="AM39" i="23"/>
  <c r="AL39" i="23"/>
  <c r="AJ39" i="23"/>
  <c r="AG39" i="23"/>
  <c r="AC39" i="23"/>
  <c r="AA39" i="23"/>
  <c r="AN38" i="23"/>
  <c r="AO38" i="23" s="1"/>
  <c r="AM38" i="23"/>
  <c r="AL38" i="23"/>
  <c r="AJ38" i="23"/>
  <c r="AG38" i="23"/>
  <c r="AC38" i="23"/>
  <c r="AA38" i="23"/>
  <c r="AN37" i="23"/>
  <c r="AO37" i="23" s="1"/>
  <c r="AM37" i="23"/>
  <c r="AL37" i="23"/>
  <c r="AJ37" i="23"/>
  <c r="AG37" i="23"/>
  <c r="AC37" i="23"/>
  <c r="AA37" i="23"/>
  <c r="AN36" i="23"/>
  <c r="AO36" i="23" s="1"/>
  <c r="AM36" i="23"/>
  <c r="AL36" i="23"/>
  <c r="AJ36" i="23"/>
  <c r="AG36" i="23"/>
  <c r="AC36" i="23"/>
  <c r="AA36" i="23"/>
  <c r="AN35" i="23"/>
  <c r="AO35" i="23" s="1"/>
  <c r="AM35" i="23"/>
  <c r="AL35" i="23"/>
  <c r="AJ35" i="23"/>
  <c r="AG35" i="23"/>
  <c r="AC35" i="23"/>
  <c r="AA35" i="23"/>
  <c r="AN34" i="23"/>
  <c r="AO34" i="23" s="1"/>
  <c r="AM34" i="23"/>
  <c r="AL34" i="23"/>
  <c r="AJ34" i="23"/>
  <c r="AG34" i="23"/>
  <c r="AC34" i="23"/>
  <c r="AA34" i="23"/>
  <c r="AN33" i="23"/>
  <c r="AO33" i="23" s="1"/>
  <c r="AM33" i="23"/>
  <c r="AL33" i="23"/>
  <c r="AJ33" i="23"/>
  <c r="AG33" i="23"/>
  <c r="AC33" i="23"/>
  <c r="AA33" i="23"/>
  <c r="AN32" i="23"/>
  <c r="AO32" i="23" s="1"/>
  <c r="AM32" i="23"/>
  <c r="AL32" i="23"/>
  <c r="AJ32" i="23"/>
  <c r="AG32" i="23"/>
  <c r="AC32" i="23"/>
  <c r="AA32" i="23"/>
  <c r="AD32" i="23" s="1"/>
  <c r="AN31" i="23"/>
  <c r="AO31" i="23" s="1"/>
  <c r="AM31" i="23"/>
  <c r="AL31" i="23"/>
  <c r="AJ31" i="23"/>
  <c r="AG31" i="23"/>
  <c r="AC31" i="23"/>
  <c r="AA31" i="23"/>
  <c r="AN30" i="23"/>
  <c r="AO30" i="23" s="1"/>
  <c r="AM30" i="23"/>
  <c r="AL30" i="23"/>
  <c r="AJ30" i="23"/>
  <c r="AG30" i="23"/>
  <c r="AC30" i="23"/>
  <c r="AA30" i="23"/>
  <c r="AN29" i="23"/>
  <c r="AO29" i="23" s="1"/>
  <c r="AM29" i="23"/>
  <c r="AL29" i="23"/>
  <c r="AJ29" i="23"/>
  <c r="AG29" i="23"/>
  <c r="AC29" i="23"/>
  <c r="AA29" i="23"/>
  <c r="AN28" i="23"/>
  <c r="AO28" i="23" s="1"/>
  <c r="AM28" i="23"/>
  <c r="AL28" i="23"/>
  <c r="AJ28" i="23"/>
  <c r="AG28" i="23"/>
  <c r="AC28" i="23"/>
  <c r="AA28" i="23"/>
  <c r="AN27" i="23"/>
  <c r="AO27" i="23" s="1"/>
  <c r="AM27" i="23"/>
  <c r="AL27" i="23"/>
  <c r="AJ27" i="23"/>
  <c r="AG27" i="23"/>
  <c r="AC27" i="23"/>
  <c r="AA27" i="23"/>
  <c r="AN26" i="23"/>
  <c r="AO26" i="23" s="1"/>
  <c r="AM26" i="23"/>
  <c r="AL26" i="23"/>
  <c r="AJ26" i="23"/>
  <c r="AG26" i="23"/>
  <c r="AC26" i="23"/>
  <c r="AA26" i="23"/>
  <c r="AN25" i="23"/>
  <c r="AO25" i="23" s="1"/>
  <c r="AM25" i="23"/>
  <c r="AL25" i="23"/>
  <c r="AJ25" i="23"/>
  <c r="AG25" i="23"/>
  <c r="AC25" i="23"/>
  <c r="AA25" i="23"/>
  <c r="AN24" i="23"/>
  <c r="AO24" i="23" s="1"/>
  <c r="AM24" i="23"/>
  <c r="AL24" i="23"/>
  <c r="AJ24" i="23"/>
  <c r="AG24" i="23"/>
  <c r="AC24" i="23"/>
  <c r="AA24" i="23"/>
  <c r="AD24" i="23" s="1"/>
  <c r="AN23" i="23"/>
  <c r="AO23" i="23" s="1"/>
  <c r="AM23" i="23"/>
  <c r="AL23" i="23"/>
  <c r="AJ23" i="23"/>
  <c r="AG23" i="23"/>
  <c r="AC23" i="23"/>
  <c r="AA23" i="23"/>
  <c r="AN22" i="23"/>
  <c r="AO22" i="23" s="1"/>
  <c r="AM22" i="23"/>
  <c r="AL22" i="23"/>
  <c r="AJ22" i="23"/>
  <c r="AG22" i="23"/>
  <c r="AC22" i="23"/>
  <c r="AA22" i="23"/>
  <c r="AN21" i="23"/>
  <c r="AO21" i="23" s="1"/>
  <c r="AM21" i="23"/>
  <c r="AL21" i="23"/>
  <c r="AJ21" i="23"/>
  <c r="AG21" i="23"/>
  <c r="AC21" i="23"/>
  <c r="AA21" i="23"/>
  <c r="AN20" i="23"/>
  <c r="AO20" i="23" s="1"/>
  <c r="AM20" i="23"/>
  <c r="AL20" i="23"/>
  <c r="AJ20" i="23"/>
  <c r="AG20" i="23"/>
  <c r="AC20" i="23"/>
  <c r="AA20" i="23"/>
  <c r="AN19" i="23"/>
  <c r="AO19" i="23" s="1"/>
  <c r="AM19" i="23"/>
  <c r="AL19" i="23"/>
  <c r="AJ19" i="23"/>
  <c r="AG19" i="23"/>
  <c r="AC19" i="23"/>
  <c r="AA19" i="23"/>
  <c r="AN18" i="23"/>
  <c r="AO18" i="23" s="1"/>
  <c r="AM18" i="23"/>
  <c r="AL18" i="23"/>
  <c r="AJ18" i="23"/>
  <c r="AG18" i="23"/>
  <c r="AC18" i="23"/>
  <c r="AA18" i="23"/>
  <c r="AN17" i="23"/>
  <c r="AO17" i="23" s="1"/>
  <c r="AM17" i="23"/>
  <c r="AL17" i="23"/>
  <c r="AJ17" i="23"/>
  <c r="AG17" i="23"/>
  <c r="AC17" i="23"/>
  <c r="AA17" i="23"/>
  <c r="AN16" i="23"/>
  <c r="AM16" i="23"/>
  <c r="AL16" i="23"/>
  <c r="AJ16" i="23"/>
  <c r="AG16" i="23"/>
  <c r="AC16" i="23"/>
  <c r="AA16" i="23"/>
  <c r="AN15" i="23"/>
  <c r="AM15" i="23"/>
  <c r="AL15" i="23"/>
  <c r="AJ15" i="23"/>
  <c r="AG15" i="23"/>
  <c r="AC15" i="23"/>
  <c r="AA15" i="23"/>
  <c r="AN14" i="23"/>
  <c r="AM14" i="23"/>
  <c r="AL14" i="23"/>
  <c r="AJ14" i="23"/>
  <c r="AG14" i="23"/>
  <c r="AC14" i="23"/>
  <c r="AA14" i="23"/>
  <c r="AN13" i="23"/>
  <c r="AM13" i="23"/>
  <c r="AL13" i="23"/>
  <c r="AJ13" i="23"/>
  <c r="AG13" i="23"/>
  <c r="AC13" i="23"/>
  <c r="AA13" i="23"/>
  <c r="AJ12" i="18"/>
  <c r="AJ12" i="23"/>
  <c r="AG12" i="23"/>
  <c r="AA12" i="23"/>
  <c r="AC12" i="23"/>
  <c r="AN12" i="23"/>
  <c r="AM12" i="23"/>
  <c r="AL12" i="23"/>
  <c r="AN61" i="18"/>
  <c r="AO61" i="18" s="1"/>
  <c r="AM61" i="18"/>
  <c r="AL61" i="18"/>
  <c r="AJ61" i="18"/>
  <c r="AG61" i="18"/>
  <c r="AC61" i="18"/>
  <c r="AA61" i="18"/>
  <c r="AN60" i="18"/>
  <c r="AO60" i="18" s="1"/>
  <c r="AM60" i="18"/>
  <c r="AL60" i="18"/>
  <c r="AJ60" i="18"/>
  <c r="AG60" i="18"/>
  <c r="AC60" i="18"/>
  <c r="AA60" i="18"/>
  <c r="AN59" i="18"/>
  <c r="AO59" i="18" s="1"/>
  <c r="AM59" i="18"/>
  <c r="AL59" i="18"/>
  <c r="AJ59" i="18"/>
  <c r="AG59" i="18"/>
  <c r="AC59" i="18"/>
  <c r="AA59" i="18"/>
  <c r="AN58" i="18"/>
  <c r="AO58" i="18" s="1"/>
  <c r="AM58" i="18"/>
  <c r="AL58" i="18"/>
  <c r="AJ58" i="18"/>
  <c r="AG58" i="18"/>
  <c r="AC58" i="18"/>
  <c r="AA58" i="18"/>
  <c r="AN57" i="18"/>
  <c r="AO57" i="18" s="1"/>
  <c r="AM57" i="18"/>
  <c r="AL57" i="18"/>
  <c r="AJ57" i="18"/>
  <c r="AG57" i="18"/>
  <c r="AC57" i="18"/>
  <c r="AA57" i="18"/>
  <c r="AN56" i="18"/>
  <c r="AO56" i="18" s="1"/>
  <c r="AM56" i="18"/>
  <c r="AL56" i="18"/>
  <c r="AJ56" i="18"/>
  <c r="AG56" i="18"/>
  <c r="AC56" i="18"/>
  <c r="AA56" i="18"/>
  <c r="AN55" i="18"/>
  <c r="AO55" i="18" s="1"/>
  <c r="AM55" i="18"/>
  <c r="AL55" i="18"/>
  <c r="AJ55" i="18"/>
  <c r="AG55" i="18"/>
  <c r="AC55" i="18"/>
  <c r="AA55" i="18"/>
  <c r="AN54" i="18"/>
  <c r="AO54" i="18" s="1"/>
  <c r="AM54" i="18"/>
  <c r="AL54" i="18"/>
  <c r="AJ54" i="18"/>
  <c r="AG54" i="18"/>
  <c r="AC54" i="18"/>
  <c r="AA54" i="18"/>
  <c r="AN53" i="18"/>
  <c r="AO53" i="18" s="1"/>
  <c r="AM53" i="18"/>
  <c r="AL53" i="18"/>
  <c r="AJ53" i="18"/>
  <c r="AG53" i="18"/>
  <c r="AC53" i="18"/>
  <c r="AA53" i="18"/>
  <c r="AN52" i="18"/>
  <c r="AO52" i="18" s="1"/>
  <c r="AM52" i="18"/>
  <c r="AL52" i="18"/>
  <c r="AJ52" i="18"/>
  <c r="AG52" i="18"/>
  <c r="AC52" i="18"/>
  <c r="AA52" i="18"/>
  <c r="AN51" i="18"/>
  <c r="AO51" i="18" s="1"/>
  <c r="AM51" i="18"/>
  <c r="AL51" i="18"/>
  <c r="AJ51" i="18"/>
  <c r="AG51" i="18"/>
  <c r="AC51" i="18"/>
  <c r="AA51" i="18"/>
  <c r="AN50" i="18"/>
  <c r="AO50" i="18" s="1"/>
  <c r="AM50" i="18"/>
  <c r="AL50" i="18"/>
  <c r="AJ50" i="18"/>
  <c r="AG50" i="18"/>
  <c r="AC50" i="18"/>
  <c r="AA50" i="18"/>
  <c r="AN49" i="18"/>
  <c r="AO49" i="18" s="1"/>
  <c r="AM49" i="18"/>
  <c r="AL49" i="18"/>
  <c r="AJ49" i="18"/>
  <c r="AG49" i="18"/>
  <c r="AC49" i="18"/>
  <c r="AA49" i="18"/>
  <c r="AN48" i="18"/>
  <c r="AO48" i="18" s="1"/>
  <c r="AM48" i="18"/>
  <c r="AL48" i="18"/>
  <c r="AJ48" i="18"/>
  <c r="AG48" i="18"/>
  <c r="AC48" i="18"/>
  <c r="AA48" i="18"/>
  <c r="AN47" i="18"/>
  <c r="AO47" i="18" s="1"/>
  <c r="AM47" i="18"/>
  <c r="AL47" i="18"/>
  <c r="AJ47" i="18"/>
  <c r="AG47" i="18"/>
  <c r="AC47" i="18"/>
  <c r="AA47" i="18"/>
  <c r="AN46" i="18"/>
  <c r="AO46" i="18" s="1"/>
  <c r="AM46" i="18"/>
  <c r="AL46" i="18"/>
  <c r="AJ46" i="18"/>
  <c r="AG46" i="18"/>
  <c r="AC46" i="18"/>
  <c r="AA46" i="18"/>
  <c r="AN45" i="18"/>
  <c r="AO45" i="18" s="1"/>
  <c r="AM45" i="18"/>
  <c r="AL45" i="18"/>
  <c r="AJ45" i="18"/>
  <c r="AG45" i="18"/>
  <c r="AC45" i="18"/>
  <c r="AD45" i="18" s="1"/>
  <c r="AH45" i="18" s="1"/>
  <c r="AI45" i="18" s="1"/>
  <c r="AK45" i="18" s="1"/>
  <c r="AA45" i="18"/>
  <c r="AB45" i="18" s="1"/>
  <c r="AN44" i="18"/>
  <c r="AO44" i="18" s="1"/>
  <c r="AM44" i="18"/>
  <c r="AL44" i="18"/>
  <c r="AJ44" i="18"/>
  <c r="AG44" i="18"/>
  <c r="AC44" i="18"/>
  <c r="AD44" i="18" s="1"/>
  <c r="AA44" i="18"/>
  <c r="AB44" i="18" s="1"/>
  <c r="AN43" i="18"/>
  <c r="AO43" i="18" s="1"/>
  <c r="AM43" i="18"/>
  <c r="AL43" i="18"/>
  <c r="AJ43" i="18"/>
  <c r="AG43" i="18"/>
  <c r="AC43" i="18"/>
  <c r="AD43" i="18" s="1"/>
  <c r="AA43" i="18"/>
  <c r="AB43" i="18" s="1"/>
  <c r="AN42" i="18"/>
  <c r="AO42" i="18" s="1"/>
  <c r="AM42" i="18"/>
  <c r="AL42" i="18"/>
  <c r="AJ42" i="18"/>
  <c r="AG42" i="18"/>
  <c r="AC42" i="18"/>
  <c r="AA42" i="18"/>
  <c r="AB42" i="18" s="1"/>
  <c r="AN41" i="18"/>
  <c r="AO41" i="18" s="1"/>
  <c r="AM41" i="18"/>
  <c r="AL41" i="18"/>
  <c r="AJ41" i="18"/>
  <c r="AG41" i="18"/>
  <c r="AC41" i="18"/>
  <c r="AA41" i="18"/>
  <c r="AB41" i="18" s="1"/>
  <c r="AN40" i="18"/>
  <c r="AO40" i="18" s="1"/>
  <c r="AM40" i="18"/>
  <c r="AL40" i="18"/>
  <c r="AJ40" i="18"/>
  <c r="AG40" i="18"/>
  <c r="AC40" i="18"/>
  <c r="AD40" i="18" s="1"/>
  <c r="AA40" i="18"/>
  <c r="AB40" i="18" s="1"/>
  <c r="AN39" i="18"/>
  <c r="AO39" i="18" s="1"/>
  <c r="AM39" i="18"/>
  <c r="AL39" i="18"/>
  <c r="AJ39" i="18"/>
  <c r="AG39" i="18"/>
  <c r="AC39" i="18"/>
  <c r="AA39" i="18"/>
  <c r="AB39" i="18" s="1"/>
  <c r="AN38" i="18"/>
  <c r="AO38" i="18" s="1"/>
  <c r="AM38" i="18"/>
  <c r="AL38" i="18"/>
  <c r="AJ38" i="18"/>
  <c r="AG38" i="18"/>
  <c r="AC38" i="18"/>
  <c r="AA38" i="18"/>
  <c r="AB38" i="18" s="1"/>
  <c r="AN37" i="18"/>
  <c r="AO37" i="18" s="1"/>
  <c r="AM37" i="18"/>
  <c r="AL37" i="18"/>
  <c r="AJ37" i="18"/>
  <c r="AG37" i="18"/>
  <c r="AC37" i="18"/>
  <c r="AA37" i="18"/>
  <c r="AB37" i="18" s="1"/>
  <c r="AN36" i="18"/>
  <c r="AO36" i="18" s="1"/>
  <c r="AM36" i="18"/>
  <c r="AL36" i="18"/>
  <c r="AJ36" i="18"/>
  <c r="AG36" i="18"/>
  <c r="AC36" i="18"/>
  <c r="AA36" i="18"/>
  <c r="AB36" i="18" s="1"/>
  <c r="AN35" i="18"/>
  <c r="AO35" i="18" s="1"/>
  <c r="AM35" i="18"/>
  <c r="AL35" i="18"/>
  <c r="AJ35" i="18"/>
  <c r="AG35" i="18"/>
  <c r="AC35" i="18"/>
  <c r="AA35" i="18"/>
  <c r="AB35" i="18" s="1"/>
  <c r="AN34" i="18"/>
  <c r="AO34" i="18" s="1"/>
  <c r="AM34" i="18"/>
  <c r="AL34" i="18"/>
  <c r="AJ34" i="18"/>
  <c r="AG34" i="18"/>
  <c r="AC34" i="18"/>
  <c r="AD34" i="18" s="1"/>
  <c r="AH34" i="18" s="1"/>
  <c r="AI34" i="18" s="1"/>
  <c r="AK34" i="18" s="1"/>
  <c r="AA34" i="18"/>
  <c r="AB34" i="18" s="1"/>
  <c r="AN33" i="18"/>
  <c r="AO33" i="18" s="1"/>
  <c r="AM33" i="18"/>
  <c r="AL33" i="18"/>
  <c r="AJ33" i="18"/>
  <c r="AG33" i="18"/>
  <c r="AC33" i="18"/>
  <c r="AA33" i="18"/>
  <c r="AB33" i="18" s="1"/>
  <c r="AN32" i="18"/>
  <c r="AO32" i="18" s="1"/>
  <c r="AM32" i="18"/>
  <c r="AL32" i="18"/>
  <c r="AJ32" i="18"/>
  <c r="AG32" i="18"/>
  <c r="AC32" i="18"/>
  <c r="AA32" i="18"/>
  <c r="AN31" i="18"/>
  <c r="AO31" i="18" s="1"/>
  <c r="AM31" i="18"/>
  <c r="AL31" i="18"/>
  <c r="AJ31" i="18"/>
  <c r="AG31" i="18"/>
  <c r="AC31" i="18"/>
  <c r="AA31" i="18"/>
  <c r="AN30" i="18"/>
  <c r="AO30" i="18" s="1"/>
  <c r="AM30" i="18"/>
  <c r="AL30" i="18"/>
  <c r="AJ30" i="18"/>
  <c r="AG30" i="18"/>
  <c r="AC30" i="18"/>
  <c r="AA30" i="18"/>
  <c r="AN29" i="18"/>
  <c r="AO29" i="18" s="1"/>
  <c r="AM29" i="18"/>
  <c r="AL29" i="18"/>
  <c r="AJ29" i="18"/>
  <c r="AG29" i="18"/>
  <c r="AC29" i="18"/>
  <c r="AA29" i="18"/>
  <c r="AN28" i="18"/>
  <c r="AO28" i="18" s="1"/>
  <c r="AM28" i="18"/>
  <c r="AL28" i="18"/>
  <c r="AJ28" i="18"/>
  <c r="AG28" i="18"/>
  <c r="AC28" i="18"/>
  <c r="AA28" i="18"/>
  <c r="AN27" i="18"/>
  <c r="AO27" i="18" s="1"/>
  <c r="AM27" i="18"/>
  <c r="AL27" i="18"/>
  <c r="AJ27" i="18"/>
  <c r="AG27" i="18"/>
  <c r="AC27" i="18"/>
  <c r="AA27" i="18"/>
  <c r="AN26" i="18"/>
  <c r="AO26" i="18" s="1"/>
  <c r="AM26" i="18"/>
  <c r="AL26" i="18"/>
  <c r="AJ26" i="18"/>
  <c r="AG26" i="18"/>
  <c r="AC26" i="18"/>
  <c r="AA26" i="18"/>
  <c r="AN25" i="18"/>
  <c r="AO25" i="18" s="1"/>
  <c r="AM25" i="18"/>
  <c r="AL25" i="18"/>
  <c r="AJ25" i="18"/>
  <c r="AG25" i="18"/>
  <c r="AC25" i="18"/>
  <c r="AA25" i="18"/>
  <c r="AN24" i="18"/>
  <c r="AO24" i="18" s="1"/>
  <c r="AM24" i="18"/>
  <c r="AL24" i="18"/>
  <c r="AJ24" i="18"/>
  <c r="AG24" i="18"/>
  <c r="AC24" i="18"/>
  <c r="AA24" i="18"/>
  <c r="AN23" i="18"/>
  <c r="AO23" i="18" s="1"/>
  <c r="AM23" i="18"/>
  <c r="AL23" i="18"/>
  <c r="AJ23" i="18"/>
  <c r="AG23" i="18"/>
  <c r="AC23" i="18"/>
  <c r="AA23" i="18"/>
  <c r="AN22" i="18"/>
  <c r="AO22" i="18" s="1"/>
  <c r="AM22" i="18"/>
  <c r="AL22" i="18"/>
  <c r="AJ22" i="18"/>
  <c r="AG22" i="18"/>
  <c r="AC22" i="18"/>
  <c r="AA22" i="18"/>
  <c r="AN21" i="18"/>
  <c r="AO21" i="18" s="1"/>
  <c r="AM21" i="18"/>
  <c r="AL21" i="18"/>
  <c r="AJ21" i="18"/>
  <c r="AG21" i="18"/>
  <c r="AC21" i="18"/>
  <c r="AA21" i="18"/>
  <c r="AN20" i="18"/>
  <c r="AO20" i="18" s="1"/>
  <c r="AM20" i="18"/>
  <c r="AL20" i="18"/>
  <c r="AJ20" i="18"/>
  <c r="AG20" i="18"/>
  <c r="AC20" i="18"/>
  <c r="AA20" i="18"/>
  <c r="AN19" i="18"/>
  <c r="AO19" i="18" s="1"/>
  <c r="AM19" i="18"/>
  <c r="AL19" i="18"/>
  <c r="AJ19" i="18"/>
  <c r="AG19" i="18"/>
  <c r="AC19" i="18"/>
  <c r="AA19" i="18"/>
  <c r="AO18" i="18"/>
  <c r="AN18" i="18"/>
  <c r="AM18" i="18"/>
  <c r="AL18" i="18"/>
  <c r="AJ18" i="18"/>
  <c r="AG18" i="18"/>
  <c r="AC18" i="18"/>
  <c r="AA18" i="18"/>
  <c r="AO17" i="18"/>
  <c r="AN17" i="18"/>
  <c r="AM17" i="18"/>
  <c r="AL17" i="18"/>
  <c r="AJ17" i="18"/>
  <c r="AG17" i="18"/>
  <c r="AC17" i="18"/>
  <c r="AB17" i="18"/>
  <c r="AA17" i="18"/>
  <c r="AO16" i="18"/>
  <c r="AN16" i="18"/>
  <c r="AM16" i="18"/>
  <c r="AL16" i="18"/>
  <c r="AJ16" i="18"/>
  <c r="AG16" i="18"/>
  <c r="AC16" i="18"/>
  <c r="AB16" i="18"/>
  <c r="AA16" i="18"/>
  <c r="AN15" i="18"/>
  <c r="AO15" i="18" s="1"/>
  <c r="AM15" i="18"/>
  <c r="AL15" i="18"/>
  <c r="AJ15" i="18"/>
  <c r="AG15" i="18"/>
  <c r="AC15" i="18"/>
  <c r="AB15" i="18"/>
  <c r="AA15" i="18"/>
  <c r="AO14" i="18"/>
  <c r="AN14" i="18"/>
  <c r="AM14" i="18"/>
  <c r="AL14" i="18"/>
  <c r="AJ14" i="18"/>
  <c r="AG14" i="18"/>
  <c r="AC14" i="18"/>
  <c r="AA14" i="18"/>
  <c r="AB14" i="18" s="1"/>
  <c r="AN13" i="18"/>
  <c r="AO13" i="18" s="1"/>
  <c r="AM13" i="18"/>
  <c r="AL13" i="18"/>
  <c r="AJ13" i="18"/>
  <c r="AG13" i="18"/>
  <c r="AC13" i="18"/>
  <c r="AA13" i="18"/>
  <c r="AN12" i="18"/>
  <c r="AM12" i="18"/>
  <c r="AL12" i="18"/>
  <c r="U63" i="18"/>
  <c r="U4" i="23"/>
  <c r="AD35" i="23" l="1"/>
  <c r="AD36" i="23"/>
  <c r="AD19" i="23"/>
  <c r="AE19" i="23" s="1"/>
  <c r="AD27" i="23"/>
  <c r="AH27" i="23" s="1"/>
  <c r="AI27" i="23" s="1"/>
  <c r="AK27" i="23" s="1"/>
  <c r="AD26" i="23"/>
  <c r="AD34" i="23"/>
  <c r="AF34" i="23" s="1"/>
  <c r="AD39" i="23"/>
  <c r="AH39" i="23" s="1"/>
  <c r="AI39" i="23" s="1"/>
  <c r="AK39" i="23" s="1"/>
  <c r="AD22" i="23"/>
  <c r="AH22" i="23" s="1"/>
  <c r="AI22" i="23" s="1"/>
  <c r="AK22" i="23" s="1"/>
  <c r="AD38" i="23"/>
  <c r="AD22" i="18"/>
  <c r="AH22" i="18" s="1"/>
  <c r="AI22" i="18" s="1"/>
  <c r="AK22" i="18" s="1"/>
  <c r="AD13" i="18"/>
  <c r="AF13" i="18" s="1"/>
  <c r="AD20" i="18"/>
  <c r="AD29" i="23"/>
  <c r="AH29" i="23" s="1"/>
  <c r="AI29" i="23" s="1"/>
  <c r="AK29" i="23" s="1"/>
  <c r="AD20" i="23"/>
  <c r="AE20" i="23" s="1"/>
  <c r="AD24" i="18"/>
  <c r="AH24" i="18" s="1"/>
  <c r="AI24" i="18" s="1"/>
  <c r="AK24" i="18" s="1"/>
  <c r="AD32" i="18"/>
  <c r="AH32" i="18" s="1"/>
  <c r="AI32" i="18" s="1"/>
  <c r="AK32" i="18" s="1"/>
  <c r="AD30" i="18"/>
  <c r="AH30" i="18" s="1"/>
  <c r="AI30" i="18" s="1"/>
  <c r="AK30" i="18" s="1"/>
  <c r="AD23" i="23"/>
  <c r="AH23" i="23" s="1"/>
  <c r="AI23" i="23" s="1"/>
  <c r="AK23" i="23" s="1"/>
  <c r="AD30" i="23"/>
  <c r="AD37" i="23"/>
  <c r="AF37" i="23" s="1"/>
  <c r="AB13" i="18"/>
  <c r="AD26" i="18"/>
  <c r="AH26" i="18" s="1"/>
  <c r="AI26" i="18" s="1"/>
  <c r="AK26" i="18" s="1"/>
  <c r="AD31" i="23"/>
  <c r="AE31" i="23" s="1"/>
  <c r="AD21" i="23"/>
  <c r="AH21" i="23" s="1"/>
  <c r="AI21" i="23" s="1"/>
  <c r="AK21" i="23" s="1"/>
  <c r="AD28" i="23"/>
  <c r="AH28" i="23" s="1"/>
  <c r="AI28" i="23" s="1"/>
  <c r="AK28" i="23" s="1"/>
  <c r="AD17" i="23"/>
  <c r="AE17" i="23" s="1"/>
  <c r="AD28" i="18"/>
  <c r="AH28" i="18" s="1"/>
  <c r="AI28" i="18" s="1"/>
  <c r="AK28" i="18" s="1"/>
  <c r="AD18" i="18"/>
  <c r="AF18" i="18" s="1"/>
  <c r="AD19" i="18"/>
  <c r="AF19" i="18" s="1"/>
  <c r="AD25" i="23"/>
  <c r="AH25" i="23" s="1"/>
  <c r="AI25" i="23" s="1"/>
  <c r="AK25" i="23" s="1"/>
  <c r="AD33" i="23"/>
  <c r="AE33" i="23" s="1"/>
  <c r="AD41" i="23"/>
  <c r="AE41" i="23" s="1"/>
  <c r="AD18" i="23"/>
  <c r="AE18" i="23" s="1"/>
  <c r="AO15" i="23"/>
  <c r="AO13" i="23"/>
  <c r="AO16" i="23"/>
  <c r="AO14" i="23"/>
  <c r="AH38" i="23"/>
  <c r="AI38" i="23" s="1"/>
  <c r="AK38" i="23" s="1"/>
  <c r="AF38" i="23"/>
  <c r="AE38" i="23"/>
  <c r="AH26" i="23"/>
  <c r="AI26" i="23" s="1"/>
  <c r="AK26" i="23" s="1"/>
  <c r="AF26" i="23"/>
  <c r="AE26" i="23"/>
  <c r="AH34" i="23"/>
  <c r="AI34" i="23" s="1"/>
  <c r="AK34" i="23" s="1"/>
  <c r="AE34" i="23"/>
  <c r="AH40" i="23"/>
  <c r="AI40" i="23" s="1"/>
  <c r="AK40" i="23" s="1"/>
  <c r="AF40" i="23"/>
  <c r="AE40" i="23"/>
  <c r="AH24" i="23"/>
  <c r="AI24" i="23" s="1"/>
  <c r="AK24" i="23" s="1"/>
  <c r="AF24" i="23"/>
  <c r="AE24" i="23"/>
  <c r="AH32" i="23"/>
  <c r="AI32" i="23" s="1"/>
  <c r="AK32" i="23" s="1"/>
  <c r="AF32" i="23"/>
  <c r="AE32" i="23"/>
  <c r="AD13" i="23"/>
  <c r="AD14" i="23"/>
  <c r="AF29" i="23"/>
  <c r="AE29" i="23"/>
  <c r="AH37" i="23"/>
  <c r="AI37" i="23" s="1"/>
  <c r="AK37" i="23" s="1"/>
  <c r="AD16" i="23"/>
  <c r="AH19" i="23"/>
  <c r="AI19" i="23" s="1"/>
  <c r="AK19" i="23" s="1"/>
  <c r="AH36" i="23"/>
  <c r="AI36" i="23" s="1"/>
  <c r="AK36" i="23" s="1"/>
  <c r="AF36" i="23"/>
  <c r="AE36" i="23"/>
  <c r="AH30" i="23"/>
  <c r="AI30" i="23" s="1"/>
  <c r="AK30" i="23" s="1"/>
  <c r="AF30" i="23"/>
  <c r="AE30" i="23"/>
  <c r="AD15" i="23"/>
  <c r="AE27" i="23"/>
  <c r="AH35" i="23"/>
  <c r="AI35" i="23" s="1"/>
  <c r="AK35" i="23" s="1"/>
  <c r="AF35" i="23"/>
  <c r="AE35" i="23"/>
  <c r="AB17" i="23"/>
  <c r="AB19" i="23"/>
  <c r="AB20" i="23"/>
  <c r="AB21" i="23"/>
  <c r="AB22" i="23"/>
  <c r="AB23" i="23"/>
  <c r="AB24" i="23"/>
  <c r="AB25" i="23"/>
  <c r="AB26" i="23"/>
  <c r="AB27" i="23"/>
  <c r="AB28" i="23"/>
  <c r="AB29" i="23"/>
  <c r="AB30" i="23"/>
  <c r="AB31" i="23"/>
  <c r="AB32" i="23"/>
  <c r="AB33" i="23"/>
  <c r="AB34" i="23"/>
  <c r="AB35" i="23"/>
  <c r="AB36" i="23"/>
  <c r="AB37" i="23"/>
  <c r="AB38" i="23"/>
  <c r="AB39" i="23"/>
  <c r="AB40" i="23"/>
  <c r="AB41" i="23"/>
  <c r="AD12" i="23"/>
  <c r="AE12" i="23" s="1"/>
  <c r="AE45" i="18"/>
  <c r="AF45" i="18"/>
  <c r="AB19" i="18"/>
  <c r="AD21" i="18"/>
  <c r="AE21" i="18" s="1"/>
  <c r="AB21" i="18"/>
  <c r="AB22" i="18"/>
  <c r="AD23" i="18"/>
  <c r="AH23" i="18" s="1"/>
  <c r="AI23" i="18" s="1"/>
  <c r="AK23" i="18" s="1"/>
  <c r="AB24" i="18"/>
  <c r="AD25" i="18"/>
  <c r="AH25" i="18" s="1"/>
  <c r="AI25" i="18" s="1"/>
  <c r="AK25" i="18" s="1"/>
  <c r="AB26" i="18"/>
  <c r="AD27" i="18"/>
  <c r="AF27" i="18" s="1"/>
  <c r="AB28" i="18"/>
  <c r="AD29" i="18"/>
  <c r="AH29" i="18" s="1"/>
  <c r="AI29" i="18" s="1"/>
  <c r="AK29" i="18" s="1"/>
  <c r="AB30" i="18"/>
  <c r="AD31" i="18"/>
  <c r="AF31" i="18" s="1"/>
  <c r="AB32" i="18"/>
  <c r="AD15" i="18"/>
  <c r="AE15" i="18" s="1"/>
  <c r="AF34" i="18"/>
  <c r="AD35" i="18"/>
  <c r="AH35" i="18" s="1"/>
  <c r="AI35" i="18" s="1"/>
  <c r="AK35" i="18" s="1"/>
  <c r="AD36" i="18"/>
  <c r="AE36" i="18" s="1"/>
  <c r="AD14" i="18"/>
  <c r="AF14" i="18" s="1"/>
  <c r="AD16" i="18"/>
  <c r="AF16" i="18" s="1"/>
  <c r="AD42" i="18"/>
  <c r="AE42" i="18" s="1"/>
  <c r="AB18" i="18"/>
  <c r="AD17" i="18"/>
  <c r="AF17" i="18" s="1"/>
  <c r="AD37" i="18"/>
  <c r="AH40" i="18"/>
  <c r="AI40" i="18" s="1"/>
  <c r="AK40" i="18" s="1"/>
  <c r="AH43" i="18"/>
  <c r="AI43" i="18" s="1"/>
  <c r="AK43" i="18" s="1"/>
  <c r="AH44" i="18"/>
  <c r="AI44" i="18" s="1"/>
  <c r="AK44" i="18" s="1"/>
  <c r="AH20" i="18"/>
  <c r="AI20" i="18" s="1"/>
  <c r="AK20" i="18" s="1"/>
  <c r="AF20" i="18"/>
  <c r="AE20" i="18"/>
  <c r="AH13" i="18"/>
  <c r="AI13" i="18" s="1"/>
  <c r="AK13" i="18" s="1"/>
  <c r="AB20" i="18"/>
  <c r="AB23" i="18"/>
  <c r="AB25" i="18"/>
  <c r="AB27" i="18"/>
  <c r="AB29" i="18"/>
  <c r="AB31" i="18"/>
  <c r="AD38" i="18"/>
  <c r="AF40" i="18"/>
  <c r="AE43" i="18"/>
  <c r="AD47" i="18"/>
  <c r="AB47" i="18"/>
  <c r="AD51" i="18"/>
  <c r="AB51" i="18"/>
  <c r="AD55" i="18"/>
  <c r="AB55" i="18"/>
  <c r="AD59" i="18"/>
  <c r="AB59" i="18"/>
  <c r="AE40" i="18"/>
  <c r="AD33" i="18"/>
  <c r="AD41" i="18"/>
  <c r="AF43" i="18"/>
  <c r="AD50" i="18"/>
  <c r="AB50" i="18"/>
  <c r="AD48" i="18"/>
  <c r="AB48" i="18"/>
  <c r="AD52" i="18"/>
  <c r="AB52" i="18"/>
  <c r="AD56" i="18"/>
  <c r="AB56" i="18"/>
  <c r="AD60" i="18"/>
  <c r="AB60" i="18"/>
  <c r="AD54" i="18"/>
  <c r="AB54" i="18"/>
  <c r="AD39" i="18"/>
  <c r="AE44" i="18"/>
  <c r="AD46" i="18"/>
  <c r="AB46" i="18"/>
  <c r="AD58" i="18"/>
  <c r="AB58" i="18"/>
  <c r="AF44" i="18"/>
  <c r="AD49" i="18"/>
  <c r="AB49" i="18"/>
  <c r="AD53" i="18"/>
  <c r="AB53" i="18"/>
  <c r="AD57" i="18"/>
  <c r="AB57" i="18"/>
  <c r="AD61" i="18"/>
  <c r="AB61" i="18"/>
  <c r="AE34" i="18"/>
  <c r="AB18" i="23"/>
  <c r="AB16" i="23"/>
  <c r="AB13" i="23"/>
  <c r="AB15" i="23"/>
  <c r="AB14" i="23"/>
  <c r="AE37" i="23" l="1"/>
  <c r="AF27" i="23"/>
  <c r="AE13" i="18"/>
  <c r="AF20" i="23"/>
  <c r="AE24" i="18"/>
  <c r="AF19" i="23"/>
  <c r="AE39" i="23"/>
  <c r="AF39" i="23"/>
  <c r="AF24" i="18"/>
  <c r="AF31" i="23"/>
  <c r="AH31" i="23"/>
  <c r="AI31" i="23" s="1"/>
  <c r="AK31" i="23" s="1"/>
  <c r="AE22" i="18"/>
  <c r="AF22" i="18"/>
  <c r="AF35" i="18"/>
  <c r="AH27" i="18"/>
  <c r="AI27" i="18" s="1"/>
  <c r="AK27" i="18" s="1"/>
  <c r="AE35" i="18"/>
  <c r="AF32" i="18"/>
  <c r="AF41" i="23"/>
  <c r="AE32" i="18"/>
  <c r="AE22" i="23"/>
  <c r="AF22" i="23"/>
  <c r="AH31" i="18"/>
  <c r="AI31" i="18" s="1"/>
  <c r="AK31" i="18" s="1"/>
  <c r="AE21" i="23"/>
  <c r="AH20" i="23"/>
  <c r="AI20" i="23" s="1"/>
  <c r="AK20" i="23" s="1"/>
  <c r="AF30" i="18"/>
  <c r="AF21" i="18"/>
  <c r="AE28" i="23"/>
  <c r="AF17" i="23"/>
  <c r="AE23" i="23"/>
  <c r="AE30" i="18"/>
  <c r="AF28" i="23"/>
  <c r="AF23" i="23"/>
  <c r="AH21" i="18"/>
  <c r="AI21" i="18" s="1"/>
  <c r="AK21" i="18" s="1"/>
  <c r="AH17" i="23"/>
  <c r="AI17" i="23" s="1"/>
  <c r="AK17" i="23" s="1"/>
  <c r="AH15" i="18"/>
  <c r="AI15" i="18" s="1"/>
  <c r="AK15" i="18" s="1"/>
  <c r="AF25" i="18"/>
  <c r="AF33" i="23"/>
  <c r="AF21" i="23"/>
  <c r="AH41" i="23"/>
  <c r="AI41" i="23" s="1"/>
  <c r="AK41" i="23" s="1"/>
  <c r="AE26" i="18"/>
  <c r="AE23" i="18"/>
  <c r="AH33" i="23"/>
  <c r="AI33" i="23" s="1"/>
  <c r="AK33" i="23" s="1"/>
  <c r="AF23" i="18"/>
  <c r="AE25" i="23"/>
  <c r="AF15" i="18"/>
  <c r="AF26" i="18"/>
  <c r="AE31" i="18"/>
  <c r="AF25" i="23"/>
  <c r="AE25" i="18"/>
  <c r="AH17" i="18"/>
  <c r="AI17" i="18" s="1"/>
  <c r="AK17" i="18" s="1"/>
  <c r="AE17" i="18"/>
  <c r="AE28" i="18"/>
  <c r="AE29" i="18"/>
  <c r="AH14" i="18"/>
  <c r="AI14" i="18" s="1"/>
  <c r="AK14" i="18" s="1"/>
  <c r="AF29" i="18"/>
  <c r="AE14" i="18"/>
  <c r="AH18" i="18"/>
  <c r="AI18" i="18" s="1"/>
  <c r="AK18" i="18" s="1"/>
  <c r="AH19" i="18"/>
  <c r="AI19" i="18" s="1"/>
  <c r="AK19" i="18" s="1"/>
  <c r="AE18" i="18"/>
  <c r="AE27" i="18"/>
  <c r="AE19" i="18"/>
  <c r="AF28" i="18"/>
  <c r="AF18" i="23"/>
  <c r="AH18" i="23"/>
  <c r="AI18" i="23" s="1"/>
  <c r="AK18" i="23" s="1"/>
  <c r="AH15" i="23"/>
  <c r="AI15" i="23" s="1"/>
  <c r="AK15" i="23" s="1"/>
  <c r="AF15" i="23"/>
  <c r="AE15" i="23"/>
  <c r="AH13" i="23"/>
  <c r="AI13" i="23" s="1"/>
  <c r="AK13" i="23" s="1"/>
  <c r="AF13" i="23"/>
  <c r="AE13" i="23"/>
  <c r="AH14" i="23"/>
  <c r="AI14" i="23" s="1"/>
  <c r="AK14" i="23" s="1"/>
  <c r="AF14" i="23"/>
  <c r="AE14" i="23"/>
  <c r="AH16" i="23"/>
  <c r="AI16" i="23" s="1"/>
  <c r="AK16" i="23" s="1"/>
  <c r="AF16" i="23"/>
  <c r="AE16" i="23"/>
  <c r="AF12" i="23"/>
  <c r="AH12" i="23"/>
  <c r="AI12" i="23" s="1"/>
  <c r="AK12" i="23" s="1"/>
  <c r="AH42" i="18"/>
  <c r="AI42" i="18" s="1"/>
  <c r="AK42" i="18" s="1"/>
  <c r="AF42" i="18"/>
  <c r="AH16" i="18"/>
  <c r="AI16" i="18" s="1"/>
  <c r="AK16" i="18" s="1"/>
  <c r="AE16" i="18"/>
  <c r="AH36" i="18"/>
  <c r="AI36" i="18" s="1"/>
  <c r="AK36" i="18" s="1"/>
  <c r="AF36" i="18"/>
  <c r="AH37" i="18"/>
  <c r="AI37" i="18" s="1"/>
  <c r="AK37" i="18" s="1"/>
  <c r="AF37" i="18"/>
  <c r="AE37" i="18"/>
  <c r="AH52" i="18"/>
  <c r="AI52" i="18" s="1"/>
  <c r="AK52" i="18" s="1"/>
  <c r="AF52" i="18"/>
  <c r="AE52" i="18"/>
  <c r="AH51" i="18"/>
  <c r="AI51" i="18" s="1"/>
  <c r="AK51" i="18" s="1"/>
  <c r="AF51" i="18"/>
  <c r="AE51" i="18"/>
  <c r="AH57" i="18"/>
  <c r="AI57" i="18" s="1"/>
  <c r="AK57" i="18" s="1"/>
  <c r="AF57" i="18"/>
  <c r="AE57" i="18"/>
  <c r="AH48" i="18"/>
  <c r="AI48" i="18" s="1"/>
  <c r="AK48" i="18" s="1"/>
  <c r="AF48" i="18"/>
  <c r="AE48" i="18"/>
  <c r="AH58" i="18"/>
  <c r="AI58" i="18" s="1"/>
  <c r="AK58" i="18" s="1"/>
  <c r="AF58" i="18"/>
  <c r="AE58" i="18"/>
  <c r="AH47" i="18"/>
  <c r="AI47" i="18" s="1"/>
  <c r="AK47" i="18" s="1"/>
  <c r="AF47" i="18"/>
  <c r="AE47" i="18"/>
  <c r="AH53" i="18"/>
  <c r="AI53" i="18" s="1"/>
  <c r="AK53" i="18" s="1"/>
  <c r="AF53" i="18"/>
  <c r="AE53" i="18"/>
  <c r="AH60" i="18"/>
  <c r="AI60" i="18" s="1"/>
  <c r="AK60" i="18" s="1"/>
  <c r="AF60" i="18"/>
  <c r="AE60" i="18"/>
  <c r="AH50" i="18"/>
  <c r="AI50" i="18" s="1"/>
  <c r="AK50" i="18" s="1"/>
  <c r="AF50" i="18"/>
  <c r="AE50" i="18"/>
  <c r="AH61" i="18"/>
  <c r="AI61" i="18" s="1"/>
  <c r="AK61" i="18" s="1"/>
  <c r="AE61" i="18"/>
  <c r="AF61" i="18"/>
  <c r="AH46" i="18"/>
  <c r="AI46" i="18" s="1"/>
  <c r="AK46" i="18" s="1"/>
  <c r="AF46" i="18"/>
  <c r="AE46" i="18"/>
  <c r="AH59" i="18"/>
  <c r="AI59" i="18" s="1"/>
  <c r="AK59" i="18" s="1"/>
  <c r="AF59" i="18"/>
  <c r="AE59" i="18"/>
  <c r="AH49" i="18"/>
  <c r="AI49" i="18" s="1"/>
  <c r="AK49" i="18" s="1"/>
  <c r="AE49" i="18"/>
  <c r="AF49" i="18"/>
  <c r="AH56" i="18"/>
  <c r="AI56" i="18" s="1"/>
  <c r="AK56" i="18" s="1"/>
  <c r="AF56" i="18"/>
  <c r="AE56" i="18"/>
  <c r="AH41" i="18"/>
  <c r="AI41" i="18" s="1"/>
  <c r="AK41" i="18" s="1"/>
  <c r="AF41" i="18"/>
  <c r="AE41" i="18"/>
  <c r="AH38" i="18"/>
  <c r="AI38" i="18" s="1"/>
  <c r="AK38" i="18" s="1"/>
  <c r="AF38" i="18"/>
  <c r="AE38" i="18"/>
  <c r="AH33" i="18"/>
  <c r="AI33" i="18" s="1"/>
  <c r="AK33" i="18" s="1"/>
  <c r="AF33" i="18"/>
  <c r="AE33" i="18"/>
  <c r="AH54" i="18"/>
  <c r="AI54" i="18" s="1"/>
  <c r="AK54" i="18" s="1"/>
  <c r="AF54" i="18"/>
  <c r="AE54" i="18"/>
  <c r="AH39" i="18"/>
  <c r="AI39" i="18" s="1"/>
  <c r="AK39" i="18" s="1"/>
  <c r="AF39" i="18"/>
  <c r="AE39" i="18"/>
  <c r="AH55" i="18"/>
  <c r="AI55" i="18" s="1"/>
  <c r="AK55" i="18" s="1"/>
  <c r="AF55" i="18"/>
  <c r="AE55" i="18"/>
  <c r="A61" i="18" l="1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B37" i="19" l="1"/>
  <c r="B35" i="19"/>
  <c r="B33" i="19"/>
  <c r="B32" i="19"/>
  <c r="B30" i="19"/>
  <c r="B29" i="19"/>
  <c r="AG12" i="18"/>
  <c r="B44" i="19"/>
  <c r="B43" i="19"/>
  <c r="B42" i="19"/>
  <c r="B41" i="19"/>
  <c r="B40" i="19"/>
  <c r="B39" i="19"/>
  <c r="B38" i="19"/>
  <c r="B36" i="19"/>
  <c r="B34" i="19"/>
  <c r="B31" i="19"/>
  <c r="B26" i="19" l="1"/>
  <c r="B25" i="19"/>
  <c r="B24" i="19"/>
  <c r="B23" i="19"/>
  <c r="B22" i="19"/>
  <c r="B21" i="19"/>
  <c r="B20" i="19"/>
  <c r="B19" i="19"/>
  <c r="B18" i="19"/>
  <c r="B17" i="19"/>
  <c r="AC12" i="18"/>
  <c r="AA12" i="18" l="1"/>
  <c r="AD12" i="18" s="1"/>
  <c r="AH12" i="18" s="1"/>
  <c r="AI12" i="18" s="1"/>
  <c r="AK12" i="18" s="1"/>
  <c r="AF12" i="18" l="1"/>
  <c r="AE12" i="18"/>
  <c r="AB12" i="18"/>
  <c r="E61" i="18" l="1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E48" i="18"/>
  <c r="D48" i="18"/>
  <c r="E47" i="18"/>
  <c r="D47" i="18"/>
  <c r="E46" i="18"/>
  <c r="D46" i="18"/>
  <c r="E45" i="18"/>
  <c r="D45" i="18"/>
  <c r="E44" i="18"/>
  <c r="D44" i="18"/>
  <c r="E43" i="18"/>
  <c r="D43" i="18"/>
  <c r="E42" i="18"/>
  <c r="D42" i="18"/>
  <c r="E41" i="18"/>
  <c r="D41" i="18"/>
  <c r="E40" i="18"/>
  <c r="D40" i="18"/>
  <c r="E39" i="18"/>
  <c r="D39" i="18"/>
  <c r="E38" i="18"/>
  <c r="D38" i="18"/>
  <c r="E37" i="18"/>
  <c r="D37" i="18"/>
  <c r="E36" i="18"/>
  <c r="D36" i="18"/>
  <c r="E35" i="18"/>
  <c r="D35" i="18"/>
  <c r="E34" i="18"/>
  <c r="D34" i="18"/>
  <c r="E33" i="18"/>
  <c r="D33" i="18"/>
  <c r="E32" i="18"/>
  <c r="D32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I6" i="18"/>
  <c r="R6" i="18"/>
  <c r="Q6" i="18"/>
  <c r="P6" i="18"/>
  <c r="O6" i="18"/>
  <c r="N6" i="18"/>
  <c r="M6" i="18"/>
  <c r="L6" i="18"/>
  <c r="K6" i="18"/>
  <c r="J6" i="18"/>
  <c r="H6" i="18"/>
  <c r="G6" i="18"/>
  <c r="F6" i="18"/>
  <c r="E6" i="18"/>
  <c r="D6" i="18"/>
  <c r="C6" i="18"/>
  <c r="B6" i="18"/>
  <c r="R6" i="23" l="1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B13" i="23" l="1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12" i="23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12" i="18"/>
  <c r="G4" i="18" s="1"/>
  <c r="AL10" i="18" s="1"/>
  <c r="AL63" i="18" s="1"/>
  <c r="D37" i="23" l="1"/>
  <c r="E37" i="23"/>
  <c r="D20" i="23"/>
  <c r="E20" i="23"/>
  <c r="E35" i="23"/>
  <c r="D35" i="23"/>
  <c r="E27" i="23"/>
  <c r="D27" i="23"/>
  <c r="E19" i="23"/>
  <c r="D19" i="23"/>
  <c r="D36" i="23"/>
  <c r="E36" i="23"/>
  <c r="D28" i="23"/>
  <c r="E28" i="23"/>
  <c r="E34" i="23"/>
  <c r="D34" i="23"/>
  <c r="E26" i="23"/>
  <c r="D26" i="23"/>
  <c r="E18" i="23"/>
  <c r="D18" i="23"/>
  <c r="E21" i="23"/>
  <c r="D21" i="23"/>
  <c r="E41" i="23"/>
  <c r="D41" i="23"/>
  <c r="E25" i="23"/>
  <c r="D25" i="23"/>
  <c r="D40" i="23"/>
  <c r="E40" i="23"/>
  <c r="D32" i="23"/>
  <c r="E32" i="23"/>
  <c r="D24" i="23"/>
  <c r="E24" i="23"/>
  <c r="D16" i="23"/>
  <c r="E16" i="23"/>
  <c r="E13" i="23"/>
  <c r="D13" i="23"/>
  <c r="E33" i="23"/>
  <c r="D33" i="23"/>
  <c r="E39" i="23"/>
  <c r="D39" i="23"/>
  <c r="E31" i="23"/>
  <c r="D31" i="23"/>
  <c r="E23" i="23"/>
  <c r="D23" i="23"/>
  <c r="E15" i="23"/>
  <c r="D15" i="23"/>
  <c r="D29" i="23"/>
  <c r="E29" i="23"/>
  <c r="E17" i="23"/>
  <c r="D17" i="23"/>
  <c r="G4" i="23"/>
  <c r="AL10" i="23" s="1"/>
  <c r="AL43" i="23" s="1"/>
  <c r="D12" i="23"/>
  <c r="E12" i="23"/>
  <c r="E38" i="23"/>
  <c r="D38" i="23"/>
  <c r="E30" i="23"/>
  <c r="D30" i="23"/>
  <c r="E22" i="23"/>
  <c r="D22" i="23"/>
  <c r="E14" i="23"/>
  <c r="D14" i="23"/>
  <c r="N41" i="23"/>
  <c r="AP41" i="23" s="1"/>
  <c r="N40" i="23"/>
  <c r="AP40" i="23" s="1"/>
  <c r="N39" i="23"/>
  <c r="AP39" i="23" s="1"/>
  <c r="N38" i="23"/>
  <c r="AP38" i="23" s="1"/>
  <c r="N37" i="23"/>
  <c r="AP37" i="23" s="1"/>
  <c r="N36" i="23"/>
  <c r="AP36" i="23" s="1"/>
  <c r="N35" i="23"/>
  <c r="AP35" i="23" s="1"/>
  <c r="N34" i="23"/>
  <c r="AP34" i="23" s="1"/>
  <c r="N33" i="23"/>
  <c r="AP33" i="23" s="1"/>
  <c r="N32" i="23"/>
  <c r="AP32" i="23" s="1"/>
  <c r="N31" i="23"/>
  <c r="AP31" i="23" s="1"/>
  <c r="N30" i="23"/>
  <c r="AP30" i="23" s="1"/>
  <c r="N29" i="23"/>
  <c r="AP29" i="23" s="1"/>
  <c r="N28" i="23"/>
  <c r="AP28" i="23" s="1"/>
  <c r="N27" i="23"/>
  <c r="AP27" i="23" s="1"/>
  <c r="N26" i="23"/>
  <c r="AP26" i="23" s="1"/>
  <c r="N25" i="23"/>
  <c r="AP25" i="23" s="1"/>
  <c r="N24" i="23"/>
  <c r="AP24" i="23" s="1"/>
  <c r="N23" i="23"/>
  <c r="AP23" i="23" s="1"/>
  <c r="N22" i="23"/>
  <c r="AP22" i="23" s="1"/>
  <c r="N21" i="23"/>
  <c r="AP21" i="23" s="1"/>
  <c r="N20" i="23"/>
  <c r="AP20" i="23" s="1"/>
  <c r="N19" i="23"/>
  <c r="AP19" i="23" s="1"/>
  <c r="N18" i="23"/>
  <c r="AP18" i="23" s="1"/>
  <c r="N17" i="23"/>
  <c r="AP17" i="23" s="1"/>
  <c r="C6" i="23"/>
  <c r="B6" i="23"/>
  <c r="X4" i="23"/>
  <c r="AB12" i="23"/>
  <c r="AO12" i="23" l="1"/>
  <c r="N16" i="23"/>
  <c r="AP16" i="23" s="1"/>
  <c r="AM43" i="23"/>
  <c r="AM44" i="23" s="1"/>
  <c r="AO43" i="23" l="1"/>
  <c r="N12" i="23"/>
  <c r="AP12" i="23" s="1"/>
  <c r="N15" i="23"/>
  <c r="AP15" i="23" s="1"/>
  <c r="N13" i="23"/>
  <c r="AP13" i="23" s="1"/>
  <c r="N14" i="23"/>
  <c r="AP14" i="23" s="1"/>
  <c r="AP43" i="23" l="1"/>
  <c r="AO12" i="18"/>
  <c r="AO63" i="18" s="1"/>
  <c r="AM63" i="18"/>
  <c r="AM64" i="18" s="1"/>
  <c r="U4" i="18"/>
  <c r="N13" i="18" l="1"/>
  <c r="AP13" i="18" s="1"/>
  <c r="N14" i="18"/>
  <c r="AP14" i="18" s="1"/>
  <c r="N15" i="18"/>
  <c r="AP15" i="18" s="1"/>
  <c r="N16" i="18"/>
  <c r="AP16" i="18" s="1"/>
  <c r="N17" i="18"/>
  <c r="AP17" i="18" s="1"/>
  <c r="N18" i="18"/>
  <c r="AP18" i="18" s="1"/>
  <c r="N19" i="18"/>
  <c r="AP19" i="18" s="1"/>
  <c r="N20" i="18"/>
  <c r="AP20" i="18" s="1"/>
  <c r="N21" i="18"/>
  <c r="AP21" i="18" s="1"/>
  <c r="N22" i="18"/>
  <c r="AP22" i="18" s="1"/>
  <c r="N23" i="18"/>
  <c r="AP23" i="18" s="1"/>
  <c r="N24" i="18"/>
  <c r="AP24" i="18" s="1"/>
  <c r="N25" i="18"/>
  <c r="AP25" i="18" s="1"/>
  <c r="N26" i="18"/>
  <c r="AP26" i="18" s="1"/>
  <c r="N27" i="18"/>
  <c r="AP27" i="18" s="1"/>
  <c r="N28" i="18"/>
  <c r="AP28" i="18" s="1"/>
  <c r="N29" i="18"/>
  <c r="AP29" i="18" s="1"/>
  <c r="N30" i="18"/>
  <c r="AP30" i="18" s="1"/>
  <c r="N31" i="18"/>
  <c r="AP31" i="18" s="1"/>
  <c r="N32" i="18"/>
  <c r="AP32" i="18" s="1"/>
  <c r="N33" i="18"/>
  <c r="AP33" i="18" s="1"/>
  <c r="N34" i="18"/>
  <c r="AP34" i="18" s="1"/>
  <c r="N35" i="18"/>
  <c r="AP35" i="18" s="1"/>
  <c r="N36" i="18"/>
  <c r="AP36" i="18" s="1"/>
  <c r="N37" i="18"/>
  <c r="AP37" i="18" s="1"/>
  <c r="N38" i="18"/>
  <c r="AP38" i="18" s="1"/>
  <c r="N39" i="18"/>
  <c r="AP39" i="18" s="1"/>
  <c r="N40" i="18"/>
  <c r="AP40" i="18" s="1"/>
  <c r="N41" i="18"/>
  <c r="AP41" i="18" s="1"/>
  <c r="N42" i="18"/>
  <c r="AP42" i="18" s="1"/>
  <c r="N43" i="18"/>
  <c r="AP43" i="18" s="1"/>
  <c r="N44" i="18"/>
  <c r="AP44" i="18" s="1"/>
  <c r="N45" i="18"/>
  <c r="AP45" i="18" s="1"/>
  <c r="N46" i="18"/>
  <c r="AP46" i="18" s="1"/>
  <c r="N47" i="18"/>
  <c r="AP47" i="18" s="1"/>
  <c r="N48" i="18"/>
  <c r="AP48" i="18" s="1"/>
  <c r="N49" i="18"/>
  <c r="AP49" i="18" s="1"/>
  <c r="N50" i="18"/>
  <c r="AP50" i="18" s="1"/>
  <c r="N51" i="18"/>
  <c r="AP51" i="18" s="1"/>
  <c r="N52" i="18"/>
  <c r="AP52" i="18" s="1"/>
  <c r="N53" i="18"/>
  <c r="AP53" i="18" s="1"/>
  <c r="N54" i="18"/>
  <c r="AP54" i="18" s="1"/>
  <c r="N55" i="18"/>
  <c r="AP55" i="18" s="1"/>
  <c r="N56" i="18"/>
  <c r="AP56" i="18" s="1"/>
  <c r="N57" i="18"/>
  <c r="AP57" i="18" s="1"/>
  <c r="N58" i="18"/>
  <c r="AP58" i="18" s="1"/>
  <c r="N59" i="18"/>
  <c r="AP59" i="18" s="1"/>
  <c r="N60" i="18"/>
  <c r="AP60" i="18" s="1"/>
  <c r="N61" i="18"/>
  <c r="AP61" i="18" s="1"/>
  <c r="N12" i="18" l="1"/>
  <c r="AP12" i="18" s="1"/>
  <c r="AP63" i="18" l="1"/>
</calcChain>
</file>

<file path=xl/sharedStrings.xml><?xml version="1.0" encoding="utf-8"?>
<sst xmlns="http://schemas.openxmlformats.org/spreadsheetml/2006/main" count="434" uniqueCount="154">
  <si>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</si>
  <si>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</si>
  <si>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</si>
  <si>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</si>
  <si>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(例)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</si>
  <si>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</si>
  <si>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</si>
  <si>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</si>
  <si>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</si>
  <si>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</si>
  <si>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</si>
  <si>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</si>
  <si>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</si>
  <si>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</si>
  <si>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</si>
  <si>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</si>
  <si>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</si>
  <si>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</si>
  <si>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phoneticPr fontId="18"/>
  </si>
  <si>
    <t>設備区分</t>
    <rPh sb="0" eb="2">
      <t>セツビ</t>
    </rPh>
    <rPh sb="2" eb="4">
      <t>クブン</t>
    </rPh>
    <phoneticPr fontId="18"/>
  </si>
  <si>
    <t>XYZヒートポンプ</t>
    <phoneticPr fontId="18"/>
  </si>
  <si>
    <t>数値</t>
    <phoneticPr fontId="18"/>
  </si>
  <si>
    <t>入力要否</t>
    <rPh sb="0" eb="2">
      <t>ニュウリョク</t>
    </rPh>
    <rPh sb="2" eb="4">
      <t>ヨウヒ</t>
    </rPh>
    <phoneticPr fontId="18"/>
  </si>
  <si>
    <t>申請年月日</t>
    <phoneticPr fontId="18"/>
  </si>
  <si>
    <t>申請製品数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</si>
  <si>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</si>
  <si>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</si>
  <si>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性能値</t>
    <rPh sb="0" eb="3">
      <t>セイノウチ</t>
    </rPh>
    <phoneticPr fontId="18"/>
  </si>
  <si>
    <t>熱源／方式</t>
    <rPh sb="0" eb="2">
      <t>ネツゲン</t>
    </rPh>
    <rPh sb="3" eb="5">
      <t>ホウシキ</t>
    </rPh>
    <phoneticPr fontId="1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</si>
  <si>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8"/>
  </si>
  <si>
    <t>掛かり増し経費
（設備費）</t>
    <rPh sb="0" eb="1">
      <t>カ</t>
    </rPh>
    <rPh sb="3" eb="4">
      <t>マ</t>
    </rPh>
    <rPh sb="5" eb="7">
      <t>ケイヒ</t>
    </rPh>
    <rPh sb="9" eb="12">
      <t>セツビヒ</t>
    </rPh>
    <phoneticPr fontId="18"/>
  </si>
  <si>
    <r>
      <t xml:space="preserve">掛かり増し経費
</t>
    </r>
    <r>
      <rPr>
        <sz val="11"/>
        <color theme="1"/>
        <rFont val="Meiryo UI"/>
        <family val="3"/>
        <charset val="128"/>
      </rPr>
      <t>（設計費・工事費）</t>
    </r>
    <rPh sb="0" eb="1">
      <t>カ</t>
    </rPh>
    <rPh sb="3" eb="4">
      <t>マ</t>
    </rPh>
    <rPh sb="5" eb="7">
      <t>ケイヒ</t>
    </rPh>
    <rPh sb="9" eb="11">
      <t>セッケイ</t>
    </rPh>
    <rPh sb="11" eb="12">
      <t>ヒ</t>
    </rPh>
    <rPh sb="13" eb="16">
      <t>コウジヒ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</si>
  <si>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</si>
  <si>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温水ヒートポンプ</t>
    <rPh sb="0" eb="2">
      <t>オンスイ</t>
    </rPh>
    <phoneticPr fontId="18"/>
  </si>
  <si>
    <t>水熱源／循環式</t>
    <rPh sb="0" eb="1">
      <t>ミズ</t>
    </rPh>
    <rPh sb="1" eb="3">
      <t>ネツゲン</t>
    </rPh>
    <rPh sb="4" eb="7">
      <t>ジュンカンシキ</t>
    </rPh>
    <phoneticPr fontId="18"/>
  </si>
  <si>
    <t>水熱源／一過式</t>
    <rPh sb="0" eb="1">
      <t>ミズ</t>
    </rPh>
    <rPh sb="1" eb="3">
      <t>ネツゲン</t>
    </rPh>
    <phoneticPr fontId="18"/>
  </si>
  <si>
    <t>熱源水入口温度：12℃以上～22℃未満</t>
    <rPh sb="0" eb="2">
      <t>ネツゲン</t>
    </rPh>
    <rPh sb="2" eb="3">
      <t>スイ</t>
    </rPh>
    <rPh sb="3" eb="5">
      <t>イリグチ</t>
    </rPh>
    <rPh sb="5" eb="7">
      <t>オンド</t>
    </rPh>
    <rPh sb="11" eb="13">
      <t>イジョウ</t>
    </rPh>
    <rPh sb="17" eb="19">
      <t>ミマン</t>
    </rPh>
    <phoneticPr fontId="18"/>
  </si>
  <si>
    <t>熱源水入口温度：0℃以下</t>
    <rPh sb="10" eb="12">
      <t>イカ</t>
    </rPh>
    <phoneticPr fontId="18"/>
  </si>
  <si>
    <t>熱源水入口温度：50℃以上</t>
    <phoneticPr fontId="18"/>
  </si>
  <si>
    <t>測定条件①</t>
    <phoneticPr fontId="18"/>
  </si>
  <si>
    <t>最終更新日</t>
    <rPh sb="0" eb="2">
      <t>サイシュウ</t>
    </rPh>
    <rPh sb="2" eb="5">
      <t>コウシンビ</t>
    </rPh>
    <phoneticPr fontId="18"/>
  </si>
  <si>
    <t>熱源/方式</t>
    <rPh sb="0" eb="2">
      <t>ネツゲン</t>
    </rPh>
    <rPh sb="3" eb="5">
      <t>ホウシキ</t>
    </rPh>
    <phoneticPr fontId="18"/>
  </si>
  <si>
    <t>熱源水入口温度：12℃以上～22℃未満</t>
  </si>
  <si>
    <t>水・空気両熱源／循環式</t>
    <rPh sb="0" eb="1">
      <t>ミズ</t>
    </rPh>
    <rPh sb="2" eb="4">
      <t>クウキ</t>
    </rPh>
    <rPh sb="4" eb="5">
      <t>リョウ</t>
    </rPh>
    <rPh sb="5" eb="7">
      <t>ネツゲン</t>
    </rPh>
    <rPh sb="8" eb="11">
      <t>ジュンカンシキ</t>
    </rPh>
    <phoneticPr fontId="18"/>
  </si>
  <si>
    <t>水・空気両熱源／一過式</t>
    <rPh sb="0" eb="1">
      <t>ミズ</t>
    </rPh>
    <rPh sb="2" eb="4">
      <t>クウキ</t>
    </rPh>
    <rPh sb="5" eb="7">
      <t>ネツゲン</t>
    </rPh>
    <rPh sb="8" eb="11">
      <t>イッカシキ</t>
    </rPh>
    <phoneticPr fontId="18"/>
  </si>
  <si>
    <t>水・空気両熱源／循環式</t>
    <rPh sb="0" eb="1">
      <t>ミズ</t>
    </rPh>
    <rPh sb="2" eb="4">
      <t>クウキ</t>
    </rPh>
    <rPh sb="5" eb="7">
      <t>ネツゲン</t>
    </rPh>
    <rPh sb="8" eb="11">
      <t>ジュンカンシキ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</si>
  <si>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</si>
  <si>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宛先</t>
    <rPh sb="0" eb="2">
      <t>アテサキ</t>
    </rPh>
    <phoneticPr fontId="18"/>
  </si>
  <si>
    <t>件名</t>
    <rPh sb="0" eb="2">
      <t>ケンメイ</t>
    </rPh>
    <phoneticPr fontId="18"/>
  </si>
  <si>
    <t xml:space="preserve">
メール本文</t>
    <rPh sb="4" eb="6">
      <t>ホンブン</t>
    </rPh>
    <phoneticPr fontId="18"/>
  </si>
  <si>
    <t>温水出口温度：45℃以上～65℃未満
（ΔT：温水入出口温度差）：5℃～10℃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phoneticPr fontId="18"/>
  </si>
  <si>
    <t>温水出口温度：65℃以上～75℃未満
（ΔT：温水入出口温度差）：48℃以上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rPh sb="36" eb="38">
      <t>イジョウ</t>
    </rPh>
    <phoneticPr fontId="18"/>
  </si>
  <si>
    <t>温水出口温度：75℃以上～90℃未満
（ΔT：温水入出口温度差）：5℃～10℃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phoneticPr fontId="18"/>
  </si>
  <si>
    <t>温水出口温度：65℃以上～75℃未満
（ΔT：温水入出口温度差）：5℃～10℃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phoneticPr fontId="18"/>
  </si>
  <si>
    <t>温水出口温度：90℃以上
（ΔT：温水入出口温度差）：5℃～10℃</t>
    <rPh sb="0" eb="4">
      <t>オンスイデグチ</t>
    </rPh>
    <rPh sb="4" eb="6">
      <t>オンド</t>
    </rPh>
    <rPh sb="10" eb="12">
      <t>イジョウ</t>
    </rPh>
    <rPh sb="17" eb="19">
      <t>オンスイ</t>
    </rPh>
    <rPh sb="19" eb="20">
      <t>ハイ</t>
    </rPh>
    <rPh sb="20" eb="22">
      <t>デグチ</t>
    </rPh>
    <rPh sb="22" eb="24">
      <t>オンド</t>
    </rPh>
    <rPh sb="24" eb="25">
      <t>サ</t>
    </rPh>
    <phoneticPr fontId="18"/>
  </si>
  <si>
    <t>熱源水入口温度：12℃以上～22℃未満</t>
    <phoneticPr fontId="18"/>
  </si>
  <si>
    <t>熱源水入口温度：50℃以上</t>
    <phoneticPr fontId="18"/>
  </si>
  <si>
    <t>温水出口温度：45℃以上～65℃未満
（ΔT：温水入出口温度差）：5℃～10℃</t>
    <phoneticPr fontId="18"/>
  </si>
  <si>
    <t>熱源水入口温度：30℃以上～40℃未満</t>
    <phoneticPr fontId="18"/>
  </si>
  <si>
    <t>非公表</t>
    <rPh sb="0" eb="3">
      <t>ヒコウヒョウ</t>
    </rPh>
    <phoneticPr fontId="18"/>
  </si>
  <si>
    <t>非公表</t>
    <phoneticPr fontId="18"/>
  </si>
  <si>
    <t>ワイルドカードの内訳一覧</t>
    <phoneticPr fontId="18"/>
  </si>
  <si>
    <t>非公表</t>
    <phoneticPr fontId="18"/>
  </si>
  <si>
    <t>BBB</t>
    <phoneticPr fontId="18"/>
  </si>
  <si>
    <t>aaaa-bbbb■</t>
    <phoneticPr fontId="18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</si>
  <si>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8"/>
  </si>
  <si>
    <t>ワイルドカード
未入力
判定</t>
    <rPh sb="8" eb="11">
      <t>ミニュウリョク</t>
    </rPh>
    <rPh sb="12" eb="14">
      <t>ハンテイ</t>
    </rPh>
    <phoneticPr fontId="18"/>
  </si>
  <si>
    <t>XYZヒートポンプ</t>
  </si>
  <si>
    <t>型番審査</t>
    <rPh sb="0" eb="2">
      <t>カタバン</t>
    </rPh>
    <rPh sb="2" eb="4">
      <t>シンサ</t>
    </rPh>
    <phoneticPr fontId="18"/>
  </si>
  <si>
    <t>サンプル対象</t>
    <rPh sb="4" eb="6">
      <t>タイショウ</t>
    </rPh>
    <phoneticPr fontId="18"/>
  </si>
  <si>
    <t>審査結果</t>
    <rPh sb="0" eb="2">
      <t>シンサ</t>
    </rPh>
    <rPh sb="2" eb="4">
      <t>ケッカ</t>
    </rPh>
    <phoneticPr fontId="18"/>
  </si>
  <si>
    <t>産業ヒートポンプ</t>
    <rPh sb="0" eb="2">
      <t>サンギョウ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</si>
  <si>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</si>
  <si>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マルマルマル</t>
  </si>
  <si>
    <t>マルマルマル</t>
    <phoneticPr fontId="18"/>
  </si>
  <si>
    <t>マルマルマル</t>
    <phoneticPr fontId="18"/>
  </si>
  <si>
    <t>Ver.</t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</si>
  <si>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"/>
  </si>
  <si>
    <t>産業ヒートポンプ(温水ヒートポンプ)</t>
    <rPh sb="0" eb="2">
      <t>サンギョウ</t>
    </rPh>
    <rPh sb="9" eb="11">
      <t>オンスイ</t>
    </rPh>
    <phoneticPr fontId="18"/>
  </si>
  <si>
    <t>種別</t>
    <rPh sb="0" eb="2">
      <t>シュベツ</t>
    </rPh>
    <phoneticPr fontId="18"/>
  </si>
  <si>
    <t>測定条件①</t>
    <rPh sb="0" eb="4">
      <t>ソクテイジョウケン</t>
    </rPh>
    <phoneticPr fontId="18"/>
  </si>
  <si>
    <t>測定条件②</t>
    <phoneticPr fontId="18"/>
  </si>
  <si>
    <t>基準値
(COP)</t>
  </si>
  <si>
    <t>性能値
(COP)</t>
    <rPh sb="0" eb="2">
      <t>セイノウ</t>
    </rPh>
    <rPh sb="2" eb="3">
      <t>チ</t>
    </rPh>
    <phoneticPr fontId="18"/>
  </si>
  <si>
    <t>希望小売価格
(千円)</t>
    <rPh sb="0" eb="6">
      <t>キボウコウリカカク</t>
    </rPh>
    <rPh sb="8" eb="9">
      <t>セン</t>
    </rPh>
    <rPh sb="9" eb="10">
      <t>エン</t>
    </rPh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</si>
  <si>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</si>
  <si>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性能値(COP)：</t>
    <rPh sb="0" eb="2">
      <t>セイノウ</t>
    </rPh>
    <rPh sb="2" eb="3">
      <t>チ</t>
    </rPh>
    <phoneticPr fontId="18"/>
  </si>
  <si>
    <t>空気熱源／一過式</t>
  </si>
  <si>
    <t>温水出口温度：75℃以上～90℃未満
（ΔT：温水入出口温度差）：48℃以上</t>
  </si>
  <si>
    <t>温水出口温度：75℃以上～90℃未満
（ΔT：温水入出口温度差）：48℃以上</t>
    <phoneticPr fontId="18"/>
  </si>
  <si>
    <t>温水出口温度：75℃以上～90℃未満
（ΔT：温水入出口温度差）：48℃以上</t>
    <rPh sb="0" eb="4">
      <t>オンスイデグチ</t>
    </rPh>
    <rPh sb="4" eb="6">
      <t>オンド</t>
    </rPh>
    <rPh sb="10" eb="12">
      <t>イジョウ</t>
    </rPh>
    <rPh sb="16" eb="18">
      <t>ミマン</t>
    </rPh>
    <rPh sb="36" eb="38">
      <t>イジョウ</t>
    </rPh>
    <phoneticPr fontId="18"/>
  </si>
  <si>
    <t>1.0</t>
    <phoneticPr fontId="18"/>
  </si>
  <si>
    <t>測定条件①
プルダウン選択用
(選択項目数)</t>
    <rPh sb="0" eb="4">
      <t>ソクテイジョウケン</t>
    </rPh>
    <rPh sb="11" eb="14">
      <t>センタクヨウ</t>
    </rPh>
    <rPh sb="16" eb="18">
      <t>センタク</t>
    </rPh>
    <rPh sb="18" eb="21">
      <t>コウモクスウ</t>
    </rPh>
    <phoneticPr fontId="18"/>
  </si>
  <si>
    <t>熱源水入口温度：5℃以上～12℃未満</t>
  </si>
  <si>
    <t>熱源水入口温度：5℃以上～12℃未満</t>
    <phoneticPr fontId="18"/>
  </si>
  <si>
    <t>外気温度 [中間期]乾球温度：16℃DB
湿球温度：12℃WB</t>
  </si>
  <si>
    <t>外気温度 [中間期]乾球温度：16℃DB
湿球温度：12℃WB</t>
    <phoneticPr fontId="18"/>
  </si>
  <si>
    <t>熱源水入口温度：30℃以上～40℃未満</t>
  </si>
  <si>
    <t>引用番号</t>
    <rPh sb="0" eb="4">
      <t>インヨウバンゴウ</t>
    </rPh>
    <phoneticPr fontId="18"/>
  </si>
  <si>
    <t>測定条件①</t>
    <rPh sb="0" eb="2">
      <t>ソクテイ</t>
    </rPh>
    <rPh sb="2" eb="4">
      <t>ジョウケン</t>
    </rPh>
    <phoneticPr fontId="18"/>
  </si>
  <si>
    <t>測定条件②</t>
    <rPh sb="0" eb="2">
      <t>ソクテイ</t>
    </rPh>
    <rPh sb="2" eb="4">
      <t>ジョウケン</t>
    </rPh>
    <phoneticPr fontId="18"/>
  </si>
  <si>
    <t>測定条件②
プルダウン選択用</t>
    <rPh sb="0" eb="4">
      <t>ソクテイジョウケン</t>
    </rPh>
    <rPh sb="11" eb="14">
      <t>センタクヨウ</t>
    </rPh>
    <phoneticPr fontId="18"/>
  </si>
  <si>
    <t>測定条件②_1</t>
    <rPh sb="0" eb="4">
      <t>ソクテイジョウケン</t>
    </rPh>
    <phoneticPr fontId="18"/>
  </si>
  <si>
    <t>測定条件②_2</t>
    <rPh sb="0" eb="4">
      <t>ソクテイジョウケン</t>
    </rPh>
    <phoneticPr fontId="18"/>
  </si>
  <si>
    <t>↓</t>
  </si>
  <si>
    <t>↓</t>
    <phoneticPr fontId="18"/>
  </si>
  <si>
    <t>対象の測定条件①のプルダウン項目の数</t>
    <rPh sb="0" eb="2">
      <t>タイショウ</t>
    </rPh>
    <rPh sb="3" eb="7">
      <t>ソクテイジョウケン</t>
    </rPh>
    <rPh sb="14" eb="16">
      <t>コウモク</t>
    </rPh>
    <rPh sb="17" eb="18">
      <t>カズ</t>
    </rPh>
    <phoneticPr fontId="18"/>
  </si>
  <si>
    <t>測定条件②が1項目しかない場合は「0」が返る</t>
    <rPh sb="0" eb="4">
      <t>ソクテイジョウケン</t>
    </rPh>
    <rPh sb="7" eb="9">
      <t>コウモク</t>
    </rPh>
    <rPh sb="13" eb="15">
      <t>バアイ</t>
    </rPh>
    <rPh sb="20" eb="21">
      <t>カエ</t>
    </rPh>
    <phoneticPr fontId="18"/>
  </si>
  <si>
    <t>※編集不可※選択項目シートで上から何番目にあるか</t>
    <rPh sb="14" eb="15">
      <t>ウエ</t>
    </rPh>
    <rPh sb="17" eb="20">
      <t>ナンバンメ</t>
    </rPh>
    <phoneticPr fontId="18"/>
  </si>
  <si>
    <t>熱源/方式と測定条件①の組み合わせ(引用番号)</t>
    <rPh sb="12" eb="13">
      <t>ク</t>
    </rPh>
    <rPh sb="14" eb="15">
      <t>ア</t>
    </rPh>
    <rPh sb="18" eb="22">
      <t>インヨウバンゴウ</t>
    </rPh>
    <phoneticPr fontId="18"/>
  </si>
  <si>
    <t>基準値</t>
    <rPh sb="0" eb="3">
      <t>キジュンチ</t>
    </rPh>
    <phoneticPr fontId="18"/>
  </si>
  <si>
    <t>加熱能力</t>
    <rPh sb="0" eb="4">
      <t>カネツノウリョク</t>
    </rPh>
    <phoneticPr fontId="18"/>
  </si>
  <si>
    <t>100kW以下</t>
    <rPh sb="5" eb="7">
      <t>イカ</t>
    </rPh>
    <phoneticPr fontId="18"/>
  </si>
  <si>
    <t>100kW超</t>
    <rPh sb="5" eb="6">
      <t>コ</t>
    </rPh>
    <phoneticPr fontId="18"/>
  </si>
  <si>
    <t>-</t>
    <phoneticPr fontId="18"/>
  </si>
  <si>
    <t>基準値</t>
    <rPh sb="0" eb="3">
      <t>キジュンチ</t>
    </rPh>
    <phoneticPr fontId="18"/>
  </si>
  <si>
    <t>熱源/方式、測定条件①、測定条件②の組み合わせ(引用番号)</t>
    <rPh sb="12" eb="16">
      <t>ソクテイジョウケン</t>
    </rPh>
    <rPh sb="18" eb="19">
      <t>ク</t>
    </rPh>
    <rPh sb="20" eb="21">
      <t>ア</t>
    </rPh>
    <rPh sb="24" eb="28">
      <t>インヨウバンゴウ</t>
    </rPh>
    <phoneticPr fontId="18"/>
  </si>
  <si>
    <t>※編集不可※選択項目シートで上から何番目にあるか</t>
    <phoneticPr fontId="18"/>
  </si>
  <si>
    <t>加熱能力によって基準値が変わる組み合わせ</t>
    <rPh sb="0" eb="4">
      <t>カネツノウリョク</t>
    </rPh>
    <rPh sb="8" eb="11">
      <t>キジュンチ</t>
    </rPh>
    <rPh sb="12" eb="13">
      <t>カ</t>
    </rPh>
    <rPh sb="15" eb="16">
      <t>ク</t>
    </rPh>
    <rPh sb="17" eb="18">
      <t>ア</t>
    </rPh>
    <phoneticPr fontId="18"/>
  </si>
  <si>
    <t>1-1-3</t>
    <phoneticPr fontId="18"/>
  </si>
  <si>
    <t>1-2-3</t>
    <phoneticPr fontId="18"/>
  </si>
  <si>
    <t>基準値
選択用_2</t>
    <rPh sb="0" eb="3">
      <t>キジュンチ</t>
    </rPh>
    <rPh sb="4" eb="7">
      <t>センタクヨウ</t>
    </rPh>
    <phoneticPr fontId="18"/>
  </si>
  <si>
    <t>基準値
選択用_1</t>
    <rPh sb="0" eb="3">
      <t>キジュンチ</t>
    </rPh>
    <rPh sb="4" eb="7">
      <t>センタクヨウ</t>
    </rPh>
    <phoneticPr fontId="18"/>
  </si>
  <si>
    <t>100kW以下＝1
100kW超=2</t>
    <rPh sb="5" eb="7">
      <t>イカ</t>
    </rPh>
    <rPh sb="15" eb="16">
      <t>チョウ</t>
    </rPh>
    <phoneticPr fontId="18"/>
  </si>
  <si>
    <t>測定条件①プルダウン選択用</t>
    <rPh sb="0" eb="4">
      <t>ソクテイジョウケン</t>
    </rPh>
    <rPh sb="10" eb="13">
      <t>センタクヨウ</t>
    </rPh>
    <phoneticPr fontId="18"/>
  </si>
  <si>
    <t>測定条件②プルダウン選択用</t>
    <rPh sb="0" eb="4">
      <t>ソクテイジョウケン</t>
    </rPh>
    <rPh sb="10" eb="13">
      <t>センタクヨウ</t>
    </rPh>
    <phoneticPr fontId="18"/>
  </si>
  <si>
    <t>基準値選択用</t>
    <rPh sb="0" eb="3">
      <t>キジュンチ</t>
    </rPh>
    <rPh sb="3" eb="6">
      <t>センタクヨウ</t>
    </rPh>
    <phoneticPr fontId="18"/>
  </si>
  <si>
    <t>加熱能力
分類</t>
    <rPh sb="0" eb="4">
      <t>カネツノウリョク</t>
    </rPh>
    <rPh sb="5" eb="7">
      <t>ブンルイ</t>
    </rPh>
    <phoneticPr fontId="18"/>
  </si>
  <si>
    <t>熱源/方式
分類</t>
    <rPh sb="0" eb="2">
      <t>ネツゲン</t>
    </rPh>
    <rPh sb="3" eb="5">
      <t>ホウシキ</t>
    </rPh>
    <rPh sb="6" eb="8">
      <t>ブンルイ</t>
    </rPh>
    <phoneticPr fontId="18"/>
  </si>
  <si>
    <t>測定条件①
分類</t>
  </si>
  <si>
    <t>測定条件①
分類</t>
    <rPh sb="0" eb="4">
      <t>ソクテイジョウケン</t>
    </rPh>
    <rPh sb="6" eb="8">
      <t>ブンルイ</t>
    </rPh>
    <phoneticPr fontId="18"/>
  </si>
  <si>
    <t>測定条件②
分類</t>
    <rPh sb="0" eb="4">
      <t>ソクテイジョウケン</t>
    </rPh>
    <rPh sb="6" eb="8">
      <t>ブンルイ</t>
    </rPh>
    <phoneticPr fontId="18"/>
  </si>
  <si>
    <t>熱源/方式、測定条件①、測定条件②(+加熱能力分類)の組み合わせ(引用番号)</t>
    <rPh sb="12" eb="16">
      <t>ソクテイジョウケン</t>
    </rPh>
    <rPh sb="19" eb="23">
      <t>カネツノウリョク</t>
    </rPh>
    <rPh sb="23" eb="25">
      <t>ブンルイ</t>
    </rPh>
    <rPh sb="27" eb="28">
      <t>ク</t>
    </rPh>
    <rPh sb="29" eb="30">
      <t>ア</t>
    </rPh>
    <rPh sb="33" eb="37">
      <t>インヨウバンゴウ</t>
    </rPh>
    <phoneticPr fontId="18"/>
  </si>
  <si>
    <t>ss-kataban@sii.or.jp</t>
    <phoneticPr fontId="18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</si>
  <si>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2"/>
      </rPr>
      <t>4</t>
    </r>
    <r>
      <rPr>
        <sz val="12"/>
        <color theme="1"/>
        <rFont val="游ゴシック Medium"/>
        <family val="3"/>
        <charset val="128"/>
      </rPr>
      <t>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</si>
  <si>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（Ｃ）指定設備導入事業における（ｃ）指定設備に係る製品型番登録を申請いたします。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</si>
  <si>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公表</t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</si>
  <si>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rPh sb="10" eb="13">
      <t>ショウスウテン</t>
    </rPh>
    <rPh sb="13" eb="16">
      <t>ダイニイ</t>
    </rPh>
    <rPh sb="18" eb="20">
      <t>ニュウリョク</t>
    </rPh>
    <phoneticPr fontId="18"/>
  </si>
  <si>
    <r>
      <t xml:space="preserve">消費電力(kW)
</t>
    </r>
    <r>
      <rPr>
        <sz val="14"/>
        <color rgb="FFFF0000"/>
        <rFont val="Meiryo UI"/>
        <family val="3"/>
        <charset val="128"/>
      </rPr>
      <t>※小数点第二位まで入力</t>
    </r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</si>
  <si>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phoneticPr fontId="18"/>
  </si>
  <si>
    <r>
      <t xml:space="preserve">最高出口温度(℃)
</t>
    </r>
    <r>
      <rPr>
        <sz val="14"/>
        <color rgb="FFFF0000"/>
        <rFont val="Meiryo UI"/>
        <family val="3"/>
        <charset val="128"/>
      </rPr>
      <t>※45(℃)以上の
整数を入力</t>
    </r>
    <rPh sb="0" eb="6">
      <t>サイコウデグチオンド</t>
    </rPh>
    <phoneticPr fontId="18"/>
  </si>
  <si>
    <t>備考
振り分け</t>
    <rPh sb="0" eb="2">
      <t>ビコウ</t>
    </rPh>
    <rPh sb="3" eb="4">
      <t>フ</t>
    </rPh>
    <rPh sb="5" eb="6">
      <t>ワ</t>
    </rPh>
    <phoneticPr fontId="18"/>
  </si>
  <si>
    <t>備考
(自由記入)</t>
    <rPh sb="0" eb="2">
      <t>ビコウ</t>
    </rPh>
    <rPh sb="4" eb="8">
      <t>ジユウキニュウ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</si>
  <si>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</si>
  <si>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18"/>
  </si>
  <si>
    <t>熱源水入口温度：50℃以上</t>
  </si>
  <si>
    <t>DDD</t>
    <phoneticPr fontId="18"/>
  </si>
  <si>
    <t>AAA■</t>
  </si>
  <si>
    <t>AAA■</t>
    <phoneticPr fontId="18"/>
  </si>
  <si>
    <t>CCC■</t>
    <phoneticPr fontId="18"/>
  </si>
  <si>
    <t>yyyy/mm/dd</t>
    <phoneticPr fontId="18"/>
  </si>
  <si>
    <t>○○○株式会社</t>
  </si>
  <si>
    <t>○○○株式会社</t>
    <rPh sb="3" eb="7">
      <t>カブシキガイシャ</t>
    </rPh>
    <phoneticPr fontId="18"/>
  </si>
  <si>
    <t>-FL(●●仕様),-GK(○○タイプ)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</si>
</sst>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;\-0;;@"/>
    <numFmt numFmtId="177" formatCode="0.00_ "/>
  </numFmts>
  <fonts count="6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0"/>
      <name val="Meiryo UI"/>
      <family val="3"/>
      <charset val="128"/>
    </font>
    <font>
      <sz val="14"/>
      <color theme="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4"/>
      <color rgb="FFFF0000"/>
      <name val="Meiryo UI"/>
      <family val="3"/>
      <charset val="12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5" fillId="0" borderId="0" xfId="169" applyFont="1">
      <alignment vertical="center"/>
    </xf>
    <xf numFmtId="0" fontId="45" fillId="38" borderId="0" xfId="0" applyFont="1" applyFill="1" applyAlignment="1">
      <alignment horizontal="center" vertical="center" wrapText="1"/>
    </xf>
    <xf numFmtId="0" fontId="45" fillId="38" borderId="0" xfId="169" applyFont="1" applyFill="1" applyAlignment="1">
      <alignment horizontal="center" vertical="center" wrapText="1"/>
    </xf>
    <xf numFmtId="0" fontId="45" fillId="0" borderId="0" xfId="169" applyFont="1" applyAlignment="1">
      <alignment horizontal="center" vertical="center"/>
    </xf>
    <xf numFmtId="0" fontId="51" fillId="41" borderId="20" xfId="169" applyFont="1" applyFill="1" applyBorder="1" applyAlignment="1">
      <alignment horizontal="center" vertical="center"/>
    </xf>
    <xf numFmtId="0" fontId="51" fillId="41" borderId="22" xfId="169" applyFont="1" applyFill="1" applyBorder="1" applyAlignment="1">
      <alignment horizontal="center" vertical="center" wrapText="1"/>
    </xf>
    <xf numFmtId="0" fontId="51" fillId="40" borderId="22" xfId="169" applyFont="1" applyFill="1" applyBorder="1" applyAlignment="1">
      <alignment horizontal="center" vertical="center" shrinkToFit="1"/>
    </xf>
    <xf numFmtId="0" fontId="51" fillId="40" borderId="10" xfId="169" applyFont="1" applyFill="1" applyBorder="1" applyAlignment="1">
      <alignment horizontal="center" vertical="center" shrinkToFit="1"/>
    </xf>
    <xf numFmtId="0" fontId="51" fillId="40" borderId="10" xfId="102" applyNumberFormat="1" applyFont="1" applyFill="1" applyBorder="1" applyAlignment="1" applyProtection="1">
      <alignment horizontal="center" vertical="center" shrinkToFit="1"/>
    </xf>
    <xf numFmtId="49" fontId="51" fillId="40" borderId="10" xfId="102" applyNumberFormat="1" applyFont="1" applyFill="1" applyBorder="1" applyAlignment="1" applyProtection="1">
      <alignment horizontal="center" vertical="center" shrinkToFit="1"/>
    </xf>
    <xf numFmtId="176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176" fontId="52" fillId="33" borderId="27" xfId="102" applyNumberFormat="1" applyFont="1" applyFill="1" applyBorder="1" applyAlignment="1" applyProtection="1">
      <alignment horizontal="center" vertical="center" shrinkToFit="1"/>
    </xf>
    <xf numFmtId="49" fontId="52" fillId="0" borderId="27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0" xfId="169" applyFont="1" applyAlignment="1">
      <alignment horizontal="center" vertical="center"/>
    </xf>
    <xf numFmtId="0" fontId="51" fillId="41" borderId="33" xfId="169" applyFont="1" applyFill="1" applyBorder="1" applyAlignment="1">
      <alignment horizontal="center" vertical="center"/>
    </xf>
    <xf numFmtId="0" fontId="50" fillId="37" borderId="22" xfId="169" applyFont="1" applyFill="1" applyBorder="1" applyAlignment="1">
      <alignment horizontal="center" vertical="center"/>
    </xf>
    <xf numFmtId="0" fontId="50" fillId="37" borderId="25" xfId="169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50" fillId="0" borderId="0" xfId="169" applyFont="1" applyAlignment="1">
      <alignment horizontal="center" vertical="center"/>
    </xf>
    <xf numFmtId="0" fontId="50" fillId="0" borderId="0" xfId="169" applyFont="1" applyAlignment="1">
      <alignment horizontal="center" vertical="center" wrapText="1"/>
    </xf>
    <xf numFmtId="0" fontId="56" fillId="0" borderId="0" xfId="169" applyFont="1" applyAlignment="1">
      <alignment vertical="center" wrapText="1"/>
    </xf>
    <xf numFmtId="0" fontId="47" fillId="0" borderId="0" xfId="169" applyFont="1">
      <alignment vertical="center"/>
    </xf>
    <xf numFmtId="2" fontId="51" fillId="33" borderId="10" xfId="102" quotePrefix="1" applyNumberFormat="1" applyFont="1" applyFill="1" applyBorder="1" applyAlignment="1" applyProtection="1">
      <alignment horizontal="center" vertical="center" shrinkToFit="1"/>
    </xf>
    <xf numFmtId="2" fontId="51" fillId="33" borderId="27" xfId="102" quotePrefix="1" applyNumberFormat="1" applyFont="1" applyFill="1" applyBorder="1" applyAlignment="1" applyProtection="1">
      <alignment horizontal="center" vertical="center" shrinkToFit="1"/>
    </xf>
    <xf numFmtId="0" fontId="45" fillId="0" borderId="0" xfId="169" quotePrefix="1" applyFont="1" applyAlignment="1">
      <alignment horizontal="center" vertical="center"/>
    </xf>
    <xf numFmtId="0" fontId="53" fillId="0" borderId="22" xfId="169" applyFont="1" applyBorder="1" applyAlignment="1">
      <alignment horizontal="center" vertical="center"/>
    </xf>
    <xf numFmtId="0" fontId="53" fillId="0" borderId="10" xfId="169" applyFont="1" applyBorder="1" applyAlignment="1">
      <alignment horizontal="center" vertical="center"/>
    </xf>
    <xf numFmtId="0" fontId="52" fillId="0" borderId="22" xfId="169" applyFont="1" applyBorder="1" applyAlignment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0" borderId="25" xfId="169" applyFont="1" applyBorder="1" applyAlignment="1">
      <alignment horizontal="center" vertical="center" shrinkToFit="1"/>
    </xf>
    <xf numFmtId="2" fontId="52" fillId="33" borderId="10" xfId="102" applyNumberFormat="1" applyFont="1" applyFill="1" applyBorder="1" applyAlignment="1" applyProtection="1">
      <alignment horizontal="center" vertical="center" shrinkToFit="1"/>
    </xf>
    <xf numFmtId="0" fontId="51" fillId="0" borderId="23" xfId="102" applyNumberFormat="1" applyFont="1" applyFill="1" applyBorder="1" applyAlignment="1" applyProtection="1">
      <alignment horizontal="center" vertical="center"/>
      <protection locked="0"/>
    </xf>
    <xf numFmtId="2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2" fontId="52" fillId="33" borderId="27" xfId="102" applyNumberFormat="1" applyFont="1" applyFill="1" applyBorder="1" applyAlignment="1" applyProtection="1">
      <alignment horizontal="center" vertical="center" shrinkToFit="1"/>
    </xf>
    <xf numFmtId="0" fontId="51" fillId="0" borderId="26" xfId="102" applyNumberFormat="1" applyFont="1" applyFill="1" applyBorder="1" applyAlignment="1" applyProtection="1">
      <alignment horizontal="center" vertical="center"/>
      <protection locked="0"/>
    </xf>
    <xf numFmtId="14" fontId="48" fillId="0" borderId="10" xfId="169" applyNumberFormat="1" applyFont="1" applyBorder="1" applyAlignment="1" applyProtection="1">
      <alignment horizontal="center" vertical="center"/>
      <protection locked="0"/>
    </xf>
    <xf numFmtId="0" fontId="51" fillId="40" borderId="10" xfId="102" applyNumberFormat="1" applyFont="1" applyFill="1" applyBorder="1" applyAlignment="1" applyProtection="1">
      <alignment horizontal="center" vertical="center" wrapText="1" shrinkToFit="1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wrapText="1" shrinkToFit="1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27" xfId="102" applyNumberFormat="1" applyFont="1" applyBorder="1" applyAlignment="1" applyProtection="1">
      <alignment horizontal="center" vertical="center" shrinkToFit="1"/>
      <protection locked="0"/>
    </xf>
    <xf numFmtId="0" fontId="52" fillId="0" borderId="27" xfId="102" applyNumberFormat="1" applyFont="1" applyBorder="1" applyAlignment="1" applyProtection="1">
      <alignment horizontal="center" vertical="center" wrapText="1" shrinkToFit="1"/>
      <protection locked="0"/>
    </xf>
    <xf numFmtId="0" fontId="52" fillId="0" borderId="27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2" xfId="169" applyFont="1" applyBorder="1" applyAlignment="1">
      <alignment horizontal="center" vertical="center"/>
    </xf>
    <xf numFmtId="0" fontId="47" fillId="0" borderId="0" xfId="169" applyFont="1" applyAlignment="1">
      <alignment horizontal="center" vertical="center"/>
    </xf>
    <xf numFmtId="0" fontId="46" fillId="0" borderId="0" xfId="169" applyFont="1" applyAlignment="1">
      <alignment horizontal="center" vertical="center"/>
    </xf>
    <xf numFmtId="0" fontId="50" fillId="37" borderId="20" xfId="169" applyFont="1" applyFill="1" applyBorder="1" applyAlignment="1">
      <alignment horizontal="center" vertical="center"/>
    </xf>
    <xf numFmtId="0" fontId="1" fillId="0" borderId="0" xfId="177">
      <alignment vertical="center"/>
    </xf>
    <xf numFmtId="0" fontId="52" fillId="33" borderId="27" xfId="169" applyFont="1" applyFill="1" applyBorder="1" applyAlignment="1">
      <alignment horizontal="center" vertical="center" shrinkToFit="1"/>
    </xf>
    <xf numFmtId="0" fontId="62" fillId="0" borderId="0" xfId="169" applyFont="1" applyAlignment="1">
      <alignment vertical="center" wrapTex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0" fontId="54" fillId="0" borderId="11" xfId="169" applyFont="1" applyBorder="1" applyAlignment="1">
      <alignment horizontal="center" vertical="center" wrapText="1" shrinkToFit="1"/>
    </xf>
    <xf numFmtId="0" fontId="53" fillId="0" borderId="0" xfId="0" applyFont="1">
      <alignment vertical="center"/>
    </xf>
    <xf numFmtId="0" fontId="54" fillId="0" borderId="0" xfId="169" applyFont="1" applyAlignment="1">
      <alignment horizontal="left" vertical="center" shrinkToFit="1"/>
    </xf>
    <xf numFmtId="0" fontId="58" fillId="0" borderId="0" xfId="169" applyFont="1">
      <alignment vertical="center"/>
    </xf>
    <xf numFmtId="0" fontId="48" fillId="0" borderId="0" xfId="169" applyFont="1">
      <alignment vertical="center"/>
    </xf>
    <xf numFmtId="0" fontId="43" fillId="0" borderId="0" xfId="169" applyFont="1" applyAlignment="1">
      <alignment vertical="top"/>
    </xf>
    <xf numFmtId="0" fontId="48" fillId="35" borderId="10" xfId="169" applyFont="1" applyFill="1" applyBorder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0" fontId="48" fillId="36" borderId="10" xfId="169" applyFont="1" applyFill="1" applyBorder="1" applyAlignment="1">
      <alignment horizontal="center" vertical="center"/>
    </xf>
    <xf numFmtId="0" fontId="48" fillId="0" borderId="0" xfId="169" applyFont="1" applyAlignment="1">
      <alignment horizontal="center" vertical="center"/>
    </xf>
    <xf numFmtId="0" fontId="44" fillId="0" borderId="34" xfId="169" applyFont="1" applyBorder="1">
      <alignment vertical="center"/>
    </xf>
    <xf numFmtId="0" fontId="44" fillId="0" borderId="0" xfId="169" applyFont="1">
      <alignment vertical="center"/>
    </xf>
    <xf numFmtId="0" fontId="53" fillId="0" borderId="0" xfId="0" applyFont="1" applyAlignment="1">
      <alignment horizontal="center" vertical="center"/>
    </xf>
    <xf numFmtId="0" fontId="51" fillId="0" borderId="0" xfId="169" applyFont="1" applyAlignment="1">
      <alignment horizontal="center" vertical="center"/>
    </xf>
    <xf numFmtId="0" fontId="51" fillId="0" borderId="0" xfId="169" applyFont="1" applyAlignment="1">
      <alignment horizontal="center" vertical="center" wrapText="1"/>
    </xf>
    <xf numFmtId="0" fontId="51" fillId="40" borderId="23" xfId="102" applyNumberFormat="1" applyFont="1" applyFill="1" applyBorder="1" applyAlignment="1" applyProtection="1">
      <alignment horizontal="center" vertical="center"/>
    </xf>
    <xf numFmtId="0" fontId="45" fillId="38" borderId="12" xfId="0" applyFont="1" applyFill="1" applyBorder="1" applyAlignment="1">
      <alignment horizontal="center" vertical="center" wrapText="1"/>
    </xf>
    <xf numFmtId="0" fontId="45" fillId="38" borderId="10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61" fillId="38" borderId="0" xfId="0" applyFont="1" applyFill="1" applyAlignment="1">
      <alignment horizontal="center" vertical="center" wrapText="1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wrapText="1" shrinkToFit="1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</xf>
    <xf numFmtId="0" fontId="51" fillId="0" borderId="23" xfId="102" applyNumberFormat="1" applyFont="1" applyFill="1" applyBorder="1" applyAlignment="1" applyProtection="1">
      <alignment horizontal="center" vertical="center"/>
    </xf>
    <xf numFmtId="0" fontId="51" fillId="0" borderId="26" xfId="102" applyNumberFormat="1" applyFont="1" applyFill="1" applyBorder="1" applyAlignment="1" applyProtection="1">
      <alignment horizontal="center" vertical="center"/>
    </xf>
    <xf numFmtId="0" fontId="42" fillId="0" borderId="0" xfId="169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1" fillId="0" borderId="41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7" fillId="44" borderId="12" xfId="171" applyFont="1" applyFill="1" applyBorder="1" applyAlignment="1">
      <alignment horizontal="center" vertical="center"/>
    </xf>
    <xf numFmtId="0" fontId="57" fillId="44" borderId="10" xfId="171" applyFont="1" applyFill="1" applyBorder="1" applyAlignment="1">
      <alignment horizontal="center" vertical="center"/>
    </xf>
    <xf numFmtId="0" fontId="53" fillId="44" borderId="11" xfId="171" applyFont="1" applyFill="1" applyBorder="1" applyAlignment="1">
      <alignment horizontal="center" vertical="center" wrapText="1"/>
    </xf>
    <xf numFmtId="0" fontId="53" fillId="0" borderId="12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 wrapText="1"/>
    </xf>
    <xf numFmtId="0" fontId="51" fillId="40" borderId="43" xfId="102" applyNumberFormat="1" applyFont="1" applyFill="1" applyBorder="1" applyAlignment="1" applyProtection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51" fillId="0" borderId="27" xfId="169" applyFont="1" applyBorder="1" applyAlignment="1" applyProtection="1">
      <alignment horizontal="center" vertical="center" shrinkToFit="1"/>
      <protection locked="0"/>
    </xf>
    <xf numFmtId="49" fontId="51" fillId="40" borderId="10" xfId="102" quotePrefix="1" applyNumberFormat="1" applyFont="1" applyFill="1" applyBorder="1" applyAlignment="1" applyProtection="1">
      <alignment horizontal="center" vertical="center" shrinkToFit="1"/>
    </xf>
    <xf numFmtId="0" fontId="51" fillId="40" borderId="11" xfId="102" applyNumberFormat="1" applyFont="1" applyFill="1" applyBorder="1" applyAlignment="1" applyProtection="1">
      <alignment horizontal="center" vertical="center"/>
    </xf>
    <xf numFmtId="0" fontId="51" fillId="0" borderId="11" xfId="102" applyNumberFormat="1" applyFont="1" applyFill="1" applyBorder="1" applyAlignment="1" applyProtection="1">
      <alignment horizontal="center" vertical="center"/>
    </xf>
    <xf numFmtId="0" fontId="51" fillId="0" borderId="10" xfId="102" applyNumberFormat="1" applyFont="1" applyFill="1" applyBorder="1" applyAlignment="1" applyProtection="1">
      <alignment horizontal="center" vertical="center" shrinkToFit="1"/>
    </xf>
    <xf numFmtId="0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Fill="1" applyBorder="1" applyAlignment="1" applyProtection="1">
      <alignment horizontal="center" vertical="center"/>
      <protection locked="0"/>
    </xf>
    <xf numFmtId="0" fontId="51" fillId="0" borderId="40" xfId="102" applyNumberFormat="1" applyFont="1" applyFill="1" applyBorder="1" applyAlignment="1" applyProtection="1">
      <alignment horizontal="center" vertical="center"/>
      <protection locked="0"/>
    </xf>
    <xf numFmtId="49" fontId="51" fillId="40" borderId="10" xfId="102" quotePrefix="1" applyNumberFormat="1" applyFont="1" applyFill="1" applyBorder="1" applyAlignment="1" applyProtection="1">
      <alignment horizontal="center" vertical="center"/>
    </xf>
    <xf numFmtId="0" fontId="54" fillId="0" borderId="0" xfId="169" applyFont="1" applyAlignment="1">
      <alignment vertical="center" wrapText="1"/>
    </xf>
    <xf numFmtId="0" fontId="51" fillId="0" borderId="0" xfId="169" applyFont="1" applyAlignment="1">
      <alignment vertical="center" wrapText="1"/>
    </xf>
    <xf numFmtId="0" fontId="51" fillId="0" borderId="0" xfId="169" applyFont="1">
      <alignment vertical="center"/>
    </xf>
    <xf numFmtId="49" fontId="51" fillId="0" borderId="0" xfId="169" applyNumberFormat="1" applyFont="1" applyAlignment="1">
      <alignment horizontal="center" vertical="center"/>
    </xf>
    <xf numFmtId="49" fontId="51" fillId="0" borderId="0" xfId="169" applyNumberFormat="1" applyFont="1" applyAlignment="1">
      <alignment horizontal="center" vertical="center" wrapText="1"/>
    </xf>
    <xf numFmtId="0" fontId="57" fillId="42" borderId="10" xfId="169" applyFont="1" applyFill="1" applyBorder="1" applyAlignment="1">
      <alignment horizontal="center" vertical="center"/>
    </xf>
    <xf numFmtId="0" fontId="57" fillId="0" borderId="0" xfId="169" applyFont="1" applyAlignment="1">
      <alignment horizontal="center" vertical="center"/>
    </xf>
    <xf numFmtId="0" fontId="57" fillId="0" borderId="10" xfId="169" applyFont="1" applyBorder="1" applyAlignment="1">
      <alignment horizontal="center" vertical="center"/>
    </xf>
    <xf numFmtId="0" fontId="57" fillId="0" borderId="10" xfId="169" applyFont="1" applyBorder="1" applyAlignment="1">
      <alignment horizontal="center" vertical="center" wrapText="1"/>
    </xf>
    <xf numFmtId="0" fontId="57" fillId="0" borderId="0" xfId="169" applyFont="1">
      <alignment vertical="center"/>
    </xf>
    <xf numFmtId="0" fontId="57" fillId="0" borderId="0" xfId="169" applyFont="1" applyAlignment="1">
      <alignment horizontal="center" vertical="center" wrapText="1"/>
    </xf>
    <xf numFmtId="0" fontId="57" fillId="0" borderId="0" xfId="169" applyFont="1" applyAlignment="1">
      <alignment vertical="center" wrapText="1"/>
    </xf>
    <xf numFmtId="0" fontId="57" fillId="0" borderId="36" xfId="169" applyFont="1" applyBorder="1" applyAlignment="1">
      <alignment horizontal="center" vertical="center" wrapText="1"/>
    </xf>
    <xf numFmtId="0" fontId="57" fillId="0" borderId="11" xfId="169" applyFont="1" applyBorder="1" applyAlignment="1">
      <alignment horizontal="center" vertical="center"/>
    </xf>
    <xf numFmtId="0" fontId="57" fillId="0" borderId="12" xfId="169" applyFont="1" applyBorder="1" applyAlignment="1">
      <alignment horizontal="center" vertical="center"/>
    </xf>
    <xf numFmtId="177" fontId="57" fillId="0" borderId="10" xfId="169" applyNumberFormat="1" applyFont="1" applyBorder="1" applyAlignment="1">
      <alignment horizontal="center" vertical="center"/>
    </xf>
    <xf numFmtId="0" fontId="64" fillId="0" borderId="0" xfId="177" applyFont="1">
      <alignment vertical="center"/>
    </xf>
    <xf numFmtId="0" fontId="32" fillId="0" borderId="10" xfId="177" applyFont="1" applyBorder="1" applyAlignment="1">
      <alignment horizontal="center" vertical="center"/>
    </xf>
    <xf numFmtId="0" fontId="27" fillId="0" borderId="10" xfId="179" applyFont="1" applyFill="1" applyBorder="1" applyAlignment="1" applyProtection="1">
      <alignment vertical="center" wrapText="1"/>
    </xf>
    <xf numFmtId="0" fontId="67" fillId="0" borderId="10" xfId="177" applyFont="1" applyBorder="1">
      <alignment vertical="center"/>
    </xf>
    <xf numFmtId="0" fontId="52" fillId="0" borderId="41" xfId="0" applyFont="1" applyBorder="1" applyAlignment="1">
      <alignment horizontal="center" vertical="center"/>
    </xf>
    <xf numFmtId="0" fontId="52" fillId="0" borderId="48" xfId="0" applyFont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51" fillId="0" borderId="22" xfId="102" applyNumberFormat="1" applyFont="1" applyFill="1" applyBorder="1" applyAlignment="1" applyProtection="1">
      <alignment horizontal="center" vertical="center"/>
    </xf>
    <xf numFmtId="0" fontId="51" fillId="0" borderId="25" xfId="102" applyNumberFormat="1" applyFont="1" applyFill="1" applyBorder="1" applyAlignment="1" applyProtection="1">
      <alignment horizontal="center" vertical="center"/>
    </xf>
    <xf numFmtId="0" fontId="51" fillId="40" borderId="22" xfId="102" applyNumberFormat="1" applyFont="1" applyFill="1" applyBorder="1" applyAlignment="1" applyProtection="1">
      <alignment horizontal="center" vertical="center"/>
    </xf>
    <xf numFmtId="0" fontId="53" fillId="40" borderId="12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 wrapText="1"/>
    </xf>
    <xf numFmtId="0" fontId="51" fillId="0" borderId="37" xfId="169" applyFont="1" applyBorder="1">
      <alignment vertical="center"/>
    </xf>
    <xf numFmtId="0" fontId="52" fillId="0" borderId="37" xfId="0" applyFont="1" applyBorder="1" applyAlignment="1">
      <alignment horizontal="center" vertical="center"/>
    </xf>
    <xf numFmtId="0" fontId="57" fillId="44" borderId="22" xfId="171" applyFont="1" applyFill="1" applyBorder="1" applyAlignment="1">
      <alignment horizontal="center" vertical="center"/>
    </xf>
    <xf numFmtId="0" fontId="53" fillId="40" borderId="22" xfId="171" applyFont="1" applyFill="1" applyBorder="1" applyAlignment="1">
      <alignment horizontal="center" vertical="center"/>
    </xf>
    <xf numFmtId="0" fontId="53" fillId="44" borderId="10" xfId="171" applyFont="1" applyFill="1" applyBorder="1" applyAlignment="1">
      <alignment horizontal="center" vertical="center" wrapText="1"/>
    </xf>
    <xf numFmtId="0" fontId="53" fillId="34" borderId="0" xfId="0" applyFont="1" applyFill="1">
      <alignment vertical="center"/>
    </xf>
    <xf numFmtId="0" fontId="45" fillId="34" borderId="0" xfId="169" applyFont="1" applyFill="1" applyAlignment="1">
      <alignment horizontal="center" vertical="center"/>
    </xf>
    <xf numFmtId="0" fontId="52" fillId="0" borderId="10" xfId="102" applyNumberFormat="1" applyFont="1" applyFill="1" applyBorder="1" applyAlignment="1" applyProtection="1">
      <alignment horizontal="center" vertical="center" wrapText="1" shrinkToFit="1"/>
    </xf>
    <xf numFmtId="0" fontId="52" fillId="0" borderId="10" xfId="102" applyNumberFormat="1" applyFont="1" applyFill="1" applyBorder="1" applyAlignment="1" applyProtection="1">
      <alignment horizontal="center" vertical="center" wrapText="1" shrinkToFit="1"/>
      <protection locked="0"/>
    </xf>
    <xf numFmtId="0" fontId="52" fillId="0" borderId="27" xfId="102" applyNumberFormat="1" applyFont="1" applyFill="1" applyBorder="1" applyAlignment="1" applyProtection="1">
      <alignment horizontal="center" vertical="center" wrapText="1" shrinkToFit="1"/>
      <protection locked="0"/>
    </xf>
    <xf numFmtId="14" fontId="48" fillId="0" borderId="10" xfId="169" applyNumberFormat="1" applyFont="1" applyBorder="1" applyAlignment="1">
      <alignment horizontal="center" vertical="center"/>
    </xf>
    <xf numFmtId="0" fontId="51" fillId="45" borderId="21" xfId="169" applyFont="1" applyFill="1" applyBorder="1" applyAlignment="1">
      <alignment horizontal="center" vertical="center"/>
    </xf>
    <xf numFmtId="0" fontId="51" fillId="45" borderId="24" xfId="169" applyFont="1" applyFill="1" applyBorder="1" applyAlignment="1">
      <alignment horizontal="center" vertical="center"/>
    </xf>
    <xf numFmtId="0" fontId="51" fillId="45" borderId="10" xfId="169" applyFont="1" applyFill="1" applyBorder="1" applyAlignment="1">
      <alignment horizontal="center" vertical="center"/>
    </xf>
    <xf numFmtId="0" fontId="51" fillId="45" borderId="11" xfId="169" applyFont="1" applyFill="1" applyBorder="1" applyAlignment="1">
      <alignment horizontal="center" vertical="center"/>
    </xf>
    <xf numFmtId="0" fontId="51" fillId="45" borderId="32" xfId="169" applyFont="1" applyFill="1" applyBorder="1" applyAlignment="1">
      <alignment horizontal="center" vertical="center" wrapText="1"/>
    </xf>
    <xf numFmtId="0" fontId="51" fillId="46" borderId="21" xfId="169" applyFont="1" applyFill="1" applyBorder="1" applyAlignment="1">
      <alignment horizontal="center" vertical="center"/>
    </xf>
    <xf numFmtId="0" fontId="52" fillId="46" borderId="24" xfId="0" applyFont="1" applyFill="1" applyBorder="1" applyAlignment="1">
      <alignment horizontal="center" vertical="center"/>
    </xf>
    <xf numFmtId="0" fontId="52" fillId="46" borderId="29" xfId="0" applyFont="1" applyFill="1" applyBorder="1" applyAlignment="1">
      <alignment horizontal="center" vertical="center"/>
    </xf>
    <xf numFmtId="0" fontId="51" fillId="46" borderId="10" xfId="169" applyFont="1" applyFill="1" applyBorder="1" applyAlignment="1">
      <alignment horizontal="center" vertical="center"/>
    </xf>
    <xf numFmtId="0" fontId="51" fillId="46" borderId="10" xfId="0" applyFont="1" applyFill="1" applyBorder="1" applyAlignment="1">
      <alignment horizontal="center" vertical="center"/>
    </xf>
    <xf numFmtId="0" fontId="51" fillId="46" borderId="23" xfId="0" applyFont="1" applyFill="1" applyBorder="1" applyAlignment="1">
      <alignment horizontal="center" vertical="center"/>
    </xf>
    <xf numFmtId="0" fontId="52" fillId="46" borderId="10" xfId="0" applyFont="1" applyFill="1" applyBorder="1" applyAlignment="1">
      <alignment horizontal="center" vertical="center" wrapText="1"/>
    </xf>
    <xf numFmtId="0" fontId="52" fillId="47" borderId="27" xfId="169" applyFont="1" applyFill="1" applyBorder="1" applyAlignment="1">
      <alignment horizontal="center" vertical="center"/>
    </xf>
    <xf numFmtId="0" fontId="52" fillId="48" borderId="26" xfId="0" applyFont="1" applyFill="1" applyBorder="1" applyAlignment="1">
      <alignment horizontal="center" vertical="center"/>
    </xf>
    <xf numFmtId="0" fontId="52" fillId="48" borderId="27" xfId="0" applyFont="1" applyFill="1" applyBorder="1" applyAlignment="1">
      <alignment horizontal="center" vertical="center"/>
    </xf>
    <xf numFmtId="0" fontId="52" fillId="49" borderId="27" xfId="169" applyFont="1" applyFill="1" applyBorder="1" applyAlignment="1">
      <alignment horizontal="center" vertical="center"/>
    </xf>
    <xf numFmtId="0" fontId="52" fillId="46" borderId="3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47" fillId="39" borderId="35" xfId="169" applyFont="1" applyFill="1" applyBorder="1" applyAlignment="1">
      <alignment horizontal="center" vertical="center"/>
    </xf>
    <xf numFmtId="0" fontId="47" fillId="39" borderId="42" xfId="169" applyFont="1" applyFill="1" applyBorder="1" applyAlignment="1">
      <alignment horizontal="center" vertical="center"/>
    </xf>
    <xf numFmtId="0" fontId="47" fillId="39" borderId="19" xfId="169" applyFont="1" applyFill="1" applyBorder="1" applyAlignment="1">
      <alignment horizontal="center" vertical="center"/>
    </xf>
    <xf numFmtId="0" fontId="56" fillId="0" borderId="46" xfId="169" applyFont="1" applyBorder="1" applyAlignment="1">
      <alignment horizontal="center" vertical="center" wrapText="1"/>
    </xf>
    <xf numFmtId="0" fontId="56" fillId="0" borderId="37" xfId="169" applyFont="1" applyBorder="1" applyAlignment="1">
      <alignment horizontal="center" vertical="center" wrapText="1"/>
    </xf>
    <xf numFmtId="0" fontId="56" fillId="0" borderId="47" xfId="169" applyFont="1" applyBorder="1" applyAlignment="1">
      <alignment horizontal="center" vertical="center" wrapText="1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43" xfId="169" applyFont="1" applyBorder="1" applyAlignment="1">
      <alignment horizontal="center" vertical="center" wrapText="1"/>
    </xf>
    <xf numFmtId="0" fontId="56" fillId="0" borderId="40" xfId="169" applyFont="1" applyBorder="1" applyAlignment="1">
      <alignment horizontal="center" vertical="center" wrapText="1"/>
    </xf>
    <xf numFmtId="0" fontId="56" fillId="0" borderId="44" xfId="169" applyFont="1" applyBorder="1" applyAlignment="1">
      <alignment horizontal="center" vertical="center" wrapText="1"/>
    </xf>
    <xf numFmtId="0" fontId="56" fillId="0" borderId="45" xfId="169" applyFont="1" applyBorder="1" applyAlignment="1">
      <alignment horizontal="center" vertical="center" wrapText="1"/>
    </xf>
    <xf numFmtId="0" fontId="50" fillId="0" borderId="10" xfId="170" applyFont="1" applyBorder="1" applyAlignment="1">
      <alignment horizontal="left" vertical="center" wrapText="1"/>
    </xf>
    <xf numFmtId="0" fontId="46" fillId="43" borderId="11" xfId="169" applyFont="1" applyFill="1" applyBorder="1" applyAlignment="1">
      <alignment horizontal="center" vertical="center"/>
    </xf>
    <xf numFmtId="0" fontId="46" fillId="43" borderId="13" xfId="169" applyFont="1" applyFill="1" applyBorder="1" applyAlignment="1">
      <alignment horizontal="center" vertical="center"/>
    </xf>
    <xf numFmtId="0" fontId="46" fillId="43" borderId="12" xfId="169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/>
    </xf>
    <xf numFmtId="0" fontId="54" fillId="0" borderId="28" xfId="169" applyFont="1" applyBorder="1" applyAlignment="1">
      <alignment horizontal="center" vertical="center"/>
    </xf>
    <xf numFmtId="0" fontId="54" fillId="0" borderId="18" xfId="169" applyFont="1" applyBorder="1" applyAlignment="1">
      <alignment horizontal="left" vertical="center" shrinkToFit="1"/>
    </xf>
    <xf numFmtId="0" fontId="54" fillId="0" borderId="15" xfId="169" applyFont="1" applyBorder="1" applyAlignment="1">
      <alignment horizontal="left" vertical="center" shrinkToFit="1"/>
    </xf>
    <xf numFmtId="0" fontId="54" fillId="0" borderId="17" xfId="169" applyFont="1" applyBorder="1" applyAlignment="1">
      <alignment horizontal="left" vertical="center" shrinkToFit="1"/>
    </xf>
    <xf numFmtId="0" fontId="54" fillId="0" borderId="12" xfId="169" applyFont="1" applyBorder="1" applyAlignment="1">
      <alignment horizontal="left" vertical="center" shrinkToFit="1"/>
    </xf>
    <xf numFmtId="0" fontId="52" fillId="46" borderId="38" xfId="0" applyFont="1" applyFill="1" applyBorder="1" applyAlignment="1">
      <alignment horizontal="center" vertical="center"/>
    </xf>
    <xf numFmtId="0" fontId="52" fillId="46" borderId="39" xfId="0" applyFont="1" applyFill="1" applyBorder="1" applyAlignment="1">
      <alignment horizontal="center" vertical="center"/>
    </xf>
    <xf numFmtId="0" fontId="52" fillId="36" borderId="49" xfId="0" applyFont="1" applyFill="1" applyBorder="1" applyAlignment="1">
      <alignment horizontal="center" vertical="center" wrapText="1"/>
    </xf>
    <xf numFmtId="0" fontId="52" fillId="36" borderId="31" xfId="0" applyFont="1" applyFill="1" applyBorder="1" applyAlignment="1">
      <alignment horizontal="center" vertical="center" wrapText="1"/>
    </xf>
    <xf numFmtId="0" fontId="52" fillId="0" borderId="30" xfId="169" applyFont="1" applyBorder="1" applyAlignment="1">
      <alignment horizontal="center" vertical="center"/>
    </xf>
    <xf numFmtId="0" fontId="52" fillId="0" borderId="31" xfId="169" applyFont="1" applyBorder="1" applyAlignment="1">
      <alignment horizontal="center" vertical="center"/>
    </xf>
    <xf numFmtId="0" fontId="52" fillId="45" borderId="16" xfId="169" applyFont="1" applyFill="1" applyBorder="1" applyAlignment="1">
      <alignment horizontal="center" vertical="center" wrapText="1"/>
    </xf>
    <xf numFmtId="0" fontId="52" fillId="45" borderId="14" xfId="169" applyFont="1" applyFill="1" applyBorder="1" applyAlignment="1">
      <alignment horizontal="center" vertical="center"/>
    </xf>
    <xf numFmtId="0" fontId="52" fillId="45" borderId="16" xfId="169" applyFont="1" applyFill="1" applyBorder="1" applyAlignment="1">
      <alignment horizontal="center" vertical="center"/>
    </xf>
    <xf numFmtId="0" fontId="52" fillId="46" borderId="16" xfId="169" applyFont="1" applyFill="1" applyBorder="1" applyAlignment="1">
      <alignment horizontal="center" vertical="center" wrapText="1"/>
    </xf>
    <xf numFmtId="0" fontId="52" fillId="46" borderId="14" xfId="169" applyFont="1" applyFill="1" applyBorder="1" applyAlignment="1">
      <alignment horizontal="center" vertical="center"/>
    </xf>
    <xf numFmtId="0" fontId="52" fillId="46" borderId="32" xfId="0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/>
    </xf>
    <xf numFmtId="0" fontId="52" fillId="46" borderId="14" xfId="0" applyFont="1" applyFill="1" applyBorder="1" applyAlignment="1">
      <alignment horizontal="center" vertical="center" wrapText="1"/>
    </xf>
    <xf numFmtId="0" fontId="52" fillId="36" borderId="38" xfId="0" applyFont="1" applyFill="1" applyBorder="1" applyAlignment="1">
      <alignment horizontal="center" vertical="center" wrapText="1"/>
    </xf>
    <xf numFmtId="0" fontId="52" fillId="36" borderId="39" xfId="0" applyFont="1" applyFill="1" applyBorder="1" applyAlignment="1">
      <alignment horizontal="center" vertical="center" wrapText="1"/>
    </xf>
    <xf numFmtId="0" fontId="57" fillId="44" borderId="22" xfId="171" applyFont="1" applyFill="1" applyBorder="1" applyAlignment="1">
      <alignment horizontal="center" vertical="center"/>
    </xf>
    <xf numFmtId="0" fontId="57" fillId="44" borderId="10" xfId="171" applyFont="1" applyFill="1" applyBorder="1" applyAlignment="1">
      <alignment horizontal="center" vertical="center"/>
    </xf>
    <xf numFmtId="0" fontId="51" fillId="0" borderId="0" xfId="169" applyFont="1" applyAlignment="1">
      <alignment vertical="center" wrapText="1"/>
    </xf>
    <xf numFmtId="0" fontId="51" fillId="0" borderId="36" xfId="169" applyFont="1" applyBorder="1" applyAlignment="1">
      <alignment horizontal="center" vertical="center" wrapText="1"/>
    </xf>
    <xf numFmtId="0" fontId="51" fillId="0" borderId="14" xfId="169" applyFont="1" applyBorder="1" applyAlignment="1">
      <alignment horizontal="center" vertical="center"/>
    </xf>
    <xf numFmtId="0" fontId="47" fillId="39" borderId="41" xfId="169" applyFont="1" applyFill="1" applyBorder="1" applyAlignment="1">
      <alignment horizontal="center" vertical="center"/>
    </xf>
    <xf numFmtId="0" fontId="47" fillId="39" borderId="0" xfId="169" applyFont="1" applyFill="1" applyAlignment="1">
      <alignment horizontal="center" vertical="center"/>
    </xf>
    <xf numFmtId="0" fontId="56" fillId="0" borderId="24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0" fontId="57" fillId="44" borderId="13" xfId="171" applyFont="1" applyFill="1" applyBorder="1" applyAlignment="1">
      <alignment horizontal="center" vertical="center"/>
    </xf>
    <xf numFmtId="0" fontId="54" fillId="0" borderId="18" xfId="169" applyFont="1" applyBorder="1" applyAlignment="1" applyProtection="1">
      <alignment horizontal="left" vertical="center" shrinkToFit="1"/>
      <protection locked="0"/>
    </xf>
    <xf numFmtId="0" fontId="54" fillId="0" borderId="15" xfId="169" applyFont="1" applyBorder="1" applyAlignment="1" applyProtection="1">
      <alignment horizontal="left" vertical="center" shrinkToFit="1"/>
      <protection locked="0"/>
    </xf>
    <xf numFmtId="0" fontId="54" fillId="0" borderId="17" xfId="169" applyFont="1" applyBorder="1" applyAlignment="1" applyProtection="1">
      <alignment horizontal="left" vertical="center" shrinkToFit="1"/>
      <protection locked="0"/>
    </xf>
    <xf numFmtId="0" fontId="54" fillId="0" borderId="12" xfId="169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center" wrapText="1"/>
    </xf>
    <xf numFmtId="0" fontId="32" fillId="0" borderId="36" xfId="177" applyFont="1" applyBorder="1" applyAlignment="1">
      <alignment horizontal="center" vertical="top" wrapText="1"/>
    </xf>
    <xf numFmtId="0" fontId="32" fillId="0" borderId="16" xfId="177" applyFont="1" applyBorder="1" applyAlignment="1">
      <alignment horizontal="center" vertical="top" wrapText="1"/>
    </xf>
    <xf numFmtId="0" fontId="32" fillId="0" borderId="14" xfId="177" applyFont="1" applyBorder="1" applyAlignment="1">
      <alignment horizontal="center" vertical="top" wrapText="1"/>
    </xf>
    <xf numFmtId="0" fontId="60" fillId="0" borderId="36" xfId="177" applyFont="1" applyBorder="1" applyAlignment="1">
      <alignment vertical="center" wrapText="1"/>
    </xf>
    <xf numFmtId="0" fontId="60" fillId="0" borderId="16" xfId="177" applyFont="1" applyBorder="1" applyAlignment="1">
      <alignment vertical="center" wrapText="1"/>
    </xf>
    <xf numFmtId="0" fontId="60" fillId="0" borderId="14" xfId="177" applyFont="1" applyBorder="1" applyAlignment="1">
      <alignment vertical="center" wrapText="1"/>
    </xf>
    <xf numFmtId="0" fontId="57" fillId="42" borderId="11" xfId="169" applyFont="1" applyFill="1" applyBorder="1" applyAlignment="1">
      <alignment horizontal="center" vertical="center"/>
    </xf>
    <xf numFmtId="0" fontId="57" fillId="42" borderId="12" xfId="169" applyFont="1" applyFill="1" applyBorder="1" applyAlignment="1">
      <alignment horizontal="center" vertical="center"/>
    </xf>
    <xf numFmtId="0" fontId="57" fillId="42" borderId="13" xfId="169" applyFont="1" applyFill="1" applyBorder="1" applyAlignment="1">
      <alignment horizontal="center" vertical="center"/>
    </xf>
    <xf numFmtId="0" fontId="57" fillId="0" borderId="10" xfId="169" applyFont="1" applyBorder="1" applyAlignment="1">
      <alignment horizontal="center" vertical="center"/>
    </xf>
    <xf numFmtId="0" fontId="57" fillId="0" borderId="36" xfId="169" applyFont="1" applyBorder="1" applyAlignment="1">
      <alignment horizontal="center" vertical="center"/>
    </xf>
    <xf numFmtId="0" fontId="57" fillId="0" borderId="16" xfId="169" applyFont="1" applyBorder="1" applyAlignment="1">
      <alignment horizontal="center" vertical="center"/>
    </xf>
    <xf numFmtId="0" fontId="57" fillId="0" borderId="10" xfId="169" applyFont="1" applyBorder="1" applyAlignment="1">
      <alignment horizontal="center" vertical="center" wrapText="1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9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78" xr:uid="{DCF3B1C1-2EFF-48C5-B258-CA1BB2D1F0C8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7" xr:uid="{B94F4FD3-6655-4FD0-8FEC-9EE3F60F4062}"/>
    <cellStyle name="良い" xfId="6" builtinId="26" customBuiltin="1"/>
    <cellStyle name="良い 2" xfId="176" xr:uid="{00000000-0005-0000-0000-0000B2000000}"/>
  </cellStyles>
  <dxfs count="1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9D9D9"/>
      <color rgb="FFEBF1DE"/>
      <color rgb="FFFDEADA"/>
      <color rgb="FFDBEEF4"/>
      <color rgb="FF93CDDD"/>
      <color rgb="FF92CDDC"/>
      <color rgb="FFFFFFCC"/>
      <color rgb="FF9999FF"/>
      <color rgb="FFFF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2026231</xdr:colOff>
      <xdr:row>1</xdr:row>
      <xdr:rowOff>1036308</xdr:rowOff>
    </xdr:from>
    <xdr:to>
      <xdr:col>17</xdr:col>
      <xdr:colOff>2944090</xdr:colOff>
      <xdr:row>3</xdr:row>
      <xdr:rowOff>1285875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A55C434-A67C-4170-808A-072D394A700C}"/>
            </a:ext>
          </a:extLst>
        </xdr:cNvPr>
        <xdr:cNvGrpSpPr/>
      </xdr:nvGrpSpPr>
      <xdr:grpSpPr>
        <a:xfrm>
          <a:off x="37747867" y="1498126"/>
          <a:ext cx="5645723" cy="3389931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B172A864-F724-478B-89D9-0696BA00A8B0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472924B-F4B6-426D-815D-F59E4CC77E68}"/>
              </a:ext>
            </a:extLst>
          </xdr:cNvPr>
          <xdr:cNvGrpSpPr/>
        </xdr:nvGrpSpPr>
        <xdr:grpSpPr>
          <a:xfrm>
            <a:off x="25407426" y="849725"/>
            <a:ext cx="5434154" cy="514041"/>
            <a:chOff x="20798068" y="530440"/>
            <a:chExt cx="25450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F0B08A8F-0FC6-4F9E-ABD5-8BF2BA73E12B}"/>
                </a:ext>
              </a:extLst>
            </xdr:cNvPr>
            <xdr:cNvSpPr/>
          </xdr:nvSpPr>
          <xdr:spPr>
            <a:xfrm>
              <a:off x="20798068" y="530440"/>
              <a:ext cx="773041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8E2F556D-8D9D-4EDE-A5C2-F9A1D7AE26D1}"/>
                </a:ext>
              </a:extLst>
            </xdr:cNvPr>
            <xdr:cNvSpPr/>
          </xdr:nvSpPr>
          <xdr:spPr>
            <a:xfrm>
              <a:off x="21750611" y="530440"/>
              <a:ext cx="159250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42D83D1A-3F9C-42F1-9D2E-FFF78323BB90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1109" y="687323"/>
              <a:ext cx="17950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AFE3E52D-FC08-4F30-B899-E41A35E09325}"/>
              </a:ext>
            </a:extLst>
          </xdr:cNvPr>
          <xdr:cNvGrpSpPr/>
        </xdr:nvGrpSpPr>
        <xdr:grpSpPr>
          <a:xfrm>
            <a:off x="25407423" y="1589916"/>
            <a:ext cx="5434150" cy="514043"/>
            <a:chOff x="20809325" y="534009"/>
            <a:chExt cx="2544887" cy="31376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D8C672B-2171-490E-A04F-A966F7471286}"/>
                </a:ext>
              </a:extLst>
            </xdr:cNvPr>
            <xdr:cNvSpPr/>
          </xdr:nvSpPr>
          <xdr:spPr>
            <a:xfrm>
              <a:off x="20809325" y="534009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9B39A13E-E3F2-4D91-8962-AE05D9918171}"/>
                </a:ext>
              </a:extLst>
            </xdr:cNvPr>
            <xdr:cNvSpPr/>
          </xdr:nvSpPr>
          <xdr:spPr>
            <a:xfrm>
              <a:off x="21761809" y="534010"/>
              <a:ext cx="159240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15235B5B-DD5F-49C0-A13F-7ED243C06A41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90892"/>
              <a:ext cx="179279" cy="1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E937A933-C428-4FDE-9B29-61DC7B141A60}"/>
              </a:ext>
            </a:extLst>
          </xdr:cNvPr>
          <xdr:cNvGrpSpPr/>
        </xdr:nvGrpSpPr>
        <xdr:grpSpPr>
          <a:xfrm>
            <a:off x="25407429" y="2330106"/>
            <a:ext cx="5435570" cy="513679"/>
            <a:chOff x="20809319" y="536487"/>
            <a:chExt cx="2545603" cy="315890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5188BBB-7264-4EF2-8451-3F38849199D4}"/>
                </a:ext>
              </a:extLst>
            </xdr:cNvPr>
            <xdr:cNvSpPr/>
          </xdr:nvSpPr>
          <xdr:spPr>
            <a:xfrm>
              <a:off x="20809319" y="536487"/>
              <a:ext cx="773205" cy="31589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23414DB5-95F9-47BF-BE30-310CACE87E81}"/>
                </a:ext>
              </a:extLst>
            </xdr:cNvPr>
            <xdr:cNvSpPr/>
          </xdr:nvSpPr>
          <xdr:spPr>
            <a:xfrm>
              <a:off x="21761821" y="536487"/>
              <a:ext cx="1593101" cy="31589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7ADA99C1-60DA-4FF9-BE80-469F654818A6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2524" y="694432"/>
              <a:ext cx="179297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21</xdr:col>
      <xdr:colOff>588819</xdr:colOff>
      <xdr:row>1</xdr:row>
      <xdr:rowOff>1190625</xdr:rowOff>
    </xdr:from>
    <xdr:to>
      <xdr:col>38</xdr:col>
      <xdr:colOff>1143000</xdr:colOff>
      <xdr:row>3</xdr:row>
      <xdr:rowOff>161697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D8AB4F3-83BF-46EB-8DFE-6F42C014A531}"/>
            </a:ext>
          </a:extLst>
        </xdr:cNvPr>
        <xdr:cNvSpPr/>
      </xdr:nvSpPr>
      <xdr:spPr>
        <a:xfrm>
          <a:off x="51712092" y="1658216"/>
          <a:ext cx="21284044" cy="21229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>
    <xdr:from>
      <xdr:col>9</xdr:col>
      <xdr:colOff>1956955</xdr:colOff>
      <xdr:row>18</xdr:row>
      <xdr:rowOff>126379</xdr:rowOff>
    </xdr:from>
    <xdr:to>
      <xdr:col>11</xdr:col>
      <xdr:colOff>744683</xdr:colOff>
      <xdr:row>23</xdr:row>
      <xdr:rowOff>445861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7F2D459-FA1B-422D-93DD-917BF3E4CAB2}"/>
            </a:ext>
          </a:extLst>
        </xdr:cNvPr>
        <xdr:cNvSpPr/>
      </xdr:nvSpPr>
      <xdr:spPr>
        <a:xfrm>
          <a:off x="23777864" y="12664743"/>
          <a:ext cx="5368637" cy="3176982"/>
        </a:xfrm>
        <a:prstGeom prst="wedgeRoundRectCallout">
          <a:avLst>
            <a:gd name="adj1" fmla="val 12991"/>
            <a:gd name="adj2" fmla="val -889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⑦最高出口温度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℃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⑦最高出口温度を入力してください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記載の最高出口温度を整数で入力</a:t>
          </a:r>
          <a:endParaRPr kumimoji="1" lang="en-US" altLang="ja-JP" sz="1600" b="0" u="none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温水ヒートポンプの場合、</a:t>
          </a:r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45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℃以上であることをご確認ください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822057</xdr:colOff>
      <xdr:row>18</xdr:row>
      <xdr:rowOff>138545</xdr:rowOff>
    </xdr:from>
    <xdr:to>
      <xdr:col>14</xdr:col>
      <xdr:colOff>8660</xdr:colOff>
      <xdr:row>23</xdr:row>
      <xdr:rowOff>447098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855F4786-4983-446D-9D94-6DF2F51189D4}"/>
            </a:ext>
          </a:extLst>
        </xdr:cNvPr>
        <xdr:cNvSpPr/>
      </xdr:nvSpPr>
      <xdr:spPr>
        <a:xfrm>
          <a:off x="26851284" y="12676909"/>
          <a:ext cx="4918921" cy="3166053"/>
        </a:xfrm>
        <a:prstGeom prst="wedgeRoundRectCallout">
          <a:avLst>
            <a:gd name="adj1" fmla="val -25999"/>
            <a:gd name="adj2" fmla="val -7043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⑧加熱能力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⑨消費電力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⑧加熱能力を入力してください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ja-JP" altLang="en-US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⑨消費電力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kW</a:t>
          </a:r>
        </a:p>
      </xdr:txBody>
    </xdr:sp>
    <xdr:clientData/>
  </xdr:twoCellAnchor>
  <xdr:twoCellAnchor>
    <xdr:from>
      <xdr:col>7</xdr:col>
      <xdr:colOff>1706377</xdr:colOff>
      <xdr:row>18</xdr:row>
      <xdr:rowOff>159037</xdr:rowOff>
    </xdr:from>
    <xdr:to>
      <xdr:col>9</xdr:col>
      <xdr:colOff>1327726</xdr:colOff>
      <xdr:row>25</xdr:row>
      <xdr:rowOff>484909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5F06AC48-31A3-4A0B-897E-620867A9DA89}"/>
            </a:ext>
          </a:extLst>
        </xdr:cNvPr>
        <xdr:cNvSpPr/>
      </xdr:nvSpPr>
      <xdr:spPr>
        <a:xfrm>
          <a:off x="15976559" y="12720492"/>
          <a:ext cx="5290167" cy="4366781"/>
        </a:xfrm>
        <a:prstGeom prst="wedgeRoundRectCallout">
          <a:avLst>
            <a:gd name="adj1" fmla="val 10687"/>
            <a:gd name="adj2" fmla="val -666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④熱源／方式　　⑤測定条件①　⑥測定条件②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④熱源／方式を選択してください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⑤測定条件①を選択してください</a:t>
          </a:r>
          <a:endParaRPr kumimoji="1" lang="en-US" altLang="ja-JP" sz="1600" b="0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⑥測定条件②を選択してください</a:t>
          </a: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「熱源／方式」によって、測定条件①②が異なりますのでご注意ください</a:t>
          </a:r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379084</xdr:colOff>
      <xdr:row>17</xdr:row>
      <xdr:rowOff>138545</xdr:rowOff>
    </xdr:from>
    <xdr:to>
      <xdr:col>3</xdr:col>
      <xdr:colOff>276041</xdr:colOff>
      <xdr:row>19</xdr:row>
      <xdr:rowOff>536864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665DBF7D-7315-4952-A524-5E93E1E421F5}"/>
            </a:ext>
          </a:extLst>
        </xdr:cNvPr>
        <xdr:cNvSpPr/>
      </xdr:nvSpPr>
      <xdr:spPr>
        <a:xfrm>
          <a:off x="3548311" y="12261272"/>
          <a:ext cx="2996912" cy="1541319"/>
        </a:xfrm>
        <a:prstGeom prst="wedgeRoundRectCallout">
          <a:avLst>
            <a:gd name="adj1" fmla="val -13592"/>
            <a:gd name="adj2" fmla="val -10358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67107</xdr:colOff>
      <xdr:row>15</xdr:row>
      <xdr:rowOff>547689</xdr:rowOff>
    </xdr:from>
    <xdr:to>
      <xdr:col>6</xdr:col>
      <xdr:colOff>2320636</xdr:colOff>
      <xdr:row>17</xdr:row>
      <xdr:rowOff>26836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31DA2560-06CF-4887-80C1-828DBE5FC203}"/>
            </a:ext>
          </a:extLst>
        </xdr:cNvPr>
        <xdr:cNvSpPr/>
      </xdr:nvSpPr>
      <xdr:spPr>
        <a:xfrm rot="5400000">
          <a:off x="12996866" y="8763430"/>
          <a:ext cx="622147" cy="4591483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0</xdr:colOff>
      <xdr:row>16</xdr:row>
      <xdr:rowOff>5</xdr:rowOff>
    </xdr:from>
    <xdr:to>
      <xdr:col>10</xdr:col>
      <xdr:colOff>0</xdr:colOff>
      <xdr:row>16</xdr:row>
      <xdr:rowOff>518242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E5D378F6-67DB-4CD2-8584-50C9DB688C1C}"/>
            </a:ext>
          </a:extLst>
        </xdr:cNvPr>
        <xdr:cNvSpPr/>
      </xdr:nvSpPr>
      <xdr:spPr>
        <a:xfrm rot="5400000">
          <a:off x="20773813" y="5619101"/>
          <a:ext cx="518237" cy="10823864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34635</xdr:colOff>
      <xdr:row>15</xdr:row>
      <xdr:rowOff>554185</xdr:rowOff>
    </xdr:from>
    <xdr:to>
      <xdr:col>13</xdr:col>
      <xdr:colOff>-1</xdr:colOff>
      <xdr:row>17</xdr:row>
      <xdr:rowOff>49794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0DAB0EB1-DFD6-48CB-8DF7-4CDA149D9839}"/>
            </a:ext>
          </a:extLst>
        </xdr:cNvPr>
        <xdr:cNvSpPr/>
      </xdr:nvSpPr>
      <xdr:spPr>
        <a:xfrm rot="5400000">
          <a:off x="30264603" y="9549899"/>
          <a:ext cx="638609" cy="4294910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2144258</xdr:colOff>
      <xdr:row>1</xdr:row>
      <xdr:rowOff>103910</xdr:rowOff>
    </xdr:from>
    <xdr:to>
      <xdr:col>8</xdr:col>
      <xdr:colOff>2698460</xdr:colOff>
      <xdr:row>3</xdr:row>
      <xdr:rowOff>1333500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A28239CF-9C7C-4C4E-BC08-8EBFD2B82EC3}"/>
            </a:ext>
          </a:extLst>
        </xdr:cNvPr>
        <xdr:cNvSpPr/>
      </xdr:nvSpPr>
      <xdr:spPr>
        <a:xfrm>
          <a:off x="14318940" y="571501"/>
          <a:ext cx="4849111" cy="4277590"/>
        </a:xfrm>
        <a:prstGeom prst="wedgeRoundRectCallout">
          <a:avLst>
            <a:gd name="adj1" fmla="val -61752"/>
            <a:gd name="adj2" fmla="val -2210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1497012</xdr:colOff>
      <xdr:row>20</xdr:row>
      <xdr:rowOff>95250</xdr:rowOff>
    </xdr:from>
    <xdr:to>
      <xdr:col>4</xdr:col>
      <xdr:colOff>363681</xdr:colOff>
      <xdr:row>27</xdr:row>
      <xdr:rowOff>411162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B78BB289-0F48-486C-974B-F8066BD5733A}"/>
            </a:ext>
          </a:extLst>
        </xdr:cNvPr>
        <xdr:cNvSpPr/>
      </xdr:nvSpPr>
      <xdr:spPr>
        <a:xfrm>
          <a:off x="2362921" y="13741977"/>
          <a:ext cx="5880533" cy="4316412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1970088</xdr:colOff>
      <xdr:row>18</xdr:row>
      <xdr:rowOff>155863</xdr:rowOff>
    </xdr:from>
    <xdr:to>
      <xdr:col>7</xdr:col>
      <xdr:colOff>467591</xdr:colOff>
      <xdr:row>23</xdr:row>
      <xdr:rowOff>447097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E1F09B71-F415-4BCB-89FA-1629B1A03C8D}"/>
            </a:ext>
          </a:extLst>
        </xdr:cNvPr>
        <xdr:cNvSpPr/>
      </xdr:nvSpPr>
      <xdr:spPr>
        <a:xfrm>
          <a:off x="9849861" y="12694227"/>
          <a:ext cx="4939866" cy="3148734"/>
        </a:xfrm>
        <a:prstGeom prst="wedgeRoundRectCallout">
          <a:avLst>
            <a:gd name="adj1" fmla="val -139"/>
            <a:gd name="adj2" fmla="val -6794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1264229</xdr:colOff>
      <xdr:row>1</xdr:row>
      <xdr:rowOff>335542</xdr:rowOff>
    </xdr:from>
    <xdr:to>
      <xdr:col>16</xdr:col>
      <xdr:colOff>1810368</xdr:colOff>
      <xdr:row>2</xdr:row>
      <xdr:rowOff>779320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2C8AF403-8A9B-48FD-8454-1A074134A637}"/>
            </a:ext>
          </a:extLst>
        </xdr:cNvPr>
        <xdr:cNvSpPr/>
      </xdr:nvSpPr>
      <xdr:spPr>
        <a:xfrm>
          <a:off x="35536911" y="803133"/>
          <a:ext cx="4910321" cy="1967778"/>
        </a:xfrm>
        <a:prstGeom prst="wedgeRoundRectCallout">
          <a:avLst>
            <a:gd name="adj1" fmla="val -61221"/>
            <a:gd name="adj2" fmla="val 57720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1714500</xdr:colOff>
      <xdr:row>2</xdr:row>
      <xdr:rowOff>969817</xdr:rowOff>
    </xdr:from>
    <xdr:to>
      <xdr:col>16</xdr:col>
      <xdr:colOff>1524000</xdr:colOff>
      <xdr:row>4</xdr:row>
      <xdr:rowOff>581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4547DB88-706D-4F77-9199-81678E794E69}"/>
            </a:ext>
          </a:extLst>
        </xdr:cNvPr>
        <xdr:cNvSpPr/>
      </xdr:nvSpPr>
      <xdr:spPr>
        <a:xfrm>
          <a:off x="33476045" y="3013362"/>
          <a:ext cx="3810000" cy="2182674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15</xdr:col>
      <xdr:colOff>1084117</xdr:colOff>
      <xdr:row>21</xdr:row>
      <xdr:rowOff>188335</xdr:rowOff>
    </xdr:from>
    <xdr:to>
      <xdr:col>17</xdr:col>
      <xdr:colOff>1454727</xdr:colOff>
      <xdr:row>33</xdr:row>
      <xdr:rowOff>457200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2B0E1FD2-6E42-BDD9-8345-F4B6CCCED1DC}"/>
            </a:ext>
          </a:extLst>
        </xdr:cNvPr>
        <xdr:cNvGrpSpPr/>
      </xdr:nvGrpSpPr>
      <xdr:grpSpPr>
        <a:xfrm>
          <a:off x="34600572" y="14481608"/>
          <a:ext cx="7494155" cy="7196137"/>
          <a:chOff x="36915436" y="14597062"/>
          <a:chExt cx="9867957" cy="7126865"/>
        </a:xfrm>
      </xdr:grpSpPr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EACDAE29-3C33-4E8D-B47B-6B2580664F0D}"/>
              </a:ext>
            </a:extLst>
          </xdr:cNvPr>
          <xdr:cNvSpPr/>
        </xdr:nvSpPr>
        <xdr:spPr>
          <a:xfrm>
            <a:off x="36915436" y="14597062"/>
            <a:ext cx="9867957" cy="7126865"/>
          </a:xfrm>
          <a:prstGeom prst="wedgeRoundRectCallout">
            <a:avLst>
              <a:gd name="adj1" fmla="val -10705"/>
              <a:gd name="adj2" fmla="val -9872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⑪ワイルドカードの内訳一覧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⑪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D7ABF203-0917-4129-83E7-00E4B1E66AAC}"/>
              </a:ext>
            </a:extLst>
          </xdr:cNvPr>
          <xdr:cNvSpPr/>
        </xdr:nvSpPr>
        <xdr:spPr>
          <a:xfrm>
            <a:off x="37096627" y="16000272"/>
            <a:ext cx="9505575" cy="4999755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13</xdr:col>
      <xdr:colOff>1947212</xdr:colOff>
      <xdr:row>1</xdr:row>
      <xdr:rowOff>47626</xdr:rowOff>
    </xdr:from>
    <xdr:to>
      <xdr:col>14</xdr:col>
      <xdr:colOff>633196</xdr:colOff>
      <xdr:row>4</xdr:row>
      <xdr:rowOff>0</xdr:rowOff>
    </xdr:to>
    <xdr:sp macro="" textlink="">
      <xdr:nvSpPr>
        <xdr:cNvPr id="45" name="右中かっこ 44">
          <a:extLst>
            <a:ext uri="{FF2B5EF4-FFF2-40B4-BE49-F238E27FC236}">
              <a16:creationId xmlns:a16="http://schemas.microsoft.com/office/drawing/2014/main" id="{70671A55-D6C9-4E9C-9723-8A046B88F9C9}"/>
            </a:ext>
          </a:extLst>
        </xdr:cNvPr>
        <xdr:cNvSpPr/>
      </xdr:nvSpPr>
      <xdr:spPr>
        <a:xfrm>
          <a:off x="34213150" y="523876"/>
          <a:ext cx="638609" cy="4095749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1835728</xdr:colOff>
      <xdr:row>24</xdr:row>
      <xdr:rowOff>56137</xdr:rowOff>
    </xdr:from>
    <xdr:to>
      <xdr:col>7</xdr:col>
      <xdr:colOff>1267403</xdr:colOff>
      <xdr:row>27</xdr:row>
      <xdr:rowOff>530514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96CE7FDE-8B26-4B5E-AC2C-5088F3648530}"/>
            </a:ext>
          </a:extLst>
        </xdr:cNvPr>
        <xdr:cNvSpPr/>
      </xdr:nvSpPr>
      <xdr:spPr>
        <a:xfrm>
          <a:off x="9715501" y="16023501"/>
          <a:ext cx="5874038" cy="218887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314904</xdr:colOff>
      <xdr:row>16</xdr:row>
      <xdr:rowOff>511896</xdr:rowOff>
    </xdr:from>
    <xdr:to>
      <xdr:col>16</xdr:col>
      <xdr:colOff>301915</xdr:colOff>
      <xdr:row>20</xdr:row>
      <xdr:rowOff>273915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006D1728-A1EC-410B-A47E-BA942D1ABE10}"/>
            </a:ext>
          </a:extLst>
        </xdr:cNvPr>
        <xdr:cNvSpPr/>
      </xdr:nvSpPr>
      <xdr:spPr>
        <a:xfrm>
          <a:off x="32076449" y="11907260"/>
          <a:ext cx="3987511" cy="2048019"/>
        </a:xfrm>
        <a:prstGeom prst="wedgeRoundRectCallout">
          <a:avLst>
            <a:gd name="adj1" fmla="val 21029"/>
            <a:gd name="adj2" fmla="val -8935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⑩希望小売価格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⑩希望小売価格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>
    <xdr:from>
      <xdr:col>16</xdr:col>
      <xdr:colOff>4433455</xdr:colOff>
      <xdr:row>16</xdr:row>
      <xdr:rowOff>520700</xdr:rowOff>
    </xdr:from>
    <xdr:to>
      <xdr:col>17</xdr:col>
      <xdr:colOff>2649682</xdr:colOff>
      <xdr:row>20</xdr:row>
      <xdr:rowOff>314902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D756BFCB-EE35-40AE-B2D3-C805B692347F}"/>
            </a:ext>
          </a:extLst>
        </xdr:cNvPr>
        <xdr:cNvSpPr/>
      </xdr:nvSpPr>
      <xdr:spPr>
        <a:xfrm>
          <a:off x="40195500" y="11916064"/>
          <a:ext cx="3134591" cy="2080202"/>
        </a:xfrm>
        <a:prstGeom prst="wedgeRoundRectCallout">
          <a:avLst>
            <a:gd name="adj1" fmla="val 12653"/>
            <a:gd name="adj2" fmla="val -1130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⑫備考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⑫備考を入力してください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536863</xdr:colOff>
      <xdr:row>1</xdr:row>
      <xdr:rowOff>1131558</xdr:rowOff>
    </xdr:from>
    <xdr:to>
      <xdr:col>16</xdr:col>
      <xdr:colOff>1190624</xdr:colOff>
      <xdr:row>4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01B3F57-0E54-4F24-96C2-7005B39F0415}"/>
            </a:ext>
          </a:extLst>
        </xdr:cNvPr>
        <xdr:cNvGrpSpPr/>
      </xdr:nvGrpSpPr>
      <xdr:grpSpPr>
        <a:xfrm>
          <a:off x="30705136" y="1593376"/>
          <a:ext cx="6438033" cy="3578988"/>
          <a:chOff x="24658307" y="547688"/>
          <a:chExt cx="6656676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E76AC6F0-3932-44CA-879E-7C7DF6D497D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46C02978-41FF-40C9-82F6-89F08DDA67EE}"/>
              </a:ext>
            </a:extLst>
          </xdr:cNvPr>
          <xdr:cNvGrpSpPr/>
        </xdr:nvGrpSpPr>
        <xdr:grpSpPr>
          <a:xfrm>
            <a:off x="25407432" y="849725"/>
            <a:ext cx="5295544" cy="515232"/>
            <a:chOff x="20798070" y="530440"/>
            <a:chExt cx="2480127" cy="314492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662B9805-90C8-46CB-8162-057AAF7D7023}"/>
                </a:ext>
              </a:extLst>
            </xdr:cNvPr>
            <xdr:cNvSpPr/>
          </xdr:nvSpPr>
          <xdr:spPr>
            <a:xfrm>
              <a:off x="20798070" y="530440"/>
              <a:ext cx="773981" cy="314492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BC774CF-B689-4F6D-8228-969CCFCA6DC8}"/>
                </a:ext>
              </a:extLst>
            </xdr:cNvPr>
            <xdr:cNvSpPr/>
          </xdr:nvSpPr>
          <xdr:spPr>
            <a:xfrm>
              <a:off x="21750610" y="530440"/>
              <a:ext cx="1527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CBEA580-AD90-4326-9CDE-CC817CA8CDAE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 flipV="1">
              <a:off x="21572051" y="687322"/>
              <a:ext cx="178559" cy="364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DEF92319-75A9-4C39-9347-C9A28B85AA60}"/>
              </a:ext>
            </a:extLst>
          </xdr:cNvPr>
          <xdr:cNvGrpSpPr/>
        </xdr:nvGrpSpPr>
        <xdr:grpSpPr>
          <a:xfrm>
            <a:off x="25407432" y="1589915"/>
            <a:ext cx="5319450" cy="515232"/>
            <a:chOff x="20809325" y="534008"/>
            <a:chExt cx="2491171" cy="314492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FC913E0-88DC-41E3-8C5B-FE8F405514E2}"/>
                </a:ext>
              </a:extLst>
            </xdr:cNvPr>
            <xdr:cNvSpPr/>
          </xdr:nvSpPr>
          <xdr:spPr>
            <a:xfrm>
              <a:off x="20809325" y="534008"/>
              <a:ext cx="773934" cy="314492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ADA2257-9580-4082-916A-3823C148112D}"/>
                </a:ext>
              </a:extLst>
            </xdr:cNvPr>
            <xdr:cNvSpPr/>
          </xdr:nvSpPr>
          <xdr:spPr>
            <a:xfrm>
              <a:off x="21761806" y="534009"/>
              <a:ext cx="1538690" cy="313764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77504352-99F7-4E7C-AD62-AB4E69C9B61E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 flipV="1">
              <a:off x="21583259" y="690891"/>
              <a:ext cx="178547" cy="363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0F62AE-FA6C-4068-A1A1-D6FEB08B6D9F}"/>
              </a:ext>
            </a:extLst>
          </xdr:cNvPr>
          <xdr:cNvGrpSpPr/>
        </xdr:nvGrpSpPr>
        <xdr:grpSpPr>
          <a:xfrm>
            <a:off x="25407430" y="2330104"/>
            <a:ext cx="5302442" cy="515231"/>
            <a:chOff x="20809319" y="536487"/>
            <a:chExt cx="2483256" cy="316845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09811EC-9D4E-43DB-B093-19D71FC2BCFB}"/>
                </a:ext>
              </a:extLst>
            </xdr:cNvPr>
            <xdr:cNvSpPr/>
          </xdr:nvSpPr>
          <xdr:spPr>
            <a:xfrm>
              <a:off x="20809319" y="536487"/>
              <a:ext cx="773950" cy="31684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9688BD62-A615-4118-B6A9-255AAAE06C9D}"/>
                </a:ext>
              </a:extLst>
            </xdr:cNvPr>
            <xdr:cNvSpPr/>
          </xdr:nvSpPr>
          <xdr:spPr>
            <a:xfrm>
              <a:off x="21761821" y="536487"/>
              <a:ext cx="1530754" cy="31684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DF1149BF-0161-445E-B4F3-651A5C067536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>
              <a:off x="21583269" y="694910"/>
              <a:ext cx="178552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779320</xdr:colOff>
      <xdr:row>1</xdr:row>
      <xdr:rowOff>744685</xdr:rowOff>
    </xdr:from>
    <xdr:to>
      <xdr:col>41</xdr:col>
      <xdr:colOff>606137</xdr:colOff>
      <xdr:row>2</xdr:row>
      <xdr:rowOff>1408610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D383CC-D196-49AE-A05D-8962531EED9B}"/>
            </a:ext>
          </a:extLst>
        </xdr:cNvPr>
        <xdr:cNvSpPr/>
      </xdr:nvSpPr>
      <xdr:spPr>
        <a:xfrm>
          <a:off x="49391456" y="1212276"/>
          <a:ext cx="36108408" cy="223987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33618</xdr:rowOff>
    </xdr:from>
    <xdr:to>
      <xdr:col>6</xdr:col>
      <xdr:colOff>603436</xdr:colOff>
      <xdr:row>2</xdr:row>
      <xdr:rowOff>114051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9737030E-953F-4FC9-98A1-2111A60692E9}"/>
            </a:ext>
          </a:extLst>
        </xdr:cNvPr>
        <xdr:cNvSpPr/>
      </xdr:nvSpPr>
      <xdr:spPr>
        <a:xfrm>
          <a:off x="22412" y="33618"/>
          <a:ext cx="4682377" cy="416609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温水ヒートポンプ／基準値</a:t>
          </a:r>
        </a:p>
      </xdr:txBody>
    </xdr:sp>
    <xdr:clientData/>
  </xdr:twoCellAnchor>
  <xdr:twoCellAnchor editAs="oneCell">
    <xdr:from>
      <xdr:col>0</xdr:col>
      <xdr:colOff>9339</xdr:colOff>
      <xdr:row>3</xdr:row>
      <xdr:rowOff>0</xdr:rowOff>
    </xdr:from>
    <xdr:to>
      <xdr:col>10</xdr:col>
      <xdr:colOff>649941</xdr:colOff>
      <xdr:row>55</xdr:row>
      <xdr:rowOff>11793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836E60-F70D-58A3-CA53-DB336EC70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9" y="504265"/>
          <a:ext cx="7476190" cy="87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2637-E11D-4AD1-A5BF-2765B9448FB9}">
  <sheetPr>
    <pageSetUpPr fitToPage="1"/>
  </sheetPr>
  <dimension ref="A1:AQ44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6" outlineLevelCol="1" x14ac:dyDescent="0.2"/>
  <cols>
    <col min="1" max="1" width="12.453125" style="86" customWidth="1"/>
    <col min="2" max="2" width="29" style="86" bestFit="1" customWidth="1"/>
    <col min="3" max="3" width="40.6328125" style="1" customWidth="1"/>
    <col min="4" max="8" width="30.6328125" style="1" customWidth="1"/>
    <col min="9" max="9" width="50.6328125" style="1" customWidth="1"/>
    <col min="10" max="10" width="60.6328125" style="1" customWidth="1"/>
    <col min="11" max="11" width="25.6328125" style="1" customWidth="1"/>
    <col min="12" max="13" width="28.36328125" style="1" customWidth="1"/>
    <col min="14" max="15" width="25.6328125" style="1" customWidth="1"/>
    <col min="16" max="16" width="31.6328125" style="59" customWidth="1"/>
    <col min="17" max="17" width="70.453125" style="1" customWidth="1"/>
    <col min="18" max="18" width="39.453125" style="59" customWidth="1"/>
    <col min="19" max="19" width="12" style="59" hidden="1" customWidth="1" outlineLevel="1"/>
    <col min="20" max="20" width="23.7265625" style="59" hidden="1" customWidth="1" outlineLevel="1"/>
    <col min="21" max="22" width="12.453125" style="59" hidden="1" customWidth="1" outlineLevel="1"/>
    <col min="23" max="23" width="23.08984375" style="59" hidden="1" customWidth="1" outlineLevel="1"/>
    <col min="24" max="25" width="25.6328125" style="1" hidden="1" customWidth="1" outlineLevel="1"/>
    <col min="26" max="30" width="19.26953125" style="1" hidden="1" customWidth="1" outlineLevel="1"/>
    <col min="31" max="32" width="34" style="1" hidden="1" customWidth="1" outlineLevel="1"/>
    <col min="33" max="37" width="19.26953125" style="1" hidden="1" customWidth="1" outlineLevel="1"/>
    <col min="38" max="41" width="16.08984375" style="1" hidden="1" customWidth="1" outlineLevel="1"/>
    <col min="42" max="42" width="20.26953125" style="1" hidden="1" customWidth="1" outlineLevel="1"/>
    <col min="43" max="43" width="9" style="1" collapsed="1"/>
    <col min="44" max="16384" width="9" style="1"/>
  </cols>
  <sheetData>
    <row r="1" spans="1:42" ht="36.75" customHeight="1" thickBot="1" x14ac:dyDescent="0.25">
      <c r="A1" s="181" t="s">
        <v>78</v>
      </c>
      <c r="B1" s="182"/>
      <c r="C1" s="182"/>
      <c r="D1" s="182"/>
      <c r="E1" s="182"/>
      <c r="F1" s="182"/>
      <c r="G1" s="183"/>
      <c r="H1" s="55"/>
      <c r="K1" s="168" t="s">
        <v>13</v>
      </c>
      <c r="L1" s="169"/>
      <c r="M1" s="169"/>
      <c r="N1" s="170"/>
      <c r="O1" s="50"/>
      <c r="P1" s="50"/>
      <c r="Q1" s="51"/>
      <c r="R1" s="50"/>
      <c r="S1" s="50"/>
      <c r="T1" s="50"/>
      <c r="V1" s="56"/>
      <c r="W1" s="56"/>
      <c r="X1" s="56"/>
      <c r="Y1" s="57"/>
      <c r="Z1" s="57"/>
    </row>
    <row r="2" spans="1:42" ht="123.75" customHeight="1" x14ac:dyDescent="0.2">
      <c r="A2" s="184" t="s">
        <v>17</v>
      </c>
      <c r="B2" s="185"/>
      <c r="C2" s="186" t="s">
        <v>152</v>
      </c>
      <c r="D2" s="187"/>
      <c r="E2" s="58" t="s">
        <v>25</v>
      </c>
      <c r="F2" s="188" t="s">
        <v>75</v>
      </c>
      <c r="G2" s="189"/>
      <c r="H2" s="55"/>
      <c r="K2" s="52" t="s">
        <v>11</v>
      </c>
      <c r="L2" s="171" t="s">
        <v>72</v>
      </c>
      <c r="M2" s="172"/>
      <c r="N2" s="173"/>
      <c r="O2" s="24"/>
      <c r="Q2" s="60"/>
      <c r="U2" s="61"/>
      <c r="V2" s="61"/>
      <c r="W2" s="61"/>
      <c r="X2" s="61"/>
      <c r="Y2" s="62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</row>
    <row r="3" spans="1:42" ht="123.75" customHeight="1" x14ac:dyDescent="0.2">
      <c r="A3" s="180" t="s">
        <v>77</v>
      </c>
      <c r="B3" s="180"/>
      <c r="C3" s="180"/>
      <c r="D3" s="180"/>
      <c r="E3" s="180"/>
      <c r="F3" s="64" t="s">
        <v>23</v>
      </c>
      <c r="G3" s="148" t="s">
        <v>150</v>
      </c>
      <c r="H3" s="55"/>
      <c r="K3" s="19" t="s">
        <v>12</v>
      </c>
      <c r="L3" s="174" t="s">
        <v>26</v>
      </c>
      <c r="M3" s="175"/>
      <c r="N3" s="176"/>
      <c r="O3" s="24"/>
      <c r="Q3" s="65"/>
      <c r="U3" s="61"/>
      <c r="V3" s="61"/>
      <c r="W3" s="61"/>
      <c r="X3" s="61"/>
      <c r="Y3" s="63"/>
      <c r="AL3" s="63"/>
    </row>
    <row r="4" spans="1:42" ht="123.75" customHeight="1" thickBot="1" x14ac:dyDescent="0.25">
      <c r="A4" s="180"/>
      <c r="B4" s="180"/>
      <c r="C4" s="180"/>
      <c r="D4" s="180"/>
      <c r="E4" s="180"/>
      <c r="F4" s="66" t="s">
        <v>24</v>
      </c>
      <c r="G4" s="66">
        <f>COUNTIF($B$12:$B$41,"産業ヒートポンプ")</f>
        <v>5</v>
      </c>
      <c r="H4" s="55"/>
      <c r="K4" s="20" t="s">
        <v>86</v>
      </c>
      <c r="L4" s="177" t="s">
        <v>29</v>
      </c>
      <c r="M4" s="178"/>
      <c r="N4" s="179"/>
      <c r="O4" s="24"/>
      <c r="Q4" s="67"/>
      <c r="U4" s="62" t="str">
        <f>IF(COUNTIF(S12:S81,"✓")=0,"",COUNTIF(S12:S81,"✓"))</f>
        <v/>
      </c>
      <c r="V4" s="62"/>
      <c r="W4" s="62"/>
      <c r="X4" s="62" t="str">
        <f>IF(COUNTIF(S12:S61,"✓")=0,"",COUNTIF(S12:S61,"✓"))</f>
        <v/>
      </c>
      <c r="Y4" s="62"/>
      <c r="AI4" s="71" t="s">
        <v>118</v>
      </c>
      <c r="AL4" s="63"/>
    </row>
    <row r="5" spans="1:42" s="2" customFormat="1" ht="30" customHeight="1" thickBot="1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70"/>
      <c r="Q5" s="69"/>
      <c r="R5" s="70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112" t="s">
        <v>119</v>
      </c>
      <c r="AJ5" s="69"/>
      <c r="AK5" s="69"/>
      <c r="AL5" s="69"/>
      <c r="AM5" s="69"/>
      <c r="AN5" s="69"/>
      <c r="AO5" s="69"/>
      <c r="AP5" s="69"/>
    </row>
    <row r="6" spans="1:42" s="3" customFormat="1" ht="36" customHeight="1" x14ac:dyDescent="0.2">
      <c r="A6" s="7" t="s">
        <v>15</v>
      </c>
      <c r="B6" s="149">
        <f>COLUMN()-1</f>
        <v>1</v>
      </c>
      <c r="C6" s="149">
        <f>COLUMN()-1</f>
        <v>2</v>
      </c>
      <c r="D6" s="150">
        <f t="shared" ref="D6:R6" si="0">COLUMN()-1</f>
        <v>3</v>
      </c>
      <c r="E6" s="154">
        <f t="shared" si="0"/>
        <v>4</v>
      </c>
      <c r="F6" s="149">
        <f t="shared" si="0"/>
        <v>5</v>
      </c>
      <c r="G6" s="149">
        <f t="shared" si="0"/>
        <v>6</v>
      </c>
      <c r="H6" s="154">
        <f t="shared" si="0"/>
        <v>7</v>
      </c>
      <c r="I6" s="154">
        <f t="shared" si="0"/>
        <v>8</v>
      </c>
      <c r="J6" s="154">
        <f t="shared" si="0"/>
        <v>9</v>
      </c>
      <c r="K6" s="154">
        <f t="shared" si="0"/>
        <v>10</v>
      </c>
      <c r="L6" s="149">
        <f t="shared" si="0"/>
        <v>11</v>
      </c>
      <c r="M6" s="154">
        <f t="shared" si="0"/>
        <v>12</v>
      </c>
      <c r="N6" s="154">
        <f t="shared" si="0"/>
        <v>13</v>
      </c>
      <c r="O6" s="154">
        <f t="shared" si="0"/>
        <v>14</v>
      </c>
      <c r="P6" s="155">
        <f t="shared" si="0"/>
        <v>15</v>
      </c>
      <c r="Q6" s="154">
        <f t="shared" si="0"/>
        <v>16</v>
      </c>
      <c r="R6" s="156">
        <f t="shared" si="0"/>
        <v>17</v>
      </c>
      <c r="S6" s="129"/>
      <c r="T6" s="87"/>
      <c r="U6" s="87"/>
      <c r="V6" s="87"/>
      <c r="W6" s="87"/>
      <c r="X6" s="111"/>
      <c r="Y6" s="111"/>
      <c r="Z6" s="71"/>
      <c r="AA6" s="71"/>
      <c r="AB6" s="71"/>
      <c r="AC6" s="71"/>
      <c r="AD6" s="71"/>
      <c r="AE6" s="71"/>
      <c r="AF6" s="71"/>
      <c r="AG6" s="71"/>
      <c r="AH6" s="71"/>
      <c r="AI6" s="113" t="s">
        <v>120</v>
      </c>
      <c r="AJ6" s="71"/>
      <c r="AK6" s="71"/>
    </row>
    <row r="7" spans="1:42" s="3" customFormat="1" ht="39" x14ac:dyDescent="0.2">
      <c r="A7" s="8" t="s">
        <v>5</v>
      </c>
      <c r="B7" s="151" t="s">
        <v>6</v>
      </c>
      <c r="C7" s="151" t="s">
        <v>6</v>
      </c>
      <c r="D7" s="152" t="s">
        <v>6</v>
      </c>
      <c r="E7" s="157" t="s">
        <v>60</v>
      </c>
      <c r="F7" s="151" t="s">
        <v>6</v>
      </c>
      <c r="G7" s="151" t="s">
        <v>6</v>
      </c>
      <c r="H7" s="157" t="s">
        <v>7</v>
      </c>
      <c r="I7" s="157" t="s">
        <v>7</v>
      </c>
      <c r="J7" s="157" t="s">
        <v>7</v>
      </c>
      <c r="K7" s="157" t="s">
        <v>7</v>
      </c>
      <c r="L7" s="151" t="s">
        <v>136</v>
      </c>
      <c r="M7" s="157" t="s">
        <v>7</v>
      </c>
      <c r="N7" s="157" t="s">
        <v>7</v>
      </c>
      <c r="O7" s="157" t="s">
        <v>7</v>
      </c>
      <c r="P7" s="158" t="s">
        <v>59</v>
      </c>
      <c r="Q7" s="157" t="s">
        <v>60</v>
      </c>
      <c r="R7" s="159" t="s">
        <v>59</v>
      </c>
      <c r="S7" s="88"/>
      <c r="T7" s="89"/>
      <c r="U7" s="89"/>
      <c r="V7" s="89"/>
      <c r="W7" s="89"/>
      <c r="X7" s="111"/>
      <c r="Y7" s="11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</row>
    <row r="8" spans="1:42" s="3" customFormat="1" ht="31.5" customHeight="1" thickBot="1" x14ac:dyDescent="0.25">
      <c r="A8" s="18" t="s">
        <v>22</v>
      </c>
      <c r="B8" s="164" t="s">
        <v>16</v>
      </c>
      <c r="C8" s="161" t="s">
        <v>9</v>
      </c>
      <c r="D8" s="164" t="s">
        <v>16</v>
      </c>
      <c r="E8" s="164" t="s">
        <v>16</v>
      </c>
      <c r="F8" s="161" t="s">
        <v>9</v>
      </c>
      <c r="G8" s="161" t="s">
        <v>9</v>
      </c>
      <c r="H8" s="161" t="s">
        <v>9</v>
      </c>
      <c r="I8" s="161" t="s">
        <v>9</v>
      </c>
      <c r="J8" s="161" t="s">
        <v>9</v>
      </c>
      <c r="K8" s="161" t="s">
        <v>9</v>
      </c>
      <c r="L8" s="161" t="s">
        <v>9</v>
      </c>
      <c r="M8" s="161" t="s">
        <v>9</v>
      </c>
      <c r="N8" s="164" t="s">
        <v>16</v>
      </c>
      <c r="O8" s="164" t="s">
        <v>16</v>
      </c>
      <c r="P8" s="163" t="s">
        <v>10</v>
      </c>
      <c r="Q8" s="161" t="s">
        <v>85</v>
      </c>
      <c r="R8" s="162" t="s">
        <v>10</v>
      </c>
      <c r="S8" s="130"/>
      <c r="T8" s="131"/>
      <c r="U8" s="87"/>
      <c r="V8" s="87"/>
      <c r="W8" s="139"/>
      <c r="X8" s="138"/>
      <c r="Y8" s="138"/>
      <c r="Z8" s="71"/>
      <c r="AA8" s="208" t="s">
        <v>108</v>
      </c>
      <c r="AB8" s="208" t="s">
        <v>106</v>
      </c>
      <c r="AC8" s="208" t="s">
        <v>108</v>
      </c>
      <c r="AD8" s="208" t="s">
        <v>109</v>
      </c>
      <c r="AE8" s="71"/>
      <c r="AF8" s="71"/>
      <c r="AG8" s="208" t="s">
        <v>117</v>
      </c>
      <c r="AH8" s="208" t="s">
        <v>116</v>
      </c>
      <c r="AI8" s="208" t="s">
        <v>132</v>
      </c>
      <c r="AJ8" s="71"/>
      <c r="AK8" s="71"/>
    </row>
    <row r="9" spans="1:42" s="3" customFormat="1" ht="62.25" customHeight="1" x14ac:dyDescent="0.2">
      <c r="A9" s="194" t="s">
        <v>8</v>
      </c>
      <c r="B9" s="196" t="s">
        <v>19</v>
      </c>
      <c r="C9" s="196" t="s">
        <v>79</v>
      </c>
      <c r="D9" s="198" t="s">
        <v>17</v>
      </c>
      <c r="E9" s="199" t="s">
        <v>32</v>
      </c>
      <c r="F9" s="198" t="s">
        <v>0</v>
      </c>
      <c r="G9" s="198" t="s">
        <v>2</v>
      </c>
      <c r="H9" s="201" t="s">
        <v>28</v>
      </c>
      <c r="I9" s="201" t="s">
        <v>80</v>
      </c>
      <c r="J9" s="201" t="s">
        <v>81</v>
      </c>
      <c r="K9" s="165" t="s">
        <v>140</v>
      </c>
      <c r="L9" s="153" t="s">
        <v>137</v>
      </c>
      <c r="M9" s="165" t="s">
        <v>138</v>
      </c>
      <c r="N9" s="165" t="s">
        <v>82</v>
      </c>
      <c r="O9" s="165" t="s">
        <v>83</v>
      </c>
      <c r="P9" s="201" t="s">
        <v>84</v>
      </c>
      <c r="Q9" s="201" t="s">
        <v>61</v>
      </c>
      <c r="R9" s="190" t="s">
        <v>1</v>
      </c>
      <c r="S9" s="192" t="s">
        <v>141</v>
      </c>
      <c r="T9" s="204" t="s">
        <v>142</v>
      </c>
      <c r="U9" s="206" t="s">
        <v>68</v>
      </c>
      <c r="V9" s="207"/>
      <c r="W9" s="207"/>
      <c r="X9" s="209" t="s">
        <v>30</v>
      </c>
      <c r="Y9" s="209" t="s">
        <v>31</v>
      </c>
      <c r="Z9" s="72"/>
      <c r="AA9" s="208"/>
      <c r="AB9" s="208"/>
      <c r="AC9" s="208"/>
      <c r="AD9" s="208"/>
      <c r="AE9" s="72"/>
      <c r="AF9" s="110" t="s">
        <v>107</v>
      </c>
      <c r="AG9" s="208"/>
      <c r="AH9" s="208"/>
      <c r="AI9" s="208"/>
      <c r="AJ9" s="110" t="s">
        <v>123</v>
      </c>
      <c r="AK9" s="72"/>
      <c r="AL9" s="4" t="s">
        <v>143</v>
      </c>
    </row>
    <row r="10" spans="1:42" s="3" customFormat="1" ht="19.5" x14ac:dyDescent="0.2">
      <c r="A10" s="195"/>
      <c r="B10" s="197"/>
      <c r="C10" s="197"/>
      <c r="D10" s="197"/>
      <c r="E10" s="200"/>
      <c r="F10" s="197"/>
      <c r="G10" s="197"/>
      <c r="H10" s="202"/>
      <c r="I10" s="202"/>
      <c r="J10" s="203"/>
      <c r="K10" s="160" t="s">
        <v>3</v>
      </c>
      <c r="L10" s="151" t="s">
        <v>3</v>
      </c>
      <c r="M10" s="160" t="s">
        <v>3</v>
      </c>
      <c r="N10" s="160" t="s">
        <v>3</v>
      </c>
      <c r="O10" s="160" t="s">
        <v>21</v>
      </c>
      <c r="P10" s="203"/>
      <c r="Q10" s="202"/>
      <c r="R10" s="191"/>
      <c r="S10" s="193"/>
      <c r="T10" s="205"/>
      <c r="U10" s="140" t="s">
        <v>69</v>
      </c>
      <c r="V10" s="91" t="s">
        <v>70</v>
      </c>
      <c r="W10" s="142" t="s">
        <v>1</v>
      </c>
      <c r="X10" s="210"/>
      <c r="Y10" s="210"/>
      <c r="Z10" s="71"/>
      <c r="AA10" s="71" t="s">
        <v>105</v>
      </c>
      <c r="AB10" s="71" t="s">
        <v>105</v>
      </c>
      <c r="AC10" s="71" t="s">
        <v>105</v>
      </c>
      <c r="AD10" s="71" t="s">
        <v>105</v>
      </c>
      <c r="AE10" s="71"/>
      <c r="AF10" s="71" t="s">
        <v>105</v>
      </c>
      <c r="AG10" s="71" t="s">
        <v>105</v>
      </c>
      <c r="AH10" s="71" t="s">
        <v>105</v>
      </c>
      <c r="AI10" s="71" t="s">
        <v>104</v>
      </c>
      <c r="AJ10" s="71" t="s">
        <v>105</v>
      </c>
      <c r="AK10" s="71"/>
      <c r="AL10" s="21">
        <f>IF(AND($G$4&gt;0,OR($C$2="",$F$2="",$G$3="")),1,0)</f>
        <v>0</v>
      </c>
    </row>
    <row r="11" spans="1:42" s="3" customFormat="1" ht="45" customHeight="1" x14ac:dyDescent="0.2">
      <c r="A11" s="9" t="s">
        <v>4</v>
      </c>
      <c r="B11" s="37" t="s">
        <v>71</v>
      </c>
      <c r="C11" s="10" t="s">
        <v>33</v>
      </c>
      <c r="D11" s="38" t="s">
        <v>151</v>
      </c>
      <c r="E11" s="38" t="s">
        <v>73</v>
      </c>
      <c r="F11" s="11" t="s">
        <v>20</v>
      </c>
      <c r="G11" s="12" t="s">
        <v>64</v>
      </c>
      <c r="H11" s="11" t="s">
        <v>34</v>
      </c>
      <c r="I11" s="42" t="s">
        <v>50</v>
      </c>
      <c r="J11" s="11" t="s">
        <v>42</v>
      </c>
      <c r="K11" s="11">
        <v>45</v>
      </c>
      <c r="L11" s="11">
        <v>110.25</v>
      </c>
      <c r="M11" s="11">
        <v>24.55</v>
      </c>
      <c r="N11" s="26">
        <v>3.79</v>
      </c>
      <c r="O11" s="36">
        <f t="shared" ref="O11:O16" si="1">IF(OR($L11="",$M11=""),"",ROUNDDOWN($L11/$M11,2))</f>
        <v>4.49</v>
      </c>
      <c r="P11" s="102">
        <v>400</v>
      </c>
      <c r="Q11" s="101" t="s">
        <v>153</v>
      </c>
      <c r="R11" s="73"/>
      <c r="S11" s="134"/>
      <c r="T11" s="73"/>
      <c r="U11" s="141"/>
      <c r="V11" s="136"/>
      <c r="W11" s="137"/>
      <c r="X11" s="74"/>
      <c r="Y11" s="75"/>
      <c r="Z11" s="76"/>
      <c r="AA11" s="4" t="s">
        <v>41</v>
      </c>
      <c r="AB11" s="4" t="s">
        <v>92</v>
      </c>
      <c r="AC11" s="4" t="s">
        <v>129</v>
      </c>
      <c r="AD11" s="4" t="s">
        <v>101</v>
      </c>
      <c r="AE11" s="77" t="s">
        <v>102</v>
      </c>
      <c r="AF11" s="77" t="s">
        <v>103</v>
      </c>
      <c r="AG11" s="77" t="s">
        <v>131</v>
      </c>
      <c r="AH11" s="77" t="s">
        <v>122</v>
      </c>
      <c r="AI11" s="77" t="s">
        <v>121</v>
      </c>
      <c r="AJ11" s="77" t="s">
        <v>127</v>
      </c>
      <c r="AK11" s="77" t="s">
        <v>110</v>
      </c>
      <c r="AL11" s="4" t="s">
        <v>65</v>
      </c>
      <c r="AM11" s="4" t="s">
        <v>66</v>
      </c>
      <c r="AN11" s="4" t="s">
        <v>144</v>
      </c>
      <c r="AO11" s="5" t="s">
        <v>14</v>
      </c>
      <c r="AP11" s="5" t="s">
        <v>27</v>
      </c>
    </row>
    <row r="12" spans="1:42" s="3" customFormat="1" ht="45" customHeight="1" x14ac:dyDescent="0.2">
      <c r="A12" s="31">
        <f>ROW()-11</f>
        <v>1</v>
      </c>
      <c r="B12" s="32" t="str">
        <f>IF($C12="","","産業ヒートポンプ")</f>
        <v>産業ヒートポンプ</v>
      </c>
      <c r="C12" s="78" t="s">
        <v>33</v>
      </c>
      <c r="D12" s="13" t="str">
        <f>IF($C$2="","",IF($B12&lt;&gt;"",$C$2,""))</f>
        <v>○○○株式会社</v>
      </c>
      <c r="E12" s="13" t="str">
        <f>IF($F$2="","",IF($B12&lt;&gt;"",$F$2,""))</f>
        <v>マルマルマル</v>
      </c>
      <c r="F12" s="104" t="s">
        <v>67</v>
      </c>
      <c r="G12" s="79" t="s">
        <v>148</v>
      </c>
      <c r="H12" s="80" t="s">
        <v>34</v>
      </c>
      <c r="I12" s="81" t="s">
        <v>53</v>
      </c>
      <c r="J12" s="145" t="s">
        <v>42</v>
      </c>
      <c r="K12" s="80">
        <v>70</v>
      </c>
      <c r="L12" s="80">
        <v>350</v>
      </c>
      <c r="M12" s="80">
        <v>105.5</v>
      </c>
      <c r="N12" s="26">
        <f t="shared" ref="N12:N41" si="2">IF($AK12="","",$AK12)</f>
        <v>3.19</v>
      </c>
      <c r="O12" s="34">
        <f t="shared" si="1"/>
        <v>3.31</v>
      </c>
      <c r="P12" s="103"/>
      <c r="Q12" s="83" t="s">
        <v>153</v>
      </c>
      <c r="R12" s="84"/>
      <c r="S12" s="132"/>
      <c r="T12" s="84"/>
      <c r="U12" s="93"/>
      <c r="V12" s="94"/>
      <c r="W12" s="95"/>
      <c r="X12" s="29"/>
      <c r="Y12" s="30"/>
      <c r="AA12" s="6">
        <f>IF($H12="",0,MATCH($H12,※編集不可※選択項目!$C$2:$C$6,0))</f>
        <v>1</v>
      </c>
      <c r="AB12" s="6">
        <f ca="1">IF(AA12=0,0,COUNTA(INDIRECT("※編集不可※選択項目!"&amp;ADDRESS(AA12+9,4,3)):INDIRECT("※編集不可※選択項目!"&amp;ADDRESS(AA12+9,7,3))))</f>
        <v>4</v>
      </c>
      <c r="AC12" s="6">
        <f>IF($I12="",0,MATCH($I12,※編集不可※選択項目!$D$2:$D$7,0))</f>
        <v>2</v>
      </c>
      <c r="AD12" s="6" t="str">
        <f>IF(OR($AA12=0,$AC12=0),"",AA12&amp;"-"&amp;AC12)</f>
        <v>1-2</v>
      </c>
      <c r="AE12" s="28" t="str">
        <f>IF($AD12="","",INDEX(※編集不可※選択項目!$E$17:$E$26,MATCH($AD12,※編集不可※選択項目!$B$17:$B$26,0)))</f>
        <v>熱源水入口温度：0℃以下</v>
      </c>
      <c r="AF12" s="28" t="str">
        <f>IF($AD12="","",INDEX(※編集不可※選択項目!$F$17:$F$26,MATCH($AD12,※編集不可※選択項目!$B$17:$B$26,0)))</f>
        <v>熱源水入口温度：12℃以上～22℃未満</v>
      </c>
      <c r="AG12" s="28">
        <f>IF($J12="",0,MATCH($J12,※編集不可※選択項目!$E$2:$E$7,0))</f>
        <v>3</v>
      </c>
      <c r="AH12" s="28" t="str">
        <f>IF(OR($AD12="",$AG12=0),"",AD12&amp;"-"&amp;AG12)</f>
        <v>1-2-3</v>
      </c>
      <c r="AI12" s="28" t="str">
        <f>IF(COUNTIF($AI$5:$AI$6,AH12)=0,AH12,AH12&amp;"-"&amp;AJ12)</f>
        <v>1-2-3-2</v>
      </c>
      <c r="AJ12" s="28">
        <f>IF($L12="","",IF($L12&lt;=100,1,2))</f>
        <v>2</v>
      </c>
      <c r="AK12" s="28">
        <f>IFERROR(INDEX(※編集不可※選択項目!$G$29:$G$44,MATCH(AI12,※編集不可※選択項目!$B$29:$B$44,0)),"")</f>
        <v>3.19</v>
      </c>
      <c r="AL12" s="21">
        <f>IF(AND($C12&lt;&gt;"",OR(F12="",G12="",H12="",I12="",J12="",K12="",L12="",M12="")),1,0)</f>
        <v>0</v>
      </c>
      <c r="AM12" s="21">
        <f>IF(AND($G12&lt;&gt;"",COUNTIF($G12,"*■*")&gt;0,$Q12=""),1,0)</f>
        <v>0</v>
      </c>
      <c r="AN12" s="21" t="str">
        <f>TEXT(IF(G12="","",G12),"G/標準")</f>
        <v>AAA■</v>
      </c>
      <c r="AO12" s="6">
        <f>IF(AN12="",0,COUNTIF($AN$12:$AN$1048576,AN12))</f>
        <v>2</v>
      </c>
      <c r="AP12" s="6">
        <f>IF($N12&gt;$O12,1,0)</f>
        <v>0</v>
      </c>
    </row>
    <row r="13" spans="1:42" s="3" customFormat="1" ht="45" customHeight="1" x14ac:dyDescent="0.2">
      <c r="A13" s="31">
        <f t="shared" ref="A13:A41" si="3">ROW()-11</f>
        <v>2</v>
      </c>
      <c r="B13" s="32" t="str">
        <f t="shared" ref="B13:B41" si="4">IF($C13="","","産業ヒートポンプ")</f>
        <v>産業ヒートポンプ</v>
      </c>
      <c r="C13" s="78" t="s">
        <v>33</v>
      </c>
      <c r="D13" s="13" t="str">
        <f t="shared" ref="D13:D41" si="5">IF($C$2="","",IF($B13&lt;&gt;"",$C$2,""))</f>
        <v>○○○株式会社</v>
      </c>
      <c r="E13" s="13" t="str">
        <f t="shared" ref="E13:E41" si="6">IF($F$2="","",IF($B13&lt;&gt;"",$F$2,""))</f>
        <v>マルマルマル</v>
      </c>
      <c r="F13" s="104" t="s">
        <v>67</v>
      </c>
      <c r="G13" s="79" t="s">
        <v>147</v>
      </c>
      <c r="H13" s="80" t="s">
        <v>34</v>
      </c>
      <c r="I13" s="81" t="s">
        <v>52</v>
      </c>
      <c r="J13" s="145" t="s">
        <v>97</v>
      </c>
      <c r="K13" s="80">
        <v>85</v>
      </c>
      <c r="L13" s="80">
        <v>60.3</v>
      </c>
      <c r="M13" s="80">
        <v>16</v>
      </c>
      <c r="N13" s="26">
        <f t="shared" si="2"/>
        <v>3.38</v>
      </c>
      <c r="O13" s="34">
        <f t="shared" si="1"/>
        <v>3.76</v>
      </c>
      <c r="P13" s="103"/>
      <c r="Q13" s="83" t="s">
        <v>153</v>
      </c>
      <c r="R13" s="84"/>
      <c r="S13" s="132"/>
      <c r="T13" s="84"/>
      <c r="U13" s="93"/>
      <c r="V13" s="94"/>
      <c r="W13" s="95"/>
      <c r="X13" s="29"/>
      <c r="Y13" s="30"/>
      <c r="AA13" s="6">
        <f>IF($H13="",0,MATCH($H13,※編集不可※選択項目!$C$2:$C$6,0))</f>
        <v>1</v>
      </c>
      <c r="AB13" s="6">
        <f ca="1">IF(AA13=0,0,COUNTA(INDIRECT("※編集不可※選択項目!"&amp;ADDRESS(AA13+9,4,3)):INDIRECT("※編集不可※選択項目!"&amp;ADDRESS(AA13+9,7,3))))</f>
        <v>4</v>
      </c>
      <c r="AC13" s="6">
        <f>IF($I13="",0,MATCH($I13,※編集不可※選択項目!$D$2:$D$7,0))</f>
        <v>3</v>
      </c>
      <c r="AD13" s="6" t="str">
        <f t="shared" ref="AD13:AD41" si="7">IF(OR($AA13=0,$AC13=0),"",AA13&amp;"-"&amp;AC13)</f>
        <v>1-3</v>
      </c>
      <c r="AE13" s="28" t="str">
        <f>IF($AD13="","",INDEX(※編集不可※選択項目!$E$17:$E$26,MATCH($AD13,※編集不可※選択項目!$B$17:$B$26,0)))</f>
        <v>熱源水入口温度：12℃以上～22℃未満</v>
      </c>
      <c r="AF13" s="28" t="str">
        <f>IF($AD13="","",INDEX(※編集不可※選択項目!$F$17:$F$26,MATCH($AD13,※編集不可※選択項目!$B$17:$B$26,0)))</f>
        <v>熱源水入口温度：30℃以上～40℃未満</v>
      </c>
      <c r="AG13" s="28">
        <f>IF($J13="",0,MATCH($J13,※編集不可※選択項目!$E$2:$E$7,0))</f>
        <v>4</v>
      </c>
      <c r="AH13" s="28" t="str">
        <f t="shared" ref="AH13:AH41" si="8">IF(OR($AD13="",$AG13=0),"",AD13&amp;"-"&amp;AG13)</f>
        <v>1-3-4</v>
      </c>
      <c r="AI13" s="28" t="str">
        <f t="shared" ref="AI13:AI41" si="9">IF(COUNTIF($AI$5:$AI$6,AH13)=0,AH13,AH13&amp;"-"&amp;AJ13)</f>
        <v>1-3-4</v>
      </c>
      <c r="AJ13" s="28">
        <f t="shared" ref="AJ13:AJ41" si="10">IF($L13="","",IF($L13&lt;=100,1,2))</f>
        <v>1</v>
      </c>
      <c r="AK13" s="28">
        <f>IFERROR(INDEX(※編集不可※選択項目!$G$29:$G$44,MATCH(AI13,※編集不可※選択項目!$B$29:$B$44,0)),"")</f>
        <v>3.38</v>
      </c>
      <c r="AL13" s="21">
        <f t="shared" ref="AL13:AL41" si="11">IF(AND($C13&lt;&gt;"",OR(F13="",G13="",H13="",I13="",J13="",K13="",L13="",M13="")),1,0)</f>
        <v>0</v>
      </c>
      <c r="AM13" s="21">
        <f t="shared" ref="AM13:AM41" si="12">IF(AND($G13&lt;&gt;"",COUNTIF($G13,"*■*")&gt;0,$Q13=""),1,0)</f>
        <v>0</v>
      </c>
      <c r="AN13" s="21" t="str">
        <f t="shared" ref="AN13:AN41" si="13">TEXT(IF(G13="","",G13),"G/標準")</f>
        <v>AAA■</v>
      </c>
      <c r="AO13" s="6">
        <f t="shared" ref="AO13:AO41" si="14">IF(AN13="",0,COUNTIF($AN$12:$AN$1048576,AN13))</f>
        <v>2</v>
      </c>
      <c r="AP13" s="6">
        <f t="shared" ref="AP13:AP41" si="15">IF($N13&gt;$O13,1,0)</f>
        <v>0</v>
      </c>
    </row>
    <row r="14" spans="1:42" s="3" customFormat="1" ht="45" customHeight="1" x14ac:dyDescent="0.2">
      <c r="A14" s="31">
        <f t="shared" si="3"/>
        <v>3</v>
      </c>
      <c r="B14" s="32" t="str">
        <f t="shared" si="4"/>
        <v>産業ヒートポンプ</v>
      </c>
      <c r="C14" s="78" t="s">
        <v>33</v>
      </c>
      <c r="D14" s="13" t="str">
        <f t="shared" si="5"/>
        <v>○○○株式会社</v>
      </c>
      <c r="E14" s="13" t="str">
        <f t="shared" si="6"/>
        <v>マルマルマル</v>
      </c>
      <c r="F14" s="82" t="s">
        <v>67</v>
      </c>
      <c r="G14" s="79" t="s">
        <v>63</v>
      </c>
      <c r="H14" s="80" t="s">
        <v>35</v>
      </c>
      <c r="I14" s="81" t="s">
        <v>51</v>
      </c>
      <c r="J14" s="145" t="s">
        <v>145</v>
      </c>
      <c r="K14" s="80">
        <v>75</v>
      </c>
      <c r="L14" s="80">
        <v>200</v>
      </c>
      <c r="M14" s="80">
        <v>22</v>
      </c>
      <c r="N14" s="26">
        <f t="shared" si="2"/>
        <v>10.19</v>
      </c>
      <c r="O14" s="34">
        <f t="shared" si="1"/>
        <v>9.09</v>
      </c>
      <c r="P14" s="103"/>
      <c r="Q14" s="79"/>
      <c r="R14" s="84"/>
      <c r="S14" s="132"/>
      <c r="T14" s="84"/>
      <c r="U14" s="93"/>
      <c r="V14" s="94"/>
      <c r="W14" s="95"/>
      <c r="X14" s="29"/>
      <c r="Y14" s="30"/>
      <c r="AA14" s="6">
        <f>IF($H14="",0,MATCH($H14,※編集不可※選択項目!$C$2:$C$6,0))</f>
        <v>2</v>
      </c>
      <c r="AB14" s="6">
        <f ca="1">IF(AA14=0,0,COUNTA(INDIRECT("※編集不可※選択項目!"&amp;ADDRESS(AA14+9,4,3)):INDIRECT("※編集不可※選択項目!"&amp;ADDRESS(AA14+9,7,3))))</f>
        <v>2</v>
      </c>
      <c r="AC14" s="6">
        <f>IF($I14="",0,MATCH($I14,※編集不可※選択項目!$D$2:$D$7,0))</f>
        <v>5</v>
      </c>
      <c r="AD14" s="6" t="str">
        <f t="shared" si="7"/>
        <v>2-5</v>
      </c>
      <c r="AE14" s="28" t="str">
        <f>IF($AD14="","",INDEX(※編集不可※選択項目!$E$17:$E$26,MATCH($AD14,※編集不可※選択項目!$B$17:$B$26,0)))</f>
        <v>熱源水入口温度：12℃以上～22℃未満</v>
      </c>
      <c r="AF14" s="28" t="str">
        <f>IF($AD14="","",INDEX(※編集不可※選択項目!$F$17:$F$26,MATCH($AD14,※編集不可※選択項目!$B$17:$B$26,0)))</f>
        <v>熱源水入口温度：50℃以上</v>
      </c>
      <c r="AG14" s="28">
        <f>IF($J14="",0,MATCH($J14,※編集不可※選択項目!$E$2:$E$7,0))</f>
        <v>5</v>
      </c>
      <c r="AH14" s="28" t="str">
        <f t="shared" si="8"/>
        <v>2-5-5</v>
      </c>
      <c r="AI14" s="28" t="str">
        <f t="shared" si="9"/>
        <v>2-5-5</v>
      </c>
      <c r="AJ14" s="28">
        <f t="shared" si="10"/>
        <v>2</v>
      </c>
      <c r="AK14" s="28">
        <f>IFERROR(INDEX(※編集不可※選択項目!$G$29:$G$44,MATCH(AI14,※編集不可※選択項目!$B$29:$B$44,0)),"")</f>
        <v>10.19</v>
      </c>
      <c r="AL14" s="21">
        <f t="shared" si="11"/>
        <v>0</v>
      </c>
      <c r="AM14" s="21">
        <f t="shared" si="12"/>
        <v>0</v>
      </c>
      <c r="AN14" s="21" t="str">
        <f t="shared" si="13"/>
        <v>BBB</v>
      </c>
      <c r="AO14" s="6">
        <f t="shared" si="14"/>
        <v>1</v>
      </c>
      <c r="AP14" s="6">
        <f t="shared" si="15"/>
        <v>1</v>
      </c>
    </row>
    <row r="15" spans="1:42" s="3" customFormat="1" ht="45" customHeight="1" x14ac:dyDescent="0.2">
      <c r="A15" s="31">
        <f t="shared" si="3"/>
        <v>4</v>
      </c>
      <c r="B15" s="32" t="str">
        <f t="shared" si="4"/>
        <v>産業ヒートポンプ</v>
      </c>
      <c r="C15" s="78" t="s">
        <v>33</v>
      </c>
      <c r="D15" s="13" t="str">
        <f t="shared" si="5"/>
        <v>○○○株式会社</v>
      </c>
      <c r="E15" s="13" t="str">
        <f t="shared" si="6"/>
        <v>マルマルマル</v>
      </c>
      <c r="F15" s="82" t="s">
        <v>67</v>
      </c>
      <c r="G15" s="79" t="s">
        <v>149</v>
      </c>
      <c r="H15" s="80" t="s">
        <v>43</v>
      </c>
      <c r="I15" s="81" t="s">
        <v>50</v>
      </c>
      <c r="J15" s="145" t="s">
        <v>93</v>
      </c>
      <c r="K15" s="80"/>
      <c r="L15" s="80">
        <v>279</v>
      </c>
      <c r="M15" s="80">
        <v>74.2</v>
      </c>
      <c r="N15" s="26">
        <f t="shared" si="2"/>
        <v>2.4</v>
      </c>
      <c r="O15" s="34">
        <f t="shared" si="1"/>
        <v>3.76</v>
      </c>
      <c r="P15" s="103"/>
      <c r="Q15" s="83" t="s">
        <v>153</v>
      </c>
      <c r="R15" s="84"/>
      <c r="S15" s="132"/>
      <c r="T15" s="84"/>
      <c r="U15" s="93"/>
      <c r="V15" s="94"/>
      <c r="W15" s="95"/>
      <c r="X15" s="29"/>
      <c r="Y15" s="30"/>
      <c r="AA15" s="6">
        <f>IF($H15="",0,MATCH($H15,※編集不可※選択項目!$C$2:$C$6,0))</f>
        <v>3</v>
      </c>
      <c r="AB15" s="6">
        <f ca="1">IF(AA15=0,0,COUNTA(INDIRECT("※編集不可※選択項目!"&amp;ADDRESS(AA15+9,4,3)):INDIRECT("※編集不可※選択項目!"&amp;ADDRESS(AA15+9,7,3))))</f>
        <v>2</v>
      </c>
      <c r="AC15" s="6">
        <f>IF($I15="",0,MATCH($I15,※編集不可※選択項目!$D$2:$D$7,0))</f>
        <v>1</v>
      </c>
      <c r="AD15" s="6" t="str">
        <f t="shared" si="7"/>
        <v>3-1</v>
      </c>
      <c r="AE15" s="28" t="str">
        <f>IF($AD15="","",INDEX(※編集不可※選択項目!$E$17:$E$26,MATCH($AD15,※編集不可※選択項目!$B$17:$B$26,0)))</f>
        <v>熱源水入口温度：5℃以上～12℃未満</v>
      </c>
      <c r="AF15" s="28">
        <f>IF($AD15="","",INDEX(※編集不可※選択項目!$F$17:$F$26,MATCH($AD15,※編集不可※選択項目!$B$17:$B$26,0)))</f>
        <v>0</v>
      </c>
      <c r="AG15" s="28">
        <f>IF($J15="",0,MATCH($J15,※編集不可※選択項目!$E$2:$E$7,0))</f>
        <v>2</v>
      </c>
      <c r="AH15" s="28" t="str">
        <f t="shared" si="8"/>
        <v>3-1-2</v>
      </c>
      <c r="AI15" s="28" t="str">
        <f t="shared" si="9"/>
        <v>3-1-2</v>
      </c>
      <c r="AJ15" s="28">
        <f t="shared" si="10"/>
        <v>2</v>
      </c>
      <c r="AK15" s="28">
        <f>IFERROR(INDEX(※編集不可※選択項目!$G$29:$G$44,MATCH(AI15,※編集不可※選択項目!$B$29:$B$44,0)),"")</f>
        <v>2.4</v>
      </c>
      <c r="AL15" s="21">
        <f t="shared" si="11"/>
        <v>1</v>
      </c>
      <c r="AM15" s="21">
        <f t="shared" si="12"/>
        <v>0</v>
      </c>
      <c r="AN15" s="21" t="str">
        <f t="shared" si="13"/>
        <v>CCC■</v>
      </c>
      <c r="AO15" s="6">
        <f t="shared" si="14"/>
        <v>1</v>
      </c>
      <c r="AP15" s="6">
        <f t="shared" si="15"/>
        <v>0</v>
      </c>
    </row>
    <row r="16" spans="1:42" s="3" customFormat="1" ht="45" customHeight="1" x14ac:dyDescent="0.2">
      <c r="A16" s="31">
        <f t="shared" si="3"/>
        <v>5</v>
      </c>
      <c r="B16" s="32" t="str">
        <f t="shared" si="4"/>
        <v>産業ヒートポンプ</v>
      </c>
      <c r="C16" s="78" t="s">
        <v>33</v>
      </c>
      <c r="D16" s="13" t="str">
        <f t="shared" si="5"/>
        <v>○○○株式会社</v>
      </c>
      <c r="E16" s="13" t="str">
        <f t="shared" si="6"/>
        <v>マルマルマル</v>
      </c>
      <c r="F16" s="82" t="s">
        <v>67</v>
      </c>
      <c r="G16" s="79" t="s">
        <v>146</v>
      </c>
      <c r="H16" s="80" t="s">
        <v>87</v>
      </c>
      <c r="I16" s="81" t="s">
        <v>90</v>
      </c>
      <c r="J16" s="145" t="s">
        <v>95</v>
      </c>
      <c r="K16" s="80">
        <v>65</v>
      </c>
      <c r="L16" s="80">
        <v>101</v>
      </c>
      <c r="M16" s="80">
        <v>26.4</v>
      </c>
      <c r="N16" s="26">
        <f t="shared" si="2"/>
        <v>3.45</v>
      </c>
      <c r="O16" s="34">
        <f t="shared" si="1"/>
        <v>3.82</v>
      </c>
      <c r="P16" s="103"/>
      <c r="Q16" s="79"/>
      <c r="R16" s="84"/>
      <c r="S16" s="132"/>
      <c r="T16" s="84"/>
      <c r="U16" s="93"/>
      <c r="V16" s="94"/>
      <c r="W16" s="95"/>
      <c r="X16" s="29"/>
      <c r="Y16" s="30"/>
      <c r="AA16" s="6">
        <f>IF($H16="",0,MATCH($H16,※編集不可※選択項目!$C$2:$C$6,0))</f>
        <v>5</v>
      </c>
      <c r="AB16" s="6">
        <f ca="1">IF(AA16=0,0,COUNTA(INDIRECT("※編集不可※選択項目!"&amp;ADDRESS(AA16+9,4,3)):INDIRECT("※編集不可※選択項目!"&amp;ADDRESS(AA16+9,7,3))))</f>
        <v>1</v>
      </c>
      <c r="AC16" s="6">
        <f>IF($I16="",0,MATCH($I16,※編集不可※選択項目!$D$2:$D$7,0))</f>
        <v>6</v>
      </c>
      <c r="AD16" s="6" t="str">
        <f t="shared" si="7"/>
        <v>5-6</v>
      </c>
      <c r="AE16" s="28" t="str">
        <f>IF($AD16="","",INDEX(※編集不可※選択項目!$E$17:$E$26,MATCH($AD16,※編集不可※選択項目!$B$17:$B$26,0)))</f>
        <v>外気温度 [中間期]乾球温度：16℃DB
湿球温度：12℃WB</v>
      </c>
      <c r="AF16" s="28">
        <f>IF($AD16="","",INDEX(※編集不可※選択項目!$F$17:$F$26,MATCH($AD16,※編集不可※選択項目!$B$17:$B$26,0)))</f>
        <v>0</v>
      </c>
      <c r="AG16" s="28">
        <f>IF($J16="",0,MATCH($J16,※編集不可※選択項目!$E$2:$E$7,0))</f>
        <v>6</v>
      </c>
      <c r="AH16" s="28" t="str">
        <f t="shared" si="8"/>
        <v>5-6-6</v>
      </c>
      <c r="AI16" s="28" t="str">
        <f t="shared" si="9"/>
        <v>5-6-6</v>
      </c>
      <c r="AJ16" s="28">
        <f t="shared" si="10"/>
        <v>2</v>
      </c>
      <c r="AK16" s="28">
        <f>IFERROR(INDEX(※編集不可※選択項目!$G$29:$G$44,MATCH(AI16,※編集不可※選択項目!$B$29:$B$44,0)),"")</f>
        <v>3.45</v>
      </c>
      <c r="AL16" s="21">
        <f t="shared" si="11"/>
        <v>0</v>
      </c>
      <c r="AM16" s="21">
        <f t="shared" si="12"/>
        <v>0</v>
      </c>
      <c r="AN16" s="21" t="str">
        <f t="shared" si="13"/>
        <v>DDD</v>
      </c>
      <c r="AO16" s="6">
        <f t="shared" si="14"/>
        <v>1</v>
      </c>
      <c r="AP16" s="6">
        <f t="shared" si="15"/>
        <v>0</v>
      </c>
    </row>
    <row r="17" spans="1:42" s="3" customFormat="1" ht="45" customHeight="1" x14ac:dyDescent="0.2">
      <c r="A17" s="31">
        <f t="shared" si="3"/>
        <v>6</v>
      </c>
      <c r="B17" s="32" t="str">
        <f t="shared" si="4"/>
        <v/>
      </c>
      <c r="C17" s="78"/>
      <c r="D17" s="13" t="str">
        <f t="shared" si="5"/>
        <v/>
      </c>
      <c r="E17" s="13" t="str">
        <f t="shared" si="6"/>
        <v/>
      </c>
      <c r="F17" s="82"/>
      <c r="G17" s="79"/>
      <c r="H17" s="80"/>
      <c r="I17" s="81"/>
      <c r="J17" s="145"/>
      <c r="K17" s="80"/>
      <c r="L17" s="80"/>
      <c r="M17" s="80"/>
      <c r="N17" s="26" t="str">
        <f t="shared" si="2"/>
        <v/>
      </c>
      <c r="O17" s="34" t="str">
        <f t="shared" ref="O17:O41" si="16">IF(OR($L17="",$M17=""),"",ROUNDDOWN($L17/$M17,2))</f>
        <v/>
      </c>
      <c r="P17" s="103"/>
      <c r="Q17" s="79"/>
      <c r="R17" s="84"/>
      <c r="S17" s="132"/>
      <c r="T17" s="84"/>
      <c r="U17" s="93"/>
      <c r="V17" s="94"/>
      <c r="W17" s="95"/>
      <c r="X17" s="29"/>
      <c r="Y17" s="30"/>
      <c r="AA17" s="6">
        <f>IF($H17="",0,MATCH($H17,※編集不可※選択項目!$C$2:$C$6,0))</f>
        <v>0</v>
      </c>
      <c r="AB17" s="6">
        <f ca="1">IF(AA17=0,0,COUNTA(INDIRECT("※編集不可※選択項目!"&amp;ADDRESS(AA17+9,4,3)):INDIRECT("※編集不可※選択項目!"&amp;ADDRESS(AA17+9,7,3))))</f>
        <v>0</v>
      </c>
      <c r="AC17" s="6">
        <f>IF($I17="",0,MATCH($I17,※編集不可※選択項目!$D$2:$D$7,0))</f>
        <v>0</v>
      </c>
      <c r="AD17" s="6" t="str">
        <f t="shared" si="7"/>
        <v/>
      </c>
      <c r="AE17" s="28" t="str">
        <f>IF($AD17="","",INDEX(※編集不可※選択項目!$E$17:$E$26,MATCH($AD17,※編集不可※選択項目!$B$17:$B$26,0)))</f>
        <v/>
      </c>
      <c r="AF17" s="28" t="str">
        <f>IF($AD17="","",INDEX(※編集不可※選択項目!$F$17:$F$26,MATCH($AD17,※編集不可※選択項目!$B$17:$B$26,0)))</f>
        <v/>
      </c>
      <c r="AG17" s="28">
        <f>IF($J17="",0,MATCH($J17,※編集不可※選択項目!$E$2:$E$7,0))</f>
        <v>0</v>
      </c>
      <c r="AH17" s="28" t="str">
        <f t="shared" si="8"/>
        <v/>
      </c>
      <c r="AI17" s="28" t="str">
        <f t="shared" si="9"/>
        <v/>
      </c>
      <c r="AJ17" s="28" t="str">
        <f t="shared" si="10"/>
        <v/>
      </c>
      <c r="AK17" s="28" t="str">
        <f>IFERROR(INDEX(※編集不可※選択項目!$G$29:$G$44,MATCH(AI17,※編集不可※選択項目!$B$29:$B$44,0)),"")</f>
        <v/>
      </c>
      <c r="AL17" s="21">
        <f t="shared" si="11"/>
        <v>0</v>
      </c>
      <c r="AM17" s="21">
        <f t="shared" si="12"/>
        <v>0</v>
      </c>
      <c r="AN17" s="21" t="str">
        <f t="shared" si="13"/>
        <v/>
      </c>
      <c r="AO17" s="6">
        <f t="shared" si="14"/>
        <v>0</v>
      </c>
      <c r="AP17" s="6">
        <f t="shared" si="15"/>
        <v>0</v>
      </c>
    </row>
    <row r="18" spans="1:42" s="3" customFormat="1" ht="45" customHeight="1" x14ac:dyDescent="0.2">
      <c r="A18" s="31">
        <f t="shared" si="3"/>
        <v>7</v>
      </c>
      <c r="B18" s="32" t="str">
        <f t="shared" si="4"/>
        <v/>
      </c>
      <c r="C18" s="78"/>
      <c r="D18" s="13" t="str">
        <f t="shared" si="5"/>
        <v/>
      </c>
      <c r="E18" s="13" t="str">
        <f t="shared" si="6"/>
        <v/>
      </c>
      <c r="F18" s="82"/>
      <c r="G18" s="79"/>
      <c r="H18" s="80"/>
      <c r="I18" s="81"/>
      <c r="J18" s="145"/>
      <c r="K18" s="80"/>
      <c r="L18" s="80"/>
      <c r="M18" s="80"/>
      <c r="N18" s="26" t="str">
        <f t="shared" si="2"/>
        <v/>
      </c>
      <c r="O18" s="34" t="str">
        <f t="shared" si="16"/>
        <v/>
      </c>
      <c r="P18" s="103"/>
      <c r="Q18" s="79"/>
      <c r="R18" s="84"/>
      <c r="S18" s="132"/>
      <c r="T18" s="84"/>
      <c r="U18" s="93"/>
      <c r="V18" s="94"/>
      <c r="W18" s="95"/>
      <c r="X18" s="29"/>
      <c r="Y18" s="30"/>
      <c r="AA18" s="6">
        <f>IF($H18="",0,MATCH($H18,※編集不可※選択項目!$C$2:$C$6,0))</f>
        <v>0</v>
      </c>
      <c r="AB18" s="6">
        <f ca="1">IF(AA18=0,0,COUNTA(INDIRECT("※編集不可※選択項目!"&amp;ADDRESS(AA18+9,4,3)):INDIRECT("※編集不可※選択項目!"&amp;ADDRESS(AA18+9,7,3))))</f>
        <v>0</v>
      </c>
      <c r="AC18" s="6">
        <f>IF($I18="",0,MATCH($I18,※編集不可※選択項目!$D$2:$D$7,0))</f>
        <v>0</v>
      </c>
      <c r="AD18" s="6" t="str">
        <f t="shared" si="7"/>
        <v/>
      </c>
      <c r="AE18" s="28" t="str">
        <f>IF($AD18="","",INDEX(※編集不可※選択項目!$E$17:$E$26,MATCH($AD18,※編集不可※選択項目!$B$17:$B$26,0)))</f>
        <v/>
      </c>
      <c r="AF18" s="28" t="str">
        <f>IF($AD18="","",INDEX(※編集不可※選択項目!$F$17:$F$26,MATCH($AD18,※編集不可※選択項目!$B$17:$B$26,0)))</f>
        <v/>
      </c>
      <c r="AG18" s="28">
        <f>IF($J18="",0,MATCH($J18,※編集不可※選択項目!$E$2:$E$7,0))</f>
        <v>0</v>
      </c>
      <c r="AH18" s="28" t="str">
        <f t="shared" si="8"/>
        <v/>
      </c>
      <c r="AI18" s="28" t="str">
        <f t="shared" si="9"/>
        <v/>
      </c>
      <c r="AJ18" s="28" t="str">
        <f t="shared" si="10"/>
        <v/>
      </c>
      <c r="AK18" s="28" t="str">
        <f>IFERROR(INDEX(※編集不可※選択項目!$G$29:$G$44,MATCH(AI18,※編集不可※選択項目!$B$29:$B$44,0)),"")</f>
        <v/>
      </c>
      <c r="AL18" s="21">
        <f t="shared" si="11"/>
        <v>0</v>
      </c>
      <c r="AM18" s="21">
        <f t="shared" si="12"/>
        <v>0</v>
      </c>
      <c r="AN18" s="21" t="str">
        <f t="shared" si="13"/>
        <v/>
      </c>
      <c r="AO18" s="6">
        <f t="shared" si="14"/>
        <v>0</v>
      </c>
      <c r="AP18" s="6">
        <f t="shared" si="15"/>
        <v>0</v>
      </c>
    </row>
    <row r="19" spans="1:42" s="3" customFormat="1" ht="45" customHeight="1" x14ac:dyDescent="0.2">
      <c r="A19" s="31">
        <f t="shared" si="3"/>
        <v>8</v>
      </c>
      <c r="B19" s="32" t="str">
        <f t="shared" si="4"/>
        <v/>
      </c>
      <c r="C19" s="78"/>
      <c r="D19" s="13" t="str">
        <f t="shared" si="5"/>
        <v/>
      </c>
      <c r="E19" s="13" t="str">
        <f t="shared" si="6"/>
        <v/>
      </c>
      <c r="F19" s="82"/>
      <c r="G19" s="79"/>
      <c r="H19" s="80"/>
      <c r="I19" s="81"/>
      <c r="J19" s="145"/>
      <c r="K19" s="80"/>
      <c r="L19" s="80"/>
      <c r="M19" s="80"/>
      <c r="N19" s="26" t="str">
        <f t="shared" si="2"/>
        <v/>
      </c>
      <c r="O19" s="34" t="str">
        <f t="shared" si="16"/>
        <v/>
      </c>
      <c r="P19" s="103"/>
      <c r="Q19" s="79"/>
      <c r="R19" s="84"/>
      <c r="S19" s="132"/>
      <c r="T19" s="84"/>
      <c r="U19" s="93"/>
      <c r="V19" s="94"/>
      <c r="W19" s="95"/>
      <c r="X19" s="29"/>
      <c r="Y19" s="30"/>
      <c r="AA19" s="6">
        <f>IF($H19="",0,MATCH($H19,※編集不可※選択項目!$C$2:$C$6,0))</f>
        <v>0</v>
      </c>
      <c r="AB19" s="6">
        <f ca="1">IF(AA19=0,0,COUNTA(INDIRECT("※編集不可※選択項目!"&amp;ADDRESS(AA19+9,4,3)):INDIRECT("※編集不可※選択項目!"&amp;ADDRESS(AA19+9,7,3))))</f>
        <v>0</v>
      </c>
      <c r="AC19" s="6">
        <f>IF($I19="",0,MATCH($I19,※編集不可※選択項目!$D$2:$D$7,0))</f>
        <v>0</v>
      </c>
      <c r="AD19" s="6" t="str">
        <f t="shared" si="7"/>
        <v/>
      </c>
      <c r="AE19" s="28" t="str">
        <f>IF($AD19="","",INDEX(※編集不可※選択項目!$E$17:$E$26,MATCH($AD19,※編集不可※選択項目!$B$17:$B$26,0)))</f>
        <v/>
      </c>
      <c r="AF19" s="28" t="str">
        <f>IF($AD19="","",INDEX(※編集不可※選択項目!$F$17:$F$26,MATCH($AD19,※編集不可※選択項目!$B$17:$B$26,0)))</f>
        <v/>
      </c>
      <c r="AG19" s="28">
        <f>IF($J19="",0,MATCH($J19,※編集不可※選択項目!$E$2:$E$7,0))</f>
        <v>0</v>
      </c>
      <c r="AH19" s="28" t="str">
        <f t="shared" si="8"/>
        <v/>
      </c>
      <c r="AI19" s="28" t="str">
        <f t="shared" si="9"/>
        <v/>
      </c>
      <c r="AJ19" s="28" t="str">
        <f t="shared" si="10"/>
        <v/>
      </c>
      <c r="AK19" s="28" t="str">
        <f>IFERROR(INDEX(※編集不可※選択項目!$G$29:$G$44,MATCH(AI19,※編集不可※選択項目!$B$29:$B$44,0)),"")</f>
        <v/>
      </c>
      <c r="AL19" s="21">
        <f t="shared" si="11"/>
        <v>0</v>
      </c>
      <c r="AM19" s="21">
        <f t="shared" si="12"/>
        <v>0</v>
      </c>
      <c r="AN19" s="21" t="str">
        <f t="shared" si="13"/>
        <v/>
      </c>
      <c r="AO19" s="6">
        <f t="shared" si="14"/>
        <v>0</v>
      </c>
      <c r="AP19" s="6">
        <f t="shared" si="15"/>
        <v>0</v>
      </c>
    </row>
    <row r="20" spans="1:42" s="3" customFormat="1" ht="45" customHeight="1" x14ac:dyDescent="0.2">
      <c r="A20" s="31">
        <f t="shared" si="3"/>
        <v>9</v>
      </c>
      <c r="B20" s="32" t="str">
        <f t="shared" si="4"/>
        <v/>
      </c>
      <c r="C20" s="78"/>
      <c r="D20" s="13" t="str">
        <f t="shared" si="5"/>
        <v/>
      </c>
      <c r="E20" s="13" t="str">
        <f t="shared" si="6"/>
        <v/>
      </c>
      <c r="F20" s="82"/>
      <c r="G20" s="79"/>
      <c r="H20" s="80"/>
      <c r="I20" s="81"/>
      <c r="J20" s="145"/>
      <c r="K20" s="80"/>
      <c r="L20" s="80"/>
      <c r="M20" s="80"/>
      <c r="N20" s="26" t="str">
        <f t="shared" si="2"/>
        <v/>
      </c>
      <c r="O20" s="34" t="str">
        <f t="shared" si="16"/>
        <v/>
      </c>
      <c r="P20" s="103"/>
      <c r="Q20" s="79"/>
      <c r="R20" s="84"/>
      <c r="S20" s="132"/>
      <c r="T20" s="84"/>
      <c r="U20" s="93"/>
      <c r="V20" s="94"/>
      <c r="W20" s="95"/>
      <c r="X20" s="29"/>
      <c r="Y20" s="30"/>
      <c r="AA20" s="6">
        <f>IF($H20="",0,MATCH($H20,※編集不可※選択項目!$C$2:$C$6,0))</f>
        <v>0</v>
      </c>
      <c r="AB20" s="6">
        <f ca="1">IF(AA20=0,0,COUNTA(INDIRECT("※編集不可※選択項目!"&amp;ADDRESS(AA20+9,4,3)):INDIRECT("※編集不可※選択項目!"&amp;ADDRESS(AA20+9,7,3))))</f>
        <v>0</v>
      </c>
      <c r="AC20" s="6">
        <f>IF($I20="",0,MATCH($I20,※編集不可※選択項目!$D$2:$D$7,0))</f>
        <v>0</v>
      </c>
      <c r="AD20" s="6" t="str">
        <f t="shared" si="7"/>
        <v/>
      </c>
      <c r="AE20" s="28" t="str">
        <f>IF($AD20="","",INDEX(※編集不可※選択項目!$E$17:$E$26,MATCH($AD20,※編集不可※選択項目!$B$17:$B$26,0)))</f>
        <v/>
      </c>
      <c r="AF20" s="28" t="str">
        <f>IF($AD20="","",INDEX(※編集不可※選択項目!$F$17:$F$26,MATCH($AD20,※編集不可※選択項目!$B$17:$B$26,0)))</f>
        <v/>
      </c>
      <c r="AG20" s="28">
        <f>IF($J20="",0,MATCH($J20,※編集不可※選択項目!$E$2:$E$7,0))</f>
        <v>0</v>
      </c>
      <c r="AH20" s="28" t="str">
        <f t="shared" si="8"/>
        <v/>
      </c>
      <c r="AI20" s="28" t="str">
        <f t="shared" si="9"/>
        <v/>
      </c>
      <c r="AJ20" s="28" t="str">
        <f t="shared" si="10"/>
        <v/>
      </c>
      <c r="AK20" s="28" t="str">
        <f>IFERROR(INDEX(※編集不可※選択項目!$G$29:$G$44,MATCH(AI20,※編集不可※選択項目!$B$29:$B$44,0)),"")</f>
        <v/>
      </c>
      <c r="AL20" s="21">
        <f t="shared" si="11"/>
        <v>0</v>
      </c>
      <c r="AM20" s="21">
        <f t="shared" si="12"/>
        <v>0</v>
      </c>
      <c r="AN20" s="21" t="str">
        <f t="shared" si="13"/>
        <v/>
      </c>
      <c r="AO20" s="6">
        <f t="shared" si="14"/>
        <v>0</v>
      </c>
      <c r="AP20" s="6">
        <f t="shared" si="15"/>
        <v>0</v>
      </c>
    </row>
    <row r="21" spans="1:42" s="3" customFormat="1" ht="45" customHeight="1" x14ac:dyDescent="0.2">
      <c r="A21" s="31">
        <f t="shared" si="3"/>
        <v>10</v>
      </c>
      <c r="B21" s="32" t="str">
        <f t="shared" si="4"/>
        <v/>
      </c>
      <c r="C21" s="78"/>
      <c r="D21" s="13" t="str">
        <f t="shared" si="5"/>
        <v/>
      </c>
      <c r="E21" s="13" t="str">
        <f t="shared" si="6"/>
        <v/>
      </c>
      <c r="F21" s="82"/>
      <c r="G21" s="79"/>
      <c r="H21" s="80"/>
      <c r="I21" s="81"/>
      <c r="J21" s="145"/>
      <c r="K21" s="80"/>
      <c r="L21" s="80"/>
      <c r="M21" s="80"/>
      <c r="N21" s="26" t="str">
        <f t="shared" si="2"/>
        <v/>
      </c>
      <c r="O21" s="34" t="str">
        <f t="shared" si="16"/>
        <v/>
      </c>
      <c r="P21" s="103"/>
      <c r="Q21" s="79"/>
      <c r="R21" s="84"/>
      <c r="S21" s="132"/>
      <c r="T21" s="84"/>
      <c r="U21" s="93"/>
      <c r="V21" s="94"/>
      <c r="W21" s="95"/>
      <c r="X21" s="29"/>
      <c r="Y21" s="30"/>
      <c r="AA21" s="6">
        <f>IF($H21="",0,MATCH($H21,※編集不可※選択項目!$C$2:$C$6,0))</f>
        <v>0</v>
      </c>
      <c r="AB21" s="6">
        <f ca="1">IF(AA21=0,0,COUNTA(INDIRECT("※編集不可※選択項目!"&amp;ADDRESS(AA21+9,4,3)):INDIRECT("※編集不可※選択項目!"&amp;ADDRESS(AA21+9,7,3))))</f>
        <v>0</v>
      </c>
      <c r="AC21" s="6">
        <f>IF($I21="",0,MATCH($I21,※編集不可※選択項目!$D$2:$D$7,0))</f>
        <v>0</v>
      </c>
      <c r="AD21" s="6" t="str">
        <f t="shared" si="7"/>
        <v/>
      </c>
      <c r="AE21" s="28" t="str">
        <f>IF($AD21="","",INDEX(※編集不可※選択項目!$E$17:$E$26,MATCH($AD21,※編集不可※選択項目!$B$17:$B$26,0)))</f>
        <v/>
      </c>
      <c r="AF21" s="28" t="str">
        <f>IF($AD21="","",INDEX(※編集不可※選択項目!$F$17:$F$26,MATCH($AD21,※編集不可※選択項目!$B$17:$B$26,0)))</f>
        <v/>
      </c>
      <c r="AG21" s="28">
        <f>IF($J21="",0,MATCH($J21,※編集不可※選択項目!$E$2:$E$7,0))</f>
        <v>0</v>
      </c>
      <c r="AH21" s="28" t="str">
        <f t="shared" si="8"/>
        <v/>
      </c>
      <c r="AI21" s="28" t="str">
        <f t="shared" si="9"/>
        <v/>
      </c>
      <c r="AJ21" s="28" t="str">
        <f t="shared" si="10"/>
        <v/>
      </c>
      <c r="AK21" s="28" t="str">
        <f>IFERROR(INDEX(※編集不可※選択項目!$G$29:$G$44,MATCH(AI21,※編集不可※選択項目!$B$29:$B$44,0)),"")</f>
        <v/>
      </c>
      <c r="AL21" s="21">
        <f t="shared" si="11"/>
        <v>0</v>
      </c>
      <c r="AM21" s="21">
        <f t="shared" si="12"/>
        <v>0</v>
      </c>
      <c r="AN21" s="21" t="str">
        <f t="shared" si="13"/>
        <v/>
      </c>
      <c r="AO21" s="6">
        <f t="shared" si="14"/>
        <v>0</v>
      </c>
      <c r="AP21" s="6">
        <f t="shared" si="15"/>
        <v>0</v>
      </c>
    </row>
    <row r="22" spans="1:42" s="3" customFormat="1" ht="45" customHeight="1" x14ac:dyDescent="0.2">
      <c r="A22" s="31">
        <f t="shared" si="3"/>
        <v>11</v>
      </c>
      <c r="B22" s="32" t="str">
        <f t="shared" si="4"/>
        <v/>
      </c>
      <c r="C22" s="78"/>
      <c r="D22" s="13" t="str">
        <f t="shared" si="5"/>
        <v/>
      </c>
      <c r="E22" s="13" t="str">
        <f t="shared" si="6"/>
        <v/>
      </c>
      <c r="F22" s="82"/>
      <c r="G22" s="79"/>
      <c r="H22" s="80"/>
      <c r="I22" s="81"/>
      <c r="J22" s="145"/>
      <c r="K22" s="80"/>
      <c r="L22" s="80"/>
      <c r="M22" s="80"/>
      <c r="N22" s="26" t="str">
        <f t="shared" si="2"/>
        <v/>
      </c>
      <c r="O22" s="34" t="str">
        <f t="shared" si="16"/>
        <v/>
      </c>
      <c r="P22" s="103"/>
      <c r="Q22" s="79"/>
      <c r="R22" s="84"/>
      <c r="S22" s="132"/>
      <c r="T22" s="84"/>
      <c r="U22" s="93"/>
      <c r="V22" s="94"/>
      <c r="W22" s="95"/>
      <c r="X22" s="29"/>
      <c r="Y22" s="30"/>
      <c r="AA22" s="6">
        <f>IF($H22="",0,MATCH($H22,※編集不可※選択項目!$C$2:$C$6,0))</f>
        <v>0</v>
      </c>
      <c r="AB22" s="6">
        <f ca="1">IF(AA22=0,0,COUNTA(INDIRECT("※編集不可※選択項目!"&amp;ADDRESS(AA22+9,4,3)):INDIRECT("※編集不可※選択項目!"&amp;ADDRESS(AA22+9,7,3))))</f>
        <v>0</v>
      </c>
      <c r="AC22" s="6">
        <f>IF($I22="",0,MATCH($I22,※編集不可※選択項目!$D$2:$D$7,0))</f>
        <v>0</v>
      </c>
      <c r="AD22" s="6" t="str">
        <f t="shared" si="7"/>
        <v/>
      </c>
      <c r="AE22" s="28" t="str">
        <f>IF($AD22="","",INDEX(※編集不可※選択項目!$E$17:$E$26,MATCH($AD22,※編集不可※選択項目!$B$17:$B$26,0)))</f>
        <v/>
      </c>
      <c r="AF22" s="28" t="str">
        <f>IF($AD22="","",INDEX(※編集不可※選択項目!$F$17:$F$26,MATCH($AD22,※編集不可※選択項目!$B$17:$B$26,0)))</f>
        <v/>
      </c>
      <c r="AG22" s="28">
        <f>IF($J22="",0,MATCH($J22,※編集不可※選択項目!$E$2:$E$7,0))</f>
        <v>0</v>
      </c>
      <c r="AH22" s="28" t="str">
        <f t="shared" si="8"/>
        <v/>
      </c>
      <c r="AI22" s="28" t="str">
        <f t="shared" si="9"/>
        <v/>
      </c>
      <c r="AJ22" s="28" t="str">
        <f t="shared" si="10"/>
        <v/>
      </c>
      <c r="AK22" s="28" t="str">
        <f>IFERROR(INDEX(※編集不可※選択項目!$G$29:$G$44,MATCH(AI22,※編集不可※選択項目!$B$29:$B$44,0)),"")</f>
        <v/>
      </c>
      <c r="AL22" s="21">
        <f t="shared" si="11"/>
        <v>0</v>
      </c>
      <c r="AM22" s="21">
        <f t="shared" si="12"/>
        <v>0</v>
      </c>
      <c r="AN22" s="21" t="str">
        <f t="shared" si="13"/>
        <v/>
      </c>
      <c r="AO22" s="6">
        <f t="shared" si="14"/>
        <v>0</v>
      </c>
      <c r="AP22" s="6">
        <f t="shared" si="15"/>
        <v>0</v>
      </c>
    </row>
    <row r="23" spans="1:42" s="3" customFormat="1" ht="45" customHeight="1" x14ac:dyDescent="0.2">
      <c r="A23" s="31">
        <f t="shared" si="3"/>
        <v>12</v>
      </c>
      <c r="B23" s="32" t="str">
        <f t="shared" si="4"/>
        <v/>
      </c>
      <c r="C23" s="78"/>
      <c r="D23" s="13" t="str">
        <f t="shared" si="5"/>
        <v/>
      </c>
      <c r="E23" s="13" t="str">
        <f t="shared" si="6"/>
        <v/>
      </c>
      <c r="F23" s="82"/>
      <c r="G23" s="79"/>
      <c r="H23" s="80"/>
      <c r="I23" s="81"/>
      <c r="J23" s="145"/>
      <c r="K23" s="80"/>
      <c r="L23" s="80"/>
      <c r="M23" s="80"/>
      <c r="N23" s="26" t="str">
        <f t="shared" si="2"/>
        <v/>
      </c>
      <c r="O23" s="34" t="str">
        <f t="shared" si="16"/>
        <v/>
      </c>
      <c r="P23" s="103"/>
      <c r="Q23" s="79"/>
      <c r="R23" s="84"/>
      <c r="S23" s="132"/>
      <c r="T23" s="84"/>
      <c r="U23" s="93"/>
      <c r="V23" s="94"/>
      <c r="W23" s="95"/>
      <c r="X23" s="29"/>
      <c r="Y23" s="30"/>
      <c r="AA23" s="6">
        <f>IF($H23="",0,MATCH($H23,※編集不可※選択項目!$C$2:$C$6,0))</f>
        <v>0</v>
      </c>
      <c r="AB23" s="6">
        <f ca="1">IF(AA23=0,0,COUNTA(INDIRECT("※編集不可※選択項目!"&amp;ADDRESS(AA23+9,4,3)):INDIRECT("※編集不可※選択項目!"&amp;ADDRESS(AA23+9,7,3))))</f>
        <v>0</v>
      </c>
      <c r="AC23" s="6">
        <f>IF($I23="",0,MATCH($I23,※編集不可※選択項目!$D$2:$D$7,0))</f>
        <v>0</v>
      </c>
      <c r="AD23" s="6" t="str">
        <f t="shared" si="7"/>
        <v/>
      </c>
      <c r="AE23" s="28" t="str">
        <f>IF($AD23="","",INDEX(※編集不可※選択項目!$E$17:$E$26,MATCH($AD23,※編集不可※選択項目!$B$17:$B$26,0)))</f>
        <v/>
      </c>
      <c r="AF23" s="28" t="str">
        <f>IF($AD23="","",INDEX(※編集不可※選択項目!$F$17:$F$26,MATCH($AD23,※編集不可※選択項目!$B$17:$B$26,0)))</f>
        <v/>
      </c>
      <c r="AG23" s="28">
        <f>IF($J23="",0,MATCH($J23,※編集不可※選択項目!$E$2:$E$7,0))</f>
        <v>0</v>
      </c>
      <c r="AH23" s="28" t="str">
        <f t="shared" si="8"/>
        <v/>
      </c>
      <c r="AI23" s="28" t="str">
        <f t="shared" si="9"/>
        <v/>
      </c>
      <c r="AJ23" s="28" t="str">
        <f t="shared" si="10"/>
        <v/>
      </c>
      <c r="AK23" s="28" t="str">
        <f>IFERROR(INDEX(※編集不可※選択項目!$G$29:$G$44,MATCH(AI23,※編集不可※選択項目!$B$29:$B$44,0)),"")</f>
        <v/>
      </c>
      <c r="AL23" s="21">
        <f t="shared" si="11"/>
        <v>0</v>
      </c>
      <c r="AM23" s="21">
        <f t="shared" si="12"/>
        <v>0</v>
      </c>
      <c r="AN23" s="21" t="str">
        <f t="shared" si="13"/>
        <v/>
      </c>
      <c r="AO23" s="6">
        <f t="shared" si="14"/>
        <v>0</v>
      </c>
      <c r="AP23" s="6">
        <f t="shared" si="15"/>
        <v>0</v>
      </c>
    </row>
    <row r="24" spans="1:42" s="3" customFormat="1" ht="45" customHeight="1" x14ac:dyDescent="0.2">
      <c r="A24" s="31">
        <f t="shared" si="3"/>
        <v>13</v>
      </c>
      <c r="B24" s="32" t="str">
        <f t="shared" si="4"/>
        <v/>
      </c>
      <c r="C24" s="78"/>
      <c r="D24" s="13" t="str">
        <f t="shared" si="5"/>
        <v/>
      </c>
      <c r="E24" s="13" t="str">
        <f t="shared" si="6"/>
        <v/>
      </c>
      <c r="F24" s="82"/>
      <c r="G24" s="79"/>
      <c r="H24" s="80"/>
      <c r="I24" s="81"/>
      <c r="J24" s="145"/>
      <c r="K24" s="80"/>
      <c r="L24" s="80"/>
      <c r="M24" s="80"/>
      <c r="N24" s="26" t="str">
        <f t="shared" si="2"/>
        <v/>
      </c>
      <c r="O24" s="34" t="str">
        <f t="shared" si="16"/>
        <v/>
      </c>
      <c r="P24" s="103"/>
      <c r="Q24" s="79"/>
      <c r="R24" s="84"/>
      <c r="S24" s="132"/>
      <c r="T24" s="84"/>
      <c r="U24" s="93"/>
      <c r="V24" s="94"/>
      <c r="W24" s="95"/>
      <c r="X24" s="29"/>
      <c r="Y24" s="30"/>
      <c r="AA24" s="6">
        <f>IF($H24="",0,MATCH($H24,※編集不可※選択項目!$C$2:$C$6,0))</f>
        <v>0</v>
      </c>
      <c r="AB24" s="6">
        <f ca="1">IF(AA24=0,0,COUNTA(INDIRECT("※編集不可※選択項目!"&amp;ADDRESS(AA24+9,4,3)):INDIRECT("※編集不可※選択項目!"&amp;ADDRESS(AA24+9,7,3))))</f>
        <v>0</v>
      </c>
      <c r="AC24" s="6">
        <f>IF($I24="",0,MATCH($I24,※編集不可※選択項目!$D$2:$D$7,0))</f>
        <v>0</v>
      </c>
      <c r="AD24" s="6" t="str">
        <f t="shared" si="7"/>
        <v/>
      </c>
      <c r="AE24" s="28" t="str">
        <f>IF($AD24="","",INDEX(※編集不可※選択項目!$E$17:$E$26,MATCH($AD24,※編集不可※選択項目!$B$17:$B$26,0)))</f>
        <v/>
      </c>
      <c r="AF24" s="28" t="str">
        <f>IF($AD24="","",INDEX(※編集不可※選択項目!$F$17:$F$26,MATCH($AD24,※編集不可※選択項目!$B$17:$B$26,0)))</f>
        <v/>
      </c>
      <c r="AG24" s="28">
        <f>IF($J24="",0,MATCH($J24,※編集不可※選択項目!$E$2:$E$7,0))</f>
        <v>0</v>
      </c>
      <c r="AH24" s="28" t="str">
        <f t="shared" si="8"/>
        <v/>
      </c>
      <c r="AI24" s="28" t="str">
        <f t="shared" si="9"/>
        <v/>
      </c>
      <c r="AJ24" s="28" t="str">
        <f t="shared" si="10"/>
        <v/>
      </c>
      <c r="AK24" s="28" t="str">
        <f>IFERROR(INDEX(※編集不可※選択項目!$G$29:$G$44,MATCH(AI24,※編集不可※選択項目!$B$29:$B$44,0)),"")</f>
        <v/>
      </c>
      <c r="AL24" s="21">
        <f t="shared" si="11"/>
        <v>0</v>
      </c>
      <c r="AM24" s="21">
        <f t="shared" si="12"/>
        <v>0</v>
      </c>
      <c r="AN24" s="21" t="str">
        <f t="shared" si="13"/>
        <v/>
      </c>
      <c r="AO24" s="6">
        <f t="shared" si="14"/>
        <v>0</v>
      </c>
      <c r="AP24" s="6">
        <f t="shared" si="15"/>
        <v>0</v>
      </c>
    </row>
    <row r="25" spans="1:42" s="3" customFormat="1" ht="45" customHeight="1" x14ac:dyDescent="0.2">
      <c r="A25" s="31">
        <f t="shared" si="3"/>
        <v>14</v>
      </c>
      <c r="B25" s="32" t="str">
        <f t="shared" si="4"/>
        <v/>
      </c>
      <c r="C25" s="78"/>
      <c r="D25" s="13" t="str">
        <f t="shared" si="5"/>
        <v/>
      </c>
      <c r="E25" s="13" t="str">
        <f t="shared" si="6"/>
        <v/>
      </c>
      <c r="F25" s="82"/>
      <c r="G25" s="79"/>
      <c r="H25" s="80"/>
      <c r="I25" s="81"/>
      <c r="J25" s="145"/>
      <c r="K25" s="80"/>
      <c r="L25" s="80"/>
      <c r="M25" s="80"/>
      <c r="N25" s="26" t="str">
        <f t="shared" si="2"/>
        <v/>
      </c>
      <c r="O25" s="34" t="str">
        <f t="shared" si="16"/>
        <v/>
      </c>
      <c r="P25" s="103"/>
      <c r="Q25" s="79"/>
      <c r="R25" s="84"/>
      <c r="S25" s="132"/>
      <c r="T25" s="84"/>
      <c r="U25" s="93"/>
      <c r="V25" s="94"/>
      <c r="W25" s="95"/>
      <c r="X25" s="29"/>
      <c r="Y25" s="30"/>
      <c r="AA25" s="6">
        <f>IF($H25="",0,MATCH($H25,※編集不可※選択項目!$C$2:$C$6,0))</f>
        <v>0</v>
      </c>
      <c r="AB25" s="6">
        <f ca="1">IF(AA25=0,0,COUNTA(INDIRECT("※編集不可※選択項目!"&amp;ADDRESS(AA25+9,4,3)):INDIRECT("※編集不可※選択項目!"&amp;ADDRESS(AA25+9,7,3))))</f>
        <v>0</v>
      </c>
      <c r="AC25" s="6">
        <f>IF($I25="",0,MATCH($I25,※編集不可※選択項目!$D$2:$D$7,0))</f>
        <v>0</v>
      </c>
      <c r="AD25" s="6" t="str">
        <f t="shared" si="7"/>
        <v/>
      </c>
      <c r="AE25" s="28" t="str">
        <f>IF($AD25="","",INDEX(※編集不可※選択項目!$E$17:$E$26,MATCH($AD25,※編集不可※選択項目!$B$17:$B$26,0)))</f>
        <v/>
      </c>
      <c r="AF25" s="28" t="str">
        <f>IF($AD25="","",INDEX(※編集不可※選択項目!$F$17:$F$26,MATCH($AD25,※編集不可※選択項目!$B$17:$B$26,0)))</f>
        <v/>
      </c>
      <c r="AG25" s="28">
        <f>IF($J25="",0,MATCH($J25,※編集不可※選択項目!$E$2:$E$7,0))</f>
        <v>0</v>
      </c>
      <c r="AH25" s="28" t="str">
        <f t="shared" si="8"/>
        <v/>
      </c>
      <c r="AI25" s="28" t="str">
        <f t="shared" si="9"/>
        <v/>
      </c>
      <c r="AJ25" s="28" t="str">
        <f t="shared" si="10"/>
        <v/>
      </c>
      <c r="AK25" s="28" t="str">
        <f>IFERROR(INDEX(※編集不可※選択項目!$G$29:$G$44,MATCH(AI25,※編集不可※選択項目!$B$29:$B$44,0)),"")</f>
        <v/>
      </c>
      <c r="AL25" s="21">
        <f t="shared" si="11"/>
        <v>0</v>
      </c>
      <c r="AM25" s="21">
        <f t="shared" si="12"/>
        <v>0</v>
      </c>
      <c r="AN25" s="21" t="str">
        <f t="shared" si="13"/>
        <v/>
      </c>
      <c r="AO25" s="6">
        <f t="shared" si="14"/>
        <v>0</v>
      </c>
      <c r="AP25" s="6">
        <f t="shared" si="15"/>
        <v>0</v>
      </c>
    </row>
    <row r="26" spans="1:42" s="3" customFormat="1" ht="45" customHeight="1" x14ac:dyDescent="0.2">
      <c r="A26" s="31">
        <f t="shared" si="3"/>
        <v>15</v>
      </c>
      <c r="B26" s="32" t="str">
        <f t="shared" si="4"/>
        <v/>
      </c>
      <c r="C26" s="78"/>
      <c r="D26" s="13" t="str">
        <f t="shared" si="5"/>
        <v/>
      </c>
      <c r="E26" s="13" t="str">
        <f t="shared" si="6"/>
        <v/>
      </c>
      <c r="F26" s="82"/>
      <c r="G26" s="79"/>
      <c r="H26" s="80"/>
      <c r="I26" s="81"/>
      <c r="J26" s="145"/>
      <c r="K26" s="80"/>
      <c r="L26" s="80"/>
      <c r="M26" s="80"/>
      <c r="N26" s="26" t="str">
        <f t="shared" si="2"/>
        <v/>
      </c>
      <c r="O26" s="34" t="str">
        <f t="shared" si="16"/>
        <v/>
      </c>
      <c r="P26" s="103"/>
      <c r="Q26" s="79"/>
      <c r="R26" s="84"/>
      <c r="S26" s="132"/>
      <c r="T26" s="84"/>
      <c r="U26" s="93"/>
      <c r="V26" s="94"/>
      <c r="W26" s="95"/>
      <c r="X26" s="29"/>
      <c r="Y26" s="30"/>
      <c r="AA26" s="6">
        <f>IF($H26="",0,MATCH($H26,※編集不可※選択項目!$C$2:$C$6,0))</f>
        <v>0</v>
      </c>
      <c r="AB26" s="6">
        <f ca="1">IF(AA26=0,0,COUNTA(INDIRECT("※編集不可※選択項目!"&amp;ADDRESS(AA26+9,4,3)):INDIRECT("※編集不可※選択項目!"&amp;ADDRESS(AA26+9,7,3))))</f>
        <v>0</v>
      </c>
      <c r="AC26" s="6">
        <f>IF($I26="",0,MATCH($I26,※編集不可※選択項目!$D$2:$D$7,0))</f>
        <v>0</v>
      </c>
      <c r="AD26" s="6" t="str">
        <f t="shared" si="7"/>
        <v/>
      </c>
      <c r="AE26" s="28" t="str">
        <f>IF($AD26="","",INDEX(※編集不可※選択項目!$E$17:$E$26,MATCH($AD26,※編集不可※選択項目!$B$17:$B$26,0)))</f>
        <v/>
      </c>
      <c r="AF26" s="28" t="str">
        <f>IF($AD26="","",INDEX(※編集不可※選択項目!$F$17:$F$26,MATCH($AD26,※編集不可※選択項目!$B$17:$B$26,0)))</f>
        <v/>
      </c>
      <c r="AG26" s="28">
        <f>IF($J26="",0,MATCH($J26,※編集不可※選択項目!$E$2:$E$7,0))</f>
        <v>0</v>
      </c>
      <c r="AH26" s="28" t="str">
        <f t="shared" si="8"/>
        <v/>
      </c>
      <c r="AI26" s="28" t="str">
        <f t="shared" si="9"/>
        <v/>
      </c>
      <c r="AJ26" s="28" t="str">
        <f t="shared" si="10"/>
        <v/>
      </c>
      <c r="AK26" s="28" t="str">
        <f>IFERROR(INDEX(※編集不可※選択項目!$G$29:$G$44,MATCH(AI26,※編集不可※選択項目!$B$29:$B$44,0)),"")</f>
        <v/>
      </c>
      <c r="AL26" s="21">
        <f t="shared" si="11"/>
        <v>0</v>
      </c>
      <c r="AM26" s="21">
        <f t="shared" si="12"/>
        <v>0</v>
      </c>
      <c r="AN26" s="21" t="str">
        <f t="shared" si="13"/>
        <v/>
      </c>
      <c r="AO26" s="6">
        <f t="shared" si="14"/>
        <v>0</v>
      </c>
      <c r="AP26" s="6">
        <f t="shared" si="15"/>
        <v>0</v>
      </c>
    </row>
    <row r="27" spans="1:42" s="3" customFormat="1" ht="45" customHeight="1" x14ac:dyDescent="0.2">
      <c r="A27" s="31">
        <f t="shared" si="3"/>
        <v>16</v>
      </c>
      <c r="B27" s="32" t="str">
        <f t="shared" si="4"/>
        <v/>
      </c>
      <c r="C27" s="78"/>
      <c r="D27" s="13" t="str">
        <f t="shared" si="5"/>
        <v/>
      </c>
      <c r="E27" s="13" t="str">
        <f t="shared" si="6"/>
        <v/>
      </c>
      <c r="F27" s="82"/>
      <c r="G27" s="79"/>
      <c r="H27" s="80"/>
      <c r="I27" s="81"/>
      <c r="J27" s="145"/>
      <c r="K27" s="80"/>
      <c r="L27" s="80"/>
      <c r="M27" s="80"/>
      <c r="N27" s="26" t="str">
        <f t="shared" si="2"/>
        <v/>
      </c>
      <c r="O27" s="34" t="str">
        <f t="shared" si="16"/>
        <v/>
      </c>
      <c r="P27" s="103"/>
      <c r="Q27" s="79"/>
      <c r="R27" s="84"/>
      <c r="S27" s="132"/>
      <c r="T27" s="84"/>
      <c r="U27" s="93"/>
      <c r="V27" s="94"/>
      <c r="W27" s="95"/>
      <c r="X27" s="29"/>
      <c r="Y27" s="30"/>
      <c r="AA27" s="6">
        <f>IF($H27="",0,MATCH($H27,※編集不可※選択項目!$C$2:$C$6,0))</f>
        <v>0</v>
      </c>
      <c r="AB27" s="6">
        <f ca="1">IF(AA27=0,0,COUNTA(INDIRECT("※編集不可※選択項目!"&amp;ADDRESS(AA27+9,4,3)):INDIRECT("※編集不可※選択項目!"&amp;ADDRESS(AA27+9,7,3))))</f>
        <v>0</v>
      </c>
      <c r="AC27" s="6">
        <f>IF($I27="",0,MATCH($I27,※編集不可※選択項目!$D$2:$D$7,0))</f>
        <v>0</v>
      </c>
      <c r="AD27" s="6" t="str">
        <f t="shared" si="7"/>
        <v/>
      </c>
      <c r="AE27" s="28" t="str">
        <f>IF($AD27="","",INDEX(※編集不可※選択項目!$E$17:$E$26,MATCH($AD27,※編集不可※選択項目!$B$17:$B$26,0)))</f>
        <v/>
      </c>
      <c r="AF27" s="28" t="str">
        <f>IF($AD27="","",INDEX(※編集不可※選択項目!$F$17:$F$26,MATCH($AD27,※編集不可※選択項目!$B$17:$B$26,0)))</f>
        <v/>
      </c>
      <c r="AG27" s="28">
        <f>IF($J27="",0,MATCH($J27,※編集不可※選択項目!$E$2:$E$7,0))</f>
        <v>0</v>
      </c>
      <c r="AH27" s="28" t="str">
        <f t="shared" si="8"/>
        <v/>
      </c>
      <c r="AI27" s="28" t="str">
        <f t="shared" si="9"/>
        <v/>
      </c>
      <c r="AJ27" s="28" t="str">
        <f t="shared" si="10"/>
        <v/>
      </c>
      <c r="AK27" s="28" t="str">
        <f>IFERROR(INDEX(※編集不可※選択項目!$G$29:$G$44,MATCH(AI27,※編集不可※選択項目!$B$29:$B$44,0)),"")</f>
        <v/>
      </c>
      <c r="AL27" s="21">
        <f t="shared" si="11"/>
        <v>0</v>
      </c>
      <c r="AM27" s="21">
        <f t="shared" si="12"/>
        <v>0</v>
      </c>
      <c r="AN27" s="21" t="str">
        <f t="shared" si="13"/>
        <v/>
      </c>
      <c r="AO27" s="6">
        <f t="shared" si="14"/>
        <v>0</v>
      </c>
      <c r="AP27" s="6">
        <f t="shared" si="15"/>
        <v>0</v>
      </c>
    </row>
    <row r="28" spans="1:42" s="3" customFormat="1" ht="45" customHeight="1" x14ac:dyDescent="0.2">
      <c r="A28" s="31">
        <f t="shared" si="3"/>
        <v>17</v>
      </c>
      <c r="B28" s="32" t="str">
        <f t="shared" si="4"/>
        <v/>
      </c>
      <c r="C28" s="78"/>
      <c r="D28" s="13" t="str">
        <f t="shared" si="5"/>
        <v/>
      </c>
      <c r="E28" s="13" t="str">
        <f t="shared" si="6"/>
        <v/>
      </c>
      <c r="F28" s="82"/>
      <c r="G28" s="79"/>
      <c r="H28" s="80"/>
      <c r="I28" s="81"/>
      <c r="J28" s="145"/>
      <c r="K28" s="80"/>
      <c r="L28" s="80"/>
      <c r="M28" s="80"/>
      <c r="N28" s="26" t="str">
        <f t="shared" si="2"/>
        <v/>
      </c>
      <c r="O28" s="34" t="str">
        <f t="shared" si="16"/>
        <v/>
      </c>
      <c r="P28" s="103"/>
      <c r="Q28" s="79"/>
      <c r="R28" s="84"/>
      <c r="S28" s="132"/>
      <c r="T28" s="84"/>
      <c r="U28" s="93"/>
      <c r="V28" s="94"/>
      <c r="W28" s="95"/>
      <c r="X28" s="29"/>
      <c r="Y28" s="30"/>
      <c r="AA28" s="6">
        <f>IF($H28="",0,MATCH($H28,※編集不可※選択項目!$C$2:$C$6,0))</f>
        <v>0</v>
      </c>
      <c r="AB28" s="6">
        <f ca="1">IF(AA28=0,0,COUNTA(INDIRECT("※編集不可※選択項目!"&amp;ADDRESS(AA28+9,4,3)):INDIRECT("※編集不可※選択項目!"&amp;ADDRESS(AA28+9,7,3))))</f>
        <v>0</v>
      </c>
      <c r="AC28" s="6">
        <f>IF($I28="",0,MATCH($I28,※編集不可※選択項目!$D$2:$D$7,0))</f>
        <v>0</v>
      </c>
      <c r="AD28" s="6" t="str">
        <f t="shared" si="7"/>
        <v/>
      </c>
      <c r="AE28" s="28" t="str">
        <f>IF($AD28="","",INDEX(※編集不可※選択項目!$E$17:$E$26,MATCH($AD28,※編集不可※選択項目!$B$17:$B$26,0)))</f>
        <v/>
      </c>
      <c r="AF28" s="28" t="str">
        <f>IF($AD28="","",INDEX(※編集不可※選択項目!$F$17:$F$26,MATCH($AD28,※編集不可※選択項目!$B$17:$B$26,0)))</f>
        <v/>
      </c>
      <c r="AG28" s="28">
        <f>IF($J28="",0,MATCH($J28,※編集不可※選択項目!$E$2:$E$7,0))</f>
        <v>0</v>
      </c>
      <c r="AH28" s="28" t="str">
        <f t="shared" si="8"/>
        <v/>
      </c>
      <c r="AI28" s="28" t="str">
        <f t="shared" si="9"/>
        <v/>
      </c>
      <c r="AJ28" s="28" t="str">
        <f t="shared" si="10"/>
        <v/>
      </c>
      <c r="AK28" s="28" t="str">
        <f>IFERROR(INDEX(※編集不可※選択項目!$G$29:$G$44,MATCH(AI28,※編集不可※選択項目!$B$29:$B$44,0)),"")</f>
        <v/>
      </c>
      <c r="AL28" s="21">
        <f t="shared" si="11"/>
        <v>0</v>
      </c>
      <c r="AM28" s="21">
        <f t="shared" si="12"/>
        <v>0</v>
      </c>
      <c r="AN28" s="21" t="str">
        <f t="shared" si="13"/>
        <v/>
      </c>
      <c r="AO28" s="6">
        <f t="shared" si="14"/>
        <v>0</v>
      </c>
      <c r="AP28" s="6">
        <f t="shared" si="15"/>
        <v>0</v>
      </c>
    </row>
    <row r="29" spans="1:42" s="3" customFormat="1" ht="45" customHeight="1" x14ac:dyDescent="0.2">
      <c r="A29" s="31">
        <f t="shared" si="3"/>
        <v>18</v>
      </c>
      <c r="B29" s="32" t="str">
        <f t="shared" si="4"/>
        <v/>
      </c>
      <c r="C29" s="78"/>
      <c r="D29" s="13" t="str">
        <f t="shared" si="5"/>
        <v/>
      </c>
      <c r="E29" s="13" t="str">
        <f t="shared" si="6"/>
        <v/>
      </c>
      <c r="F29" s="82"/>
      <c r="G29" s="79"/>
      <c r="H29" s="80"/>
      <c r="I29" s="81"/>
      <c r="J29" s="145"/>
      <c r="K29" s="80"/>
      <c r="L29" s="80"/>
      <c r="M29" s="80"/>
      <c r="N29" s="26" t="str">
        <f t="shared" si="2"/>
        <v/>
      </c>
      <c r="O29" s="34" t="str">
        <f t="shared" si="16"/>
        <v/>
      </c>
      <c r="P29" s="103"/>
      <c r="Q29" s="79"/>
      <c r="R29" s="84"/>
      <c r="S29" s="132"/>
      <c r="T29" s="84"/>
      <c r="U29" s="93"/>
      <c r="V29" s="94"/>
      <c r="W29" s="95"/>
      <c r="X29" s="29"/>
      <c r="Y29" s="30"/>
      <c r="AA29" s="6">
        <f>IF($H29="",0,MATCH($H29,※編集不可※選択項目!$C$2:$C$6,0))</f>
        <v>0</v>
      </c>
      <c r="AB29" s="6">
        <f ca="1">IF(AA29=0,0,COUNTA(INDIRECT("※編集不可※選択項目!"&amp;ADDRESS(AA29+9,4,3)):INDIRECT("※編集不可※選択項目!"&amp;ADDRESS(AA29+9,7,3))))</f>
        <v>0</v>
      </c>
      <c r="AC29" s="6">
        <f>IF($I29="",0,MATCH($I29,※編集不可※選択項目!$D$2:$D$7,0))</f>
        <v>0</v>
      </c>
      <c r="AD29" s="6" t="str">
        <f t="shared" si="7"/>
        <v/>
      </c>
      <c r="AE29" s="28" t="str">
        <f>IF($AD29="","",INDEX(※編集不可※選択項目!$E$17:$E$26,MATCH($AD29,※編集不可※選択項目!$B$17:$B$26,0)))</f>
        <v/>
      </c>
      <c r="AF29" s="28" t="str">
        <f>IF($AD29="","",INDEX(※編集不可※選択項目!$F$17:$F$26,MATCH($AD29,※編集不可※選択項目!$B$17:$B$26,0)))</f>
        <v/>
      </c>
      <c r="AG29" s="28">
        <f>IF($J29="",0,MATCH($J29,※編集不可※選択項目!$E$2:$E$7,0))</f>
        <v>0</v>
      </c>
      <c r="AH29" s="28" t="str">
        <f t="shared" si="8"/>
        <v/>
      </c>
      <c r="AI29" s="28" t="str">
        <f t="shared" si="9"/>
        <v/>
      </c>
      <c r="AJ29" s="28" t="str">
        <f t="shared" si="10"/>
        <v/>
      </c>
      <c r="AK29" s="28" t="str">
        <f>IFERROR(INDEX(※編集不可※選択項目!$G$29:$G$44,MATCH(AI29,※編集不可※選択項目!$B$29:$B$44,0)),"")</f>
        <v/>
      </c>
      <c r="AL29" s="21">
        <f t="shared" si="11"/>
        <v>0</v>
      </c>
      <c r="AM29" s="21">
        <f t="shared" si="12"/>
        <v>0</v>
      </c>
      <c r="AN29" s="21" t="str">
        <f t="shared" si="13"/>
        <v/>
      </c>
      <c r="AO29" s="6">
        <f t="shared" si="14"/>
        <v>0</v>
      </c>
      <c r="AP29" s="6">
        <f t="shared" si="15"/>
        <v>0</v>
      </c>
    </row>
    <row r="30" spans="1:42" s="3" customFormat="1" ht="45" customHeight="1" x14ac:dyDescent="0.2">
      <c r="A30" s="31">
        <f t="shared" si="3"/>
        <v>19</v>
      </c>
      <c r="B30" s="32" t="str">
        <f t="shared" si="4"/>
        <v/>
      </c>
      <c r="C30" s="78"/>
      <c r="D30" s="13" t="str">
        <f t="shared" si="5"/>
        <v/>
      </c>
      <c r="E30" s="13" t="str">
        <f t="shared" si="6"/>
        <v/>
      </c>
      <c r="F30" s="82"/>
      <c r="G30" s="79"/>
      <c r="H30" s="80"/>
      <c r="I30" s="81"/>
      <c r="J30" s="145"/>
      <c r="K30" s="80"/>
      <c r="L30" s="80"/>
      <c r="M30" s="80"/>
      <c r="N30" s="26" t="str">
        <f t="shared" si="2"/>
        <v/>
      </c>
      <c r="O30" s="34" t="str">
        <f t="shared" si="16"/>
        <v/>
      </c>
      <c r="P30" s="103"/>
      <c r="Q30" s="79"/>
      <c r="R30" s="84"/>
      <c r="S30" s="132"/>
      <c r="T30" s="84"/>
      <c r="U30" s="93"/>
      <c r="V30" s="94"/>
      <c r="W30" s="95"/>
      <c r="X30" s="29"/>
      <c r="Y30" s="30"/>
      <c r="AA30" s="6">
        <f>IF($H30="",0,MATCH($H30,※編集不可※選択項目!$C$2:$C$6,0))</f>
        <v>0</v>
      </c>
      <c r="AB30" s="6">
        <f ca="1">IF(AA30=0,0,COUNTA(INDIRECT("※編集不可※選択項目!"&amp;ADDRESS(AA30+9,4,3)):INDIRECT("※編集不可※選択項目!"&amp;ADDRESS(AA30+9,7,3))))</f>
        <v>0</v>
      </c>
      <c r="AC30" s="6">
        <f>IF($I30="",0,MATCH($I30,※編集不可※選択項目!$D$2:$D$7,0))</f>
        <v>0</v>
      </c>
      <c r="AD30" s="6" t="str">
        <f t="shared" si="7"/>
        <v/>
      </c>
      <c r="AE30" s="28" t="str">
        <f>IF($AD30="","",INDEX(※編集不可※選択項目!$E$17:$E$26,MATCH($AD30,※編集不可※選択項目!$B$17:$B$26,0)))</f>
        <v/>
      </c>
      <c r="AF30" s="28" t="str">
        <f>IF($AD30="","",INDEX(※編集不可※選択項目!$F$17:$F$26,MATCH($AD30,※編集不可※選択項目!$B$17:$B$26,0)))</f>
        <v/>
      </c>
      <c r="AG30" s="28">
        <f>IF($J30="",0,MATCH($J30,※編集不可※選択項目!$E$2:$E$7,0))</f>
        <v>0</v>
      </c>
      <c r="AH30" s="28" t="str">
        <f t="shared" si="8"/>
        <v/>
      </c>
      <c r="AI30" s="28" t="str">
        <f t="shared" si="9"/>
        <v/>
      </c>
      <c r="AJ30" s="28" t="str">
        <f t="shared" si="10"/>
        <v/>
      </c>
      <c r="AK30" s="28" t="str">
        <f>IFERROR(INDEX(※編集不可※選択項目!$G$29:$G$44,MATCH(AI30,※編集不可※選択項目!$B$29:$B$44,0)),"")</f>
        <v/>
      </c>
      <c r="AL30" s="21">
        <f t="shared" si="11"/>
        <v>0</v>
      </c>
      <c r="AM30" s="21">
        <f t="shared" si="12"/>
        <v>0</v>
      </c>
      <c r="AN30" s="21" t="str">
        <f t="shared" si="13"/>
        <v/>
      </c>
      <c r="AO30" s="6">
        <f t="shared" si="14"/>
        <v>0</v>
      </c>
      <c r="AP30" s="6">
        <f t="shared" si="15"/>
        <v>0</v>
      </c>
    </row>
    <row r="31" spans="1:42" s="3" customFormat="1" ht="45" customHeight="1" x14ac:dyDescent="0.2">
      <c r="A31" s="31">
        <f t="shared" si="3"/>
        <v>20</v>
      </c>
      <c r="B31" s="32" t="str">
        <f t="shared" si="4"/>
        <v/>
      </c>
      <c r="C31" s="78"/>
      <c r="D31" s="13" t="str">
        <f t="shared" si="5"/>
        <v/>
      </c>
      <c r="E31" s="13" t="str">
        <f t="shared" si="6"/>
        <v/>
      </c>
      <c r="F31" s="82"/>
      <c r="G31" s="79"/>
      <c r="H31" s="80"/>
      <c r="I31" s="81"/>
      <c r="J31" s="145"/>
      <c r="K31" s="80"/>
      <c r="L31" s="80"/>
      <c r="M31" s="80"/>
      <c r="N31" s="26" t="str">
        <f t="shared" si="2"/>
        <v/>
      </c>
      <c r="O31" s="34" t="str">
        <f t="shared" si="16"/>
        <v/>
      </c>
      <c r="P31" s="103"/>
      <c r="Q31" s="79"/>
      <c r="R31" s="84"/>
      <c r="S31" s="132"/>
      <c r="T31" s="84"/>
      <c r="U31" s="93"/>
      <c r="V31" s="94"/>
      <c r="W31" s="95"/>
      <c r="X31" s="29"/>
      <c r="Y31" s="30"/>
      <c r="AA31" s="6">
        <f>IF($H31="",0,MATCH($H31,※編集不可※選択項目!$C$2:$C$6,0))</f>
        <v>0</v>
      </c>
      <c r="AB31" s="6">
        <f ca="1">IF(AA31=0,0,COUNTA(INDIRECT("※編集不可※選択項目!"&amp;ADDRESS(AA31+9,4,3)):INDIRECT("※編集不可※選択項目!"&amp;ADDRESS(AA31+9,7,3))))</f>
        <v>0</v>
      </c>
      <c r="AC31" s="6">
        <f>IF($I31="",0,MATCH($I31,※編集不可※選択項目!$D$2:$D$7,0))</f>
        <v>0</v>
      </c>
      <c r="AD31" s="6" t="str">
        <f t="shared" si="7"/>
        <v/>
      </c>
      <c r="AE31" s="28" t="str">
        <f>IF($AD31="","",INDEX(※編集不可※選択項目!$E$17:$E$26,MATCH($AD31,※編集不可※選択項目!$B$17:$B$26,0)))</f>
        <v/>
      </c>
      <c r="AF31" s="28" t="str">
        <f>IF($AD31="","",INDEX(※編集不可※選択項目!$F$17:$F$26,MATCH($AD31,※編集不可※選択項目!$B$17:$B$26,0)))</f>
        <v/>
      </c>
      <c r="AG31" s="28">
        <f>IF($J31="",0,MATCH($J31,※編集不可※選択項目!$E$2:$E$7,0))</f>
        <v>0</v>
      </c>
      <c r="AH31" s="28" t="str">
        <f t="shared" si="8"/>
        <v/>
      </c>
      <c r="AI31" s="28" t="str">
        <f t="shared" si="9"/>
        <v/>
      </c>
      <c r="AJ31" s="28" t="str">
        <f t="shared" si="10"/>
        <v/>
      </c>
      <c r="AK31" s="28" t="str">
        <f>IFERROR(INDEX(※編集不可※選択項目!$G$29:$G$44,MATCH(AI31,※編集不可※選択項目!$B$29:$B$44,0)),"")</f>
        <v/>
      </c>
      <c r="AL31" s="21">
        <f t="shared" si="11"/>
        <v>0</v>
      </c>
      <c r="AM31" s="21">
        <f t="shared" si="12"/>
        <v>0</v>
      </c>
      <c r="AN31" s="21" t="str">
        <f t="shared" si="13"/>
        <v/>
      </c>
      <c r="AO31" s="6">
        <f t="shared" si="14"/>
        <v>0</v>
      </c>
      <c r="AP31" s="6">
        <f t="shared" si="15"/>
        <v>0</v>
      </c>
    </row>
    <row r="32" spans="1:42" s="3" customFormat="1" ht="45" customHeight="1" x14ac:dyDescent="0.2">
      <c r="A32" s="31">
        <f t="shared" si="3"/>
        <v>21</v>
      </c>
      <c r="B32" s="32" t="str">
        <f t="shared" si="4"/>
        <v/>
      </c>
      <c r="C32" s="78"/>
      <c r="D32" s="13" t="str">
        <f t="shared" si="5"/>
        <v/>
      </c>
      <c r="E32" s="13" t="str">
        <f t="shared" si="6"/>
        <v/>
      </c>
      <c r="F32" s="82"/>
      <c r="G32" s="79"/>
      <c r="H32" s="80"/>
      <c r="I32" s="81"/>
      <c r="J32" s="145"/>
      <c r="K32" s="80"/>
      <c r="L32" s="80"/>
      <c r="M32" s="80"/>
      <c r="N32" s="26" t="str">
        <f t="shared" si="2"/>
        <v/>
      </c>
      <c r="O32" s="34" t="str">
        <f t="shared" si="16"/>
        <v/>
      </c>
      <c r="P32" s="103"/>
      <c r="Q32" s="79"/>
      <c r="R32" s="84"/>
      <c r="S32" s="132"/>
      <c r="T32" s="84"/>
      <c r="U32" s="93"/>
      <c r="V32" s="94"/>
      <c r="W32" s="95"/>
      <c r="X32" s="29"/>
      <c r="Y32" s="30"/>
      <c r="AA32" s="6">
        <f>IF($H32="",0,MATCH($H32,※編集不可※選択項目!$C$2:$C$6,0))</f>
        <v>0</v>
      </c>
      <c r="AB32" s="6">
        <f ca="1">IF(AA32=0,0,COUNTA(INDIRECT("※編集不可※選択項目!"&amp;ADDRESS(AA32+9,4,3)):INDIRECT("※編集不可※選択項目!"&amp;ADDRESS(AA32+9,7,3))))</f>
        <v>0</v>
      </c>
      <c r="AC32" s="6">
        <f>IF($I32="",0,MATCH($I32,※編集不可※選択項目!$D$2:$D$7,0))</f>
        <v>0</v>
      </c>
      <c r="AD32" s="6" t="str">
        <f t="shared" si="7"/>
        <v/>
      </c>
      <c r="AE32" s="28" t="str">
        <f>IF($AD32="","",INDEX(※編集不可※選択項目!$E$17:$E$26,MATCH($AD32,※編集不可※選択項目!$B$17:$B$26,0)))</f>
        <v/>
      </c>
      <c r="AF32" s="28" t="str">
        <f>IF($AD32="","",INDEX(※編集不可※選択項目!$F$17:$F$26,MATCH($AD32,※編集不可※選択項目!$B$17:$B$26,0)))</f>
        <v/>
      </c>
      <c r="AG32" s="28">
        <f>IF($J32="",0,MATCH($J32,※編集不可※選択項目!$E$2:$E$7,0))</f>
        <v>0</v>
      </c>
      <c r="AH32" s="28" t="str">
        <f t="shared" si="8"/>
        <v/>
      </c>
      <c r="AI32" s="28" t="str">
        <f t="shared" si="9"/>
        <v/>
      </c>
      <c r="AJ32" s="28" t="str">
        <f t="shared" si="10"/>
        <v/>
      </c>
      <c r="AK32" s="28" t="str">
        <f>IFERROR(INDEX(※編集不可※選択項目!$G$29:$G$44,MATCH(AI32,※編集不可※選択項目!$B$29:$B$44,0)),"")</f>
        <v/>
      </c>
      <c r="AL32" s="21">
        <f t="shared" si="11"/>
        <v>0</v>
      </c>
      <c r="AM32" s="21">
        <f t="shared" si="12"/>
        <v>0</v>
      </c>
      <c r="AN32" s="21" t="str">
        <f t="shared" si="13"/>
        <v/>
      </c>
      <c r="AO32" s="6">
        <f t="shared" si="14"/>
        <v>0</v>
      </c>
      <c r="AP32" s="6">
        <f t="shared" si="15"/>
        <v>0</v>
      </c>
    </row>
    <row r="33" spans="1:42" s="3" customFormat="1" ht="45" customHeight="1" x14ac:dyDescent="0.2">
      <c r="A33" s="31">
        <f t="shared" si="3"/>
        <v>22</v>
      </c>
      <c r="B33" s="32" t="str">
        <f t="shared" si="4"/>
        <v/>
      </c>
      <c r="C33" s="78"/>
      <c r="D33" s="13" t="str">
        <f t="shared" si="5"/>
        <v/>
      </c>
      <c r="E33" s="13" t="str">
        <f t="shared" si="6"/>
        <v/>
      </c>
      <c r="F33" s="82"/>
      <c r="G33" s="79"/>
      <c r="H33" s="80"/>
      <c r="I33" s="81"/>
      <c r="J33" s="145"/>
      <c r="K33" s="80"/>
      <c r="L33" s="80"/>
      <c r="M33" s="80"/>
      <c r="N33" s="26" t="str">
        <f t="shared" si="2"/>
        <v/>
      </c>
      <c r="O33" s="34" t="str">
        <f t="shared" si="16"/>
        <v/>
      </c>
      <c r="P33" s="103"/>
      <c r="Q33" s="79"/>
      <c r="R33" s="84"/>
      <c r="S33" s="132"/>
      <c r="T33" s="84"/>
      <c r="U33" s="93"/>
      <c r="V33" s="94"/>
      <c r="W33" s="95"/>
      <c r="X33" s="29"/>
      <c r="Y33" s="30"/>
      <c r="AA33" s="6">
        <f>IF($H33="",0,MATCH($H33,※編集不可※選択項目!$C$2:$C$6,0))</f>
        <v>0</v>
      </c>
      <c r="AB33" s="6">
        <f ca="1">IF(AA33=0,0,COUNTA(INDIRECT("※編集不可※選択項目!"&amp;ADDRESS(AA33+9,4,3)):INDIRECT("※編集不可※選択項目!"&amp;ADDRESS(AA33+9,7,3))))</f>
        <v>0</v>
      </c>
      <c r="AC33" s="6">
        <f>IF($I33="",0,MATCH($I33,※編集不可※選択項目!$D$2:$D$7,0))</f>
        <v>0</v>
      </c>
      <c r="AD33" s="6" t="str">
        <f t="shared" si="7"/>
        <v/>
      </c>
      <c r="AE33" s="28" t="str">
        <f>IF($AD33="","",INDEX(※編集不可※選択項目!$E$17:$E$26,MATCH($AD33,※編集不可※選択項目!$B$17:$B$26,0)))</f>
        <v/>
      </c>
      <c r="AF33" s="28" t="str">
        <f>IF($AD33="","",INDEX(※編集不可※選択項目!$F$17:$F$26,MATCH($AD33,※編集不可※選択項目!$B$17:$B$26,0)))</f>
        <v/>
      </c>
      <c r="AG33" s="28">
        <f>IF($J33="",0,MATCH($J33,※編集不可※選択項目!$E$2:$E$7,0))</f>
        <v>0</v>
      </c>
      <c r="AH33" s="28" t="str">
        <f t="shared" si="8"/>
        <v/>
      </c>
      <c r="AI33" s="28" t="str">
        <f t="shared" si="9"/>
        <v/>
      </c>
      <c r="AJ33" s="28" t="str">
        <f t="shared" si="10"/>
        <v/>
      </c>
      <c r="AK33" s="28" t="str">
        <f>IFERROR(INDEX(※編集不可※選択項目!$G$29:$G$44,MATCH(AI33,※編集不可※選択項目!$B$29:$B$44,0)),"")</f>
        <v/>
      </c>
      <c r="AL33" s="21">
        <f t="shared" si="11"/>
        <v>0</v>
      </c>
      <c r="AM33" s="21">
        <f t="shared" si="12"/>
        <v>0</v>
      </c>
      <c r="AN33" s="21" t="str">
        <f t="shared" si="13"/>
        <v/>
      </c>
      <c r="AO33" s="6">
        <f t="shared" si="14"/>
        <v>0</v>
      </c>
      <c r="AP33" s="6">
        <f t="shared" si="15"/>
        <v>0</v>
      </c>
    </row>
    <row r="34" spans="1:42" s="3" customFormat="1" ht="45" customHeight="1" x14ac:dyDescent="0.2">
      <c r="A34" s="31">
        <f t="shared" si="3"/>
        <v>23</v>
      </c>
      <c r="B34" s="32" t="str">
        <f t="shared" si="4"/>
        <v/>
      </c>
      <c r="C34" s="78"/>
      <c r="D34" s="13" t="str">
        <f t="shared" si="5"/>
        <v/>
      </c>
      <c r="E34" s="13" t="str">
        <f t="shared" si="6"/>
        <v/>
      </c>
      <c r="F34" s="82"/>
      <c r="G34" s="79"/>
      <c r="H34" s="80"/>
      <c r="I34" s="81"/>
      <c r="J34" s="145"/>
      <c r="K34" s="80"/>
      <c r="L34" s="80"/>
      <c r="M34" s="80"/>
      <c r="N34" s="26" t="str">
        <f t="shared" si="2"/>
        <v/>
      </c>
      <c r="O34" s="34" t="str">
        <f t="shared" si="16"/>
        <v/>
      </c>
      <c r="P34" s="103"/>
      <c r="Q34" s="79"/>
      <c r="R34" s="84"/>
      <c r="S34" s="132"/>
      <c r="T34" s="84"/>
      <c r="U34" s="93"/>
      <c r="V34" s="94"/>
      <c r="W34" s="95"/>
      <c r="X34" s="29"/>
      <c r="Y34" s="30"/>
      <c r="AA34" s="6">
        <f>IF($H34="",0,MATCH($H34,※編集不可※選択項目!$C$2:$C$6,0))</f>
        <v>0</v>
      </c>
      <c r="AB34" s="6">
        <f ca="1">IF(AA34=0,0,COUNTA(INDIRECT("※編集不可※選択項目!"&amp;ADDRESS(AA34+9,4,3)):INDIRECT("※編集不可※選択項目!"&amp;ADDRESS(AA34+9,7,3))))</f>
        <v>0</v>
      </c>
      <c r="AC34" s="6">
        <f>IF($I34="",0,MATCH($I34,※編集不可※選択項目!$D$2:$D$7,0))</f>
        <v>0</v>
      </c>
      <c r="AD34" s="6" t="str">
        <f t="shared" si="7"/>
        <v/>
      </c>
      <c r="AE34" s="28" t="str">
        <f>IF($AD34="","",INDEX(※編集不可※選択項目!$E$17:$E$26,MATCH($AD34,※編集不可※選択項目!$B$17:$B$26,0)))</f>
        <v/>
      </c>
      <c r="AF34" s="28" t="str">
        <f>IF($AD34="","",INDEX(※編集不可※選択項目!$F$17:$F$26,MATCH($AD34,※編集不可※選択項目!$B$17:$B$26,0)))</f>
        <v/>
      </c>
      <c r="AG34" s="28">
        <f>IF($J34="",0,MATCH($J34,※編集不可※選択項目!$E$2:$E$7,0))</f>
        <v>0</v>
      </c>
      <c r="AH34" s="28" t="str">
        <f t="shared" si="8"/>
        <v/>
      </c>
      <c r="AI34" s="28" t="str">
        <f t="shared" si="9"/>
        <v/>
      </c>
      <c r="AJ34" s="28" t="str">
        <f t="shared" si="10"/>
        <v/>
      </c>
      <c r="AK34" s="28" t="str">
        <f>IFERROR(INDEX(※編集不可※選択項目!$G$29:$G$44,MATCH(AI34,※編集不可※選択項目!$B$29:$B$44,0)),"")</f>
        <v/>
      </c>
      <c r="AL34" s="21">
        <f t="shared" si="11"/>
        <v>0</v>
      </c>
      <c r="AM34" s="21">
        <f t="shared" si="12"/>
        <v>0</v>
      </c>
      <c r="AN34" s="21" t="str">
        <f t="shared" si="13"/>
        <v/>
      </c>
      <c r="AO34" s="6">
        <f t="shared" si="14"/>
        <v>0</v>
      </c>
      <c r="AP34" s="6">
        <f t="shared" si="15"/>
        <v>0</v>
      </c>
    </row>
    <row r="35" spans="1:42" s="3" customFormat="1" ht="45" customHeight="1" x14ac:dyDescent="0.2">
      <c r="A35" s="31">
        <f t="shared" si="3"/>
        <v>24</v>
      </c>
      <c r="B35" s="32" t="str">
        <f t="shared" si="4"/>
        <v/>
      </c>
      <c r="C35" s="78"/>
      <c r="D35" s="13" t="str">
        <f t="shared" si="5"/>
        <v/>
      </c>
      <c r="E35" s="13" t="str">
        <f t="shared" si="6"/>
        <v/>
      </c>
      <c r="F35" s="82"/>
      <c r="G35" s="79"/>
      <c r="H35" s="80"/>
      <c r="I35" s="81"/>
      <c r="J35" s="145"/>
      <c r="K35" s="80"/>
      <c r="L35" s="80"/>
      <c r="M35" s="80"/>
      <c r="N35" s="26" t="str">
        <f t="shared" si="2"/>
        <v/>
      </c>
      <c r="O35" s="34" t="str">
        <f t="shared" si="16"/>
        <v/>
      </c>
      <c r="P35" s="103"/>
      <c r="Q35" s="79"/>
      <c r="R35" s="84"/>
      <c r="S35" s="132"/>
      <c r="T35" s="84"/>
      <c r="U35" s="93"/>
      <c r="V35" s="94"/>
      <c r="W35" s="95"/>
      <c r="X35" s="29"/>
      <c r="Y35" s="30"/>
      <c r="AA35" s="6">
        <f>IF($H35="",0,MATCH($H35,※編集不可※選択項目!$C$2:$C$6,0))</f>
        <v>0</v>
      </c>
      <c r="AB35" s="6">
        <f ca="1">IF(AA35=0,0,COUNTA(INDIRECT("※編集不可※選択項目!"&amp;ADDRESS(AA35+9,4,3)):INDIRECT("※編集不可※選択項目!"&amp;ADDRESS(AA35+9,7,3))))</f>
        <v>0</v>
      </c>
      <c r="AC35" s="6">
        <f>IF($I35="",0,MATCH($I35,※編集不可※選択項目!$D$2:$D$7,0))</f>
        <v>0</v>
      </c>
      <c r="AD35" s="6" t="str">
        <f t="shared" si="7"/>
        <v/>
      </c>
      <c r="AE35" s="28" t="str">
        <f>IF($AD35="","",INDEX(※編集不可※選択項目!$E$17:$E$26,MATCH($AD35,※編集不可※選択項目!$B$17:$B$26,0)))</f>
        <v/>
      </c>
      <c r="AF35" s="28" t="str">
        <f>IF($AD35="","",INDEX(※編集不可※選択項目!$F$17:$F$26,MATCH($AD35,※編集不可※選択項目!$B$17:$B$26,0)))</f>
        <v/>
      </c>
      <c r="AG35" s="28">
        <f>IF($J35="",0,MATCH($J35,※編集不可※選択項目!$E$2:$E$7,0))</f>
        <v>0</v>
      </c>
      <c r="AH35" s="28" t="str">
        <f t="shared" si="8"/>
        <v/>
      </c>
      <c r="AI35" s="28" t="str">
        <f t="shared" si="9"/>
        <v/>
      </c>
      <c r="AJ35" s="28" t="str">
        <f t="shared" si="10"/>
        <v/>
      </c>
      <c r="AK35" s="28" t="str">
        <f>IFERROR(INDEX(※編集不可※選択項目!$G$29:$G$44,MATCH(AI35,※編集不可※選択項目!$B$29:$B$44,0)),"")</f>
        <v/>
      </c>
      <c r="AL35" s="21">
        <f t="shared" si="11"/>
        <v>0</v>
      </c>
      <c r="AM35" s="21">
        <f t="shared" si="12"/>
        <v>0</v>
      </c>
      <c r="AN35" s="21" t="str">
        <f t="shared" si="13"/>
        <v/>
      </c>
      <c r="AO35" s="6">
        <f t="shared" si="14"/>
        <v>0</v>
      </c>
      <c r="AP35" s="6">
        <f t="shared" si="15"/>
        <v>0</v>
      </c>
    </row>
    <row r="36" spans="1:42" s="3" customFormat="1" ht="45" customHeight="1" x14ac:dyDescent="0.2">
      <c r="A36" s="31">
        <f t="shared" si="3"/>
        <v>25</v>
      </c>
      <c r="B36" s="32" t="str">
        <f t="shared" si="4"/>
        <v/>
      </c>
      <c r="C36" s="78"/>
      <c r="D36" s="13" t="str">
        <f t="shared" si="5"/>
        <v/>
      </c>
      <c r="E36" s="13" t="str">
        <f t="shared" si="6"/>
        <v/>
      </c>
      <c r="F36" s="82"/>
      <c r="G36" s="79"/>
      <c r="H36" s="80"/>
      <c r="I36" s="81"/>
      <c r="J36" s="145"/>
      <c r="K36" s="80"/>
      <c r="L36" s="80"/>
      <c r="M36" s="80"/>
      <c r="N36" s="26" t="str">
        <f t="shared" si="2"/>
        <v/>
      </c>
      <c r="O36" s="34" t="str">
        <f t="shared" si="16"/>
        <v/>
      </c>
      <c r="P36" s="103"/>
      <c r="Q36" s="79"/>
      <c r="R36" s="84"/>
      <c r="S36" s="132"/>
      <c r="T36" s="84"/>
      <c r="U36" s="93"/>
      <c r="V36" s="94"/>
      <c r="W36" s="95"/>
      <c r="X36" s="29"/>
      <c r="Y36" s="30"/>
      <c r="AA36" s="6">
        <f>IF($H36="",0,MATCH($H36,※編集不可※選択項目!$C$2:$C$6,0))</f>
        <v>0</v>
      </c>
      <c r="AB36" s="6">
        <f ca="1">IF(AA36=0,0,COUNTA(INDIRECT("※編集不可※選択項目!"&amp;ADDRESS(AA36+9,4,3)):INDIRECT("※編集不可※選択項目!"&amp;ADDRESS(AA36+9,7,3))))</f>
        <v>0</v>
      </c>
      <c r="AC36" s="6">
        <f>IF($I36="",0,MATCH($I36,※編集不可※選択項目!$D$2:$D$7,0))</f>
        <v>0</v>
      </c>
      <c r="AD36" s="6" t="str">
        <f t="shared" si="7"/>
        <v/>
      </c>
      <c r="AE36" s="28" t="str">
        <f>IF($AD36="","",INDEX(※編集不可※選択項目!$E$17:$E$26,MATCH($AD36,※編集不可※選択項目!$B$17:$B$26,0)))</f>
        <v/>
      </c>
      <c r="AF36" s="28" t="str">
        <f>IF($AD36="","",INDEX(※編集不可※選択項目!$F$17:$F$26,MATCH($AD36,※編集不可※選択項目!$B$17:$B$26,0)))</f>
        <v/>
      </c>
      <c r="AG36" s="28">
        <f>IF($J36="",0,MATCH($J36,※編集不可※選択項目!$E$2:$E$7,0))</f>
        <v>0</v>
      </c>
      <c r="AH36" s="28" t="str">
        <f t="shared" si="8"/>
        <v/>
      </c>
      <c r="AI36" s="28" t="str">
        <f t="shared" si="9"/>
        <v/>
      </c>
      <c r="AJ36" s="28" t="str">
        <f t="shared" si="10"/>
        <v/>
      </c>
      <c r="AK36" s="28" t="str">
        <f>IFERROR(INDEX(※編集不可※選択項目!$G$29:$G$44,MATCH(AI36,※編集不可※選択項目!$B$29:$B$44,0)),"")</f>
        <v/>
      </c>
      <c r="AL36" s="21">
        <f t="shared" si="11"/>
        <v>0</v>
      </c>
      <c r="AM36" s="21">
        <f t="shared" si="12"/>
        <v>0</v>
      </c>
      <c r="AN36" s="21" t="str">
        <f t="shared" si="13"/>
        <v/>
      </c>
      <c r="AO36" s="6">
        <f t="shared" si="14"/>
        <v>0</v>
      </c>
      <c r="AP36" s="6">
        <f t="shared" si="15"/>
        <v>0</v>
      </c>
    </row>
    <row r="37" spans="1:42" s="3" customFormat="1" ht="45" customHeight="1" x14ac:dyDescent="0.2">
      <c r="A37" s="31">
        <f t="shared" si="3"/>
        <v>26</v>
      </c>
      <c r="B37" s="32" t="str">
        <f t="shared" si="4"/>
        <v/>
      </c>
      <c r="C37" s="78"/>
      <c r="D37" s="13" t="str">
        <f t="shared" si="5"/>
        <v/>
      </c>
      <c r="E37" s="13" t="str">
        <f t="shared" si="6"/>
        <v/>
      </c>
      <c r="F37" s="82"/>
      <c r="G37" s="79"/>
      <c r="H37" s="80"/>
      <c r="I37" s="81"/>
      <c r="J37" s="145"/>
      <c r="K37" s="80"/>
      <c r="L37" s="80"/>
      <c r="M37" s="80"/>
      <c r="N37" s="26" t="str">
        <f t="shared" si="2"/>
        <v/>
      </c>
      <c r="O37" s="34" t="str">
        <f t="shared" si="16"/>
        <v/>
      </c>
      <c r="P37" s="103"/>
      <c r="Q37" s="79"/>
      <c r="R37" s="84"/>
      <c r="S37" s="132"/>
      <c r="T37" s="84"/>
      <c r="U37" s="93"/>
      <c r="V37" s="94"/>
      <c r="W37" s="95"/>
      <c r="X37" s="29"/>
      <c r="Y37" s="30"/>
      <c r="AA37" s="6">
        <f>IF($H37="",0,MATCH($H37,※編集不可※選択項目!$C$2:$C$6,0))</f>
        <v>0</v>
      </c>
      <c r="AB37" s="6">
        <f ca="1">IF(AA37=0,0,COUNTA(INDIRECT("※編集不可※選択項目!"&amp;ADDRESS(AA37+9,4,3)):INDIRECT("※編集不可※選択項目!"&amp;ADDRESS(AA37+9,7,3))))</f>
        <v>0</v>
      </c>
      <c r="AC37" s="6">
        <f>IF($I37="",0,MATCH($I37,※編集不可※選択項目!$D$2:$D$7,0))</f>
        <v>0</v>
      </c>
      <c r="AD37" s="6" t="str">
        <f t="shared" si="7"/>
        <v/>
      </c>
      <c r="AE37" s="28" t="str">
        <f>IF($AD37="","",INDEX(※編集不可※選択項目!$E$17:$E$26,MATCH($AD37,※編集不可※選択項目!$B$17:$B$26,0)))</f>
        <v/>
      </c>
      <c r="AF37" s="28" t="str">
        <f>IF($AD37="","",INDEX(※編集不可※選択項目!$F$17:$F$26,MATCH($AD37,※編集不可※選択項目!$B$17:$B$26,0)))</f>
        <v/>
      </c>
      <c r="AG37" s="28">
        <f>IF($J37="",0,MATCH($J37,※編集不可※選択項目!$E$2:$E$7,0))</f>
        <v>0</v>
      </c>
      <c r="AH37" s="28" t="str">
        <f t="shared" si="8"/>
        <v/>
      </c>
      <c r="AI37" s="28" t="str">
        <f t="shared" si="9"/>
        <v/>
      </c>
      <c r="AJ37" s="28" t="str">
        <f t="shared" si="10"/>
        <v/>
      </c>
      <c r="AK37" s="28" t="str">
        <f>IFERROR(INDEX(※編集不可※選択項目!$G$29:$G$44,MATCH(AI37,※編集不可※選択項目!$B$29:$B$44,0)),"")</f>
        <v/>
      </c>
      <c r="AL37" s="21">
        <f t="shared" si="11"/>
        <v>0</v>
      </c>
      <c r="AM37" s="21">
        <f t="shared" si="12"/>
        <v>0</v>
      </c>
      <c r="AN37" s="21" t="str">
        <f t="shared" si="13"/>
        <v/>
      </c>
      <c r="AO37" s="6">
        <f t="shared" si="14"/>
        <v>0</v>
      </c>
      <c r="AP37" s="6">
        <f t="shared" si="15"/>
        <v>0</v>
      </c>
    </row>
    <row r="38" spans="1:42" s="3" customFormat="1" ht="45" customHeight="1" x14ac:dyDescent="0.2">
      <c r="A38" s="31">
        <f t="shared" si="3"/>
        <v>27</v>
      </c>
      <c r="B38" s="32" t="str">
        <f t="shared" si="4"/>
        <v/>
      </c>
      <c r="C38" s="78"/>
      <c r="D38" s="13" t="str">
        <f t="shared" si="5"/>
        <v/>
      </c>
      <c r="E38" s="13" t="str">
        <f t="shared" si="6"/>
        <v/>
      </c>
      <c r="F38" s="82"/>
      <c r="G38" s="79"/>
      <c r="H38" s="80"/>
      <c r="I38" s="81"/>
      <c r="J38" s="145"/>
      <c r="K38" s="80"/>
      <c r="L38" s="80"/>
      <c r="M38" s="80"/>
      <c r="N38" s="26" t="str">
        <f t="shared" si="2"/>
        <v/>
      </c>
      <c r="O38" s="34" t="str">
        <f t="shared" si="16"/>
        <v/>
      </c>
      <c r="P38" s="103"/>
      <c r="Q38" s="79"/>
      <c r="R38" s="84"/>
      <c r="S38" s="132"/>
      <c r="T38" s="84"/>
      <c r="U38" s="93"/>
      <c r="V38" s="94"/>
      <c r="W38" s="95"/>
      <c r="X38" s="29"/>
      <c r="Y38" s="30"/>
      <c r="AA38" s="6">
        <f>IF($H38="",0,MATCH($H38,※編集不可※選択項目!$C$2:$C$6,0))</f>
        <v>0</v>
      </c>
      <c r="AB38" s="6">
        <f ca="1">IF(AA38=0,0,COUNTA(INDIRECT("※編集不可※選択項目!"&amp;ADDRESS(AA38+9,4,3)):INDIRECT("※編集不可※選択項目!"&amp;ADDRESS(AA38+9,7,3))))</f>
        <v>0</v>
      </c>
      <c r="AC38" s="6">
        <f>IF($I38="",0,MATCH($I38,※編集不可※選択項目!$D$2:$D$7,0))</f>
        <v>0</v>
      </c>
      <c r="AD38" s="6" t="str">
        <f t="shared" si="7"/>
        <v/>
      </c>
      <c r="AE38" s="28" t="str">
        <f>IF($AD38="","",INDEX(※編集不可※選択項目!$E$17:$E$26,MATCH($AD38,※編集不可※選択項目!$B$17:$B$26,0)))</f>
        <v/>
      </c>
      <c r="AF38" s="28" t="str">
        <f>IF($AD38="","",INDEX(※編集不可※選択項目!$F$17:$F$26,MATCH($AD38,※編集不可※選択項目!$B$17:$B$26,0)))</f>
        <v/>
      </c>
      <c r="AG38" s="28">
        <f>IF($J38="",0,MATCH($J38,※編集不可※選択項目!$E$2:$E$7,0))</f>
        <v>0</v>
      </c>
      <c r="AH38" s="28" t="str">
        <f t="shared" si="8"/>
        <v/>
      </c>
      <c r="AI38" s="28" t="str">
        <f t="shared" si="9"/>
        <v/>
      </c>
      <c r="AJ38" s="28" t="str">
        <f t="shared" si="10"/>
        <v/>
      </c>
      <c r="AK38" s="28" t="str">
        <f>IFERROR(INDEX(※編集不可※選択項目!$G$29:$G$44,MATCH(AI38,※編集不可※選択項目!$B$29:$B$44,0)),"")</f>
        <v/>
      </c>
      <c r="AL38" s="21">
        <f t="shared" si="11"/>
        <v>0</v>
      </c>
      <c r="AM38" s="21">
        <f t="shared" si="12"/>
        <v>0</v>
      </c>
      <c r="AN38" s="21" t="str">
        <f t="shared" si="13"/>
        <v/>
      </c>
      <c r="AO38" s="6">
        <f t="shared" si="14"/>
        <v>0</v>
      </c>
      <c r="AP38" s="6">
        <f t="shared" si="15"/>
        <v>0</v>
      </c>
    </row>
    <row r="39" spans="1:42" s="3" customFormat="1" ht="45" customHeight="1" x14ac:dyDescent="0.2">
      <c r="A39" s="31">
        <f t="shared" si="3"/>
        <v>28</v>
      </c>
      <c r="B39" s="32" t="str">
        <f t="shared" si="4"/>
        <v/>
      </c>
      <c r="C39" s="78"/>
      <c r="D39" s="13" t="str">
        <f t="shared" si="5"/>
        <v/>
      </c>
      <c r="E39" s="13" t="str">
        <f t="shared" si="6"/>
        <v/>
      </c>
      <c r="F39" s="82"/>
      <c r="G39" s="79"/>
      <c r="H39" s="80"/>
      <c r="I39" s="81"/>
      <c r="J39" s="145"/>
      <c r="K39" s="80"/>
      <c r="L39" s="80"/>
      <c r="M39" s="80"/>
      <c r="N39" s="26" t="str">
        <f t="shared" si="2"/>
        <v/>
      </c>
      <c r="O39" s="34" t="str">
        <f t="shared" si="16"/>
        <v/>
      </c>
      <c r="P39" s="103"/>
      <c r="Q39" s="79"/>
      <c r="R39" s="84"/>
      <c r="S39" s="132"/>
      <c r="T39" s="84"/>
      <c r="U39" s="93"/>
      <c r="V39" s="94"/>
      <c r="W39" s="95"/>
      <c r="X39" s="29"/>
      <c r="Y39" s="30"/>
      <c r="AA39" s="6">
        <f>IF($H39="",0,MATCH($H39,※編集不可※選択項目!$C$2:$C$6,0))</f>
        <v>0</v>
      </c>
      <c r="AB39" s="6">
        <f ca="1">IF(AA39=0,0,COUNTA(INDIRECT("※編集不可※選択項目!"&amp;ADDRESS(AA39+9,4,3)):INDIRECT("※編集不可※選択項目!"&amp;ADDRESS(AA39+9,7,3))))</f>
        <v>0</v>
      </c>
      <c r="AC39" s="6">
        <f>IF($I39="",0,MATCH($I39,※編集不可※選択項目!$D$2:$D$7,0))</f>
        <v>0</v>
      </c>
      <c r="AD39" s="6" t="str">
        <f t="shared" si="7"/>
        <v/>
      </c>
      <c r="AE39" s="28" t="str">
        <f>IF($AD39="","",INDEX(※編集不可※選択項目!$E$17:$E$26,MATCH($AD39,※編集不可※選択項目!$B$17:$B$26,0)))</f>
        <v/>
      </c>
      <c r="AF39" s="28" t="str">
        <f>IF($AD39="","",INDEX(※編集不可※選択項目!$F$17:$F$26,MATCH($AD39,※編集不可※選択項目!$B$17:$B$26,0)))</f>
        <v/>
      </c>
      <c r="AG39" s="28">
        <f>IF($J39="",0,MATCH($J39,※編集不可※選択項目!$E$2:$E$7,0))</f>
        <v>0</v>
      </c>
      <c r="AH39" s="28" t="str">
        <f t="shared" si="8"/>
        <v/>
      </c>
      <c r="AI39" s="28" t="str">
        <f t="shared" si="9"/>
        <v/>
      </c>
      <c r="AJ39" s="28" t="str">
        <f t="shared" si="10"/>
        <v/>
      </c>
      <c r="AK39" s="28" t="str">
        <f>IFERROR(INDEX(※編集不可※選択項目!$G$29:$G$44,MATCH(AI39,※編集不可※選択項目!$B$29:$B$44,0)),"")</f>
        <v/>
      </c>
      <c r="AL39" s="21">
        <f t="shared" si="11"/>
        <v>0</v>
      </c>
      <c r="AM39" s="21">
        <f t="shared" si="12"/>
        <v>0</v>
      </c>
      <c r="AN39" s="21" t="str">
        <f t="shared" si="13"/>
        <v/>
      </c>
      <c r="AO39" s="6">
        <f t="shared" si="14"/>
        <v>0</v>
      </c>
      <c r="AP39" s="6">
        <f t="shared" si="15"/>
        <v>0</v>
      </c>
    </row>
    <row r="40" spans="1:42" s="3" customFormat="1" ht="45" customHeight="1" x14ac:dyDescent="0.2">
      <c r="A40" s="31">
        <f t="shared" si="3"/>
        <v>29</v>
      </c>
      <c r="B40" s="32" t="str">
        <f t="shared" si="4"/>
        <v/>
      </c>
      <c r="C40" s="78"/>
      <c r="D40" s="13" t="str">
        <f t="shared" si="5"/>
        <v/>
      </c>
      <c r="E40" s="13" t="str">
        <f t="shared" si="6"/>
        <v/>
      </c>
      <c r="F40" s="82"/>
      <c r="G40" s="79"/>
      <c r="H40" s="80"/>
      <c r="I40" s="81"/>
      <c r="J40" s="145"/>
      <c r="K40" s="80"/>
      <c r="L40" s="80"/>
      <c r="M40" s="80"/>
      <c r="N40" s="26" t="str">
        <f t="shared" si="2"/>
        <v/>
      </c>
      <c r="O40" s="34" t="str">
        <f t="shared" si="16"/>
        <v/>
      </c>
      <c r="P40" s="103"/>
      <c r="Q40" s="79"/>
      <c r="R40" s="84"/>
      <c r="S40" s="132"/>
      <c r="T40" s="84"/>
      <c r="U40" s="93"/>
      <c r="V40" s="94"/>
      <c r="W40" s="95"/>
      <c r="X40" s="29"/>
      <c r="Y40" s="30"/>
      <c r="AA40" s="6">
        <f>IF($H40="",0,MATCH($H40,※編集不可※選択項目!$C$2:$C$6,0))</f>
        <v>0</v>
      </c>
      <c r="AB40" s="6">
        <f ca="1">IF(AA40=0,0,COUNTA(INDIRECT("※編集不可※選択項目!"&amp;ADDRESS(AA40+9,4,3)):INDIRECT("※編集不可※選択項目!"&amp;ADDRESS(AA40+9,7,3))))</f>
        <v>0</v>
      </c>
      <c r="AC40" s="6">
        <f>IF($I40="",0,MATCH($I40,※編集不可※選択項目!$D$2:$D$7,0))</f>
        <v>0</v>
      </c>
      <c r="AD40" s="6" t="str">
        <f t="shared" si="7"/>
        <v/>
      </c>
      <c r="AE40" s="28" t="str">
        <f>IF($AD40="","",INDEX(※編集不可※選択項目!$E$17:$E$26,MATCH($AD40,※編集不可※選択項目!$B$17:$B$26,0)))</f>
        <v/>
      </c>
      <c r="AF40" s="28" t="str">
        <f>IF($AD40="","",INDEX(※編集不可※選択項目!$F$17:$F$26,MATCH($AD40,※編集不可※選択項目!$B$17:$B$26,0)))</f>
        <v/>
      </c>
      <c r="AG40" s="28">
        <f>IF($J40="",0,MATCH($J40,※編集不可※選択項目!$E$2:$E$7,0))</f>
        <v>0</v>
      </c>
      <c r="AH40" s="28" t="str">
        <f t="shared" si="8"/>
        <v/>
      </c>
      <c r="AI40" s="28" t="str">
        <f t="shared" si="9"/>
        <v/>
      </c>
      <c r="AJ40" s="28" t="str">
        <f t="shared" si="10"/>
        <v/>
      </c>
      <c r="AK40" s="28" t="str">
        <f>IFERROR(INDEX(※編集不可※選択項目!$G$29:$G$44,MATCH(AI40,※編集不可※選択項目!$B$29:$B$44,0)),"")</f>
        <v/>
      </c>
      <c r="AL40" s="21">
        <f t="shared" si="11"/>
        <v>0</v>
      </c>
      <c r="AM40" s="21">
        <f t="shared" si="12"/>
        <v>0</v>
      </c>
      <c r="AN40" s="21" t="str">
        <f t="shared" si="13"/>
        <v/>
      </c>
      <c r="AO40" s="6">
        <f t="shared" si="14"/>
        <v>0</v>
      </c>
      <c r="AP40" s="6">
        <f t="shared" si="15"/>
        <v>0</v>
      </c>
    </row>
    <row r="41" spans="1:42" s="3" customFormat="1" ht="45" customHeight="1" x14ac:dyDescent="0.2">
      <c r="A41" s="31">
        <f t="shared" si="3"/>
        <v>30</v>
      </c>
      <c r="B41" s="32" t="str">
        <f t="shared" si="4"/>
        <v/>
      </c>
      <c r="C41" s="78"/>
      <c r="D41" s="13" t="str">
        <f t="shared" si="5"/>
        <v/>
      </c>
      <c r="E41" s="13" t="str">
        <f t="shared" si="6"/>
        <v/>
      </c>
      <c r="F41" s="82"/>
      <c r="G41" s="79"/>
      <c r="H41" s="80"/>
      <c r="I41" s="81"/>
      <c r="J41" s="145"/>
      <c r="K41" s="80"/>
      <c r="L41" s="80"/>
      <c r="M41" s="80"/>
      <c r="N41" s="26" t="str">
        <f t="shared" si="2"/>
        <v/>
      </c>
      <c r="O41" s="34" t="str">
        <f t="shared" si="16"/>
        <v/>
      </c>
      <c r="P41" s="103"/>
      <c r="Q41" s="79"/>
      <c r="R41" s="84"/>
      <c r="S41" s="132"/>
      <c r="T41" s="84"/>
      <c r="U41" s="93"/>
      <c r="V41" s="94"/>
      <c r="W41" s="95"/>
      <c r="X41" s="29"/>
      <c r="Y41" s="30"/>
      <c r="AA41" s="6">
        <f>IF($H41="",0,MATCH($H41,※編集不可※選択項目!$C$2:$C$6,0))</f>
        <v>0</v>
      </c>
      <c r="AB41" s="6">
        <f ca="1">IF(AA41=0,0,COUNTA(INDIRECT("※編集不可※選択項目!"&amp;ADDRESS(AA41+9,4,3)):INDIRECT("※編集不可※選択項目!"&amp;ADDRESS(AA41+9,7,3))))</f>
        <v>0</v>
      </c>
      <c r="AC41" s="6">
        <f>IF($I41="",0,MATCH($I41,※編集不可※選択項目!$D$2:$D$7,0))</f>
        <v>0</v>
      </c>
      <c r="AD41" s="6" t="str">
        <f t="shared" si="7"/>
        <v/>
      </c>
      <c r="AE41" s="28" t="str">
        <f>IF($AD41="","",INDEX(※編集不可※選択項目!$E$17:$E$26,MATCH($AD41,※編集不可※選択項目!$B$17:$B$26,0)))</f>
        <v/>
      </c>
      <c r="AF41" s="28" t="str">
        <f>IF($AD41="","",INDEX(※編集不可※選択項目!$F$17:$F$26,MATCH($AD41,※編集不可※選択項目!$B$17:$B$26,0)))</f>
        <v/>
      </c>
      <c r="AG41" s="28">
        <f>IF($J41="",0,MATCH($J41,※編集不可※選択項目!$E$2:$E$7,0))</f>
        <v>0</v>
      </c>
      <c r="AH41" s="28" t="str">
        <f t="shared" si="8"/>
        <v/>
      </c>
      <c r="AI41" s="28" t="str">
        <f t="shared" si="9"/>
        <v/>
      </c>
      <c r="AJ41" s="28" t="str">
        <f t="shared" si="10"/>
        <v/>
      </c>
      <c r="AK41" s="28" t="str">
        <f>IFERROR(INDEX(※編集不可※選択項目!$G$29:$G$44,MATCH(AI41,※編集不可※選択項目!$B$29:$B$44,0)),"")</f>
        <v/>
      </c>
      <c r="AL41" s="21">
        <f t="shared" si="11"/>
        <v>0</v>
      </c>
      <c r="AM41" s="21">
        <f t="shared" si="12"/>
        <v>0</v>
      </c>
      <c r="AN41" s="21" t="str">
        <f t="shared" si="13"/>
        <v/>
      </c>
      <c r="AO41" s="6">
        <f t="shared" si="14"/>
        <v>0</v>
      </c>
      <c r="AP41" s="6">
        <f t="shared" si="15"/>
        <v>0</v>
      </c>
    </row>
    <row r="43" spans="1:42" x14ac:dyDescent="0.2">
      <c r="AL43" s="144">
        <f>SUM(AL10,AL12:AL41)</f>
        <v>1</v>
      </c>
      <c r="AM43" s="144">
        <f>SUM(AM12:AM41)</f>
        <v>0</v>
      </c>
      <c r="AN43" s="144"/>
      <c r="AO43" s="144">
        <f>IF(COUNTIF(AO12:AO41,"&gt;=2"),2,1)</f>
        <v>2</v>
      </c>
      <c r="AP43" s="144">
        <f>SUM(AP12:AP41)</f>
        <v>1</v>
      </c>
    </row>
    <row r="44" spans="1:42" x14ac:dyDescent="0.2">
      <c r="AM44" s="144">
        <f>SUM(AL43:AM43)</f>
        <v>1</v>
      </c>
    </row>
  </sheetData>
  <sheetProtection algorithmName="SHA-512" hashValue="0ZDocTPmrt0mWOxk3jmpPJSTlDEXblONd4aEE6bUzectDe5TSSN/RYvEPlwI/CXywIM8ZkPCxd7Nr6nlBHPxew==" saltValue="szLIjvex9MQ5WmBCzmgQvA==" spinCount="100000" sheet="1" objects="1" scenarios="1" selectLockedCells="1" selectUnlockedCells="1"/>
  <autoFilter ref="A10:AP10" xr:uid="{4DD12637-E11D-4AD1-A5BF-2765B9448FB9}"/>
  <dataConsolidate/>
  <mergeCells count="34">
    <mergeCell ref="AD8:AD9"/>
    <mergeCell ref="AG8:AG9"/>
    <mergeCell ref="AH8:AH9"/>
    <mergeCell ref="AI8:AI9"/>
    <mergeCell ref="AA8:AA9"/>
    <mergeCell ref="AB8:AB9"/>
    <mergeCell ref="T9:T10"/>
    <mergeCell ref="U9:W9"/>
    <mergeCell ref="AC8:AC9"/>
    <mergeCell ref="X9:X10"/>
    <mergeCell ref="Y9:Y10"/>
    <mergeCell ref="R9:R10"/>
    <mergeCell ref="S9:S10"/>
    <mergeCell ref="A9:A10"/>
    <mergeCell ref="B9:B10"/>
    <mergeCell ref="C9:C10"/>
    <mergeCell ref="D9:D10"/>
    <mergeCell ref="E9:E10"/>
    <mergeCell ref="F9:F10"/>
    <mergeCell ref="G9:G10"/>
    <mergeCell ref="Q9:Q10"/>
    <mergeCell ref="H9:H10"/>
    <mergeCell ref="I9:I10"/>
    <mergeCell ref="J9:J10"/>
    <mergeCell ref="P9:P10"/>
    <mergeCell ref="K1:N1"/>
    <mergeCell ref="L2:N2"/>
    <mergeCell ref="L3:N3"/>
    <mergeCell ref="L4:N4"/>
    <mergeCell ref="A3:E4"/>
    <mergeCell ref="A1:G1"/>
    <mergeCell ref="A2:B2"/>
    <mergeCell ref="C2:D2"/>
    <mergeCell ref="F2:G2"/>
  </mergeCells>
  <phoneticPr fontId="18"/>
  <conditionalFormatting sqref="O12:O41">
    <cfRule type="expression" dxfId="17" priority="42">
      <formula>$AP12=1</formula>
    </cfRule>
  </conditionalFormatting>
  <conditionalFormatting sqref="F12:M41">
    <cfRule type="expression" dxfId="16" priority="32">
      <formula>AND($C12&lt;&gt;"",F12="")</formula>
    </cfRule>
  </conditionalFormatting>
  <conditionalFormatting sqref="Q12:Q41">
    <cfRule type="expression" dxfId="15" priority="1">
      <formula>COUNTIF($G12,"*■*")=0</formula>
    </cfRule>
    <cfRule type="expression" dxfId="14" priority="34">
      <formula>$AM12=1</formula>
    </cfRule>
  </conditionalFormatting>
  <conditionalFormatting sqref="C2:D2 F2:G2 G3">
    <cfRule type="expression" dxfId="13" priority="2">
      <formula>ANHD($G$4&gt;0,C2="")</formula>
    </cfRule>
  </conditionalFormatting>
  <conditionalFormatting sqref="L2">
    <cfRule type="expression" dxfId="12" priority="38">
      <formula>$AM$44&gt;=1</formula>
    </cfRule>
  </conditionalFormatting>
  <conditionalFormatting sqref="L3">
    <cfRule type="expression" dxfId="11" priority="39">
      <formula>$AO$43=2</formula>
    </cfRule>
  </conditionalFormatting>
  <conditionalFormatting sqref="L4">
    <cfRule type="expression" dxfId="10" priority="41">
      <formula>$AP$43&gt;=1</formula>
    </cfRule>
  </conditionalFormatting>
  <conditionalFormatting sqref="G12:G41">
    <cfRule type="expression" dxfId="9" priority="43">
      <formula>$AO12&gt;=2</formula>
    </cfRule>
  </conditionalFormatting>
  <dataValidations count="20">
    <dataValidation type="custom" allowBlank="1" showInputMessage="1" showErrorMessage="1" errorTitle="無効な入力" error="整数で値を入力して下さい。" sqref="P11" xr:uid="{F536F97C-0123-40D8-85EE-D06D92A020AB}">
      <formula1>P11=INT(P11)</formula1>
    </dataValidation>
    <dataValidation type="textLength" operator="lessThanOrEqual" allowBlank="1" showInputMessage="1" showErrorMessage="1" errorTitle="無効な入力" error="40文字以下で入力してください。" sqref="R11:R41" xr:uid="{60517CF3-9FFA-4E55-AD50-7A8E63E7BFFA}">
      <formula1>40</formula1>
    </dataValidation>
    <dataValidation allowBlank="1" showInputMessage="1" sqref="P9:W9" xr:uid="{6E493E63-E266-4469-A125-BED3F9D94ABF}"/>
    <dataValidation type="whole" allowBlank="1" showErrorMessage="1" errorTitle="無効な入力" error="45(℃)以上、4桁以内の数値を入力してください。" prompt="45(℃)以上、4桁以内の数値を入力してください。" sqref="K12:K41" xr:uid="{4784864D-90FE-47E3-9B85-DBC2749E382A}">
      <formula1>45</formula1>
      <formula2>9999</formula2>
    </dataValidation>
    <dataValidation type="textLength" operator="lessThanOrEqual" allowBlank="1" showInputMessage="1" showErrorMessage="1" error="40字以内で入力してください。" prompt="40字以内で入力してください。" sqref="C2:D2" xr:uid="{55D811D6-450A-491D-92BB-B2087F56EE83}">
      <formula1>40</formula1>
    </dataValidation>
    <dataValidation type="textLength" operator="lessThanOrEqual" allowBlank="1" showInputMessage="1" showErrorMessage="1" errorTitle="無効な入力" error="40字以内で入力してください。" prompt="40字以内で入力してください。" sqref="F12:G41" xr:uid="{4802DDF7-F50E-43CC-8066-0FE8B5E3136F}">
      <formula1>40</formula1>
    </dataValidation>
    <dataValidation allowBlank="1" showErrorMessage="1" sqref="D12:E41 J42:K1048576" xr:uid="{883017E6-17E3-4F7D-AC7A-7A187D7E5104}"/>
    <dataValidation imeMode="fullKatakana" operator="lessThanOrEqual" allowBlank="1" showInputMessage="1" showErrorMessage="1" sqref="E2" xr:uid="{4F9C2CAE-AC78-4EFC-A0D2-A6749A762CB4}"/>
    <dataValidation type="textLength" operator="lessThanOrEqual" allowBlank="1" showInputMessage="1" showErrorMessage="1" errorTitle="無効な入力" error="200字以内で入力してください。" prompt="200字以内で入力してください。" sqref="Q12:Q41" xr:uid="{0875F561-8CD9-45E2-838D-02291A8E5C0E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Q3 H3" xr:uid="{599BEDC1-DEAC-4A24-BCFC-3E2FDBE9767D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H2 Q2" xr:uid="{BB675A10-1EFD-4434-A67D-B1B8570C9EFC}">
      <formula1>40</formula1>
    </dataValidation>
    <dataValidation type="whole" operator="lessThanOrEqual" allowBlank="1" showErrorMessage="1" error="200文字以内で入力してください。" sqref="Q12:Q41" xr:uid="{19F254D3-CE39-48FF-A860-D528C7438EE1}">
      <formula1>200</formula1>
    </dataValidation>
    <dataValidation type="textLength" operator="lessThanOrEqual" allowBlank="1" showErrorMessage="1" error="200文字以内で入力してください。" sqref="Q11" xr:uid="{CE91F388-350A-46C8-B780-B0BE59DFC3AD}">
      <formula1>200</formula1>
    </dataValidation>
    <dataValidation type="custom" allowBlank="1" showInputMessage="1" showErrorMessage="1" errorTitle="無効な入力" error="整数で値を入力してください。" sqref="P12:P41" xr:uid="{816E373D-5C7D-4187-8629-BEBFDFD99BA8}">
      <formula1>P12=INT(P12)</formula1>
    </dataValidation>
    <dataValidation type="custom" operator="lessThanOrEqual" allowBlank="1" showInputMessage="1" showErrorMessage="1" errorTitle="無効な入力" error="小数点第二位までの数値を入力してください。" prompt="小数点第二位までの数値を入力してください。" sqref="L12:L41" xr:uid="{FFF89B67-1F30-45AC-8C8B-2C03719CE3AB}">
      <formula1>$L12*100=INT($L12*100)</formula1>
    </dataValidation>
    <dataValidation type="list" showInputMessage="1" showErrorMessage="1" sqref="J12:J41" xr:uid="{416E3D6B-FC9D-489F-83E1-2F4E69D6C81E}">
      <formula1>OFFSET($AE12,0,0,1,COUNTIF($AE12:$AF12,"&lt;&gt;0"))</formula1>
    </dataValidation>
    <dataValidation type="custom" operator="lessThanOrEqual" allowBlank="1" showInputMessage="1" showErrorMessage="1" errorTitle="無効な入力" error="小数点第二位までの数値を入力してください。" prompt="小数点第二位までの数値を入力してください。" sqref="M12:M41" xr:uid="{68618776-FBED-4BAC-A139-D0929626A9BF}">
      <formula1>$M12*100=INT($M12*100)</formula1>
    </dataValidation>
    <dataValidation type="list" allowBlank="1" showInputMessage="1" showErrorMessage="1" sqref="S12:S41" xr:uid="{8763F798-2F19-4BE7-816E-FA2DD1AEA01E}">
      <formula1>"そのまま,移動,自由記入"</formula1>
    </dataValidation>
    <dataValidation type="list" allowBlank="1" showInputMessage="1" showErrorMessage="1" sqref="V11:V41" xr:uid="{E368A0A8-B669-4F9B-8E27-1D75A9B1DAD1}">
      <formula1>"OK,NG"</formula1>
    </dataValidation>
    <dataValidation type="list" allowBlank="1" showInputMessage="1" showErrorMessage="1" sqref="U11:U41" xr:uid="{619ECBC8-359E-4CAE-9345-430FD5CA9E08}">
      <formula1>"✓"</formula1>
    </dataValidation>
  </dataValidations>
  <pageMargins left="0.23622047244094491" right="0.23622047244094491" top="0.74803149606299213" bottom="0.74803149606299213" header="0.31496062992125984" footer="0.31496062992125984"/>
  <pageSetup paperSize="8" scale="33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3E65FB-BE7A-49D2-B9C7-18E56C0127E0}">
          <x14:formula1>
            <xm:f>※編集不可※選択項目!$B$2</xm:f>
          </x14:formula1>
          <xm:sqref>C12:C41</xm:sqref>
        </x14:dataValidation>
        <x14:dataValidation type="list" allowBlank="1" showInputMessage="1" showErrorMessage="1" xr:uid="{29A26881-221F-4911-B470-52D3FF68606E}">
          <x14:formula1>
            <xm:f>※編集不可※選択項目!$C$2:$C$6</xm:f>
          </x14:formula1>
          <xm:sqref>H12:H41</xm:sqref>
        </x14:dataValidation>
        <x14:dataValidation type="list" allowBlank="1" showInputMessage="1" showErrorMessage="1" xr:uid="{7F6FBDE1-A9A3-435C-AFA9-D088E2DEAF74}">
          <x14:formula1>
            <xm:f>OFFSET(※編集不可※選択項目!$C$9,AA12,1,1,AB12)</xm:f>
          </x14:formula1>
          <xm:sqref>I12:I41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4E2D-849B-41CF-83B3-A359CF1C7A35}">
  <sheetPr>
    <pageSetUpPr fitToPage="1"/>
  </sheetPr>
  <dimension ref="A1:AQ64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6" outlineLevelCol="1" x14ac:dyDescent="0.2"/>
  <cols>
    <col min="1" max="1" width="12.453125" style="86" customWidth="1"/>
    <col min="2" max="2" width="32.26953125" style="86" customWidth="1"/>
    <col min="3" max="3" width="40.6328125" style="1" customWidth="1"/>
    <col min="4" max="8" width="30.6328125" style="1" customWidth="1"/>
    <col min="9" max="9" width="50.6328125" style="1" customWidth="1"/>
    <col min="10" max="10" width="60.6328125" style="1" customWidth="1"/>
    <col min="11" max="11" width="25.6328125" style="1" customWidth="1"/>
    <col min="12" max="13" width="28.36328125" style="1" customWidth="1"/>
    <col min="14" max="15" width="25.6328125" style="1" customWidth="1"/>
    <col min="16" max="16" width="31.6328125" style="59" customWidth="1"/>
    <col min="17" max="17" width="70.6328125" style="1" customWidth="1"/>
    <col min="18" max="18" width="39.453125" style="59" customWidth="1"/>
    <col min="19" max="19" width="12" style="59" hidden="1" customWidth="1" outlineLevel="1"/>
    <col min="20" max="20" width="23.7265625" style="59" hidden="1" customWidth="1" outlineLevel="1"/>
    <col min="21" max="22" width="12.453125" style="59" hidden="1" customWidth="1" outlineLevel="1"/>
    <col min="23" max="23" width="25.90625" style="59" hidden="1" customWidth="1" outlineLevel="1"/>
    <col min="24" max="25" width="25.6328125" style="1" hidden="1" customWidth="1" outlineLevel="1"/>
    <col min="26" max="30" width="19.26953125" style="1" hidden="1" customWidth="1" outlineLevel="1"/>
    <col min="31" max="32" width="34" style="1" hidden="1" customWidth="1" outlineLevel="1"/>
    <col min="33" max="37" width="19.26953125" style="1" hidden="1" customWidth="1" outlineLevel="1"/>
    <col min="38" max="38" width="16.08984375" style="1" hidden="1" customWidth="1" outlineLevel="1"/>
    <col min="39" max="39" width="22.90625" style="1" hidden="1" customWidth="1" outlineLevel="1"/>
    <col min="40" max="40" width="24.453125" style="1" hidden="1" customWidth="1" outlineLevel="1"/>
    <col min="41" max="41" width="10.08984375" style="1" hidden="1" customWidth="1" outlineLevel="1"/>
    <col min="42" max="42" width="11" style="1" hidden="1" customWidth="1" outlineLevel="1"/>
    <col min="43" max="43" width="9" style="1" collapsed="1"/>
    <col min="44" max="16384" width="9" style="1"/>
  </cols>
  <sheetData>
    <row r="1" spans="1:42" ht="36.75" customHeight="1" thickBot="1" x14ac:dyDescent="0.25">
      <c r="A1" s="181" t="s">
        <v>78</v>
      </c>
      <c r="B1" s="182"/>
      <c r="C1" s="182"/>
      <c r="D1" s="182"/>
      <c r="E1" s="182"/>
      <c r="F1" s="182"/>
      <c r="G1" s="183"/>
      <c r="H1" s="55"/>
      <c r="I1" s="211" t="s">
        <v>13</v>
      </c>
      <c r="J1" s="212"/>
      <c r="K1" s="212"/>
      <c r="L1" s="25"/>
      <c r="M1" s="50"/>
      <c r="N1" s="50"/>
      <c r="O1" s="50"/>
      <c r="P1" s="50"/>
      <c r="Q1" s="51"/>
      <c r="R1" s="50"/>
      <c r="S1" s="50"/>
      <c r="T1" s="50"/>
      <c r="V1" s="56"/>
      <c r="W1" s="56"/>
      <c r="AM1" s="56" t="s">
        <v>40</v>
      </c>
      <c r="AN1" s="57">
        <v>44974</v>
      </c>
      <c r="AO1" s="97" t="s">
        <v>76</v>
      </c>
      <c r="AP1" s="98" t="s">
        <v>91</v>
      </c>
    </row>
    <row r="2" spans="1:42" ht="123.75" customHeight="1" x14ac:dyDescent="0.2">
      <c r="A2" s="184" t="s">
        <v>17</v>
      </c>
      <c r="B2" s="185"/>
      <c r="C2" s="216"/>
      <c r="D2" s="217"/>
      <c r="E2" s="58" t="s">
        <v>25</v>
      </c>
      <c r="F2" s="218"/>
      <c r="G2" s="219"/>
      <c r="H2" s="55"/>
      <c r="I2" s="52" t="s">
        <v>11</v>
      </c>
      <c r="J2" s="213" t="s">
        <v>72</v>
      </c>
      <c r="K2" s="214"/>
      <c r="L2" s="109"/>
      <c r="M2" s="23"/>
      <c r="N2" s="109"/>
      <c r="O2" s="24"/>
      <c r="Q2" s="59"/>
      <c r="U2" s="61"/>
      <c r="V2" s="61"/>
      <c r="W2" s="61"/>
      <c r="X2" s="61"/>
      <c r="Y2" s="62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</row>
    <row r="3" spans="1:42" ht="123.75" customHeight="1" x14ac:dyDescent="0.2">
      <c r="A3" s="180" t="s">
        <v>77</v>
      </c>
      <c r="B3" s="180"/>
      <c r="C3" s="180"/>
      <c r="D3" s="180"/>
      <c r="E3" s="180"/>
      <c r="F3" s="64" t="s">
        <v>23</v>
      </c>
      <c r="G3" s="41"/>
      <c r="H3" s="55"/>
      <c r="I3" s="19" t="s">
        <v>12</v>
      </c>
      <c r="J3" s="174" t="s">
        <v>26</v>
      </c>
      <c r="K3" s="176"/>
      <c r="L3" s="109"/>
      <c r="M3" s="22"/>
      <c r="N3" s="24"/>
      <c r="O3" s="24"/>
      <c r="Q3" s="59"/>
      <c r="U3" s="61"/>
      <c r="V3" s="61"/>
      <c r="W3" s="61"/>
      <c r="X3" s="61"/>
      <c r="Y3" s="63"/>
      <c r="AL3" s="63"/>
    </row>
    <row r="4" spans="1:42" ht="123.75" customHeight="1" thickBot="1" x14ac:dyDescent="0.25">
      <c r="A4" s="180"/>
      <c r="B4" s="180"/>
      <c r="C4" s="180"/>
      <c r="D4" s="180"/>
      <c r="E4" s="180"/>
      <c r="F4" s="66" t="s">
        <v>24</v>
      </c>
      <c r="G4" s="66">
        <f>COUNTIF($B$12:$B$61,"産業ヒートポンプ")</f>
        <v>0</v>
      </c>
      <c r="H4" s="55"/>
      <c r="I4" s="20" t="s">
        <v>86</v>
      </c>
      <c r="J4" s="177" t="s">
        <v>29</v>
      </c>
      <c r="K4" s="179"/>
      <c r="L4" s="109"/>
      <c r="M4" s="23"/>
      <c r="N4" s="24"/>
      <c r="O4" s="24"/>
      <c r="Q4" s="67"/>
      <c r="U4" s="62" t="str">
        <f>IF(COUNTIF(S12:S81,"✓")=0,"",COUNTIF(S12:S81,"✓"))</f>
        <v/>
      </c>
      <c r="V4" s="62"/>
      <c r="W4" s="62"/>
      <c r="X4" s="62"/>
      <c r="Y4" s="62"/>
      <c r="AI4" s="71" t="s">
        <v>118</v>
      </c>
      <c r="AL4" s="63"/>
    </row>
    <row r="5" spans="1:42" s="2" customFormat="1" ht="30" customHeight="1" thickBot="1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70"/>
      <c r="Q5" s="69"/>
      <c r="R5" s="70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112" t="s">
        <v>119</v>
      </c>
      <c r="AJ5" s="69"/>
      <c r="AK5" s="69"/>
      <c r="AL5" s="69"/>
      <c r="AM5" s="69"/>
      <c r="AN5" s="69"/>
      <c r="AO5" s="69"/>
      <c r="AP5" s="69"/>
    </row>
    <row r="6" spans="1:42" s="3" customFormat="1" ht="36" customHeight="1" x14ac:dyDescent="0.2">
      <c r="A6" s="7" t="s">
        <v>15</v>
      </c>
      <c r="B6" s="149">
        <f>COLUMN()-1</f>
        <v>1</v>
      </c>
      <c r="C6" s="149">
        <f t="shared" ref="C6:R6" si="0">COLUMN()-1</f>
        <v>2</v>
      </c>
      <c r="D6" s="150">
        <f t="shared" si="0"/>
        <v>3</v>
      </c>
      <c r="E6" s="154">
        <f t="shared" si="0"/>
        <v>4</v>
      </c>
      <c r="F6" s="149">
        <f t="shared" si="0"/>
        <v>5</v>
      </c>
      <c r="G6" s="149">
        <f t="shared" si="0"/>
        <v>6</v>
      </c>
      <c r="H6" s="154">
        <f t="shared" si="0"/>
        <v>7</v>
      </c>
      <c r="I6" s="154">
        <f>COLUMN()-1</f>
        <v>8</v>
      </c>
      <c r="J6" s="154">
        <f t="shared" si="0"/>
        <v>9</v>
      </c>
      <c r="K6" s="154">
        <f t="shared" si="0"/>
        <v>10</v>
      </c>
      <c r="L6" s="149">
        <f t="shared" si="0"/>
        <v>11</v>
      </c>
      <c r="M6" s="154">
        <f t="shared" si="0"/>
        <v>12</v>
      </c>
      <c r="N6" s="154">
        <f t="shared" si="0"/>
        <v>13</v>
      </c>
      <c r="O6" s="154">
        <f t="shared" si="0"/>
        <v>14</v>
      </c>
      <c r="P6" s="155">
        <f t="shared" si="0"/>
        <v>15</v>
      </c>
      <c r="Q6" s="154">
        <f t="shared" si="0"/>
        <v>16</v>
      </c>
      <c r="R6" s="156">
        <f t="shared" si="0"/>
        <v>17</v>
      </c>
      <c r="S6" s="129"/>
      <c r="T6" s="87"/>
      <c r="U6" s="87"/>
      <c r="V6" s="87"/>
      <c r="W6" s="87"/>
      <c r="X6" s="111"/>
      <c r="Y6" s="111"/>
      <c r="Z6" s="71"/>
      <c r="AA6" s="71"/>
      <c r="AB6" s="71"/>
      <c r="AC6" s="71"/>
      <c r="AD6" s="71"/>
      <c r="AE6" s="71"/>
      <c r="AF6" s="71"/>
      <c r="AG6" s="71"/>
      <c r="AH6" s="71"/>
      <c r="AI6" s="113" t="s">
        <v>120</v>
      </c>
      <c r="AJ6" s="71"/>
      <c r="AK6" s="71"/>
    </row>
    <row r="7" spans="1:42" s="3" customFormat="1" ht="39" customHeight="1" x14ac:dyDescent="0.2">
      <c r="A7" s="8" t="s">
        <v>5</v>
      </c>
      <c r="B7" s="151" t="s">
        <v>6</v>
      </c>
      <c r="C7" s="151" t="s">
        <v>6</v>
      </c>
      <c r="D7" s="152" t="s">
        <v>6</v>
      </c>
      <c r="E7" s="157" t="s">
        <v>62</v>
      </c>
      <c r="F7" s="151" t="s">
        <v>6</v>
      </c>
      <c r="G7" s="151" t="s">
        <v>6</v>
      </c>
      <c r="H7" s="157" t="s">
        <v>7</v>
      </c>
      <c r="I7" s="157" t="s">
        <v>7</v>
      </c>
      <c r="J7" s="157" t="s">
        <v>7</v>
      </c>
      <c r="K7" s="157" t="s">
        <v>7</v>
      </c>
      <c r="L7" s="151" t="s">
        <v>136</v>
      </c>
      <c r="M7" s="157" t="s">
        <v>7</v>
      </c>
      <c r="N7" s="157" t="s">
        <v>7</v>
      </c>
      <c r="O7" s="157" t="s">
        <v>7</v>
      </c>
      <c r="P7" s="158" t="s">
        <v>59</v>
      </c>
      <c r="Q7" s="157" t="s">
        <v>60</v>
      </c>
      <c r="R7" s="159" t="s">
        <v>59</v>
      </c>
      <c r="S7" s="88"/>
      <c r="T7" s="89"/>
      <c r="U7" s="89"/>
      <c r="V7" s="89"/>
      <c r="W7" s="89"/>
      <c r="X7" s="111"/>
      <c r="Y7" s="111"/>
      <c r="Z7" s="71"/>
      <c r="AA7" s="71"/>
      <c r="AB7" s="71"/>
      <c r="AC7" s="71"/>
      <c r="AE7" s="71"/>
      <c r="AF7" s="71"/>
      <c r="AG7" s="71"/>
      <c r="AH7" s="71"/>
      <c r="AI7" s="71"/>
      <c r="AJ7" s="71"/>
    </row>
    <row r="8" spans="1:42" s="3" customFormat="1" ht="31.5" customHeight="1" thickBot="1" x14ac:dyDescent="0.25">
      <c r="A8" s="18" t="s">
        <v>22</v>
      </c>
      <c r="B8" s="164" t="s">
        <v>16</v>
      </c>
      <c r="C8" s="161" t="s">
        <v>9</v>
      </c>
      <c r="D8" s="164" t="s">
        <v>16</v>
      </c>
      <c r="E8" s="164" t="s">
        <v>16</v>
      </c>
      <c r="F8" s="161" t="s">
        <v>9</v>
      </c>
      <c r="G8" s="161" t="s">
        <v>9</v>
      </c>
      <c r="H8" s="161" t="s">
        <v>9</v>
      </c>
      <c r="I8" s="161" t="s">
        <v>9</v>
      </c>
      <c r="J8" s="161" t="s">
        <v>9</v>
      </c>
      <c r="K8" s="161" t="s">
        <v>9</v>
      </c>
      <c r="L8" s="161" t="s">
        <v>9</v>
      </c>
      <c r="M8" s="161" t="s">
        <v>9</v>
      </c>
      <c r="N8" s="164" t="s">
        <v>16</v>
      </c>
      <c r="O8" s="164" t="s">
        <v>16</v>
      </c>
      <c r="P8" s="163" t="s">
        <v>10</v>
      </c>
      <c r="Q8" s="161" t="s">
        <v>85</v>
      </c>
      <c r="R8" s="162" t="s">
        <v>10</v>
      </c>
      <c r="S8" s="130"/>
      <c r="T8" s="131"/>
      <c r="U8" s="87"/>
      <c r="V8" s="87"/>
      <c r="W8" s="87"/>
      <c r="X8" s="138"/>
      <c r="Y8" s="138"/>
      <c r="Z8" s="71"/>
      <c r="AA8" s="208" t="s">
        <v>108</v>
      </c>
      <c r="AB8" s="208" t="s">
        <v>106</v>
      </c>
      <c r="AC8" s="208" t="s">
        <v>108</v>
      </c>
      <c r="AD8" s="208" t="s">
        <v>109</v>
      </c>
      <c r="AE8" s="71"/>
      <c r="AF8" s="71"/>
      <c r="AG8" s="208" t="s">
        <v>117</v>
      </c>
      <c r="AH8" s="208" t="s">
        <v>116</v>
      </c>
      <c r="AI8" s="208" t="s">
        <v>132</v>
      </c>
      <c r="AJ8" s="110"/>
    </row>
    <row r="9" spans="1:42" s="3" customFormat="1" ht="62.25" customHeight="1" x14ac:dyDescent="0.2">
      <c r="A9" s="194" t="s">
        <v>8</v>
      </c>
      <c r="B9" s="196" t="s">
        <v>19</v>
      </c>
      <c r="C9" s="196" t="s">
        <v>79</v>
      </c>
      <c r="D9" s="198" t="s">
        <v>17</v>
      </c>
      <c r="E9" s="199" t="s">
        <v>32</v>
      </c>
      <c r="F9" s="198" t="s">
        <v>0</v>
      </c>
      <c r="G9" s="198" t="s">
        <v>2</v>
      </c>
      <c r="H9" s="201" t="s">
        <v>28</v>
      </c>
      <c r="I9" s="201" t="s">
        <v>80</v>
      </c>
      <c r="J9" s="201" t="s">
        <v>81</v>
      </c>
      <c r="K9" s="165" t="s">
        <v>140</v>
      </c>
      <c r="L9" s="153" t="s">
        <v>139</v>
      </c>
      <c r="M9" s="165" t="s">
        <v>138</v>
      </c>
      <c r="N9" s="165" t="s">
        <v>82</v>
      </c>
      <c r="O9" s="165" t="s">
        <v>83</v>
      </c>
      <c r="P9" s="201" t="s">
        <v>84</v>
      </c>
      <c r="Q9" s="201" t="s">
        <v>61</v>
      </c>
      <c r="R9" s="190" t="s">
        <v>1</v>
      </c>
      <c r="S9" s="192" t="s">
        <v>141</v>
      </c>
      <c r="T9" s="204" t="s">
        <v>142</v>
      </c>
      <c r="U9" s="215" t="s">
        <v>68</v>
      </c>
      <c r="V9" s="215"/>
      <c r="W9" s="215"/>
      <c r="X9" s="209" t="s">
        <v>30</v>
      </c>
      <c r="Y9" s="209" t="s">
        <v>31</v>
      </c>
      <c r="Z9" s="72"/>
      <c r="AA9" s="208"/>
      <c r="AB9" s="208"/>
      <c r="AC9" s="208"/>
      <c r="AD9" s="208"/>
      <c r="AE9" s="72"/>
      <c r="AF9" s="110" t="s">
        <v>107</v>
      </c>
      <c r="AG9" s="208"/>
      <c r="AH9" s="208"/>
      <c r="AI9" s="208"/>
      <c r="AJ9" s="110" t="s">
        <v>123</v>
      </c>
      <c r="AL9" s="4" t="s">
        <v>143</v>
      </c>
    </row>
    <row r="10" spans="1:42" s="3" customFormat="1" ht="19.5" x14ac:dyDescent="0.2">
      <c r="A10" s="195"/>
      <c r="B10" s="197"/>
      <c r="C10" s="197"/>
      <c r="D10" s="197"/>
      <c r="E10" s="200"/>
      <c r="F10" s="197"/>
      <c r="G10" s="197"/>
      <c r="H10" s="202"/>
      <c r="I10" s="202"/>
      <c r="J10" s="203"/>
      <c r="K10" s="160" t="s">
        <v>3</v>
      </c>
      <c r="L10" s="151" t="s">
        <v>3</v>
      </c>
      <c r="M10" s="160" t="s">
        <v>3</v>
      </c>
      <c r="N10" s="160" t="s">
        <v>3</v>
      </c>
      <c r="O10" s="160" t="s">
        <v>21</v>
      </c>
      <c r="P10" s="203"/>
      <c r="Q10" s="202"/>
      <c r="R10" s="191"/>
      <c r="S10" s="193"/>
      <c r="T10" s="205"/>
      <c r="U10" s="90" t="s">
        <v>69</v>
      </c>
      <c r="V10" s="91" t="s">
        <v>70</v>
      </c>
      <c r="W10" s="92" t="s">
        <v>1</v>
      </c>
      <c r="X10" s="210"/>
      <c r="Y10" s="210"/>
      <c r="Z10" s="71"/>
      <c r="AA10" s="71" t="s">
        <v>105</v>
      </c>
      <c r="AB10" s="71" t="s">
        <v>105</v>
      </c>
      <c r="AC10" s="71" t="s">
        <v>105</v>
      </c>
      <c r="AD10" s="71" t="s">
        <v>105</v>
      </c>
      <c r="AE10" s="71"/>
      <c r="AF10" s="71" t="s">
        <v>105</v>
      </c>
      <c r="AG10" s="71" t="s">
        <v>105</v>
      </c>
      <c r="AH10" s="71" t="s">
        <v>105</v>
      </c>
      <c r="AI10" s="71" t="s">
        <v>104</v>
      </c>
      <c r="AJ10" s="71" t="s">
        <v>105</v>
      </c>
      <c r="AK10" s="71"/>
      <c r="AL10" s="21">
        <f>IF(AND($G$4&gt;0,OR($C$2="",$F$2="",$G$3="")),1,0)</f>
        <v>0</v>
      </c>
    </row>
    <row r="11" spans="1:42" s="3" customFormat="1" ht="45" customHeight="1" x14ac:dyDescent="0.2">
      <c r="A11" s="9" t="s">
        <v>4</v>
      </c>
      <c r="B11" s="37" t="s">
        <v>71</v>
      </c>
      <c r="C11" s="10" t="s">
        <v>33</v>
      </c>
      <c r="D11" s="38" t="s">
        <v>151</v>
      </c>
      <c r="E11" s="38" t="s">
        <v>74</v>
      </c>
      <c r="F11" s="11" t="s">
        <v>20</v>
      </c>
      <c r="G11" s="12" t="s">
        <v>64</v>
      </c>
      <c r="H11" s="11" t="s">
        <v>34</v>
      </c>
      <c r="I11" s="42" t="s">
        <v>50</v>
      </c>
      <c r="J11" s="11" t="s">
        <v>42</v>
      </c>
      <c r="K11" s="11">
        <v>45</v>
      </c>
      <c r="L11" s="11">
        <v>110.25</v>
      </c>
      <c r="M11" s="11">
        <v>24.55</v>
      </c>
      <c r="N11" s="26">
        <v>3.79</v>
      </c>
      <c r="O11" s="36">
        <f>IF(OR($L11="",$M11=""),"",ROUNDDOWN($L11/$M11,2))</f>
        <v>4.49</v>
      </c>
      <c r="P11" s="102">
        <v>400</v>
      </c>
      <c r="Q11" s="108" t="s">
        <v>153</v>
      </c>
      <c r="R11" s="96"/>
      <c r="S11" s="134"/>
      <c r="T11" s="73"/>
      <c r="U11" s="135"/>
      <c r="V11" s="136"/>
      <c r="W11" s="137"/>
      <c r="X11" s="74"/>
      <c r="Y11" s="75"/>
      <c r="Z11" s="76"/>
      <c r="AA11" s="4" t="s">
        <v>128</v>
      </c>
      <c r="AB11" s="4" t="s">
        <v>92</v>
      </c>
      <c r="AC11" s="4" t="s">
        <v>130</v>
      </c>
      <c r="AD11" s="4" t="s">
        <v>101</v>
      </c>
      <c r="AE11" s="77" t="s">
        <v>102</v>
      </c>
      <c r="AF11" s="77" t="s">
        <v>103</v>
      </c>
      <c r="AG11" s="77" t="s">
        <v>131</v>
      </c>
      <c r="AH11" s="77" t="s">
        <v>122</v>
      </c>
      <c r="AI11" s="77" t="s">
        <v>121</v>
      </c>
      <c r="AJ11" s="77" t="s">
        <v>127</v>
      </c>
      <c r="AK11" s="77" t="s">
        <v>110</v>
      </c>
      <c r="AL11" s="4" t="s">
        <v>65</v>
      </c>
      <c r="AM11" s="4" t="s">
        <v>66</v>
      </c>
      <c r="AN11" s="4" t="s">
        <v>144</v>
      </c>
      <c r="AO11" s="5" t="s">
        <v>14</v>
      </c>
      <c r="AP11" s="5" t="s">
        <v>27</v>
      </c>
    </row>
    <row r="12" spans="1:42" s="3" customFormat="1" ht="45" customHeight="1" x14ac:dyDescent="0.2">
      <c r="A12" s="31">
        <f>ROW()-11</f>
        <v>1</v>
      </c>
      <c r="B12" s="32" t="str">
        <f>IF($C12="","","産業ヒートポンプ")</f>
        <v/>
      </c>
      <c r="C12" s="99"/>
      <c r="D12" s="13" t="str">
        <f>IF($C$2="","",IF($B12&lt;&gt;"",$C$2,""))</f>
        <v/>
      </c>
      <c r="E12" s="13" t="str">
        <f>IF($F$2="","",IF($B12&lt;&gt;"",$F$2,""))</f>
        <v/>
      </c>
      <c r="F12" s="45"/>
      <c r="G12" s="14"/>
      <c r="H12" s="43"/>
      <c r="I12" s="44"/>
      <c r="J12" s="146"/>
      <c r="K12" s="43"/>
      <c r="L12" s="43"/>
      <c r="M12" s="43"/>
      <c r="N12" s="26" t="str">
        <f>IF($AK12="","",$AK12)</f>
        <v/>
      </c>
      <c r="O12" s="34" t="str">
        <f>IF(OR($L12="",$M12=""),"",ROUNDDOWN($L12/$M12,2))</f>
        <v/>
      </c>
      <c r="P12" s="106"/>
      <c r="Q12" s="14"/>
      <c r="R12" s="35"/>
      <c r="S12" s="132"/>
      <c r="T12" s="84"/>
      <c r="U12" s="93"/>
      <c r="V12" s="94"/>
      <c r="W12" s="95"/>
      <c r="X12" s="49"/>
      <c r="Y12" s="30"/>
      <c r="AA12" s="6">
        <f>IF($H12="",0,MATCH($H12,※編集不可※選択項目!$C$2:$C$6,0))</f>
        <v>0</v>
      </c>
      <c r="AB12" s="6">
        <f ca="1">IF(AA12=0,0,COUNTA(INDIRECT("※編集不可※選択項目!"&amp;ADDRESS(AA12+9,4,3)):INDIRECT("※編集不可※選択項目!"&amp;ADDRESS(AA12+9,7,3))))</f>
        <v>0</v>
      </c>
      <c r="AC12" s="6">
        <f>IF($I12="",0,MATCH($I12,※編集不可※選択項目!$D$2:$D$7,0))</f>
        <v>0</v>
      </c>
      <c r="AD12" s="6" t="str">
        <f>IF(OR($AA12=0,$AC12=0),"",AA12&amp;"-"&amp;AC12)</f>
        <v/>
      </c>
      <c r="AE12" s="28" t="str">
        <f>IF($AD12="","",INDEX(※編集不可※選択項目!$E$17:$E$26,MATCH($AD12,※編集不可※選択項目!$B$17:$B$26,0)))</f>
        <v/>
      </c>
      <c r="AF12" s="28" t="str">
        <f>IF($AD12="","",INDEX(※編集不可※選択項目!$F$17:$F$26,MATCH($AD12,※編集不可※選択項目!$B$17:$B$26,0)))</f>
        <v/>
      </c>
      <c r="AG12" s="28">
        <f>IF($J12="",0,MATCH($J12,※編集不可※選択項目!$E$2:$E$7,0))</f>
        <v>0</v>
      </c>
      <c r="AH12" s="28" t="str">
        <f>IF(OR($AD12="",$AG12=0),"",AD12&amp;"-"&amp;AG12)</f>
        <v/>
      </c>
      <c r="AI12" s="28" t="str">
        <f>IF(COUNTIF($AI$5:$AI$6,AH12)=0,AH12,AH12&amp;"-"&amp;AJ12)</f>
        <v/>
      </c>
      <c r="AJ12" s="28" t="str">
        <f>IF($L12="","",IF($L12&lt;=100,1,2))</f>
        <v/>
      </c>
      <c r="AK12" s="28" t="str">
        <f>IFERROR(INDEX(※編集不可※選択項目!$G$29:$G$44,MATCH(AI12,※編集不可※選択項目!$B$29:$B$44,0)),"")</f>
        <v/>
      </c>
      <c r="AL12" s="21">
        <f t="shared" ref="AL12:AL43" si="1">IF(AND($C12&lt;&gt;"",OR(F12="",G12="",H12="",I12="",J12="",K12="",L12="",M12="")),1,0)</f>
        <v>0</v>
      </c>
      <c r="AM12" s="21">
        <f>IF(AND($G12&lt;&gt;"",COUNTIF($G12,"*■*")&gt;0,$Q12=""),1,0)</f>
        <v>0</v>
      </c>
      <c r="AN12" s="21" t="str">
        <f>TEXT(IF(G12="","",G12),"G/標準")</f>
        <v/>
      </c>
      <c r="AO12" s="6">
        <f>IF(AN12="",0,COUNTIF($AN$12:$AN$1048576,AN12))</f>
        <v>0</v>
      </c>
      <c r="AP12" s="6">
        <f>IF($N12&gt;$O12,1,0)</f>
        <v>0</v>
      </c>
    </row>
    <row r="13" spans="1:42" s="3" customFormat="1" ht="45" customHeight="1" x14ac:dyDescent="0.2">
      <c r="A13" s="31">
        <f t="shared" ref="A13:A61" si="2">ROW()-11</f>
        <v>2</v>
      </c>
      <c r="B13" s="32" t="str">
        <f t="shared" ref="B13:B61" si="3">IF($C13="","","産業ヒートポンプ")</f>
        <v/>
      </c>
      <c r="C13" s="99"/>
      <c r="D13" s="13" t="str">
        <f t="shared" ref="D13:D61" si="4">IF($C$2="","",IF($B13&lt;&gt;"",$C$2,""))</f>
        <v/>
      </c>
      <c r="E13" s="13" t="str">
        <f t="shared" ref="E13:E61" si="5">IF($F$2="","",IF($B13&lt;&gt;"",$F$2,""))</f>
        <v/>
      </c>
      <c r="F13" s="105"/>
      <c r="G13" s="14"/>
      <c r="H13" s="43"/>
      <c r="I13" s="44"/>
      <c r="J13" s="146"/>
      <c r="K13" s="43"/>
      <c r="L13" s="43"/>
      <c r="M13" s="43"/>
      <c r="N13" s="26" t="str">
        <f t="shared" ref="N13:N61" si="6">IF($AK13="","",$AK13)</f>
        <v/>
      </c>
      <c r="O13" s="34" t="str">
        <f t="shared" ref="O13:O61" si="7">IF(OR($L13="",$M13=""),"",ROUNDDOWN($L13/$M13,2))</f>
        <v/>
      </c>
      <c r="P13" s="106"/>
      <c r="Q13" s="14"/>
      <c r="R13" s="35"/>
      <c r="S13" s="132"/>
      <c r="T13" s="84"/>
      <c r="U13" s="93"/>
      <c r="V13" s="94"/>
      <c r="W13" s="95"/>
      <c r="X13" s="49"/>
      <c r="Y13" s="30"/>
      <c r="AA13" s="6">
        <f>IF($H13="",0,MATCH($H13,※編集不可※選択項目!$C$2:$C$6,0))</f>
        <v>0</v>
      </c>
      <c r="AB13" s="6">
        <f ca="1">IF(AA13=0,0,COUNTA(INDIRECT("※編集不可※選択項目!"&amp;ADDRESS(AA13+9,4,3)):INDIRECT("※編集不可※選択項目!"&amp;ADDRESS(AA13+9,7,3))))</f>
        <v>0</v>
      </c>
      <c r="AC13" s="6">
        <f>IF($I13="",0,MATCH($I13,※編集不可※選択項目!$D$2:$D$7,0))</f>
        <v>0</v>
      </c>
      <c r="AD13" s="6" t="str">
        <f t="shared" ref="AD13:AD61" si="8">IF(OR($AA13=0,$AC13=0),"",AA13&amp;"-"&amp;AC13)</f>
        <v/>
      </c>
      <c r="AE13" s="28" t="str">
        <f>IF($AD13="","",INDEX(※編集不可※選択項目!$E$17:$E$26,MATCH($AD13,※編集不可※選択項目!$B$17:$B$26,0)))</f>
        <v/>
      </c>
      <c r="AF13" s="28" t="str">
        <f>IF($AD13="","",INDEX(※編集不可※選択項目!$F$17:$F$26,MATCH($AD13,※編集不可※選択項目!$B$17:$B$26,0)))</f>
        <v/>
      </c>
      <c r="AG13" s="28">
        <f>IF($J13="",0,MATCH($J13,※編集不可※選択項目!$E$2:$E$7,0))</f>
        <v>0</v>
      </c>
      <c r="AH13" s="28" t="str">
        <f t="shared" ref="AH13:AH61" si="9">IF(OR($AD13="",$AG13=0),"",AD13&amp;"-"&amp;AG13)</f>
        <v/>
      </c>
      <c r="AI13" s="28" t="str">
        <f t="shared" ref="AI13:AI61" si="10">IF(COUNTIF($AI$5:$AI$6,AH13)=0,AH13,AH13&amp;"-"&amp;AJ13)</f>
        <v/>
      </c>
      <c r="AJ13" s="28" t="str">
        <f t="shared" ref="AJ13:AJ61" si="11">IF($L13="","",IF($L13&lt;=100,1,2))</f>
        <v/>
      </c>
      <c r="AK13" s="28" t="str">
        <f>IFERROR(INDEX(※編集不可※選択項目!$G$29:$G$44,MATCH(AI13,※編集不可※選択項目!$B$29:$B$44,0)),"")</f>
        <v/>
      </c>
      <c r="AL13" s="21">
        <f t="shared" si="1"/>
        <v>0</v>
      </c>
      <c r="AM13" s="21">
        <f t="shared" ref="AM13:AM61" si="12">IF(AND($G13&lt;&gt;"",COUNTIF($G13,"*■*")&gt;0,$Q13=""),1,0)</f>
        <v>0</v>
      </c>
      <c r="AN13" s="21" t="str">
        <f t="shared" ref="AN13:AN61" si="13">TEXT(IF(G13="","",G13),"G/標準")</f>
        <v/>
      </c>
      <c r="AO13" s="6">
        <f t="shared" ref="AO13:AO61" si="14">IF(AN13="",0,COUNTIF($AN$12:$AN$1048576,AN13))</f>
        <v>0</v>
      </c>
      <c r="AP13" s="6">
        <f t="shared" ref="AP13:AP61" si="15">IF($N13&gt;$O13,1,0)</f>
        <v>0</v>
      </c>
    </row>
    <row r="14" spans="1:42" s="3" customFormat="1" ht="45" customHeight="1" x14ac:dyDescent="0.2">
      <c r="A14" s="31">
        <f t="shared" si="2"/>
        <v>3</v>
      </c>
      <c r="B14" s="32" t="str">
        <f t="shared" si="3"/>
        <v/>
      </c>
      <c r="C14" s="99"/>
      <c r="D14" s="13" t="str">
        <f t="shared" si="4"/>
        <v/>
      </c>
      <c r="E14" s="13" t="str">
        <f t="shared" si="5"/>
        <v/>
      </c>
      <c r="F14" s="45"/>
      <c r="G14" s="14"/>
      <c r="H14" s="43"/>
      <c r="I14" s="44"/>
      <c r="J14" s="146"/>
      <c r="K14" s="43"/>
      <c r="L14" s="43"/>
      <c r="M14" s="43"/>
      <c r="N14" s="26" t="str">
        <f t="shared" si="6"/>
        <v/>
      </c>
      <c r="O14" s="34" t="str">
        <f t="shared" si="7"/>
        <v/>
      </c>
      <c r="P14" s="106"/>
      <c r="Q14" s="14"/>
      <c r="R14" s="35"/>
      <c r="S14" s="132"/>
      <c r="T14" s="84"/>
      <c r="U14" s="93"/>
      <c r="V14" s="94"/>
      <c r="W14" s="95"/>
      <c r="X14" s="49"/>
      <c r="Y14" s="30"/>
      <c r="AA14" s="6">
        <f>IF($H14="",0,MATCH($H14,※編集不可※選択項目!$C$2:$C$6,0))</f>
        <v>0</v>
      </c>
      <c r="AB14" s="6">
        <f ca="1">IF(AA14=0,0,COUNTA(INDIRECT("※編集不可※選択項目!"&amp;ADDRESS(AA14+9,4,3)):INDIRECT("※編集不可※選択項目!"&amp;ADDRESS(AA14+9,7,3))))</f>
        <v>0</v>
      </c>
      <c r="AC14" s="6">
        <f>IF($I14="",0,MATCH($I14,※編集不可※選択項目!$D$2:$D$7,0))</f>
        <v>0</v>
      </c>
      <c r="AD14" s="6" t="str">
        <f t="shared" si="8"/>
        <v/>
      </c>
      <c r="AE14" s="28" t="str">
        <f>IF($AD14="","",INDEX(※編集不可※選択項目!$E$17:$E$26,MATCH($AD14,※編集不可※選択項目!$B$17:$B$26,0)))</f>
        <v/>
      </c>
      <c r="AF14" s="28" t="str">
        <f>IF($AD14="","",INDEX(※編集不可※選択項目!$F$17:$F$26,MATCH($AD14,※編集不可※選択項目!$B$17:$B$26,0)))</f>
        <v/>
      </c>
      <c r="AG14" s="28">
        <f>IF($J14="",0,MATCH($J14,※編集不可※選択項目!$E$2:$E$7,0))</f>
        <v>0</v>
      </c>
      <c r="AH14" s="28" t="str">
        <f t="shared" si="9"/>
        <v/>
      </c>
      <c r="AI14" s="28" t="str">
        <f t="shared" si="10"/>
        <v/>
      </c>
      <c r="AJ14" s="28" t="str">
        <f t="shared" si="11"/>
        <v/>
      </c>
      <c r="AK14" s="28" t="str">
        <f>IFERROR(INDEX(※編集不可※選択項目!$G$29:$G$44,MATCH(AI14,※編集不可※選択項目!$B$29:$B$44,0)),"")</f>
        <v/>
      </c>
      <c r="AL14" s="21">
        <f t="shared" si="1"/>
        <v>0</v>
      </c>
      <c r="AM14" s="21">
        <f t="shared" si="12"/>
        <v>0</v>
      </c>
      <c r="AN14" s="21" t="str">
        <f t="shared" si="13"/>
        <v/>
      </c>
      <c r="AO14" s="6">
        <f t="shared" si="14"/>
        <v>0</v>
      </c>
      <c r="AP14" s="6">
        <f t="shared" si="15"/>
        <v>0</v>
      </c>
    </row>
    <row r="15" spans="1:42" s="3" customFormat="1" ht="45" customHeight="1" x14ac:dyDescent="0.2">
      <c r="A15" s="31">
        <f t="shared" si="2"/>
        <v>4</v>
      </c>
      <c r="B15" s="32" t="str">
        <f t="shared" si="3"/>
        <v/>
      </c>
      <c r="C15" s="99"/>
      <c r="D15" s="13" t="str">
        <f t="shared" si="4"/>
        <v/>
      </c>
      <c r="E15" s="13" t="str">
        <f t="shared" si="5"/>
        <v/>
      </c>
      <c r="F15" s="45"/>
      <c r="G15" s="14"/>
      <c r="H15" s="43"/>
      <c r="I15" s="44"/>
      <c r="J15" s="146"/>
      <c r="K15" s="43"/>
      <c r="L15" s="43"/>
      <c r="M15" s="43"/>
      <c r="N15" s="26" t="str">
        <f t="shared" si="6"/>
        <v/>
      </c>
      <c r="O15" s="34" t="str">
        <f t="shared" si="7"/>
        <v/>
      </c>
      <c r="P15" s="106"/>
      <c r="Q15" s="14"/>
      <c r="R15" s="35"/>
      <c r="S15" s="132"/>
      <c r="T15" s="84"/>
      <c r="U15" s="93"/>
      <c r="V15" s="94"/>
      <c r="W15" s="95"/>
      <c r="X15" s="49"/>
      <c r="Y15" s="30"/>
      <c r="AA15" s="6">
        <f>IF($H15="",0,MATCH($H15,※編集不可※選択項目!$C$2:$C$6,0))</f>
        <v>0</v>
      </c>
      <c r="AB15" s="6">
        <f ca="1">IF(AA15=0,0,COUNTA(INDIRECT("※編集不可※選択項目!"&amp;ADDRESS(AA15+9,4,3)):INDIRECT("※編集不可※選択項目!"&amp;ADDRESS(AA15+9,7,3))))</f>
        <v>0</v>
      </c>
      <c r="AC15" s="6">
        <f>IF($I15="",0,MATCH($I15,※編集不可※選択項目!$D$2:$D$7,0))</f>
        <v>0</v>
      </c>
      <c r="AD15" s="6" t="str">
        <f t="shared" si="8"/>
        <v/>
      </c>
      <c r="AE15" s="28" t="str">
        <f>IF($AD15="","",INDEX(※編集不可※選択項目!$E$17:$E$26,MATCH($AD15,※編集不可※選択項目!$B$17:$B$26,0)))</f>
        <v/>
      </c>
      <c r="AF15" s="28" t="str">
        <f>IF($AD15="","",INDEX(※編集不可※選択項目!$F$17:$F$26,MATCH($AD15,※編集不可※選択項目!$B$17:$B$26,0)))</f>
        <v/>
      </c>
      <c r="AG15" s="28">
        <f>IF($J15="",0,MATCH($J15,※編集不可※選択項目!$E$2:$E$7,0))</f>
        <v>0</v>
      </c>
      <c r="AH15" s="28" t="str">
        <f t="shared" si="9"/>
        <v/>
      </c>
      <c r="AI15" s="28" t="str">
        <f t="shared" si="10"/>
        <v/>
      </c>
      <c r="AJ15" s="28" t="str">
        <f t="shared" si="11"/>
        <v/>
      </c>
      <c r="AK15" s="28" t="str">
        <f>IFERROR(INDEX(※編集不可※選択項目!$G$29:$G$44,MATCH(AI15,※編集不可※選択項目!$B$29:$B$44,0)),"")</f>
        <v/>
      </c>
      <c r="AL15" s="21">
        <f t="shared" si="1"/>
        <v>0</v>
      </c>
      <c r="AM15" s="21">
        <f t="shared" si="12"/>
        <v>0</v>
      </c>
      <c r="AN15" s="21" t="str">
        <f t="shared" si="13"/>
        <v/>
      </c>
      <c r="AO15" s="6">
        <f t="shared" si="14"/>
        <v>0</v>
      </c>
      <c r="AP15" s="6">
        <f t="shared" si="15"/>
        <v>0</v>
      </c>
    </row>
    <row r="16" spans="1:42" s="3" customFormat="1" ht="45" customHeight="1" x14ac:dyDescent="0.2">
      <c r="A16" s="31">
        <f t="shared" si="2"/>
        <v>5</v>
      </c>
      <c r="B16" s="32" t="str">
        <f t="shared" si="3"/>
        <v/>
      </c>
      <c r="C16" s="99"/>
      <c r="D16" s="13" t="str">
        <f t="shared" si="4"/>
        <v/>
      </c>
      <c r="E16" s="13" t="str">
        <f t="shared" si="5"/>
        <v/>
      </c>
      <c r="F16" s="45"/>
      <c r="G16" s="14"/>
      <c r="H16" s="43"/>
      <c r="I16" s="44"/>
      <c r="J16" s="146"/>
      <c r="K16" s="43"/>
      <c r="L16" s="43"/>
      <c r="M16" s="43"/>
      <c r="N16" s="26" t="str">
        <f t="shared" si="6"/>
        <v/>
      </c>
      <c r="O16" s="34" t="str">
        <f t="shared" si="7"/>
        <v/>
      </c>
      <c r="P16" s="106"/>
      <c r="Q16" s="14"/>
      <c r="R16" s="35"/>
      <c r="S16" s="132"/>
      <c r="T16" s="84"/>
      <c r="U16" s="93"/>
      <c r="V16" s="94"/>
      <c r="W16" s="95"/>
      <c r="X16" s="49"/>
      <c r="Y16" s="30"/>
      <c r="AA16" s="6">
        <f>IF($H16="",0,MATCH($H16,※編集不可※選択項目!$C$2:$C$6,0))</f>
        <v>0</v>
      </c>
      <c r="AB16" s="6">
        <f ca="1">IF(AA16=0,0,COUNTA(INDIRECT("※編集不可※選択項目!"&amp;ADDRESS(AA16+9,4,3)):INDIRECT("※編集不可※選択項目!"&amp;ADDRESS(AA16+9,7,3))))</f>
        <v>0</v>
      </c>
      <c r="AC16" s="6">
        <f>IF($I16="",0,MATCH($I16,※編集不可※選択項目!$D$2:$D$7,0))</f>
        <v>0</v>
      </c>
      <c r="AD16" s="6" t="str">
        <f t="shared" si="8"/>
        <v/>
      </c>
      <c r="AE16" s="28" t="str">
        <f>IF($AD16="","",INDEX(※編集不可※選択項目!$E$17:$E$26,MATCH($AD16,※編集不可※選択項目!$B$17:$B$26,0)))</f>
        <v/>
      </c>
      <c r="AF16" s="28" t="str">
        <f>IF($AD16="","",INDEX(※編集不可※選択項目!$F$17:$F$26,MATCH($AD16,※編集不可※選択項目!$B$17:$B$26,0)))</f>
        <v/>
      </c>
      <c r="AG16" s="28">
        <f>IF($J16="",0,MATCH($J16,※編集不可※選択項目!$E$2:$E$7,0))</f>
        <v>0</v>
      </c>
      <c r="AH16" s="28" t="str">
        <f t="shared" si="9"/>
        <v/>
      </c>
      <c r="AI16" s="28" t="str">
        <f t="shared" si="10"/>
        <v/>
      </c>
      <c r="AJ16" s="28" t="str">
        <f t="shared" si="11"/>
        <v/>
      </c>
      <c r="AK16" s="28" t="str">
        <f>IFERROR(INDEX(※編集不可※選択項目!$G$29:$G$44,MATCH(AI16,※編集不可※選択項目!$B$29:$B$44,0)),"")</f>
        <v/>
      </c>
      <c r="AL16" s="21">
        <f t="shared" si="1"/>
        <v>0</v>
      </c>
      <c r="AM16" s="21">
        <f t="shared" si="12"/>
        <v>0</v>
      </c>
      <c r="AN16" s="21" t="str">
        <f t="shared" si="13"/>
        <v/>
      </c>
      <c r="AO16" s="6">
        <f t="shared" si="14"/>
        <v>0</v>
      </c>
      <c r="AP16" s="6">
        <f t="shared" si="15"/>
        <v>0</v>
      </c>
    </row>
    <row r="17" spans="1:42" s="3" customFormat="1" ht="45" customHeight="1" x14ac:dyDescent="0.2">
      <c r="A17" s="31">
        <f t="shared" si="2"/>
        <v>6</v>
      </c>
      <c r="B17" s="32" t="str">
        <f t="shared" si="3"/>
        <v/>
      </c>
      <c r="C17" s="99"/>
      <c r="D17" s="13" t="str">
        <f t="shared" si="4"/>
        <v/>
      </c>
      <c r="E17" s="13" t="str">
        <f t="shared" si="5"/>
        <v/>
      </c>
      <c r="F17" s="45"/>
      <c r="G17" s="14"/>
      <c r="H17" s="43"/>
      <c r="I17" s="44"/>
      <c r="J17" s="146"/>
      <c r="K17" s="43"/>
      <c r="L17" s="43"/>
      <c r="M17" s="43"/>
      <c r="N17" s="26" t="str">
        <f t="shared" si="6"/>
        <v/>
      </c>
      <c r="O17" s="34" t="str">
        <f t="shared" si="7"/>
        <v/>
      </c>
      <c r="P17" s="106"/>
      <c r="Q17" s="14"/>
      <c r="R17" s="35"/>
      <c r="S17" s="132"/>
      <c r="T17" s="84"/>
      <c r="U17" s="93"/>
      <c r="V17" s="94"/>
      <c r="W17" s="95"/>
      <c r="X17" s="49"/>
      <c r="Y17" s="30"/>
      <c r="AA17" s="6">
        <f>IF($H17="",0,MATCH($H17,※編集不可※選択項目!$C$2:$C$6,0))</f>
        <v>0</v>
      </c>
      <c r="AB17" s="6">
        <f ca="1">IF(AA17=0,0,COUNTA(INDIRECT("※編集不可※選択項目!"&amp;ADDRESS(AA17+9,4,3)):INDIRECT("※編集不可※選択項目!"&amp;ADDRESS(AA17+9,7,3))))</f>
        <v>0</v>
      </c>
      <c r="AC17" s="6">
        <f>IF($I17="",0,MATCH($I17,※編集不可※選択項目!$D$2:$D$7,0))</f>
        <v>0</v>
      </c>
      <c r="AD17" s="6" t="str">
        <f t="shared" si="8"/>
        <v/>
      </c>
      <c r="AE17" s="28" t="str">
        <f>IF($AD17="","",INDEX(※編集不可※選択項目!$E$17:$E$26,MATCH($AD17,※編集不可※選択項目!$B$17:$B$26,0)))</f>
        <v/>
      </c>
      <c r="AF17" s="28" t="str">
        <f>IF($AD17="","",INDEX(※編集不可※選択項目!$F$17:$F$26,MATCH($AD17,※編集不可※選択項目!$B$17:$B$26,0)))</f>
        <v/>
      </c>
      <c r="AG17" s="28">
        <f>IF($J17="",0,MATCH($J17,※編集不可※選択項目!$E$2:$E$7,0))</f>
        <v>0</v>
      </c>
      <c r="AH17" s="28" t="str">
        <f t="shared" si="9"/>
        <v/>
      </c>
      <c r="AI17" s="28" t="str">
        <f t="shared" si="10"/>
        <v/>
      </c>
      <c r="AJ17" s="28" t="str">
        <f t="shared" si="11"/>
        <v/>
      </c>
      <c r="AK17" s="28" t="str">
        <f>IFERROR(INDEX(※編集不可※選択項目!$G$29:$G$44,MATCH(AI17,※編集不可※選択項目!$B$29:$B$44,0)),"")</f>
        <v/>
      </c>
      <c r="AL17" s="21">
        <f t="shared" si="1"/>
        <v>0</v>
      </c>
      <c r="AM17" s="21">
        <f t="shared" si="12"/>
        <v>0</v>
      </c>
      <c r="AN17" s="21" t="str">
        <f t="shared" si="13"/>
        <v/>
      </c>
      <c r="AO17" s="6">
        <f t="shared" si="14"/>
        <v>0</v>
      </c>
      <c r="AP17" s="6">
        <f t="shared" si="15"/>
        <v>0</v>
      </c>
    </row>
    <row r="18" spans="1:42" s="3" customFormat="1" ht="45" customHeight="1" x14ac:dyDescent="0.2">
      <c r="A18" s="31">
        <f t="shared" si="2"/>
        <v>7</v>
      </c>
      <c r="B18" s="32" t="str">
        <f t="shared" si="3"/>
        <v/>
      </c>
      <c r="C18" s="99"/>
      <c r="D18" s="13" t="str">
        <f t="shared" si="4"/>
        <v/>
      </c>
      <c r="E18" s="13" t="str">
        <f t="shared" si="5"/>
        <v/>
      </c>
      <c r="F18" s="45"/>
      <c r="G18" s="14"/>
      <c r="H18" s="43"/>
      <c r="I18" s="44"/>
      <c r="J18" s="146"/>
      <c r="K18" s="43"/>
      <c r="L18" s="43"/>
      <c r="M18" s="43"/>
      <c r="N18" s="26" t="str">
        <f t="shared" si="6"/>
        <v/>
      </c>
      <c r="O18" s="34" t="str">
        <f t="shared" si="7"/>
        <v/>
      </c>
      <c r="P18" s="106"/>
      <c r="Q18" s="14"/>
      <c r="R18" s="35"/>
      <c r="S18" s="132"/>
      <c r="T18" s="84"/>
      <c r="U18" s="93"/>
      <c r="V18" s="94"/>
      <c r="W18" s="95"/>
      <c r="X18" s="49"/>
      <c r="Y18" s="30"/>
      <c r="AA18" s="6">
        <f>IF($H18="",0,MATCH($H18,※編集不可※選択項目!$C$2:$C$6,0))</f>
        <v>0</v>
      </c>
      <c r="AB18" s="6">
        <f ca="1">IF(AA18=0,0,COUNTA(INDIRECT("※編集不可※選択項目!"&amp;ADDRESS(AA18+9,4,3)):INDIRECT("※編集不可※選択項目!"&amp;ADDRESS(AA18+9,7,3))))</f>
        <v>0</v>
      </c>
      <c r="AC18" s="6">
        <f>IF($I18="",0,MATCH($I18,※編集不可※選択項目!$D$2:$D$7,0))</f>
        <v>0</v>
      </c>
      <c r="AD18" s="6" t="str">
        <f t="shared" si="8"/>
        <v/>
      </c>
      <c r="AE18" s="28" t="str">
        <f>IF($AD18="","",INDEX(※編集不可※選択項目!$E$17:$E$26,MATCH($AD18,※編集不可※選択項目!$B$17:$B$26,0)))</f>
        <v/>
      </c>
      <c r="AF18" s="28" t="str">
        <f>IF($AD18="","",INDEX(※編集不可※選択項目!$F$17:$F$26,MATCH($AD18,※編集不可※選択項目!$B$17:$B$26,0)))</f>
        <v/>
      </c>
      <c r="AG18" s="28">
        <f>IF($J18="",0,MATCH($J18,※編集不可※選択項目!$E$2:$E$7,0))</f>
        <v>0</v>
      </c>
      <c r="AH18" s="28" t="str">
        <f t="shared" si="9"/>
        <v/>
      </c>
      <c r="AI18" s="28" t="str">
        <f t="shared" si="10"/>
        <v/>
      </c>
      <c r="AJ18" s="28" t="str">
        <f t="shared" si="11"/>
        <v/>
      </c>
      <c r="AK18" s="28" t="str">
        <f>IFERROR(INDEX(※編集不可※選択項目!$G$29:$G$44,MATCH(AI18,※編集不可※選択項目!$B$29:$B$44,0)),"")</f>
        <v/>
      </c>
      <c r="AL18" s="21">
        <f t="shared" si="1"/>
        <v>0</v>
      </c>
      <c r="AM18" s="21">
        <f t="shared" si="12"/>
        <v>0</v>
      </c>
      <c r="AN18" s="21" t="str">
        <f t="shared" si="13"/>
        <v/>
      </c>
      <c r="AO18" s="6">
        <f t="shared" si="14"/>
        <v>0</v>
      </c>
      <c r="AP18" s="6">
        <f t="shared" si="15"/>
        <v>0</v>
      </c>
    </row>
    <row r="19" spans="1:42" s="3" customFormat="1" ht="45" customHeight="1" x14ac:dyDescent="0.2">
      <c r="A19" s="31">
        <f t="shared" si="2"/>
        <v>8</v>
      </c>
      <c r="B19" s="32" t="str">
        <f t="shared" si="3"/>
        <v/>
      </c>
      <c r="C19" s="99"/>
      <c r="D19" s="13" t="str">
        <f t="shared" si="4"/>
        <v/>
      </c>
      <c r="E19" s="13" t="str">
        <f t="shared" si="5"/>
        <v/>
      </c>
      <c r="F19" s="45"/>
      <c r="G19" s="14"/>
      <c r="H19" s="43"/>
      <c r="I19" s="44"/>
      <c r="J19" s="146"/>
      <c r="K19" s="43"/>
      <c r="L19" s="43"/>
      <c r="M19" s="43"/>
      <c r="N19" s="26" t="str">
        <f t="shared" si="6"/>
        <v/>
      </c>
      <c r="O19" s="34" t="str">
        <f t="shared" si="7"/>
        <v/>
      </c>
      <c r="P19" s="106"/>
      <c r="Q19" s="14"/>
      <c r="R19" s="35"/>
      <c r="S19" s="132"/>
      <c r="T19" s="84"/>
      <c r="U19" s="93"/>
      <c r="V19" s="94"/>
      <c r="W19" s="95"/>
      <c r="X19" s="49"/>
      <c r="Y19" s="30"/>
      <c r="AA19" s="6">
        <f>IF($H19="",0,MATCH($H19,※編集不可※選択項目!$C$2:$C$6,0))</f>
        <v>0</v>
      </c>
      <c r="AB19" s="6">
        <f ca="1">IF(AA19=0,0,COUNTA(INDIRECT("※編集不可※選択項目!"&amp;ADDRESS(AA19+9,4,3)):INDIRECT("※編集不可※選択項目!"&amp;ADDRESS(AA19+9,7,3))))</f>
        <v>0</v>
      </c>
      <c r="AC19" s="6">
        <f>IF($I19="",0,MATCH($I19,※編集不可※選択項目!$D$2:$D$7,0))</f>
        <v>0</v>
      </c>
      <c r="AD19" s="6" t="str">
        <f t="shared" si="8"/>
        <v/>
      </c>
      <c r="AE19" s="28" t="str">
        <f>IF($AD19="","",INDEX(※編集不可※選択項目!$E$17:$E$26,MATCH($AD19,※編集不可※選択項目!$B$17:$B$26,0)))</f>
        <v/>
      </c>
      <c r="AF19" s="28" t="str">
        <f>IF($AD19="","",INDEX(※編集不可※選択項目!$F$17:$F$26,MATCH($AD19,※編集不可※選択項目!$B$17:$B$26,0)))</f>
        <v/>
      </c>
      <c r="AG19" s="28">
        <f>IF($J19="",0,MATCH($J19,※編集不可※選択項目!$E$2:$E$7,0))</f>
        <v>0</v>
      </c>
      <c r="AH19" s="28" t="str">
        <f t="shared" si="9"/>
        <v/>
      </c>
      <c r="AI19" s="28" t="str">
        <f t="shared" si="10"/>
        <v/>
      </c>
      <c r="AJ19" s="28" t="str">
        <f t="shared" si="11"/>
        <v/>
      </c>
      <c r="AK19" s="28" t="str">
        <f>IFERROR(INDEX(※編集不可※選択項目!$G$29:$G$44,MATCH(AI19,※編集不可※選択項目!$B$29:$B$44,0)),"")</f>
        <v/>
      </c>
      <c r="AL19" s="21">
        <f t="shared" si="1"/>
        <v>0</v>
      </c>
      <c r="AM19" s="21">
        <f t="shared" si="12"/>
        <v>0</v>
      </c>
      <c r="AN19" s="21" t="str">
        <f t="shared" si="13"/>
        <v/>
      </c>
      <c r="AO19" s="6">
        <f t="shared" si="14"/>
        <v>0</v>
      </c>
      <c r="AP19" s="6">
        <f t="shared" si="15"/>
        <v>0</v>
      </c>
    </row>
    <row r="20" spans="1:42" s="3" customFormat="1" ht="45" customHeight="1" x14ac:dyDescent="0.2">
      <c r="A20" s="31">
        <f t="shared" si="2"/>
        <v>9</v>
      </c>
      <c r="B20" s="32" t="str">
        <f t="shared" si="3"/>
        <v/>
      </c>
      <c r="C20" s="99"/>
      <c r="D20" s="13" t="str">
        <f t="shared" si="4"/>
        <v/>
      </c>
      <c r="E20" s="13" t="str">
        <f t="shared" si="5"/>
        <v/>
      </c>
      <c r="F20" s="45"/>
      <c r="G20" s="14"/>
      <c r="H20" s="43"/>
      <c r="I20" s="44"/>
      <c r="J20" s="146"/>
      <c r="K20" s="43"/>
      <c r="L20" s="43"/>
      <c r="M20" s="43"/>
      <c r="N20" s="26" t="str">
        <f t="shared" si="6"/>
        <v/>
      </c>
      <c r="O20" s="34" t="str">
        <f t="shared" si="7"/>
        <v/>
      </c>
      <c r="P20" s="106"/>
      <c r="Q20" s="14"/>
      <c r="R20" s="35"/>
      <c r="S20" s="132"/>
      <c r="T20" s="84"/>
      <c r="U20" s="93"/>
      <c r="V20" s="94"/>
      <c r="W20" s="95"/>
      <c r="X20" s="49"/>
      <c r="Y20" s="30"/>
      <c r="AA20" s="6">
        <f>IF($H20="",0,MATCH($H20,※編集不可※選択項目!$C$2:$C$6,0))</f>
        <v>0</v>
      </c>
      <c r="AB20" s="6">
        <f ca="1">IF(AA20=0,0,COUNTA(INDIRECT("※編集不可※選択項目!"&amp;ADDRESS(AA20+9,4,3)):INDIRECT("※編集不可※選択項目!"&amp;ADDRESS(AA20+9,7,3))))</f>
        <v>0</v>
      </c>
      <c r="AC20" s="6">
        <f>IF($I20="",0,MATCH($I20,※編集不可※選択項目!$D$2:$D$7,0))</f>
        <v>0</v>
      </c>
      <c r="AD20" s="6" t="str">
        <f t="shared" si="8"/>
        <v/>
      </c>
      <c r="AE20" s="28" t="str">
        <f>IF($AD20="","",INDEX(※編集不可※選択項目!$E$17:$E$26,MATCH($AD20,※編集不可※選択項目!$B$17:$B$26,0)))</f>
        <v/>
      </c>
      <c r="AF20" s="28" t="str">
        <f>IF($AD20="","",INDEX(※編集不可※選択項目!$F$17:$F$26,MATCH($AD20,※編集不可※選択項目!$B$17:$B$26,0)))</f>
        <v/>
      </c>
      <c r="AG20" s="28">
        <f>IF($J20="",0,MATCH($J20,※編集不可※選択項目!$E$2:$E$7,0))</f>
        <v>0</v>
      </c>
      <c r="AH20" s="28" t="str">
        <f t="shared" si="9"/>
        <v/>
      </c>
      <c r="AI20" s="28" t="str">
        <f t="shared" si="10"/>
        <v/>
      </c>
      <c r="AJ20" s="28" t="str">
        <f t="shared" si="11"/>
        <v/>
      </c>
      <c r="AK20" s="28" t="str">
        <f>IFERROR(INDEX(※編集不可※選択項目!$G$29:$G$44,MATCH(AI20,※編集不可※選択項目!$B$29:$B$44,0)),"")</f>
        <v/>
      </c>
      <c r="AL20" s="21">
        <f t="shared" si="1"/>
        <v>0</v>
      </c>
      <c r="AM20" s="21">
        <f t="shared" si="12"/>
        <v>0</v>
      </c>
      <c r="AN20" s="21" t="str">
        <f t="shared" si="13"/>
        <v/>
      </c>
      <c r="AO20" s="6">
        <f t="shared" si="14"/>
        <v>0</v>
      </c>
      <c r="AP20" s="6">
        <f t="shared" si="15"/>
        <v>0</v>
      </c>
    </row>
    <row r="21" spans="1:42" s="3" customFormat="1" ht="45" customHeight="1" x14ac:dyDescent="0.2">
      <c r="A21" s="31">
        <f t="shared" si="2"/>
        <v>10</v>
      </c>
      <c r="B21" s="32" t="str">
        <f t="shared" si="3"/>
        <v/>
      </c>
      <c r="C21" s="99"/>
      <c r="D21" s="13" t="str">
        <f t="shared" si="4"/>
        <v/>
      </c>
      <c r="E21" s="13" t="str">
        <f t="shared" si="5"/>
        <v/>
      </c>
      <c r="F21" s="45"/>
      <c r="G21" s="14"/>
      <c r="H21" s="43"/>
      <c r="I21" s="44"/>
      <c r="J21" s="146"/>
      <c r="K21" s="43"/>
      <c r="L21" s="43"/>
      <c r="M21" s="43"/>
      <c r="N21" s="26" t="str">
        <f t="shared" si="6"/>
        <v/>
      </c>
      <c r="O21" s="34" t="str">
        <f t="shared" si="7"/>
        <v/>
      </c>
      <c r="P21" s="106"/>
      <c r="Q21" s="14"/>
      <c r="R21" s="35"/>
      <c r="S21" s="132"/>
      <c r="T21" s="84"/>
      <c r="U21" s="93"/>
      <c r="V21" s="94"/>
      <c r="W21" s="95"/>
      <c r="X21" s="49"/>
      <c r="Y21" s="30"/>
      <c r="AA21" s="6">
        <f>IF($H21="",0,MATCH($H21,※編集不可※選択項目!$C$2:$C$6,0))</f>
        <v>0</v>
      </c>
      <c r="AB21" s="6">
        <f ca="1">IF(AA21=0,0,COUNTA(INDIRECT("※編集不可※選択項目!"&amp;ADDRESS(AA21+9,4,3)):INDIRECT("※編集不可※選択項目!"&amp;ADDRESS(AA21+9,7,3))))</f>
        <v>0</v>
      </c>
      <c r="AC21" s="6">
        <f>IF($I21="",0,MATCH($I21,※編集不可※選択項目!$D$2:$D$7,0))</f>
        <v>0</v>
      </c>
      <c r="AD21" s="6" t="str">
        <f t="shared" si="8"/>
        <v/>
      </c>
      <c r="AE21" s="28" t="str">
        <f>IF($AD21="","",INDEX(※編集不可※選択項目!$E$17:$E$26,MATCH($AD21,※編集不可※選択項目!$B$17:$B$26,0)))</f>
        <v/>
      </c>
      <c r="AF21" s="28" t="str">
        <f>IF($AD21="","",INDEX(※編集不可※選択項目!$F$17:$F$26,MATCH($AD21,※編集不可※選択項目!$B$17:$B$26,0)))</f>
        <v/>
      </c>
      <c r="AG21" s="28">
        <f>IF($J21="",0,MATCH($J21,※編集不可※選択項目!$E$2:$E$7,0))</f>
        <v>0</v>
      </c>
      <c r="AH21" s="28" t="str">
        <f t="shared" si="9"/>
        <v/>
      </c>
      <c r="AI21" s="28" t="str">
        <f t="shared" si="10"/>
        <v/>
      </c>
      <c r="AJ21" s="28" t="str">
        <f t="shared" si="11"/>
        <v/>
      </c>
      <c r="AK21" s="28" t="str">
        <f>IFERROR(INDEX(※編集不可※選択項目!$G$29:$G$44,MATCH(AI21,※編集不可※選択項目!$B$29:$B$44,0)),"")</f>
        <v/>
      </c>
      <c r="AL21" s="21">
        <f t="shared" si="1"/>
        <v>0</v>
      </c>
      <c r="AM21" s="21">
        <f t="shared" si="12"/>
        <v>0</v>
      </c>
      <c r="AN21" s="21" t="str">
        <f t="shared" si="13"/>
        <v/>
      </c>
      <c r="AO21" s="6">
        <f t="shared" si="14"/>
        <v>0</v>
      </c>
      <c r="AP21" s="6">
        <f t="shared" si="15"/>
        <v>0</v>
      </c>
    </row>
    <row r="22" spans="1:42" s="3" customFormat="1" ht="45" customHeight="1" x14ac:dyDescent="0.2">
      <c r="A22" s="31">
        <f t="shared" si="2"/>
        <v>11</v>
      </c>
      <c r="B22" s="32" t="str">
        <f t="shared" si="3"/>
        <v/>
      </c>
      <c r="C22" s="99"/>
      <c r="D22" s="13" t="str">
        <f t="shared" si="4"/>
        <v/>
      </c>
      <c r="E22" s="13" t="str">
        <f t="shared" si="5"/>
        <v/>
      </c>
      <c r="F22" s="45"/>
      <c r="G22" s="14"/>
      <c r="H22" s="43"/>
      <c r="I22" s="44"/>
      <c r="J22" s="146"/>
      <c r="K22" s="43"/>
      <c r="L22" s="43"/>
      <c r="M22" s="43"/>
      <c r="N22" s="26" t="str">
        <f t="shared" si="6"/>
        <v/>
      </c>
      <c r="O22" s="34" t="str">
        <f t="shared" si="7"/>
        <v/>
      </c>
      <c r="P22" s="106"/>
      <c r="Q22" s="14"/>
      <c r="R22" s="35"/>
      <c r="S22" s="132"/>
      <c r="T22" s="84"/>
      <c r="U22" s="93"/>
      <c r="V22" s="94"/>
      <c r="W22" s="95"/>
      <c r="X22" s="49"/>
      <c r="Y22" s="30"/>
      <c r="AA22" s="6">
        <f>IF($H22="",0,MATCH($H22,※編集不可※選択項目!$C$2:$C$6,0))</f>
        <v>0</v>
      </c>
      <c r="AB22" s="6">
        <f ca="1">IF(AA22=0,0,COUNTA(INDIRECT("※編集不可※選択項目!"&amp;ADDRESS(AA22+9,4,3)):INDIRECT("※編集不可※選択項目!"&amp;ADDRESS(AA22+9,7,3))))</f>
        <v>0</v>
      </c>
      <c r="AC22" s="6">
        <f>IF($I22="",0,MATCH($I22,※編集不可※選択項目!$D$2:$D$7,0))</f>
        <v>0</v>
      </c>
      <c r="AD22" s="6" t="str">
        <f t="shared" si="8"/>
        <v/>
      </c>
      <c r="AE22" s="28" t="str">
        <f>IF($AD22="","",INDEX(※編集不可※選択項目!$E$17:$E$26,MATCH($AD22,※編集不可※選択項目!$B$17:$B$26,0)))</f>
        <v/>
      </c>
      <c r="AF22" s="28" t="str">
        <f>IF($AD22="","",INDEX(※編集不可※選択項目!$F$17:$F$26,MATCH($AD22,※編集不可※選択項目!$B$17:$B$26,0)))</f>
        <v/>
      </c>
      <c r="AG22" s="28">
        <f>IF($J22="",0,MATCH($J22,※編集不可※選択項目!$E$2:$E$7,0))</f>
        <v>0</v>
      </c>
      <c r="AH22" s="28" t="str">
        <f t="shared" si="9"/>
        <v/>
      </c>
      <c r="AI22" s="28" t="str">
        <f t="shared" si="10"/>
        <v/>
      </c>
      <c r="AJ22" s="28" t="str">
        <f t="shared" si="11"/>
        <v/>
      </c>
      <c r="AK22" s="28" t="str">
        <f>IFERROR(INDEX(※編集不可※選択項目!$G$29:$G$44,MATCH(AI22,※編集不可※選択項目!$B$29:$B$44,0)),"")</f>
        <v/>
      </c>
      <c r="AL22" s="21">
        <f t="shared" si="1"/>
        <v>0</v>
      </c>
      <c r="AM22" s="21">
        <f t="shared" si="12"/>
        <v>0</v>
      </c>
      <c r="AN22" s="21" t="str">
        <f t="shared" si="13"/>
        <v/>
      </c>
      <c r="AO22" s="6">
        <f t="shared" si="14"/>
        <v>0</v>
      </c>
      <c r="AP22" s="6">
        <f t="shared" si="15"/>
        <v>0</v>
      </c>
    </row>
    <row r="23" spans="1:42" s="3" customFormat="1" ht="45" customHeight="1" x14ac:dyDescent="0.2">
      <c r="A23" s="31">
        <f t="shared" si="2"/>
        <v>12</v>
      </c>
      <c r="B23" s="32" t="str">
        <f t="shared" si="3"/>
        <v/>
      </c>
      <c r="C23" s="99"/>
      <c r="D23" s="13" t="str">
        <f t="shared" si="4"/>
        <v/>
      </c>
      <c r="E23" s="13" t="str">
        <f t="shared" si="5"/>
        <v/>
      </c>
      <c r="F23" s="45"/>
      <c r="G23" s="14"/>
      <c r="H23" s="43"/>
      <c r="I23" s="44"/>
      <c r="J23" s="146"/>
      <c r="K23" s="43"/>
      <c r="L23" s="43"/>
      <c r="M23" s="43"/>
      <c r="N23" s="26" t="str">
        <f t="shared" si="6"/>
        <v/>
      </c>
      <c r="O23" s="34" t="str">
        <f t="shared" si="7"/>
        <v/>
      </c>
      <c r="P23" s="106"/>
      <c r="Q23" s="14"/>
      <c r="R23" s="35"/>
      <c r="S23" s="132"/>
      <c r="T23" s="84"/>
      <c r="U23" s="93"/>
      <c r="V23" s="94"/>
      <c r="W23" s="95"/>
      <c r="X23" s="49"/>
      <c r="Y23" s="30"/>
      <c r="AA23" s="6">
        <f>IF($H23="",0,MATCH($H23,※編集不可※選択項目!$C$2:$C$6,0))</f>
        <v>0</v>
      </c>
      <c r="AB23" s="6">
        <f ca="1">IF(AA23=0,0,COUNTA(INDIRECT("※編集不可※選択項目!"&amp;ADDRESS(AA23+9,4,3)):INDIRECT("※編集不可※選択項目!"&amp;ADDRESS(AA23+9,7,3))))</f>
        <v>0</v>
      </c>
      <c r="AC23" s="6">
        <f>IF($I23="",0,MATCH($I23,※編集不可※選択項目!$D$2:$D$7,0))</f>
        <v>0</v>
      </c>
      <c r="AD23" s="6" t="str">
        <f t="shared" si="8"/>
        <v/>
      </c>
      <c r="AE23" s="28" t="str">
        <f>IF($AD23="","",INDEX(※編集不可※選択項目!$E$17:$E$26,MATCH($AD23,※編集不可※選択項目!$B$17:$B$26,0)))</f>
        <v/>
      </c>
      <c r="AF23" s="28" t="str">
        <f>IF($AD23="","",INDEX(※編集不可※選択項目!$F$17:$F$26,MATCH($AD23,※編集不可※選択項目!$B$17:$B$26,0)))</f>
        <v/>
      </c>
      <c r="AG23" s="28">
        <f>IF($J23="",0,MATCH($J23,※編集不可※選択項目!$E$2:$E$7,0))</f>
        <v>0</v>
      </c>
      <c r="AH23" s="28" t="str">
        <f t="shared" si="9"/>
        <v/>
      </c>
      <c r="AI23" s="28" t="str">
        <f t="shared" si="10"/>
        <v/>
      </c>
      <c r="AJ23" s="28" t="str">
        <f t="shared" si="11"/>
        <v/>
      </c>
      <c r="AK23" s="28" t="str">
        <f>IFERROR(INDEX(※編集不可※選択項目!$G$29:$G$44,MATCH(AI23,※編集不可※選択項目!$B$29:$B$44,0)),"")</f>
        <v/>
      </c>
      <c r="AL23" s="21">
        <f t="shared" si="1"/>
        <v>0</v>
      </c>
      <c r="AM23" s="21">
        <f t="shared" si="12"/>
        <v>0</v>
      </c>
      <c r="AN23" s="21" t="str">
        <f t="shared" si="13"/>
        <v/>
      </c>
      <c r="AO23" s="6">
        <f t="shared" si="14"/>
        <v>0</v>
      </c>
      <c r="AP23" s="6">
        <f t="shared" si="15"/>
        <v>0</v>
      </c>
    </row>
    <row r="24" spans="1:42" s="3" customFormat="1" ht="45" customHeight="1" x14ac:dyDescent="0.2">
      <c r="A24" s="31">
        <f t="shared" si="2"/>
        <v>13</v>
      </c>
      <c r="B24" s="32" t="str">
        <f t="shared" si="3"/>
        <v/>
      </c>
      <c r="C24" s="99"/>
      <c r="D24" s="13" t="str">
        <f t="shared" si="4"/>
        <v/>
      </c>
      <c r="E24" s="13" t="str">
        <f t="shared" si="5"/>
        <v/>
      </c>
      <c r="F24" s="45"/>
      <c r="G24" s="14"/>
      <c r="H24" s="43"/>
      <c r="I24" s="44"/>
      <c r="J24" s="146"/>
      <c r="K24" s="43"/>
      <c r="L24" s="43"/>
      <c r="M24" s="43"/>
      <c r="N24" s="26" t="str">
        <f t="shared" si="6"/>
        <v/>
      </c>
      <c r="O24" s="34" t="str">
        <f t="shared" si="7"/>
        <v/>
      </c>
      <c r="P24" s="106"/>
      <c r="Q24" s="14"/>
      <c r="R24" s="35"/>
      <c r="S24" s="132"/>
      <c r="T24" s="84"/>
      <c r="U24" s="93"/>
      <c r="V24" s="94"/>
      <c r="W24" s="95"/>
      <c r="X24" s="49"/>
      <c r="Y24" s="30"/>
      <c r="AA24" s="6">
        <f>IF($H24="",0,MATCH($H24,※編集不可※選択項目!$C$2:$C$6,0))</f>
        <v>0</v>
      </c>
      <c r="AB24" s="6">
        <f ca="1">IF(AA24=0,0,COUNTA(INDIRECT("※編集不可※選択項目!"&amp;ADDRESS(AA24+9,4,3)):INDIRECT("※編集不可※選択項目!"&amp;ADDRESS(AA24+9,7,3))))</f>
        <v>0</v>
      </c>
      <c r="AC24" s="6">
        <f>IF($I24="",0,MATCH($I24,※編集不可※選択項目!$D$2:$D$7,0))</f>
        <v>0</v>
      </c>
      <c r="AD24" s="6" t="str">
        <f t="shared" si="8"/>
        <v/>
      </c>
      <c r="AE24" s="28" t="str">
        <f>IF($AD24="","",INDEX(※編集不可※選択項目!$E$17:$E$26,MATCH($AD24,※編集不可※選択項目!$B$17:$B$26,0)))</f>
        <v/>
      </c>
      <c r="AF24" s="28" t="str">
        <f>IF($AD24="","",INDEX(※編集不可※選択項目!$F$17:$F$26,MATCH($AD24,※編集不可※選択項目!$B$17:$B$26,0)))</f>
        <v/>
      </c>
      <c r="AG24" s="28">
        <f>IF($J24="",0,MATCH($J24,※編集不可※選択項目!$E$2:$E$7,0))</f>
        <v>0</v>
      </c>
      <c r="AH24" s="28" t="str">
        <f t="shared" si="9"/>
        <v/>
      </c>
      <c r="AI24" s="28" t="str">
        <f t="shared" si="10"/>
        <v/>
      </c>
      <c r="AJ24" s="28" t="str">
        <f t="shared" si="11"/>
        <v/>
      </c>
      <c r="AK24" s="28" t="str">
        <f>IFERROR(INDEX(※編集不可※選択項目!$G$29:$G$44,MATCH(AI24,※編集不可※選択項目!$B$29:$B$44,0)),"")</f>
        <v/>
      </c>
      <c r="AL24" s="21">
        <f t="shared" si="1"/>
        <v>0</v>
      </c>
      <c r="AM24" s="21">
        <f t="shared" si="12"/>
        <v>0</v>
      </c>
      <c r="AN24" s="21" t="str">
        <f t="shared" si="13"/>
        <v/>
      </c>
      <c r="AO24" s="6">
        <f t="shared" si="14"/>
        <v>0</v>
      </c>
      <c r="AP24" s="6">
        <f t="shared" si="15"/>
        <v>0</v>
      </c>
    </row>
    <row r="25" spans="1:42" s="3" customFormat="1" ht="45" customHeight="1" x14ac:dyDescent="0.2">
      <c r="A25" s="31">
        <f t="shared" si="2"/>
        <v>14</v>
      </c>
      <c r="B25" s="32" t="str">
        <f t="shared" si="3"/>
        <v/>
      </c>
      <c r="C25" s="99"/>
      <c r="D25" s="13" t="str">
        <f t="shared" si="4"/>
        <v/>
      </c>
      <c r="E25" s="13" t="str">
        <f t="shared" si="5"/>
        <v/>
      </c>
      <c r="F25" s="45"/>
      <c r="G25" s="14"/>
      <c r="H25" s="43"/>
      <c r="I25" s="44"/>
      <c r="J25" s="146"/>
      <c r="K25" s="43"/>
      <c r="L25" s="43"/>
      <c r="M25" s="43"/>
      <c r="N25" s="26" t="str">
        <f t="shared" si="6"/>
        <v/>
      </c>
      <c r="O25" s="34" t="str">
        <f t="shared" si="7"/>
        <v/>
      </c>
      <c r="P25" s="106"/>
      <c r="Q25" s="14"/>
      <c r="R25" s="35"/>
      <c r="S25" s="132"/>
      <c r="T25" s="84"/>
      <c r="U25" s="93"/>
      <c r="V25" s="94"/>
      <c r="W25" s="95"/>
      <c r="X25" s="49"/>
      <c r="Y25" s="30"/>
      <c r="AA25" s="6">
        <f>IF($H25="",0,MATCH($H25,※編集不可※選択項目!$C$2:$C$6,0))</f>
        <v>0</v>
      </c>
      <c r="AB25" s="6">
        <f ca="1">IF(AA25=0,0,COUNTA(INDIRECT("※編集不可※選択項目!"&amp;ADDRESS(AA25+9,4,3)):INDIRECT("※編集不可※選択項目!"&amp;ADDRESS(AA25+9,7,3))))</f>
        <v>0</v>
      </c>
      <c r="AC25" s="6">
        <f>IF($I25="",0,MATCH($I25,※編集不可※選択項目!$D$2:$D$7,0))</f>
        <v>0</v>
      </c>
      <c r="AD25" s="6" t="str">
        <f t="shared" si="8"/>
        <v/>
      </c>
      <c r="AE25" s="28" t="str">
        <f>IF($AD25="","",INDEX(※編集不可※選択項目!$E$17:$E$26,MATCH($AD25,※編集不可※選択項目!$B$17:$B$26,0)))</f>
        <v/>
      </c>
      <c r="AF25" s="28" t="str">
        <f>IF($AD25="","",INDEX(※編集不可※選択項目!$F$17:$F$26,MATCH($AD25,※編集不可※選択項目!$B$17:$B$26,0)))</f>
        <v/>
      </c>
      <c r="AG25" s="28">
        <f>IF($J25="",0,MATCH($J25,※編集不可※選択項目!$E$2:$E$7,0))</f>
        <v>0</v>
      </c>
      <c r="AH25" s="28" t="str">
        <f t="shared" si="9"/>
        <v/>
      </c>
      <c r="AI25" s="28" t="str">
        <f t="shared" si="10"/>
        <v/>
      </c>
      <c r="AJ25" s="28" t="str">
        <f t="shared" si="11"/>
        <v/>
      </c>
      <c r="AK25" s="28" t="str">
        <f>IFERROR(INDEX(※編集不可※選択項目!$G$29:$G$44,MATCH(AI25,※編集不可※選択項目!$B$29:$B$44,0)),"")</f>
        <v/>
      </c>
      <c r="AL25" s="21">
        <f t="shared" si="1"/>
        <v>0</v>
      </c>
      <c r="AM25" s="21">
        <f t="shared" si="12"/>
        <v>0</v>
      </c>
      <c r="AN25" s="21" t="str">
        <f t="shared" si="13"/>
        <v/>
      </c>
      <c r="AO25" s="6">
        <f t="shared" si="14"/>
        <v>0</v>
      </c>
      <c r="AP25" s="6">
        <f t="shared" si="15"/>
        <v>0</v>
      </c>
    </row>
    <row r="26" spans="1:42" s="3" customFormat="1" ht="45" customHeight="1" x14ac:dyDescent="0.2">
      <c r="A26" s="31">
        <f t="shared" si="2"/>
        <v>15</v>
      </c>
      <c r="B26" s="32" t="str">
        <f t="shared" si="3"/>
        <v/>
      </c>
      <c r="C26" s="99"/>
      <c r="D26" s="13" t="str">
        <f t="shared" si="4"/>
        <v/>
      </c>
      <c r="E26" s="13" t="str">
        <f t="shared" si="5"/>
        <v/>
      </c>
      <c r="F26" s="45"/>
      <c r="G26" s="14"/>
      <c r="H26" s="43"/>
      <c r="I26" s="44"/>
      <c r="J26" s="146"/>
      <c r="K26" s="43"/>
      <c r="L26" s="43"/>
      <c r="M26" s="43"/>
      <c r="N26" s="26" t="str">
        <f t="shared" si="6"/>
        <v/>
      </c>
      <c r="O26" s="34" t="str">
        <f t="shared" si="7"/>
        <v/>
      </c>
      <c r="P26" s="106"/>
      <c r="Q26" s="14"/>
      <c r="R26" s="35"/>
      <c r="S26" s="132"/>
      <c r="T26" s="84"/>
      <c r="U26" s="93"/>
      <c r="V26" s="94"/>
      <c r="W26" s="95"/>
      <c r="X26" s="49"/>
      <c r="Y26" s="30"/>
      <c r="AA26" s="6">
        <f>IF($H26="",0,MATCH($H26,※編集不可※選択項目!$C$2:$C$6,0))</f>
        <v>0</v>
      </c>
      <c r="AB26" s="6">
        <f ca="1">IF(AA26=0,0,COUNTA(INDIRECT("※編集不可※選択項目!"&amp;ADDRESS(AA26+9,4,3)):INDIRECT("※編集不可※選択項目!"&amp;ADDRESS(AA26+9,7,3))))</f>
        <v>0</v>
      </c>
      <c r="AC26" s="6">
        <f>IF($I26="",0,MATCH($I26,※編集不可※選択項目!$D$2:$D$7,0))</f>
        <v>0</v>
      </c>
      <c r="AD26" s="6" t="str">
        <f t="shared" si="8"/>
        <v/>
      </c>
      <c r="AE26" s="28" t="str">
        <f>IF($AD26="","",INDEX(※編集不可※選択項目!$E$17:$E$26,MATCH($AD26,※編集不可※選択項目!$B$17:$B$26,0)))</f>
        <v/>
      </c>
      <c r="AF26" s="28" t="str">
        <f>IF($AD26="","",INDEX(※編集不可※選択項目!$F$17:$F$26,MATCH($AD26,※編集不可※選択項目!$B$17:$B$26,0)))</f>
        <v/>
      </c>
      <c r="AG26" s="28">
        <f>IF($J26="",0,MATCH($J26,※編集不可※選択項目!$E$2:$E$7,0))</f>
        <v>0</v>
      </c>
      <c r="AH26" s="28" t="str">
        <f t="shared" si="9"/>
        <v/>
      </c>
      <c r="AI26" s="28" t="str">
        <f t="shared" si="10"/>
        <v/>
      </c>
      <c r="AJ26" s="28" t="str">
        <f t="shared" si="11"/>
        <v/>
      </c>
      <c r="AK26" s="28" t="str">
        <f>IFERROR(INDEX(※編集不可※選択項目!$G$29:$G$44,MATCH(AI26,※編集不可※選択項目!$B$29:$B$44,0)),"")</f>
        <v/>
      </c>
      <c r="AL26" s="21">
        <f t="shared" si="1"/>
        <v>0</v>
      </c>
      <c r="AM26" s="21">
        <f t="shared" si="12"/>
        <v>0</v>
      </c>
      <c r="AN26" s="21" t="str">
        <f t="shared" si="13"/>
        <v/>
      </c>
      <c r="AO26" s="6">
        <f t="shared" si="14"/>
        <v>0</v>
      </c>
      <c r="AP26" s="6">
        <f t="shared" si="15"/>
        <v>0</v>
      </c>
    </row>
    <row r="27" spans="1:42" s="3" customFormat="1" ht="45" customHeight="1" x14ac:dyDescent="0.2">
      <c r="A27" s="31">
        <f t="shared" si="2"/>
        <v>16</v>
      </c>
      <c r="B27" s="32" t="str">
        <f t="shared" si="3"/>
        <v/>
      </c>
      <c r="C27" s="99"/>
      <c r="D27" s="13" t="str">
        <f t="shared" si="4"/>
        <v/>
      </c>
      <c r="E27" s="13" t="str">
        <f t="shared" si="5"/>
        <v/>
      </c>
      <c r="F27" s="45"/>
      <c r="G27" s="14"/>
      <c r="H27" s="43"/>
      <c r="I27" s="44"/>
      <c r="J27" s="146"/>
      <c r="K27" s="43"/>
      <c r="L27" s="43"/>
      <c r="M27" s="43"/>
      <c r="N27" s="26" t="str">
        <f t="shared" si="6"/>
        <v/>
      </c>
      <c r="O27" s="34" t="str">
        <f t="shared" si="7"/>
        <v/>
      </c>
      <c r="P27" s="106"/>
      <c r="Q27" s="14"/>
      <c r="R27" s="35"/>
      <c r="S27" s="132"/>
      <c r="T27" s="84"/>
      <c r="U27" s="93"/>
      <c r="V27" s="94"/>
      <c r="W27" s="95"/>
      <c r="X27" s="49"/>
      <c r="Y27" s="30"/>
      <c r="AA27" s="6">
        <f>IF($H27="",0,MATCH($H27,※編集不可※選択項目!$C$2:$C$6,0))</f>
        <v>0</v>
      </c>
      <c r="AB27" s="6">
        <f ca="1">IF(AA27=0,0,COUNTA(INDIRECT("※編集不可※選択項目!"&amp;ADDRESS(AA27+9,4,3)):INDIRECT("※編集不可※選択項目!"&amp;ADDRESS(AA27+9,7,3))))</f>
        <v>0</v>
      </c>
      <c r="AC27" s="6">
        <f>IF($I27="",0,MATCH($I27,※編集不可※選択項目!$D$2:$D$7,0))</f>
        <v>0</v>
      </c>
      <c r="AD27" s="6" t="str">
        <f t="shared" si="8"/>
        <v/>
      </c>
      <c r="AE27" s="28" t="str">
        <f>IF($AD27="","",INDEX(※編集不可※選択項目!$E$17:$E$26,MATCH($AD27,※編集不可※選択項目!$B$17:$B$26,0)))</f>
        <v/>
      </c>
      <c r="AF27" s="28" t="str">
        <f>IF($AD27="","",INDEX(※編集不可※選択項目!$F$17:$F$26,MATCH($AD27,※編集不可※選択項目!$B$17:$B$26,0)))</f>
        <v/>
      </c>
      <c r="AG27" s="28">
        <f>IF($J27="",0,MATCH($J27,※編集不可※選択項目!$E$2:$E$7,0))</f>
        <v>0</v>
      </c>
      <c r="AH27" s="28" t="str">
        <f t="shared" si="9"/>
        <v/>
      </c>
      <c r="AI27" s="28" t="str">
        <f t="shared" si="10"/>
        <v/>
      </c>
      <c r="AJ27" s="28" t="str">
        <f t="shared" si="11"/>
        <v/>
      </c>
      <c r="AK27" s="28" t="str">
        <f>IFERROR(INDEX(※編集不可※選択項目!$G$29:$G$44,MATCH(AI27,※編集不可※選択項目!$B$29:$B$44,0)),"")</f>
        <v/>
      </c>
      <c r="AL27" s="21">
        <f t="shared" si="1"/>
        <v>0</v>
      </c>
      <c r="AM27" s="21">
        <f t="shared" si="12"/>
        <v>0</v>
      </c>
      <c r="AN27" s="21" t="str">
        <f t="shared" si="13"/>
        <v/>
      </c>
      <c r="AO27" s="6">
        <f t="shared" si="14"/>
        <v>0</v>
      </c>
      <c r="AP27" s="6">
        <f t="shared" si="15"/>
        <v>0</v>
      </c>
    </row>
    <row r="28" spans="1:42" s="3" customFormat="1" ht="45" customHeight="1" x14ac:dyDescent="0.2">
      <c r="A28" s="31">
        <f t="shared" si="2"/>
        <v>17</v>
      </c>
      <c r="B28" s="32" t="str">
        <f t="shared" si="3"/>
        <v/>
      </c>
      <c r="C28" s="99"/>
      <c r="D28" s="13" t="str">
        <f t="shared" si="4"/>
        <v/>
      </c>
      <c r="E28" s="13" t="str">
        <f t="shared" si="5"/>
        <v/>
      </c>
      <c r="F28" s="45"/>
      <c r="G28" s="14"/>
      <c r="H28" s="43"/>
      <c r="I28" s="44"/>
      <c r="J28" s="146"/>
      <c r="K28" s="43"/>
      <c r="L28" s="43"/>
      <c r="M28" s="43"/>
      <c r="N28" s="26" t="str">
        <f t="shared" si="6"/>
        <v/>
      </c>
      <c r="O28" s="34" t="str">
        <f t="shared" si="7"/>
        <v/>
      </c>
      <c r="P28" s="106"/>
      <c r="Q28" s="14"/>
      <c r="R28" s="35"/>
      <c r="S28" s="132"/>
      <c r="T28" s="84"/>
      <c r="U28" s="93"/>
      <c r="V28" s="94"/>
      <c r="W28" s="95"/>
      <c r="X28" s="49"/>
      <c r="Y28" s="30"/>
      <c r="AA28" s="6">
        <f>IF($H28="",0,MATCH($H28,※編集不可※選択項目!$C$2:$C$6,0))</f>
        <v>0</v>
      </c>
      <c r="AB28" s="6">
        <f ca="1">IF(AA28=0,0,COUNTA(INDIRECT("※編集不可※選択項目!"&amp;ADDRESS(AA28+9,4,3)):INDIRECT("※編集不可※選択項目!"&amp;ADDRESS(AA28+9,7,3))))</f>
        <v>0</v>
      </c>
      <c r="AC28" s="6">
        <f>IF($I28="",0,MATCH($I28,※編集不可※選択項目!$D$2:$D$7,0))</f>
        <v>0</v>
      </c>
      <c r="AD28" s="6" t="str">
        <f t="shared" si="8"/>
        <v/>
      </c>
      <c r="AE28" s="28" t="str">
        <f>IF($AD28="","",INDEX(※編集不可※選択項目!$E$17:$E$26,MATCH($AD28,※編集不可※選択項目!$B$17:$B$26,0)))</f>
        <v/>
      </c>
      <c r="AF28" s="28" t="str">
        <f>IF($AD28="","",INDEX(※編集不可※選択項目!$F$17:$F$26,MATCH($AD28,※編集不可※選択項目!$B$17:$B$26,0)))</f>
        <v/>
      </c>
      <c r="AG28" s="28">
        <f>IF($J28="",0,MATCH($J28,※編集不可※選択項目!$E$2:$E$7,0))</f>
        <v>0</v>
      </c>
      <c r="AH28" s="28" t="str">
        <f t="shared" si="9"/>
        <v/>
      </c>
      <c r="AI28" s="28" t="str">
        <f t="shared" si="10"/>
        <v/>
      </c>
      <c r="AJ28" s="28" t="str">
        <f t="shared" si="11"/>
        <v/>
      </c>
      <c r="AK28" s="28" t="str">
        <f>IFERROR(INDEX(※編集不可※選択項目!$G$29:$G$44,MATCH(AI28,※編集不可※選択項目!$B$29:$B$44,0)),"")</f>
        <v/>
      </c>
      <c r="AL28" s="21">
        <f t="shared" si="1"/>
        <v>0</v>
      </c>
      <c r="AM28" s="21">
        <f t="shared" si="12"/>
        <v>0</v>
      </c>
      <c r="AN28" s="21" t="str">
        <f t="shared" si="13"/>
        <v/>
      </c>
      <c r="AO28" s="6">
        <f t="shared" si="14"/>
        <v>0</v>
      </c>
      <c r="AP28" s="6">
        <f t="shared" si="15"/>
        <v>0</v>
      </c>
    </row>
    <row r="29" spans="1:42" s="3" customFormat="1" ht="45" customHeight="1" x14ac:dyDescent="0.2">
      <c r="A29" s="31">
        <f t="shared" si="2"/>
        <v>18</v>
      </c>
      <c r="B29" s="32" t="str">
        <f t="shared" si="3"/>
        <v/>
      </c>
      <c r="C29" s="99"/>
      <c r="D29" s="13" t="str">
        <f t="shared" si="4"/>
        <v/>
      </c>
      <c r="E29" s="13" t="str">
        <f t="shared" si="5"/>
        <v/>
      </c>
      <c r="F29" s="45"/>
      <c r="G29" s="14"/>
      <c r="H29" s="43"/>
      <c r="I29" s="44"/>
      <c r="J29" s="146"/>
      <c r="K29" s="43"/>
      <c r="L29" s="43"/>
      <c r="M29" s="43"/>
      <c r="N29" s="26" t="str">
        <f t="shared" si="6"/>
        <v/>
      </c>
      <c r="O29" s="34" t="str">
        <f t="shared" si="7"/>
        <v/>
      </c>
      <c r="P29" s="106"/>
      <c r="Q29" s="14"/>
      <c r="R29" s="35"/>
      <c r="S29" s="132"/>
      <c r="T29" s="84"/>
      <c r="U29" s="93"/>
      <c r="V29" s="94"/>
      <c r="W29" s="95"/>
      <c r="X29" s="49"/>
      <c r="Y29" s="30"/>
      <c r="AA29" s="6">
        <f>IF($H29="",0,MATCH($H29,※編集不可※選択項目!$C$2:$C$6,0))</f>
        <v>0</v>
      </c>
      <c r="AB29" s="6">
        <f ca="1">IF(AA29=0,0,COUNTA(INDIRECT("※編集不可※選択項目!"&amp;ADDRESS(AA29+9,4,3)):INDIRECT("※編集不可※選択項目!"&amp;ADDRESS(AA29+9,7,3))))</f>
        <v>0</v>
      </c>
      <c r="AC29" s="6">
        <f>IF($I29="",0,MATCH($I29,※編集不可※選択項目!$D$2:$D$7,0))</f>
        <v>0</v>
      </c>
      <c r="AD29" s="6" t="str">
        <f t="shared" si="8"/>
        <v/>
      </c>
      <c r="AE29" s="28" t="str">
        <f>IF($AD29="","",INDEX(※編集不可※選択項目!$E$17:$E$26,MATCH($AD29,※編集不可※選択項目!$B$17:$B$26,0)))</f>
        <v/>
      </c>
      <c r="AF29" s="28" t="str">
        <f>IF($AD29="","",INDEX(※編集不可※選択項目!$F$17:$F$26,MATCH($AD29,※編集不可※選択項目!$B$17:$B$26,0)))</f>
        <v/>
      </c>
      <c r="AG29" s="28">
        <f>IF($J29="",0,MATCH($J29,※編集不可※選択項目!$E$2:$E$7,0))</f>
        <v>0</v>
      </c>
      <c r="AH29" s="28" t="str">
        <f t="shared" si="9"/>
        <v/>
      </c>
      <c r="AI29" s="28" t="str">
        <f t="shared" si="10"/>
        <v/>
      </c>
      <c r="AJ29" s="28" t="str">
        <f t="shared" si="11"/>
        <v/>
      </c>
      <c r="AK29" s="28" t="str">
        <f>IFERROR(INDEX(※編集不可※選択項目!$G$29:$G$44,MATCH(AI29,※編集不可※選択項目!$B$29:$B$44,0)),"")</f>
        <v/>
      </c>
      <c r="AL29" s="21">
        <f t="shared" si="1"/>
        <v>0</v>
      </c>
      <c r="AM29" s="21">
        <f t="shared" si="12"/>
        <v>0</v>
      </c>
      <c r="AN29" s="21" t="str">
        <f t="shared" si="13"/>
        <v/>
      </c>
      <c r="AO29" s="6">
        <f t="shared" si="14"/>
        <v>0</v>
      </c>
      <c r="AP29" s="6">
        <f t="shared" si="15"/>
        <v>0</v>
      </c>
    </row>
    <row r="30" spans="1:42" s="3" customFormat="1" ht="45" customHeight="1" x14ac:dyDescent="0.2">
      <c r="A30" s="31">
        <f t="shared" si="2"/>
        <v>19</v>
      </c>
      <c r="B30" s="32" t="str">
        <f t="shared" si="3"/>
        <v/>
      </c>
      <c r="C30" s="99"/>
      <c r="D30" s="13" t="str">
        <f t="shared" si="4"/>
        <v/>
      </c>
      <c r="E30" s="13" t="str">
        <f t="shared" si="5"/>
        <v/>
      </c>
      <c r="F30" s="45"/>
      <c r="G30" s="14"/>
      <c r="H30" s="43"/>
      <c r="I30" s="44"/>
      <c r="J30" s="146"/>
      <c r="K30" s="43"/>
      <c r="L30" s="43"/>
      <c r="M30" s="43"/>
      <c r="N30" s="26" t="str">
        <f t="shared" si="6"/>
        <v/>
      </c>
      <c r="O30" s="34" t="str">
        <f t="shared" si="7"/>
        <v/>
      </c>
      <c r="P30" s="106"/>
      <c r="Q30" s="14"/>
      <c r="R30" s="35"/>
      <c r="S30" s="132"/>
      <c r="T30" s="84"/>
      <c r="U30" s="93"/>
      <c r="V30" s="94"/>
      <c r="W30" s="95"/>
      <c r="X30" s="49"/>
      <c r="Y30" s="30"/>
      <c r="AA30" s="6">
        <f>IF($H30="",0,MATCH($H30,※編集不可※選択項目!$C$2:$C$6,0))</f>
        <v>0</v>
      </c>
      <c r="AB30" s="6">
        <f ca="1">IF(AA30=0,0,COUNTA(INDIRECT("※編集不可※選択項目!"&amp;ADDRESS(AA30+9,4,3)):INDIRECT("※編集不可※選択項目!"&amp;ADDRESS(AA30+9,7,3))))</f>
        <v>0</v>
      </c>
      <c r="AC30" s="6">
        <f>IF($I30="",0,MATCH($I30,※編集不可※選択項目!$D$2:$D$7,0))</f>
        <v>0</v>
      </c>
      <c r="AD30" s="6" t="str">
        <f t="shared" si="8"/>
        <v/>
      </c>
      <c r="AE30" s="28" t="str">
        <f>IF($AD30="","",INDEX(※編集不可※選択項目!$E$17:$E$26,MATCH($AD30,※編集不可※選択項目!$B$17:$B$26,0)))</f>
        <v/>
      </c>
      <c r="AF30" s="28" t="str">
        <f>IF($AD30="","",INDEX(※編集不可※選択項目!$F$17:$F$26,MATCH($AD30,※編集不可※選択項目!$B$17:$B$26,0)))</f>
        <v/>
      </c>
      <c r="AG30" s="28">
        <f>IF($J30="",0,MATCH($J30,※編集不可※選択項目!$E$2:$E$7,0))</f>
        <v>0</v>
      </c>
      <c r="AH30" s="28" t="str">
        <f t="shared" si="9"/>
        <v/>
      </c>
      <c r="AI30" s="28" t="str">
        <f t="shared" si="10"/>
        <v/>
      </c>
      <c r="AJ30" s="28" t="str">
        <f t="shared" si="11"/>
        <v/>
      </c>
      <c r="AK30" s="28" t="str">
        <f>IFERROR(INDEX(※編集不可※選択項目!$G$29:$G$44,MATCH(AI30,※編集不可※選択項目!$B$29:$B$44,0)),"")</f>
        <v/>
      </c>
      <c r="AL30" s="21">
        <f t="shared" si="1"/>
        <v>0</v>
      </c>
      <c r="AM30" s="21">
        <f t="shared" si="12"/>
        <v>0</v>
      </c>
      <c r="AN30" s="21" t="str">
        <f t="shared" si="13"/>
        <v/>
      </c>
      <c r="AO30" s="6">
        <f t="shared" si="14"/>
        <v>0</v>
      </c>
      <c r="AP30" s="6">
        <f t="shared" si="15"/>
        <v>0</v>
      </c>
    </row>
    <row r="31" spans="1:42" s="3" customFormat="1" ht="45" customHeight="1" x14ac:dyDescent="0.2">
      <c r="A31" s="31">
        <f t="shared" si="2"/>
        <v>20</v>
      </c>
      <c r="B31" s="32" t="str">
        <f t="shared" si="3"/>
        <v/>
      </c>
      <c r="C31" s="99"/>
      <c r="D31" s="13" t="str">
        <f t="shared" si="4"/>
        <v/>
      </c>
      <c r="E31" s="13" t="str">
        <f t="shared" si="5"/>
        <v/>
      </c>
      <c r="F31" s="45"/>
      <c r="G31" s="14"/>
      <c r="H31" s="43"/>
      <c r="I31" s="44"/>
      <c r="J31" s="146"/>
      <c r="K31" s="43"/>
      <c r="L31" s="43"/>
      <c r="M31" s="43"/>
      <c r="N31" s="26" t="str">
        <f t="shared" si="6"/>
        <v/>
      </c>
      <c r="O31" s="34" t="str">
        <f t="shared" si="7"/>
        <v/>
      </c>
      <c r="P31" s="106"/>
      <c r="Q31" s="14"/>
      <c r="R31" s="35"/>
      <c r="S31" s="132"/>
      <c r="T31" s="84"/>
      <c r="U31" s="93"/>
      <c r="V31" s="94"/>
      <c r="W31" s="95"/>
      <c r="X31" s="49"/>
      <c r="Y31" s="30"/>
      <c r="AA31" s="6">
        <f>IF($H31="",0,MATCH($H31,※編集不可※選択項目!$C$2:$C$6,0))</f>
        <v>0</v>
      </c>
      <c r="AB31" s="6">
        <f ca="1">IF(AA31=0,0,COUNTA(INDIRECT("※編集不可※選択項目!"&amp;ADDRESS(AA31+9,4,3)):INDIRECT("※編集不可※選択項目!"&amp;ADDRESS(AA31+9,7,3))))</f>
        <v>0</v>
      </c>
      <c r="AC31" s="6">
        <f>IF($I31="",0,MATCH($I31,※編集不可※選択項目!$D$2:$D$7,0))</f>
        <v>0</v>
      </c>
      <c r="AD31" s="6" t="str">
        <f t="shared" si="8"/>
        <v/>
      </c>
      <c r="AE31" s="28" t="str">
        <f>IF($AD31="","",INDEX(※編集不可※選択項目!$E$17:$E$26,MATCH($AD31,※編集不可※選択項目!$B$17:$B$26,0)))</f>
        <v/>
      </c>
      <c r="AF31" s="28" t="str">
        <f>IF($AD31="","",INDEX(※編集不可※選択項目!$F$17:$F$26,MATCH($AD31,※編集不可※選択項目!$B$17:$B$26,0)))</f>
        <v/>
      </c>
      <c r="AG31" s="28">
        <f>IF($J31="",0,MATCH($J31,※編集不可※選択項目!$E$2:$E$7,0))</f>
        <v>0</v>
      </c>
      <c r="AH31" s="28" t="str">
        <f t="shared" si="9"/>
        <v/>
      </c>
      <c r="AI31" s="28" t="str">
        <f t="shared" si="10"/>
        <v/>
      </c>
      <c r="AJ31" s="28" t="str">
        <f t="shared" si="11"/>
        <v/>
      </c>
      <c r="AK31" s="28" t="str">
        <f>IFERROR(INDEX(※編集不可※選択項目!$G$29:$G$44,MATCH(AI31,※編集不可※選択項目!$B$29:$B$44,0)),"")</f>
        <v/>
      </c>
      <c r="AL31" s="21">
        <f t="shared" si="1"/>
        <v>0</v>
      </c>
      <c r="AM31" s="21">
        <f t="shared" si="12"/>
        <v>0</v>
      </c>
      <c r="AN31" s="21" t="str">
        <f t="shared" si="13"/>
        <v/>
      </c>
      <c r="AO31" s="6">
        <f t="shared" si="14"/>
        <v>0</v>
      </c>
      <c r="AP31" s="6">
        <f t="shared" si="15"/>
        <v>0</v>
      </c>
    </row>
    <row r="32" spans="1:42" s="3" customFormat="1" ht="45" customHeight="1" x14ac:dyDescent="0.2">
      <c r="A32" s="31">
        <f t="shared" si="2"/>
        <v>21</v>
      </c>
      <c r="B32" s="32" t="str">
        <f t="shared" si="3"/>
        <v/>
      </c>
      <c r="C32" s="99"/>
      <c r="D32" s="13" t="str">
        <f t="shared" si="4"/>
        <v/>
      </c>
      <c r="E32" s="13" t="str">
        <f t="shared" si="5"/>
        <v/>
      </c>
      <c r="F32" s="45"/>
      <c r="G32" s="14"/>
      <c r="H32" s="43"/>
      <c r="I32" s="44"/>
      <c r="J32" s="146"/>
      <c r="K32" s="43"/>
      <c r="L32" s="43"/>
      <c r="M32" s="43"/>
      <c r="N32" s="26" t="str">
        <f t="shared" si="6"/>
        <v/>
      </c>
      <c r="O32" s="34" t="str">
        <f t="shared" si="7"/>
        <v/>
      </c>
      <c r="P32" s="106"/>
      <c r="Q32" s="14"/>
      <c r="R32" s="35"/>
      <c r="S32" s="132"/>
      <c r="T32" s="84"/>
      <c r="U32" s="93"/>
      <c r="V32" s="94"/>
      <c r="W32" s="95"/>
      <c r="X32" s="49"/>
      <c r="Y32" s="30"/>
      <c r="AA32" s="6">
        <f>IF($H32="",0,MATCH($H32,※編集不可※選択項目!$C$2:$C$6,0))</f>
        <v>0</v>
      </c>
      <c r="AB32" s="6">
        <f ca="1">IF(AA32=0,0,COUNTA(INDIRECT("※編集不可※選択項目!"&amp;ADDRESS(AA32+9,4,3)):INDIRECT("※編集不可※選択項目!"&amp;ADDRESS(AA32+9,7,3))))</f>
        <v>0</v>
      </c>
      <c r="AC32" s="6">
        <f>IF($I32="",0,MATCH($I32,※編集不可※選択項目!$D$2:$D$7,0))</f>
        <v>0</v>
      </c>
      <c r="AD32" s="6" t="str">
        <f t="shared" si="8"/>
        <v/>
      </c>
      <c r="AE32" s="28" t="str">
        <f>IF($AD32="","",INDEX(※編集不可※選択項目!$E$17:$E$26,MATCH($AD32,※編集不可※選択項目!$B$17:$B$26,0)))</f>
        <v/>
      </c>
      <c r="AF32" s="28" t="str">
        <f>IF($AD32="","",INDEX(※編集不可※選択項目!$F$17:$F$26,MATCH($AD32,※編集不可※選択項目!$B$17:$B$26,0)))</f>
        <v/>
      </c>
      <c r="AG32" s="28">
        <f>IF($J32="",0,MATCH($J32,※編集不可※選択項目!$E$2:$E$7,0))</f>
        <v>0</v>
      </c>
      <c r="AH32" s="28" t="str">
        <f t="shared" si="9"/>
        <v/>
      </c>
      <c r="AI32" s="28" t="str">
        <f t="shared" si="10"/>
        <v/>
      </c>
      <c r="AJ32" s="28" t="str">
        <f t="shared" si="11"/>
        <v/>
      </c>
      <c r="AK32" s="28" t="str">
        <f>IFERROR(INDEX(※編集不可※選択項目!$G$29:$G$44,MATCH(AI32,※編集不可※選択項目!$B$29:$B$44,0)),"")</f>
        <v/>
      </c>
      <c r="AL32" s="21">
        <f t="shared" si="1"/>
        <v>0</v>
      </c>
      <c r="AM32" s="21">
        <f t="shared" si="12"/>
        <v>0</v>
      </c>
      <c r="AN32" s="21" t="str">
        <f t="shared" si="13"/>
        <v/>
      </c>
      <c r="AO32" s="6">
        <f t="shared" si="14"/>
        <v>0</v>
      </c>
      <c r="AP32" s="6">
        <f t="shared" si="15"/>
        <v>0</v>
      </c>
    </row>
    <row r="33" spans="1:42" s="3" customFormat="1" ht="45" customHeight="1" x14ac:dyDescent="0.2">
      <c r="A33" s="31">
        <f t="shared" si="2"/>
        <v>22</v>
      </c>
      <c r="B33" s="32" t="str">
        <f t="shared" si="3"/>
        <v/>
      </c>
      <c r="C33" s="99"/>
      <c r="D33" s="13" t="str">
        <f t="shared" si="4"/>
        <v/>
      </c>
      <c r="E33" s="13" t="str">
        <f t="shared" si="5"/>
        <v/>
      </c>
      <c r="F33" s="45"/>
      <c r="G33" s="14"/>
      <c r="H33" s="43"/>
      <c r="I33" s="44"/>
      <c r="J33" s="146"/>
      <c r="K33" s="43"/>
      <c r="L33" s="43"/>
      <c r="M33" s="43"/>
      <c r="N33" s="26" t="str">
        <f t="shared" si="6"/>
        <v/>
      </c>
      <c r="O33" s="34" t="str">
        <f t="shared" si="7"/>
        <v/>
      </c>
      <c r="P33" s="106"/>
      <c r="Q33" s="14"/>
      <c r="R33" s="35"/>
      <c r="S33" s="132"/>
      <c r="T33" s="84"/>
      <c r="U33" s="93"/>
      <c r="V33" s="94"/>
      <c r="W33" s="95"/>
      <c r="X33" s="49"/>
      <c r="Y33" s="30"/>
      <c r="AA33" s="6">
        <f>IF($H33="",0,MATCH($H33,※編集不可※選択項目!$C$2:$C$6,0))</f>
        <v>0</v>
      </c>
      <c r="AB33" s="6">
        <f ca="1">IF(AA33=0,0,COUNTA(INDIRECT("※編集不可※選択項目!"&amp;ADDRESS(AA33+9,4,3)):INDIRECT("※編集不可※選択項目!"&amp;ADDRESS(AA33+9,7,3))))</f>
        <v>0</v>
      </c>
      <c r="AC33" s="6">
        <f>IF($I33="",0,MATCH($I33,※編集不可※選択項目!$D$2:$D$7,0))</f>
        <v>0</v>
      </c>
      <c r="AD33" s="6" t="str">
        <f t="shared" si="8"/>
        <v/>
      </c>
      <c r="AE33" s="28" t="str">
        <f>IF($AD33="","",INDEX(※編集不可※選択項目!$E$17:$E$26,MATCH($AD33,※編集不可※選択項目!$B$17:$B$26,0)))</f>
        <v/>
      </c>
      <c r="AF33" s="28" t="str">
        <f>IF($AD33="","",INDEX(※編集不可※選択項目!$F$17:$F$26,MATCH($AD33,※編集不可※選択項目!$B$17:$B$26,0)))</f>
        <v/>
      </c>
      <c r="AG33" s="28">
        <f>IF($J33="",0,MATCH($J33,※編集不可※選択項目!$E$2:$E$7,0))</f>
        <v>0</v>
      </c>
      <c r="AH33" s="28" t="str">
        <f t="shared" si="9"/>
        <v/>
      </c>
      <c r="AI33" s="28" t="str">
        <f t="shared" si="10"/>
        <v/>
      </c>
      <c r="AJ33" s="28" t="str">
        <f t="shared" si="11"/>
        <v/>
      </c>
      <c r="AK33" s="28" t="str">
        <f>IFERROR(INDEX(※編集不可※選択項目!$G$29:$G$44,MATCH(AI33,※編集不可※選択項目!$B$29:$B$44,0)),"")</f>
        <v/>
      </c>
      <c r="AL33" s="21">
        <f t="shared" si="1"/>
        <v>0</v>
      </c>
      <c r="AM33" s="21">
        <f t="shared" si="12"/>
        <v>0</v>
      </c>
      <c r="AN33" s="21" t="str">
        <f t="shared" si="13"/>
        <v/>
      </c>
      <c r="AO33" s="6">
        <f t="shared" si="14"/>
        <v>0</v>
      </c>
      <c r="AP33" s="6">
        <f t="shared" si="15"/>
        <v>0</v>
      </c>
    </row>
    <row r="34" spans="1:42" s="3" customFormat="1" ht="45" customHeight="1" x14ac:dyDescent="0.2">
      <c r="A34" s="31">
        <f t="shared" si="2"/>
        <v>23</v>
      </c>
      <c r="B34" s="32" t="str">
        <f t="shared" si="3"/>
        <v/>
      </c>
      <c r="C34" s="99"/>
      <c r="D34" s="13" t="str">
        <f t="shared" si="4"/>
        <v/>
      </c>
      <c r="E34" s="13" t="str">
        <f t="shared" si="5"/>
        <v/>
      </c>
      <c r="F34" s="45"/>
      <c r="G34" s="14"/>
      <c r="H34" s="43"/>
      <c r="I34" s="44"/>
      <c r="J34" s="146"/>
      <c r="K34" s="43"/>
      <c r="L34" s="43"/>
      <c r="M34" s="43"/>
      <c r="N34" s="26" t="str">
        <f t="shared" si="6"/>
        <v/>
      </c>
      <c r="O34" s="34" t="str">
        <f t="shared" si="7"/>
        <v/>
      </c>
      <c r="P34" s="106"/>
      <c r="Q34" s="14"/>
      <c r="R34" s="35"/>
      <c r="S34" s="132"/>
      <c r="T34" s="84"/>
      <c r="U34" s="93"/>
      <c r="V34" s="94"/>
      <c r="W34" s="95"/>
      <c r="X34" s="49"/>
      <c r="Y34" s="30"/>
      <c r="AA34" s="6">
        <f>IF($H34="",0,MATCH($H34,※編集不可※選択項目!$C$2:$C$6,0))</f>
        <v>0</v>
      </c>
      <c r="AB34" s="6">
        <f ca="1">IF(AA34=0,0,COUNTA(INDIRECT("※編集不可※選択項目!"&amp;ADDRESS(AA34+9,4,3)):INDIRECT("※編集不可※選択項目!"&amp;ADDRESS(AA34+9,7,3))))</f>
        <v>0</v>
      </c>
      <c r="AC34" s="6">
        <f>IF($I34="",0,MATCH($I34,※編集不可※選択項目!$D$2:$D$7,0))</f>
        <v>0</v>
      </c>
      <c r="AD34" s="6" t="str">
        <f t="shared" si="8"/>
        <v/>
      </c>
      <c r="AE34" s="28" t="str">
        <f>IF($AD34="","",INDEX(※編集不可※選択項目!$E$17:$E$26,MATCH($AD34,※編集不可※選択項目!$B$17:$B$26,0)))</f>
        <v/>
      </c>
      <c r="AF34" s="28" t="str">
        <f>IF($AD34="","",INDEX(※編集不可※選択項目!$F$17:$F$26,MATCH($AD34,※編集不可※選択項目!$B$17:$B$26,0)))</f>
        <v/>
      </c>
      <c r="AG34" s="28">
        <f>IF($J34="",0,MATCH($J34,※編集不可※選択項目!$E$2:$E$7,0))</f>
        <v>0</v>
      </c>
      <c r="AH34" s="28" t="str">
        <f t="shared" si="9"/>
        <v/>
      </c>
      <c r="AI34" s="28" t="str">
        <f t="shared" si="10"/>
        <v/>
      </c>
      <c r="AJ34" s="28" t="str">
        <f t="shared" si="11"/>
        <v/>
      </c>
      <c r="AK34" s="28" t="str">
        <f>IFERROR(INDEX(※編集不可※選択項目!$G$29:$G$44,MATCH(AI34,※編集不可※選択項目!$B$29:$B$44,0)),"")</f>
        <v/>
      </c>
      <c r="AL34" s="21">
        <f t="shared" si="1"/>
        <v>0</v>
      </c>
      <c r="AM34" s="21">
        <f t="shared" si="12"/>
        <v>0</v>
      </c>
      <c r="AN34" s="21" t="str">
        <f t="shared" si="13"/>
        <v/>
      </c>
      <c r="AO34" s="6">
        <f t="shared" si="14"/>
        <v>0</v>
      </c>
      <c r="AP34" s="6">
        <f t="shared" si="15"/>
        <v>0</v>
      </c>
    </row>
    <row r="35" spans="1:42" s="3" customFormat="1" ht="45" customHeight="1" x14ac:dyDescent="0.2">
      <c r="A35" s="31">
        <f t="shared" si="2"/>
        <v>24</v>
      </c>
      <c r="B35" s="32" t="str">
        <f t="shared" si="3"/>
        <v/>
      </c>
      <c r="C35" s="99"/>
      <c r="D35" s="13" t="str">
        <f t="shared" si="4"/>
        <v/>
      </c>
      <c r="E35" s="13" t="str">
        <f t="shared" si="5"/>
        <v/>
      </c>
      <c r="F35" s="45"/>
      <c r="G35" s="14"/>
      <c r="H35" s="43"/>
      <c r="I35" s="44"/>
      <c r="J35" s="146"/>
      <c r="K35" s="43"/>
      <c r="L35" s="43"/>
      <c r="M35" s="43"/>
      <c r="N35" s="26" t="str">
        <f t="shared" si="6"/>
        <v/>
      </c>
      <c r="O35" s="34" t="str">
        <f t="shared" si="7"/>
        <v/>
      </c>
      <c r="P35" s="106"/>
      <c r="Q35" s="14"/>
      <c r="R35" s="35"/>
      <c r="S35" s="132"/>
      <c r="T35" s="84"/>
      <c r="U35" s="93"/>
      <c r="V35" s="94"/>
      <c r="W35" s="95"/>
      <c r="X35" s="49"/>
      <c r="Y35" s="30"/>
      <c r="AA35" s="6">
        <f>IF($H35="",0,MATCH($H35,※編集不可※選択項目!$C$2:$C$6,0))</f>
        <v>0</v>
      </c>
      <c r="AB35" s="6">
        <f ca="1">IF(AA35=0,0,COUNTA(INDIRECT("※編集不可※選択項目!"&amp;ADDRESS(AA35+9,4,3)):INDIRECT("※編集不可※選択項目!"&amp;ADDRESS(AA35+9,7,3))))</f>
        <v>0</v>
      </c>
      <c r="AC35" s="6">
        <f>IF($I35="",0,MATCH($I35,※編集不可※選択項目!$D$2:$D$7,0))</f>
        <v>0</v>
      </c>
      <c r="AD35" s="6" t="str">
        <f t="shared" si="8"/>
        <v/>
      </c>
      <c r="AE35" s="28" t="str">
        <f>IF($AD35="","",INDEX(※編集不可※選択項目!$E$17:$E$26,MATCH($AD35,※編集不可※選択項目!$B$17:$B$26,0)))</f>
        <v/>
      </c>
      <c r="AF35" s="28" t="str">
        <f>IF($AD35="","",INDEX(※編集不可※選択項目!$F$17:$F$26,MATCH($AD35,※編集不可※選択項目!$B$17:$B$26,0)))</f>
        <v/>
      </c>
      <c r="AG35" s="28">
        <f>IF($J35="",0,MATCH($J35,※編集不可※選択項目!$E$2:$E$7,0))</f>
        <v>0</v>
      </c>
      <c r="AH35" s="28" t="str">
        <f t="shared" si="9"/>
        <v/>
      </c>
      <c r="AI35" s="28" t="str">
        <f t="shared" si="10"/>
        <v/>
      </c>
      <c r="AJ35" s="28" t="str">
        <f t="shared" si="11"/>
        <v/>
      </c>
      <c r="AK35" s="28" t="str">
        <f>IFERROR(INDEX(※編集不可※選択項目!$G$29:$G$44,MATCH(AI35,※編集不可※選択項目!$B$29:$B$44,0)),"")</f>
        <v/>
      </c>
      <c r="AL35" s="21">
        <f t="shared" si="1"/>
        <v>0</v>
      </c>
      <c r="AM35" s="21">
        <f t="shared" si="12"/>
        <v>0</v>
      </c>
      <c r="AN35" s="21" t="str">
        <f t="shared" si="13"/>
        <v/>
      </c>
      <c r="AO35" s="6">
        <f t="shared" si="14"/>
        <v>0</v>
      </c>
      <c r="AP35" s="6">
        <f t="shared" si="15"/>
        <v>0</v>
      </c>
    </row>
    <row r="36" spans="1:42" s="3" customFormat="1" ht="45" customHeight="1" x14ac:dyDescent="0.2">
      <c r="A36" s="31">
        <f t="shared" si="2"/>
        <v>25</v>
      </c>
      <c r="B36" s="32" t="str">
        <f t="shared" si="3"/>
        <v/>
      </c>
      <c r="C36" s="99"/>
      <c r="D36" s="13" t="str">
        <f t="shared" si="4"/>
        <v/>
      </c>
      <c r="E36" s="13" t="str">
        <f t="shared" si="5"/>
        <v/>
      </c>
      <c r="F36" s="45"/>
      <c r="G36" s="14"/>
      <c r="H36" s="43"/>
      <c r="I36" s="44"/>
      <c r="J36" s="146"/>
      <c r="K36" s="43"/>
      <c r="L36" s="43"/>
      <c r="M36" s="43"/>
      <c r="N36" s="26" t="str">
        <f t="shared" si="6"/>
        <v/>
      </c>
      <c r="O36" s="34" t="str">
        <f t="shared" si="7"/>
        <v/>
      </c>
      <c r="P36" s="106"/>
      <c r="Q36" s="14"/>
      <c r="R36" s="35"/>
      <c r="S36" s="132"/>
      <c r="T36" s="84"/>
      <c r="U36" s="93"/>
      <c r="V36" s="94"/>
      <c r="W36" s="95"/>
      <c r="X36" s="49"/>
      <c r="Y36" s="30"/>
      <c r="AA36" s="6">
        <f>IF($H36="",0,MATCH($H36,※編集不可※選択項目!$C$2:$C$6,0))</f>
        <v>0</v>
      </c>
      <c r="AB36" s="6">
        <f ca="1">IF(AA36=0,0,COUNTA(INDIRECT("※編集不可※選択項目!"&amp;ADDRESS(AA36+9,4,3)):INDIRECT("※編集不可※選択項目!"&amp;ADDRESS(AA36+9,7,3))))</f>
        <v>0</v>
      </c>
      <c r="AC36" s="6">
        <f>IF($I36="",0,MATCH($I36,※編集不可※選択項目!$D$2:$D$7,0))</f>
        <v>0</v>
      </c>
      <c r="AD36" s="6" t="str">
        <f t="shared" si="8"/>
        <v/>
      </c>
      <c r="AE36" s="28" t="str">
        <f>IF($AD36="","",INDEX(※編集不可※選択項目!$E$17:$E$26,MATCH($AD36,※編集不可※選択項目!$B$17:$B$26,0)))</f>
        <v/>
      </c>
      <c r="AF36" s="28" t="str">
        <f>IF($AD36="","",INDEX(※編集不可※選択項目!$F$17:$F$26,MATCH($AD36,※編集不可※選択項目!$B$17:$B$26,0)))</f>
        <v/>
      </c>
      <c r="AG36" s="28">
        <f>IF($J36="",0,MATCH($J36,※編集不可※選択項目!$E$2:$E$7,0))</f>
        <v>0</v>
      </c>
      <c r="AH36" s="28" t="str">
        <f t="shared" si="9"/>
        <v/>
      </c>
      <c r="AI36" s="28" t="str">
        <f t="shared" si="10"/>
        <v/>
      </c>
      <c r="AJ36" s="28" t="str">
        <f t="shared" si="11"/>
        <v/>
      </c>
      <c r="AK36" s="28" t="str">
        <f>IFERROR(INDEX(※編集不可※選択項目!$G$29:$G$44,MATCH(AI36,※編集不可※選択項目!$B$29:$B$44,0)),"")</f>
        <v/>
      </c>
      <c r="AL36" s="21">
        <f t="shared" si="1"/>
        <v>0</v>
      </c>
      <c r="AM36" s="21">
        <f t="shared" si="12"/>
        <v>0</v>
      </c>
      <c r="AN36" s="21" t="str">
        <f t="shared" si="13"/>
        <v/>
      </c>
      <c r="AO36" s="6">
        <f t="shared" si="14"/>
        <v>0</v>
      </c>
      <c r="AP36" s="6">
        <f t="shared" si="15"/>
        <v>0</v>
      </c>
    </row>
    <row r="37" spans="1:42" s="3" customFormat="1" ht="45" customHeight="1" x14ac:dyDescent="0.2">
      <c r="A37" s="31">
        <f t="shared" si="2"/>
        <v>26</v>
      </c>
      <c r="B37" s="32" t="str">
        <f t="shared" si="3"/>
        <v/>
      </c>
      <c r="C37" s="99"/>
      <c r="D37" s="13" t="str">
        <f t="shared" si="4"/>
        <v/>
      </c>
      <c r="E37" s="13" t="str">
        <f t="shared" si="5"/>
        <v/>
      </c>
      <c r="F37" s="45"/>
      <c r="G37" s="14"/>
      <c r="H37" s="43"/>
      <c r="I37" s="44"/>
      <c r="J37" s="146"/>
      <c r="K37" s="43"/>
      <c r="L37" s="43"/>
      <c r="M37" s="43"/>
      <c r="N37" s="26" t="str">
        <f t="shared" si="6"/>
        <v/>
      </c>
      <c r="O37" s="34" t="str">
        <f t="shared" si="7"/>
        <v/>
      </c>
      <c r="P37" s="106"/>
      <c r="Q37" s="14"/>
      <c r="R37" s="35"/>
      <c r="S37" s="132"/>
      <c r="T37" s="84"/>
      <c r="U37" s="93"/>
      <c r="V37" s="94"/>
      <c r="W37" s="95"/>
      <c r="X37" s="49"/>
      <c r="Y37" s="30"/>
      <c r="AA37" s="6">
        <f>IF($H37="",0,MATCH($H37,※編集不可※選択項目!$C$2:$C$6,0))</f>
        <v>0</v>
      </c>
      <c r="AB37" s="6">
        <f ca="1">IF(AA37=0,0,COUNTA(INDIRECT("※編集不可※選択項目!"&amp;ADDRESS(AA37+9,4,3)):INDIRECT("※編集不可※選択項目!"&amp;ADDRESS(AA37+9,7,3))))</f>
        <v>0</v>
      </c>
      <c r="AC37" s="6">
        <f>IF($I37="",0,MATCH($I37,※編集不可※選択項目!$D$2:$D$7,0))</f>
        <v>0</v>
      </c>
      <c r="AD37" s="6" t="str">
        <f t="shared" si="8"/>
        <v/>
      </c>
      <c r="AE37" s="28" t="str">
        <f>IF($AD37="","",INDEX(※編集不可※選択項目!$E$17:$E$26,MATCH($AD37,※編集不可※選択項目!$B$17:$B$26,0)))</f>
        <v/>
      </c>
      <c r="AF37" s="28" t="str">
        <f>IF($AD37="","",INDEX(※編集不可※選択項目!$F$17:$F$26,MATCH($AD37,※編集不可※選択項目!$B$17:$B$26,0)))</f>
        <v/>
      </c>
      <c r="AG37" s="28">
        <f>IF($J37="",0,MATCH($J37,※編集不可※選択項目!$E$2:$E$7,0))</f>
        <v>0</v>
      </c>
      <c r="AH37" s="28" t="str">
        <f t="shared" si="9"/>
        <v/>
      </c>
      <c r="AI37" s="28" t="str">
        <f t="shared" si="10"/>
        <v/>
      </c>
      <c r="AJ37" s="28" t="str">
        <f t="shared" si="11"/>
        <v/>
      </c>
      <c r="AK37" s="28" t="str">
        <f>IFERROR(INDEX(※編集不可※選択項目!$G$29:$G$44,MATCH(AI37,※編集不可※選択項目!$B$29:$B$44,0)),"")</f>
        <v/>
      </c>
      <c r="AL37" s="21">
        <f t="shared" si="1"/>
        <v>0</v>
      </c>
      <c r="AM37" s="21">
        <f t="shared" si="12"/>
        <v>0</v>
      </c>
      <c r="AN37" s="21" t="str">
        <f t="shared" si="13"/>
        <v/>
      </c>
      <c r="AO37" s="6">
        <f t="shared" si="14"/>
        <v>0</v>
      </c>
      <c r="AP37" s="6">
        <f t="shared" si="15"/>
        <v>0</v>
      </c>
    </row>
    <row r="38" spans="1:42" s="3" customFormat="1" ht="45" customHeight="1" x14ac:dyDescent="0.2">
      <c r="A38" s="31">
        <f t="shared" si="2"/>
        <v>27</v>
      </c>
      <c r="B38" s="32" t="str">
        <f t="shared" si="3"/>
        <v/>
      </c>
      <c r="C38" s="99"/>
      <c r="D38" s="13" t="str">
        <f t="shared" si="4"/>
        <v/>
      </c>
      <c r="E38" s="13" t="str">
        <f t="shared" si="5"/>
        <v/>
      </c>
      <c r="F38" s="45"/>
      <c r="G38" s="14"/>
      <c r="H38" s="43"/>
      <c r="I38" s="44"/>
      <c r="J38" s="146"/>
      <c r="K38" s="43"/>
      <c r="L38" s="43"/>
      <c r="M38" s="43"/>
      <c r="N38" s="26" t="str">
        <f t="shared" si="6"/>
        <v/>
      </c>
      <c r="O38" s="34" t="str">
        <f t="shared" si="7"/>
        <v/>
      </c>
      <c r="P38" s="106"/>
      <c r="Q38" s="14"/>
      <c r="R38" s="35"/>
      <c r="S38" s="132"/>
      <c r="T38" s="84"/>
      <c r="U38" s="93"/>
      <c r="V38" s="94"/>
      <c r="W38" s="95"/>
      <c r="X38" s="49"/>
      <c r="Y38" s="30"/>
      <c r="AA38" s="6">
        <f>IF($H38="",0,MATCH($H38,※編集不可※選択項目!$C$2:$C$6,0))</f>
        <v>0</v>
      </c>
      <c r="AB38" s="6">
        <f ca="1">IF(AA38=0,0,COUNTA(INDIRECT("※編集不可※選択項目!"&amp;ADDRESS(AA38+9,4,3)):INDIRECT("※編集不可※選択項目!"&amp;ADDRESS(AA38+9,7,3))))</f>
        <v>0</v>
      </c>
      <c r="AC38" s="6">
        <f>IF($I38="",0,MATCH($I38,※編集不可※選択項目!$D$2:$D$7,0))</f>
        <v>0</v>
      </c>
      <c r="AD38" s="6" t="str">
        <f t="shared" si="8"/>
        <v/>
      </c>
      <c r="AE38" s="28" t="str">
        <f>IF($AD38="","",INDEX(※編集不可※選択項目!$E$17:$E$26,MATCH($AD38,※編集不可※選択項目!$B$17:$B$26,0)))</f>
        <v/>
      </c>
      <c r="AF38" s="28" t="str">
        <f>IF($AD38="","",INDEX(※編集不可※選択項目!$F$17:$F$26,MATCH($AD38,※編集不可※選択項目!$B$17:$B$26,0)))</f>
        <v/>
      </c>
      <c r="AG38" s="28">
        <f>IF($J38="",0,MATCH($J38,※編集不可※選択項目!$E$2:$E$7,0))</f>
        <v>0</v>
      </c>
      <c r="AH38" s="28" t="str">
        <f t="shared" si="9"/>
        <v/>
      </c>
      <c r="AI38" s="28" t="str">
        <f t="shared" si="10"/>
        <v/>
      </c>
      <c r="AJ38" s="28" t="str">
        <f t="shared" si="11"/>
        <v/>
      </c>
      <c r="AK38" s="28" t="str">
        <f>IFERROR(INDEX(※編集不可※選択項目!$G$29:$G$44,MATCH(AI38,※編集不可※選択項目!$B$29:$B$44,0)),"")</f>
        <v/>
      </c>
      <c r="AL38" s="21">
        <f t="shared" si="1"/>
        <v>0</v>
      </c>
      <c r="AM38" s="21">
        <f t="shared" si="12"/>
        <v>0</v>
      </c>
      <c r="AN38" s="21" t="str">
        <f t="shared" si="13"/>
        <v/>
      </c>
      <c r="AO38" s="6">
        <f t="shared" si="14"/>
        <v>0</v>
      </c>
      <c r="AP38" s="6">
        <f t="shared" si="15"/>
        <v>0</v>
      </c>
    </row>
    <row r="39" spans="1:42" s="3" customFormat="1" ht="45" customHeight="1" x14ac:dyDescent="0.2">
      <c r="A39" s="31">
        <f t="shared" si="2"/>
        <v>28</v>
      </c>
      <c r="B39" s="32" t="str">
        <f t="shared" si="3"/>
        <v/>
      </c>
      <c r="C39" s="99"/>
      <c r="D39" s="13" t="str">
        <f t="shared" si="4"/>
        <v/>
      </c>
      <c r="E39" s="13" t="str">
        <f t="shared" si="5"/>
        <v/>
      </c>
      <c r="F39" s="45"/>
      <c r="G39" s="14"/>
      <c r="H39" s="43"/>
      <c r="I39" s="44"/>
      <c r="J39" s="146"/>
      <c r="K39" s="43"/>
      <c r="L39" s="43"/>
      <c r="M39" s="43"/>
      <c r="N39" s="26" t="str">
        <f t="shared" si="6"/>
        <v/>
      </c>
      <c r="O39" s="34" t="str">
        <f t="shared" si="7"/>
        <v/>
      </c>
      <c r="P39" s="106"/>
      <c r="Q39" s="14"/>
      <c r="R39" s="35"/>
      <c r="S39" s="132"/>
      <c r="T39" s="84"/>
      <c r="U39" s="93"/>
      <c r="V39" s="94"/>
      <c r="W39" s="95"/>
      <c r="X39" s="49"/>
      <c r="Y39" s="30"/>
      <c r="AA39" s="6">
        <f>IF($H39="",0,MATCH($H39,※編集不可※選択項目!$C$2:$C$6,0))</f>
        <v>0</v>
      </c>
      <c r="AB39" s="6">
        <f ca="1">IF(AA39=0,0,COUNTA(INDIRECT("※編集不可※選択項目!"&amp;ADDRESS(AA39+9,4,3)):INDIRECT("※編集不可※選択項目!"&amp;ADDRESS(AA39+9,7,3))))</f>
        <v>0</v>
      </c>
      <c r="AC39" s="6">
        <f>IF($I39="",0,MATCH($I39,※編集不可※選択項目!$D$2:$D$7,0))</f>
        <v>0</v>
      </c>
      <c r="AD39" s="6" t="str">
        <f t="shared" si="8"/>
        <v/>
      </c>
      <c r="AE39" s="28" t="str">
        <f>IF($AD39="","",INDEX(※編集不可※選択項目!$E$17:$E$26,MATCH($AD39,※編集不可※選択項目!$B$17:$B$26,0)))</f>
        <v/>
      </c>
      <c r="AF39" s="28" t="str">
        <f>IF($AD39="","",INDEX(※編集不可※選択項目!$F$17:$F$26,MATCH($AD39,※編集不可※選択項目!$B$17:$B$26,0)))</f>
        <v/>
      </c>
      <c r="AG39" s="28">
        <f>IF($J39="",0,MATCH($J39,※編集不可※選択項目!$E$2:$E$7,0))</f>
        <v>0</v>
      </c>
      <c r="AH39" s="28" t="str">
        <f t="shared" si="9"/>
        <v/>
      </c>
      <c r="AI39" s="28" t="str">
        <f t="shared" si="10"/>
        <v/>
      </c>
      <c r="AJ39" s="28" t="str">
        <f t="shared" si="11"/>
        <v/>
      </c>
      <c r="AK39" s="28" t="str">
        <f>IFERROR(INDEX(※編集不可※選択項目!$G$29:$G$44,MATCH(AI39,※編集不可※選択項目!$B$29:$B$44,0)),"")</f>
        <v/>
      </c>
      <c r="AL39" s="21">
        <f t="shared" si="1"/>
        <v>0</v>
      </c>
      <c r="AM39" s="21">
        <f t="shared" si="12"/>
        <v>0</v>
      </c>
      <c r="AN39" s="21" t="str">
        <f t="shared" si="13"/>
        <v/>
      </c>
      <c r="AO39" s="6">
        <f t="shared" si="14"/>
        <v>0</v>
      </c>
      <c r="AP39" s="6">
        <f t="shared" si="15"/>
        <v>0</v>
      </c>
    </row>
    <row r="40" spans="1:42" s="3" customFormat="1" ht="45" customHeight="1" x14ac:dyDescent="0.2">
      <c r="A40" s="31">
        <f t="shared" si="2"/>
        <v>29</v>
      </c>
      <c r="B40" s="32" t="str">
        <f t="shared" si="3"/>
        <v/>
      </c>
      <c r="C40" s="99"/>
      <c r="D40" s="13" t="str">
        <f t="shared" si="4"/>
        <v/>
      </c>
      <c r="E40" s="13" t="str">
        <f t="shared" si="5"/>
        <v/>
      </c>
      <c r="F40" s="45"/>
      <c r="G40" s="14"/>
      <c r="H40" s="43"/>
      <c r="I40" s="44"/>
      <c r="J40" s="146"/>
      <c r="K40" s="43"/>
      <c r="L40" s="43"/>
      <c r="M40" s="43"/>
      <c r="N40" s="26" t="str">
        <f t="shared" si="6"/>
        <v/>
      </c>
      <c r="O40" s="34" t="str">
        <f t="shared" si="7"/>
        <v/>
      </c>
      <c r="P40" s="106"/>
      <c r="Q40" s="14"/>
      <c r="R40" s="35"/>
      <c r="S40" s="132"/>
      <c r="T40" s="84"/>
      <c r="U40" s="93"/>
      <c r="V40" s="94"/>
      <c r="W40" s="95"/>
      <c r="X40" s="49"/>
      <c r="Y40" s="30"/>
      <c r="AA40" s="6">
        <f>IF($H40="",0,MATCH($H40,※編集不可※選択項目!$C$2:$C$6,0))</f>
        <v>0</v>
      </c>
      <c r="AB40" s="6">
        <f ca="1">IF(AA40=0,0,COUNTA(INDIRECT("※編集不可※選択項目!"&amp;ADDRESS(AA40+9,4,3)):INDIRECT("※編集不可※選択項目!"&amp;ADDRESS(AA40+9,7,3))))</f>
        <v>0</v>
      </c>
      <c r="AC40" s="6">
        <f>IF($I40="",0,MATCH($I40,※編集不可※選択項目!$D$2:$D$7,0))</f>
        <v>0</v>
      </c>
      <c r="AD40" s="6" t="str">
        <f t="shared" si="8"/>
        <v/>
      </c>
      <c r="AE40" s="28" t="str">
        <f>IF($AD40="","",INDEX(※編集不可※選択項目!$E$17:$E$26,MATCH($AD40,※編集不可※選択項目!$B$17:$B$26,0)))</f>
        <v/>
      </c>
      <c r="AF40" s="28" t="str">
        <f>IF($AD40="","",INDEX(※編集不可※選択項目!$F$17:$F$26,MATCH($AD40,※編集不可※選択項目!$B$17:$B$26,0)))</f>
        <v/>
      </c>
      <c r="AG40" s="28">
        <f>IF($J40="",0,MATCH($J40,※編集不可※選択項目!$E$2:$E$7,0))</f>
        <v>0</v>
      </c>
      <c r="AH40" s="28" t="str">
        <f t="shared" si="9"/>
        <v/>
      </c>
      <c r="AI40" s="28" t="str">
        <f t="shared" si="10"/>
        <v/>
      </c>
      <c r="AJ40" s="28" t="str">
        <f t="shared" si="11"/>
        <v/>
      </c>
      <c r="AK40" s="28" t="str">
        <f>IFERROR(INDEX(※編集不可※選択項目!$G$29:$G$44,MATCH(AI40,※編集不可※選択項目!$B$29:$B$44,0)),"")</f>
        <v/>
      </c>
      <c r="AL40" s="21">
        <f t="shared" si="1"/>
        <v>0</v>
      </c>
      <c r="AM40" s="21">
        <f t="shared" si="12"/>
        <v>0</v>
      </c>
      <c r="AN40" s="21" t="str">
        <f t="shared" si="13"/>
        <v/>
      </c>
      <c r="AO40" s="6">
        <f t="shared" si="14"/>
        <v>0</v>
      </c>
      <c r="AP40" s="6">
        <f t="shared" si="15"/>
        <v>0</v>
      </c>
    </row>
    <row r="41" spans="1:42" s="3" customFormat="1" ht="45" customHeight="1" x14ac:dyDescent="0.2">
      <c r="A41" s="31">
        <f t="shared" si="2"/>
        <v>30</v>
      </c>
      <c r="B41" s="32" t="str">
        <f t="shared" si="3"/>
        <v/>
      </c>
      <c r="C41" s="99"/>
      <c r="D41" s="13" t="str">
        <f t="shared" si="4"/>
        <v/>
      </c>
      <c r="E41" s="13" t="str">
        <f t="shared" si="5"/>
        <v/>
      </c>
      <c r="F41" s="45"/>
      <c r="G41" s="14"/>
      <c r="H41" s="43"/>
      <c r="I41" s="44"/>
      <c r="J41" s="146"/>
      <c r="K41" s="43"/>
      <c r="L41" s="43"/>
      <c r="M41" s="43"/>
      <c r="N41" s="26" t="str">
        <f t="shared" si="6"/>
        <v/>
      </c>
      <c r="O41" s="34" t="str">
        <f t="shared" si="7"/>
        <v/>
      </c>
      <c r="P41" s="106"/>
      <c r="Q41" s="14"/>
      <c r="R41" s="35"/>
      <c r="S41" s="132"/>
      <c r="T41" s="84"/>
      <c r="U41" s="93"/>
      <c r="V41" s="94"/>
      <c r="W41" s="95"/>
      <c r="X41" s="49"/>
      <c r="Y41" s="30"/>
      <c r="AA41" s="6">
        <f>IF($H41="",0,MATCH($H41,※編集不可※選択項目!$C$2:$C$6,0))</f>
        <v>0</v>
      </c>
      <c r="AB41" s="6">
        <f ca="1">IF(AA41=0,0,COUNTA(INDIRECT("※編集不可※選択項目!"&amp;ADDRESS(AA41+9,4,3)):INDIRECT("※編集不可※選択項目!"&amp;ADDRESS(AA41+9,7,3))))</f>
        <v>0</v>
      </c>
      <c r="AC41" s="6">
        <f>IF($I41="",0,MATCH($I41,※編集不可※選択項目!$D$2:$D$7,0))</f>
        <v>0</v>
      </c>
      <c r="AD41" s="6" t="str">
        <f t="shared" si="8"/>
        <v/>
      </c>
      <c r="AE41" s="28" t="str">
        <f>IF($AD41="","",INDEX(※編集不可※選択項目!$E$17:$E$26,MATCH($AD41,※編集不可※選択項目!$B$17:$B$26,0)))</f>
        <v/>
      </c>
      <c r="AF41" s="28" t="str">
        <f>IF($AD41="","",INDEX(※編集不可※選択項目!$F$17:$F$26,MATCH($AD41,※編集不可※選択項目!$B$17:$B$26,0)))</f>
        <v/>
      </c>
      <c r="AG41" s="28">
        <f>IF($J41="",0,MATCH($J41,※編集不可※選択項目!$E$2:$E$7,0))</f>
        <v>0</v>
      </c>
      <c r="AH41" s="28" t="str">
        <f t="shared" si="9"/>
        <v/>
      </c>
      <c r="AI41" s="28" t="str">
        <f t="shared" si="10"/>
        <v/>
      </c>
      <c r="AJ41" s="28" t="str">
        <f t="shared" si="11"/>
        <v/>
      </c>
      <c r="AK41" s="28" t="str">
        <f>IFERROR(INDEX(※編集不可※選択項目!$G$29:$G$44,MATCH(AI41,※編集不可※選択項目!$B$29:$B$44,0)),"")</f>
        <v/>
      </c>
      <c r="AL41" s="21">
        <f t="shared" si="1"/>
        <v>0</v>
      </c>
      <c r="AM41" s="21">
        <f t="shared" si="12"/>
        <v>0</v>
      </c>
      <c r="AN41" s="21" t="str">
        <f t="shared" si="13"/>
        <v/>
      </c>
      <c r="AO41" s="6">
        <f t="shared" si="14"/>
        <v>0</v>
      </c>
      <c r="AP41" s="6">
        <f t="shared" si="15"/>
        <v>0</v>
      </c>
    </row>
    <row r="42" spans="1:42" s="3" customFormat="1" ht="45" customHeight="1" x14ac:dyDescent="0.2">
      <c r="A42" s="31">
        <f t="shared" si="2"/>
        <v>31</v>
      </c>
      <c r="B42" s="32" t="str">
        <f t="shared" si="3"/>
        <v/>
      </c>
      <c r="C42" s="99"/>
      <c r="D42" s="13" t="str">
        <f t="shared" si="4"/>
        <v/>
      </c>
      <c r="E42" s="13" t="str">
        <f t="shared" si="5"/>
        <v/>
      </c>
      <c r="F42" s="45"/>
      <c r="G42" s="14"/>
      <c r="H42" s="43"/>
      <c r="I42" s="44"/>
      <c r="J42" s="146"/>
      <c r="K42" s="43"/>
      <c r="L42" s="43"/>
      <c r="M42" s="43"/>
      <c r="N42" s="26" t="str">
        <f t="shared" si="6"/>
        <v/>
      </c>
      <c r="O42" s="34" t="str">
        <f t="shared" si="7"/>
        <v/>
      </c>
      <c r="P42" s="106"/>
      <c r="Q42" s="14"/>
      <c r="R42" s="35"/>
      <c r="S42" s="132"/>
      <c r="T42" s="84"/>
      <c r="U42" s="93"/>
      <c r="V42" s="94"/>
      <c r="W42" s="95"/>
      <c r="X42" s="49"/>
      <c r="Y42" s="30"/>
      <c r="AA42" s="6">
        <f>IF($H42="",0,MATCH($H42,※編集不可※選択項目!$C$2:$C$6,0))</f>
        <v>0</v>
      </c>
      <c r="AB42" s="6">
        <f ca="1">IF(AA42=0,0,COUNTA(INDIRECT("※編集不可※選択項目!"&amp;ADDRESS(AA42+9,4,3)):INDIRECT("※編集不可※選択項目!"&amp;ADDRESS(AA42+9,7,3))))</f>
        <v>0</v>
      </c>
      <c r="AC42" s="6">
        <f>IF($I42="",0,MATCH($I42,※編集不可※選択項目!$D$2:$D$7,0))</f>
        <v>0</v>
      </c>
      <c r="AD42" s="6" t="str">
        <f t="shared" si="8"/>
        <v/>
      </c>
      <c r="AE42" s="28" t="str">
        <f>IF($AD42="","",INDEX(※編集不可※選択項目!$E$17:$E$26,MATCH($AD42,※編集不可※選択項目!$B$17:$B$26,0)))</f>
        <v/>
      </c>
      <c r="AF42" s="28" t="str">
        <f>IF($AD42="","",INDEX(※編集不可※選択項目!$F$17:$F$26,MATCH($AD42,※編集不可※選択項目!$B$17:$B$26,0)))</f>
        <v/>
      </c>
      <c r="AG42" s="28">
        <f>IF($J42="",0,MATCH($J42,※編集不可※選択項目!$E$2:$E$7,0))</f>
        <v>0</v>
      </c>
      <c r="AH42" s="28" t="str">
        <f t="shared" si="9"/>
        <v/>
      </c>
      <c r="AI42" s="28" t="str">
        <f t="shared" si="10"/>
        <v/>
      </c>
      <c r="AJ42" s="28" t="str">
        <f t="shared" si="11"/>
        <v/>
      </c>
      <c r="AK42" s="28" t="str">
        <f>IFERROR(INDEX(※編集不可※選択項目!$G$29:$G$44,MATCH(AI42,※編集不可※選択項目!$B$29:$B$44,0)),"")</f>
        <v/>
      </c>
      <c r="AL42" s="21">
        <f t="shared" si="1"/>
        <v>0</v>
      </c>
      <c r="AM42" s="21">
        <f t="shared" si="12"/>
        <v>0</v>
      </c>
      <c r="AN42" s="21" t="str">
        <f t="shared" si="13"/>
        <v/>
      </c>
      <c r="AO42" s="6">
        <f t="shared" si="14"/>
        <v>0</v>
      </c>
      <c r="AP42" s="6">
        <f t="shared" si="15"/>
        <v>0</v>
      </c>
    </row>
    <row r="43" spans="1:42" s="3" customFormat="1" ht="45" customHeight="1" x14ac:dyDescent="0.2">
      <c r="A43" s="31">
        <f t="shared" si="2"/>
        <v>32</v>
      </c>
      <c r="B43" s="32" t="str">
        <f t="shared" si="3"/>
        <v/>
      </c>
      <c r="C43" s="99"/>
      <c r="D43" s="13" t="str">
        <f t="shared" si="4"/>
        <v/>
      </c>
      <c r="E43" s="13" t="str">
        <f t="shared" si="5"/>
        <v/>
      </c>
      <c r="F43" s="45"/>
      <c r="G43" s="14"/>
      <c r="H43" s="43"/>
      <c r="I43" s="44"/>
      <c r="J43" s="146"/>
      <c r="K43" s="43"/>
      <c r="L43" s="43"/>
      <c r="M43" s="43"/>
      <c r="N43" s="26" t="str">
        <f t="shared" si="6"/>
        <v/>
      </c>
      <c r="O43" s="34" t="str">
        <f t="shared" si="7"/>
        <v/>
      </c>
      <c r="P43" s="106"/>
      <c r="Q43" s="14"/>
      <c r="R43" s="35"/>
      <c r="S43" s="132"/>
      <c r="T43" s="84"/>
      <c r="U43" s="93"/>
      <c r="V43" s="94"/>
      <c r="W43" s="95"/>
      <c r="X43" s="49"/>
      <c r="Y43" s="30"/>
      <c r="AA43" s="6">
        <f>IF($H43="",0,MATCH($H43,※編集不可※選択項目!$C$2:$C$6,0))</f>
        <v>0</v>
      </c>
      <c r="AB43" s="6">
        <f ca="1">IF(AA43=0,0,COUNTA(INDIRECT("※編集不可※選択項目!"&amp;ADDRESS(AA43+9,4,3)):INDIRECT("※編集不可※選択項目!"&amp;ADDRESS(AA43+9,7,3))))</f>
        <v>0</v>
      </c>
      <c r="AC43" s="6">
        <f>IF($I43="",0,MATCH($I43,※編集不可※選択項目!$D$2:$D$7,0))</f>
        <v>0</v>
      </c>
      <c r="AD43" s="6" t="str">
        <f t="shared" si="8"/>
        <v/>
      </c>
      <c r="AE43" s="28" t="str">
        <f>IF($AD43="","",INDEX(※編集不可※選択項目!$E$17:$E$26,MATCH($AD43,※編集不可※選択項目!$B$17:$B$26,0)))</f>
        <v/>
      </c>
      <c r="AF43" s="28" t="str">
        <f>IF($AD43="","",INDEX(※編集不可※選択項目!$F$17:$F$26,MATCH($AD43,※編集不可※選択項目!$B$17:$B$26,0)))</f>
        <v/>
      </c>
      <c r="AG43" s="28">
        <f>IF($J43="",0,MATCH($J43,※編集不可※選択項目!$E$2:$E$7,0))</f>
        <v>0</v>
      </c>
      <c r="AH43" s="28" t="str">
        <f t="shared" si="9"/>
        <v/>
      </c>
      <c r="AI43" s="28" t="str">
        <f t="shared" si="10"/>
        <v/>
      </c>
      <c r="AJ43" s="28" t="str">
        <f t="shared" si="11"/>
        <v/>
      </c>
      <c r="AK43" s="28" t="str">
        <f>IFERROR(INDEX(※編集不可※選択項目!$G$29:$G$44,MATCH(AI43,※編集不可※選択項目!$B$29:$B$44,0)),"")</f>
        <v/>
      </c>
      <c r="AL43" s="21">
        <f t="shared" si="1"/>
        <v>0</v>
      </c>
      <c r="AM43" s="21">
        <f t="shared" si="12"/>
        <v>0</v>
      </c>
      <c r="AN43" s="21" t="str">
        <f t="shared" si="13"/>
        <v/>
      </c>
      <c r="AO43" s="6">
        <f t="shared" si="14"/>
        <v>0</v>
      </c>
      <c r="AP43" s="6">
        <f t="shared" si="15"/>
        <v>0</v>
      </c>
    </row>
    <row r="44" spans="1:42" s="3" customFormat="1" ht="45" customHeight="1" x14ac:dyDescent="0.2">
      <c r="A44" s="31">
        <f t="shared" si="2"/>
        <v>33</v>
      </c>
      <c r="B44" s="32" t="str">
        <f t="shared" si="3"/>
        <v/>
      </c>
      <c r="C44" s="99"/>
      <c r="D44" s="13" t="str">
        <f t="shared" si="4"/>
        <v/>
      </c>
      <c r="E44" s="13" t="str">
        <f t="shared" si="5"/>
        <v/>
      </c>
      <c r="F44" s="45"/>
      <c r="G44" s="14"/>
      <c r="H44" s="43"/>
      <c r="I44" s="44"/>
      <c r="J44" s="146"/>
      <c r="K44" s="43"/>
      <c r="L44" s="43"/>
      <c r="M44" s="43"/>
      <c r="N44" s="26" t="str">
        <f t="shared" si="6"/>
        <v/>
      </c>
      <c r="O44" s="34" t="str">
        <f t="shared" si="7"/>
        <v/>
      </c>
      <c r="P44" s="106"/>
      <c r="Q44" s="14"/>
      <c r="R44" s="35"/>
      <c r="S44" s="132"/>
      <c r="T44" s="84"/>
      <c r="U44" s="93"/>
      <c r="V44" s="94"/>
      <c r="W44" s="95"/>
      <c r="X44" s="49"/>
      <c r="Y44" s="30"/>
      <c r="AA44" s="6">
        <f>IF($H44="",0,MATCH($H44,※編集不可※選択項目!$C$2:$C$6,0))</f>
        <v>0</v>
      </c>
      <c r="AB44" s="6">
        <f ca="1">IF(AA44=0,0,COUNTA(INDIRECT("※編集不可※選択項目!"&amp;ADDRESS(AA44+9,4,3)):INDIRECT("※編集不可※選択項目!"&amp;ADDRESS(AA44+9,7,3))))</f>
        <v>0</v>
      </c>
      <c r="AC44" s="6">
        <f>IF($I44="",0,MATCH($I44,※編集不可※選択項目!$D$2:$D$7,0))</f>
        <v>0</v>
      </c>
      <c r="AD44" s="6" t="str">
        <f t="shared" si="8"/>
        <v/>
      </c>
      <c r="AE44" s="28" t="str">
        <f>IF($AD44="","",INDEX(※編集不可※選択項目!$E$17:$E$26,MATCH($AD44,※編集不可※選択項目!$B$17:$B$26,0)))</f>
        <v/>
      </c>
      <c r="AF44" s="28" t="str">
        <f>IF($AD44="","",INDEX(※編集不可※選択項目!$F$17:$F$26,MATCH($AD44,※編集不可※選択項目!$B$17:$B$26,0)))</f>
        <v/>
      </c>
      <c r="AG44" s="28">
        <f>IF($J44="",0,MATCH($J44,※編集不可※選択項目!$E$2:$E$7,0))</f>
        <v>0</v>
      </c>
      <c r="AH44" s="28" t="str">
        <f t="shared" si="9"/>
        <v/>
      </c>
      <c r="AI44" s="28" t="str">
        <f t="shared" si="10"/>
        <v/>
      </c>
      <c r="AJ44" s="28" t="str">
        <f t="shared" si="11"/>
        <v/>
      </c>
      <c r="AK44" s="28" t="str">
        <f>IFERROR(INDEX(※編集不可※選択項目!$G$29:$G$44,MATCH(AI44,※編集不可※選択項目!$B$29:$B$44,0)),"")</f>
        <v/>
      </c>
      <c r="AL44" s="21">
        <f t="shared" ref="AL44:AL61" si="16">IF(AND($C44&lt;&gt;"",OR(F44="",G44="",H44="",I44="",J44="",K44="",L44="",M44="")),1,0)</f>
        <v>0</v>
      </c>
      <c r="AM44" s="21">
        <f t="shared" si="12"/>
        <v>0</v>
      </c>
      <c r="AN44" s="21" t="str">
        <f t="shared" si="13"/>
        <v/>
      </c>
      <c r="AO44" s="6">
        <f t="shared" si="14"/>
        <v>0</v>
      </c>
      <c r="AP44" s="6">
        <f t="shared" si="15"/>
        <v>0</v>
      </c>
    </row>
    <row r="45" spans="1:42" s="3" customFormat="1" ht="45" customHeight="1" x14ac:dyDescent="0.2">
      <c r="A45" s="31">
        <f t="shared" si="2"/>
        <v>34</v>
      </c>
      <c r="B45" s="32" t="str">
        <f t="shared" si="3"/>
        <v/>
      </c>
      <c r="C45" s="99"/>
      <c r="D45" s="13" t="str">
        <f t="shared" si="4"/>
        <v/>
      </c>
      <c r="E45" s="13" t="str">
        <f t="shared" si="5"/>
        <v/>
      </c>
      <c r="F45" s="45"/>
      <c r="G45" s="14"/>
      <c r="H45" s="43"/>
      <c r="I45" s="44"/>
      <c r="J45" s="146"/>
      <c r="K45" s="43"/>
      <c r="L45" s="43"/>
      <c r="M45" s="43"/>
      <c r="N45" s="26" t="str">
        <f t="shared" si="6"/>
        <v/>
      </c>
      <c r="O45" s="34" t="str">
        <f t="shared" si="7"/>
        <v/>
      </c>
      <c r="P45" s="106"/>
      <c r="Q45" s="14"/>
      <c r="R45" s="35"/>
      <c r="S45" s="132"/>
      <c r="T45" s="84"/>
      <c r="U45" s="93"/>
      <c r="V45" s="94"/>
      <c r="W45" s="95"/>
      <c r="X45" s="49"/>
      <c r="Y45" s="30"/>
      <c r="AA45" s="6">
        <f>IF($H45="",0,MATCH($H45,※編集不可※選択項目!$C$2:$C$6,0))</f>
        <v>0</v>
      </c>
      <c r="AB45" s="6">
        <f ca="1">IF(AA45=0,0,COUNTA(INDIRECT("※編集不可※選択項目!"&amp;ADDRESS(AA45+9,4,3)):INDIRECT("※編集不可※選択項目!"&amp;ADDRESS(AA45+9,7,3))))</f>
        <v>0</v>
      </c>
      <c r="AC45" s="6">
        <f>IF($I45="",0,MATCH($I45,※編集不可※選択項目!$D$2:$D$7,0))</f>
        <v>0</v>
      </c>
      <c r="AD45" s="6" t="str">
        <f t="shared" si="8"/>
        <v/>
      </c>
      <c r="AE45" s="28" t="str">
        <f>IF($AD45="","",INDEX(※編集不可※選択項目!$E$17:$E$26,MATCH($AD45,※編集不可※選択項目!$B$17:$B$26,0)))</f>
        <v/>
      </c>
      <c r="AF45" s="28" t="str">
        <f>IF($AD45="","",INDEX(※編集不可※選択項目!$F$17:$F$26,MATCH($AD45,※編集不可※選択項目!$B$17:$B$26,0)))</f>
        <v/>
      </c>
      <c r="AG45" s="28">
        <f>IF($J45="",0,MATCH($J45,※編集不可※選択項目!$E$2:$E$7,0))</f>
        <v>0</v>
      </c>
      <c r="AH45" s="28" t="str">
        <f t="shared" si="9"/>
        <v/>
      </c>
      <c r="AI45" s="28" t="str">
        <f t="shared" si="10"/>
        <v/>
      </c>
      <c r="AJ45" s="28" t="str">
        <f t="shared" si="11"/>
        <v/>
      </c>
      <c r="AK45" s="28" t="str">
        <f>IFERROR(INDEX(※編集不可※選択項目!$G$29:$G$44,MATCH(AI45,※編集不可※選択項目!$B$29:$B$44,0)),"")</f>
        <v/>
      </c>
      <c r="AL45" s="21">
        <f t="shared" si="16"/>
        <v>0</v>
      </c>
      <c r="AM45" s="21">
        <f t="shared" si="12"/>
        <v>0</v>
      </c>
      <c r="AN45" s="21" t="str">
        <f t="shared" si="13"/>
        <v/>
      </c>
      <c r="AO45" s="6">
        <f t="shared" si="14"/>
        <v>0</v>
      </c>
      <c r="AP45" s="6">
        <f t="shared" si="15"/>
        <v>0</v>
      </c>
    </row>
    <row r="46" spans="1:42" s="3" customFormat="1" ht="45" customHeight="1" x14ac:dyDescent="0.2">
      <c r="A46" s="31">
        <f t="shared" si="2"/>
        <v>35</v>
      </c>
      <c r="B46" s="32" t="str">
        <f t="shared" si="3"/>
        <v/>
      </c>
      <c r="C46" s="99"/>
      <c r="D46" s="13" t="str">
        <f t="shared" si="4"/>
        <v/>
      </c>
      <c r="E46" s="13" t="str">
        <f t="shared" si="5"/>
        <v/>
      </c>
      <c r="F46" s="45"/>
      <c r="G46" s="14"/>
      <c r="H46" s="43"/>
      <c r="I46" s="44"/>
      <c r="J46" s="146"/>
      <c r="K46" s="43"/>
      <c r="L46" s="43"/>
      <c r="M46" s="43"/>
      <c r="N46" s="26" t="str">
        <f t="shared" si="6"/>
        <v/>
      </c>
      <c r="O46" s="34" t="str">
        <f t="shared" si="7"/>
        <v/>
      </c>
      <c r="P46" s="106"/>
      <c r="Q46" s="14"/>
      <c r="R46" s="35"/>
      <c r="S46" s="132"/>
      <c r="T46" s="84"/>
      <c r="U46" s="93"/>
      <c r="V46" s="94"/>
      <c r="W46" s="95"/>
      <c r="X46" s="49"/>
      <c r="Y46" s="30"/>
      <c r="AA46" s="6">
        <f>IF($H46="",0,MATCH($H46,※編集不可※選択項目!$C$2:$C$6,0))</f>
        <v>0</v>
      </c>
      <c r="AB46" s="6">
        <f ca="1">IF(AA46=0,0,COUNTA(INDIRECT("※編集不可※選択項目!"&amp;ADDRESS(AA46+9,4,3)):INDIRECT("※編集不可※選択項目!"&amp;ADDRESS(AA46+9,7,3))))</f>
        <v>0</v>
      </c>
      <c r="AC46" s="6">
        <f>IF($I46="",0,MATCH($I46,※編集不可※選択項目!$D$2:$D$7,0))</f>
        <v>0</v>
      </c>
      <c r="AD46" s="6" t="str">
        <f t="shared" si="8"/>
        <v/>
      </c>
      <c r="AE46" s="28" t="str">
        <f>IF($AD46="","",INDEX(※編集不可※選択項目!$E$17:$E$26,MATCH($AD46,※編集不可※選択項目!$B$17:$B$26,0)))</f>
        <v/>
      </c>
      <c r="AF46" s="28" t="str">
        <f>IF($AD46="","",INDEX(※編集不可※選択項目!$F$17:$F$26,MATCH($AD46,※編集不可※選択項目!$B$17:$B$26,0)))</f>
        <v/>
      </c>
      <c r="AG46" s="28">
        <f>IF($J46="",0,MATCH($J46,※編集不可※選択項目!$E$2:$E$7,0))</f>
        <v>0</v>
      </c>
      <c r="AH46" s="28" t="str">
        <f t="shared" si="9"/>
        <v/>
      </c>
      <c r="AI46" s="28" t="str">
        <f t="shared" si="10"/>
        <v/>
      </c>
      <c r="AJ46" s="28" t="str">
        <f t="shared" si="11"/>
        <v/>
      </c>
      <c r="AK46" s="28" t="str">
        <f>IFERROR(INDEX(※編集不可※選択項目!$G$29:$G$44,MATCH(AI46,※編集不可※選択項目!$B$29:$B$44,0)),"")</f>
        <v/>
      </c>
      <c r="AL46" s="21">
        <f t="shared" si="16"/>
        <v>0</v>
      </c>
      <c r="AM46" s="21">
        <f t="shared" si="12"/>
        <v>0</v>
      </c>
      <c r="AN46" s="21" t="str">
        <f t="shared" si="13"/>
        <v/>
      </c>
      <c r="AO46" s="6">
        <f t="shared" si="14"/>
        <v>0</v>
      </c>
      <c r="AP46" s="6">
        <f t="shared" si="15"/>
        <v>0</v>
      </c>
    </row>
    <row r="47" spans="1:42" s="3" customFormat="1" ht="45" customHeight="1" x14ac:dyDescent="0.2">
      <c r="A47" s="31">
        <f t="shared" si="2"/>
        <v>36</v>
      </c>
      <c r="B47" s="32" t="str">
        <f t="shared" si="3"/>
        <v/>
      </c>
      <c r="C47" s="99"/>
      <c r="D47" s="13" t="str">
        <f t="shared" si="4"/>
        <v/>
      </c>
      <c r="E47" s="13" t="str">
        <f t="shared" si="5"/>
        <v/>
      </c>
      <c r="F47" s="45"/>
      <c r="G47" s="14"/>
      <c r="H47" s="43"/>
      <c r="I47" s="44"/>
      <c r="J47" s="146"/>
      <c r="K47" s="43"/>
      <c r="L47" s="43"/>
      <c r="M47" s="43"/>
      <c r="N47" s="26" t="str">
        <f t="shared" si="6"/>
        <v/>
      </c>
      <c r="O47" s="34" t="str">
        <f t="shared" si="7"/>
        <v/>
      </c>
      <c r="P47" s="106"/>
      <c r="Q47" s="14"/>
      <c r="R47" s="35"/>
      <c r="S47" s="132"/>
      <c r="T47" s="84"/>
      <c r="U47" s="93"/>
      <c r="V47" s="94"/>
      <c r="W47" s="95"/>
      <c r="X47" s="49"/>
      <c r="Y47" s="30"/>
      <c r="AA47" s="6">
        <f>IF($H47="",0,MATCH($H47,※編集不可※選択項目!$C$2:$C$6,0))</f>
        <v>0</v>
      </c>
      <c r="AB47" s="6">
        <f ca="1">IF(AA47=0,0,COUNTA(INDIRECT("※編集不可※選択項目!"&amp;ADDRESS(AA47+9,4,3)):INDIRECT("※編集不可※選択項目!"&amp;ADDRESS(AA47+9,7,3))))</f>
        <v>0</v>
      </c>
      <c r="AC47" s="6">
        <f>IF($I47="",0,MATCH($I47,※編集不可※選択項目!$D$2:$D$7,0))</f>
        <v>0</v>
      </c>
      <c r="AD47" s="6" t="str">
        <f t="shared" si="8"/>
        <v/>
      </c>
      <c r="AE47" s="28" t="str">
        <f>IF($AD47="","",INDEX(※編集不可※選択項目!$E$17:$E$26,MATCH($AD47,※編集不可※選択項目!$B$17:$B$26,0)))</f>
        <v/>
      </c>
      <c r="AF47" s="28" t="str">
        <f>IF($AD47="","",INDEX(※編集不可※選択項目!$F$17:$F$26,MATCH($AD47,※編集不可※選択項目!$B$17:$B$26,0)))</f>
        <v/>
      </c>
      <c r="AG47" s="28">
        <f>IF($J47="",0,MATCH($J47,※編集不可※選択項目!$E$2:$E$7,0))</f>
        <v>0</v>
      </c>
      <c r="AH47" s="28" t="str">
        <f t="shared" si="9"/>
        <v/>
      </c>
      <c r="AI47" s="28" t="str">
        <f t="shared" si="10"/>
        <v/>
      </c>
      <c r="AJ47" s="28" t="str">
        <f t="shared" si="11"/>
        <v/>
      </c>
      <c r="AK47" s="28" t="str">
        <f>IFERROR(INDEX(※編集不可※選択項目!$G$29:$G$44,MATCH(AI47,※編集不可※選択項目!$B$29:$B$44,0)),"")</f>
        <v/>
      </c>
      <c r="AL47" s="21">
        <f t="shared" si="16"/>
        <v>0</v>
      </c>
      <c r="AM47" s="21">
        <f t="shared" si="12"/>
        <v>0</v>
      </c>
      <c r="AN47" s="21" t="str">
        <f t="shared" si="13"/>
        <v/>
      </c>
      <c r="AO47" s="6">
        <f t="shared" si="14"/>
        <v>0</v>
      </c>
      <c r="AP47" s="6">
        <f t="shared" si="15"/>
        <v>0</v>
      </c>
    </row>
    <row r="48" spans="1:42" s="3" customFormat="1" ht="45" customHeight="1" x14ac:dyDescent="0.2">
      <c r="A48" s="31">
        <f t="shared" si="2"/>
        <v>37</v>
      </c>
      <c r="B48" s="32" t="str">
        <f t="shared" si="3"/>
        <v/>
      </c>
      <c r="C48" s="99"/>
      <c r="D48" s="13" t="str">
        <f t="shared" si="4"/>
        <v/>
      </c>
      <c r="E48" s="13" t="str">
        <f t="shared" si="5"/>
        <v/>
      </c>
      <c r="F48" s="45"/>
      <c r="G48" s="14"/>
      <c r="H48" s="43"/>
      <c r="I48" s="44"/>
      <c r="J48" s="146"/>
      <c r="K48" s="43"/>
      <c r="L48" s="43"/>
      <c r="M48" s="43"/>
      <c r="N48" s="26" t="str">
        <f t="shared" si="6"/>
        <v/>
      </c>
      <c r="O48" s="34" t="str">
        <f t="shared" si="7"/>
        <v/>
      </c>
      <c r="P48" s="106"/>
      <c r="Q48" s="14"/>
      <c r="R48" s="35"/>
      <c r="S48" s="132"/>
      <c r="T48" s="84"/>
      <c r="U48" s="93"/>
      <c r="V48" s="94"/>
      <c r="W48" s="95"/>
      <c r="X48" s="49"/>
      <c r="Y48" s="30"/>
      <c r="AA48" s="6">
        <f>IF($H48="",0,MATCH($H48,※編集不可※選択項目!$C$2:$C$6,0))</f>
        <v>0</v>
      </c>
      <c r="AB48" s="6">
        <f ca="1">IF(AA48=0,0,COUNTA(INDIRECT("※編集不可※選択項目!"&amp;ADDRESS(AA48+9,4,3)):INDIRECT("※編集不可※選択項目!"&amp;ADDRESS(AA48+9,7,3))))</f>
        <v>0</v>
      </c>
      <c r="AC48" s="6">
        <f>IF($I48="",0,MATCH($I48,※編集不可※選択項目!$D$2:$D$7,0))</f>
        <v>0</v>
      </c>
      <c r="AD48" s="6" t="str">
        <f t="shared" si="8"/>
        <v/>
      </c>
      <c r="AE48" s="28" t="str">
        <f>IF($AD48="","",INDEX(※編集不可※選択項目!$E$17:$E$26,MATCH($AD48,※編集不可※選択項目!$B$17:$B$26,0)))</f>
        <v/>
      </c>
      <c r="AF48" s="28" t="str">
        <f>IF($AD48="","",INDEX(※編集不可※選択項目!$F$17:$F$26,MATCH($AD48,※編集不可※選択項目!$B$17:$B$26,0)))</f>
        <v/>
      </c>
      <c r="AG48" s="28">
        <f>IF($J48="",0,MATCH($J48,※編集不可※選択項目!$E$2:$E$7,0))</f>
        <v>0</v>
      </c>
      <c r="AH48" s="28" t="str">
        <f t="shared" si="9"/>
        <v/>
      </c>
      <c r="AI48" s="28" t="str">
        <f t="shared" si="10"/>
        <v/>
      </c>
      <c r="AJ48" s="28" t="str">
        <f t="shared" si="11"/>
        <v/>
      </c>
      <c r="AK48" s="28" t="str">
        <f>IFERROR(INDEX(※編集不可※選択項目!$G$29:$G$44,MATCH(AI48,※編集不可※選択項目!$B$29:$B$44,0)),"")</f>
        <v/>
      </c>
      <c r="AL48" s="21">
        <f t="shared" si="16"/>
        <v>0</v>
      </c>
      <c r="AM48" s="21">
        <f t="shared" si="12"/>
        <v>0</v>
      </c>
      <c r="AN48" s="21" t="str">
        <f t="shared" si="13"/>
        <v/>
      </c>
      <c r="AO48" s="6">
        <f t="shared" si="14"/>
        <v>0</v>
      </c>
      <c r="AP48" s="6">
        <f t="shared" si="15"/>
        <v>0</v>
      </c>
    </row>
    <row r="49" spans="1:42" s="3" customFormat="1" ht="45" customHeight="1" x14ac:dyDescent="0.2">
      <c r="A49" s="31">
        <f t="shared" si="2"/>
        <v>38</v>
      </c>
      <c r="B49" s="32" t="str">
        <f t="shared" si="3"/>
        <v/>
      </c>
      <c r="C49" s="99"/>
      <c r="D49" s="13" t="str">
        <f t="shared" si="4"/>
        <v/>
      </c>
      <c r="E49" s="13" t="str">
        <f t="shared" si="5"/>
        <v/>
      </c>
      <c r="F49" s="45"/>
      <c r="G49" s="14"/>
      <c r="H49" s="43"/>
      <c r="I49" s="44"/>
      <c r="J49" s="146"/>
      <c r="K49" s="43"/>
      <c r="L49" s="43"/>
      <c r="M49" s="43"/>
      <c r="N49" s="26" t="str">
        <f t="shared" si="6"/>
        <v/>
      </c>
      <c r="O49" s="34" t="str">
        <f t="shared" si="7"/>
        <v/>
      </c>
      <c r="P49" s="106"/>
      <c r="Q49" s="14"/>
      <c r="R49" s="35"/>
      <c r="S49" s="132"/>
      <c r="T49" s="84"/>
      <c r="U49" s="93"/>
      <c r="V49" s="94"/>
      <c r="W49" s="95"/>
      <c r="X49" s="49"/>
      <c r="Y49" s="30"/>
      <c r="AA49" s="6">
        <f>IF($H49="",0,MATCH($H49,※編集不可※選択項目!$C$2:$C$6,0))</f>
        <v>0</v>
      </c>
      <c r="AB49" s="6">
        <f ca="1">IF(AA49=0,0,COUNTA(INDIRECT("※編集不可※選択項目!"&amp;ADDRESS(AA49+9,4,3)):INDIRECT("※編集不可※選択項目!"&amp;ADDRESS(AA49+9,7,3))))</f>
        <v>0</v>
      </c>
      <c r="AC49" s="6">
        <f>IF($I49="",0,MATCH($I49,※編集不可※選択項目!$D$2:$D$7,0))</f>
        <v>0</v>
      </c>
      <c r="AD49" s="6" t="str">
        <f t="shared" si="8"/>
        <v/>
      </c>
      <c r="AE49" s="28" t="str">
        <f>IF($AD49="","",INDEX(※編集不可※選択項目!$E$17:$E$26,MATCH($AD49,※編集不可※選択項目!$B$17:$B$26,0)))</f>
        <v/>
      </c>
      <c r="AF49" s="28" t="str">
        <f>IF($AD49="","",INDEX(※編集不可※選択項目!$F$17:$F$26,MATCH($AD49,※編集不可※選択項目!$B$17:$B$26,0)))</f>
        <v/>
      </c>
      <c r="AG49" s="28">
        <f>IF($J49="",0,MATCH($J49,※編集不可※選択項目!$E$2:$E$7,0))</f>
        <v>0</v>
      </c>
      <c r="AH49" s="28" t="str">
        <f t="shared" si="9"/>
        <v/>
      </c>
      <c r="AI49" s="28" t="str">
        <f t="shared" si="10"/>
        <v/>
      </c>
      <c r="AJ49" s="28" t="str">
        <f t="shared" si="11"/>
        <v/>
      </c>
      <c r="AK49" s="28" t="str">
        <f>IFERROR(INDEX(※編集不可※選択項目!$G$29:$G$44,MATCH(AI49,※編集不可※選択項目!$B$29:$B$44,0)),"")</f>
        <v/>
      </c>
      <c r="AL49" s="21">
        <f t="shared" si="16"/>
        <v>0</v>
      </c>
      <c r="AM49" s="21">
        <f t="shared" si="12"/>
        <v>0</v>
      </c>
      <c r="AN49" s="21" t="str">
        <f t="shared" si="13"/>
        <v/>
      </c>
      <c r="AO49" s="6">
        <f t="shared" si="14"/>
        <v>0</v>
      </c>
      <c r="AP49" s="6">
        <f t="shared" si="15"/>
        <v>0</v>
      </c>
    </row>
    <row r="50" spans="1:42" s="3" customFormat="1" ht="45" customHeight="1" x14ac:dyDescent="0.2">
      <c r="A50" s="31">
        <f t="shared" si="2"/>
        <v>39</v>
      </c>
      <c r="B50" s="32" t="str">
        <f t="shared" si="3"/>
        <v/>
      </c>
      <c r="C50" s="99"/>
      <c r="D50" s="13" t="str">
        <f t="shared" si="4"/>
        <v/>
      </c>
      <c r="E50" s="13" t="str">
        <f t="shared" si="5"/>
        <v/>
      </c>
      <c r="F50" s="45"/>
      <c r="G50" s="14"/>
      <c r="H50" s="43"/>
      <c r="I50" s="44"/>
      <c r="J50" s="146"/>
      <c r="K50" s="43"/>
      <c r="L50" s="43"/>
      <c r="M50" s="43"/>
      <c r="N50" s="26" t="str">
        <f t="shared" si="6"/>
        <v/>
      </c>
      <c r="O50" s="34" t="str">
        <f t="shared" si="7"/>
        <v/>
      </c>
      <c r="P50" s="106"/>
      <c r="Q50" s="14"/>
      <c r="R50" s="35"/>
      <c r="S50" s="132"/>
      <c r="T50" s="84"/>
      <c r="U50" s="93"/>
      <c r="V50" s="94"/>
      <c r="W50" s="95"/>
      <c r="X50" s="49"/>
      <c r="Y50" s="30"/>
      <c r="AA50" s="6">
        <f>IF($H50="",0,MATCH($H50,※編集不可※選択項目!$C$2:$C$6,0))</f>
        <v>0</v>
      </c>
      <c r="AB50" s="6">
        <f ca="1">IF(AA50=0,0,COUNTA(INDIRECT("※編集不可※選択項目!"&amp;ADDRESS(AA50+9,4,3)):INDIRECT("※編集不可※選択項目!"&amp;ADDRESS(AA50+9,7,3))))</f>
        <v>0</v>
      </c>
      <c r="AC50" s="6">
        <f>IF($I50="",0,MATCH($I50,※編集不可※選択項目!$D$2:$D$7,0))</f>
        <v>0</v>
      </c>
      <c r="AD50" s="6" t="str">
        <f t="shared" si="8"/>
        <v/>
      </c>
      <c r="AE50" s="28" t="str">
        <f>IF($AD50="","",INDEX(※編集不可※選択項目!$E$17:$E$26,MATCH($AD50,※編集不可※選択項目!$B$17:$B$26,0)))</f>
        <v/>
      </c>
      <c r="AF50" s="28" t="str">
        <f>IF($AD50="","",INDEX(※編集不可※選択項目!$F$17:$F$26,MATCH($AD50,※編集不可※選択項目!$B$17:$B$26,0)))</f>
        <v/>
      </c>
      <c r="AG50" s="28">
        <f>IF($J50="",0,MATCH($J50,※編集不可※選択項目!$E$2:$E$7,0))</f>
        <v>0</v>
      </c>
      <c r="AH50" s="28" t="str">
        <f t="shared" si="9"/>
        <v/>
      </c>
      <c r="AI50" s="28" t="str">
        <f t="shared" si="10"/>
        <v/>
      </c>
      <c r="AJ50" s="28" t="str">
        <f t="shared" si="11"/>
        <v/>
      </c>
      <c r="AK50" s="28" t="str">
        <f>IFERROR(INDEX(※編集不可※選択項目!$G$29:$G$44,MATCH(AI50,※編集不可※選択項目!$B$29:$B$44,0)),"")</f>
        <v/>
      </c>
      <c r="AL50" s="21">
        <f t="shared" si="16"/>
        <v>0</v>
      </c>
      <c r="AM50" s="21">
        <f t="shared" si="12"/>
        <v>0</v>
      </c>
      <c r="AN50" s="21" t="str">
        <f t="shared" si="13"/>
        <v/>
      </c>
      <c r="AO50" s="6">
        <f t="shared" si="14"/>
        <v>0</v>
      </c>
      <c r="AP50" s="6">
        <f t="shared" si="15"/>
        <v>0</v>
      </c>
    </row>
    <row r="51" spans="1:42" s="3" customFormat="1" ht="45" customHeight="1" x14ac:dyDescent="0.2">
      <c r="A51" s="31">
        <f t="shared" si="2"/>
        <v>40</v>
      </c>
      <c r="B51" s="32" t="str">
        <f t="shared" si="3"/>
        <v/>
      </c>
      <c r="C51" s="99"/>
      <c r="D51" s="13" t="str">
        <f t="shared" si="4"/>
        <v/>
      </c>
      <c r="E51" s="13" t="str">
        <f t="shared" si="5"/>
        <v/>
      </c>
      <c r="F51" s="45"/>
      <c r="G51" s="14"/>
      <c r="H51" s="43"/>
      <c r="I51" s="44"/>
      <c r="J51" s="146"/>
      <c r="K51" s="43"/>
      <c r="L51" s="43"/>
      <c r="M51" s="43"/>
      <c r="N51" s="26" t="str">
        <f t="shared" si="6"/>
        <v/>
      </c>
      <c r="O51" s="34" t="str">
        <f t="shared" si="7"/>
        <v/>
      </c>
      <c r="P51" s="106"/>
      <c r="Q51" s="14"/>
      <c r="R51" s="35"/>
      <c r="S51" s="132"/>
      <c r="T51" s="84"/>
      <c r="U51" s="93"/>
      <c r="V51" s="94"/>
      <c r="W51" s="95"/>
      <c r="X51" s="49"/>
      <c r="Y51" s="30"/>
      <c r="AA51" s="6">
        <f>IF($H51="",0,MATCH($H51,※編集不可※選択項目!$C$2:$C$6,0))</f>
        <v>0</v>
      </c>
      <c r="AB51" s="6">
        <f ca="1">IF(AA51=0,0,COUNTA(INDIRECT("※編集不可※選択項目!"&amp;ADDRESS(AA51+9,4,3)):INDIRECT("※編集不可※選択項目!"&amp;ADDRESS(AA51+9,7,3))))</f>
        <v>0</v>
      </c>
      <c r="AC51" s="6">
        <f>IF($I51="",0,MATCH($I51,※編集不可※選択項目!$D$2:$D$7,0))</f>
        <v>0</v>
      </c>
      <c r="AD51" s="6" t="str">
        <f t="shared" si="8"/>
        <v/>
      </c>
      <c r="AE51" s="28" t="str">
        <f>IF($AD51="","",INDEX(※編集不可※選択項目!$E$17:$E$26,MATCH($AD51,※編集不可※選択項目!$B$17:$B$26,0)))</f>
        <v/>
      </c>
      <c r="AF51" s="28" t="str">
        <f>IF($AD51="","",INDEX(※編集不可※選択項目!$F$17:$F$26,MATCH($AD51,※編集不可※選択項目!$B$17:$B$26,0)))</f>
        <v/>
      </c>
      <c r="AG51" s="28">
        <f>IF($J51="",0,MATCH($J51,※編集不可※選択項目!$E$2:$E$7,0))</f>
        <v>0</v>
      </c>
      <c r="AH51" s="28" t="str">
        <f t="shared" si="9"/>
        <v/>
      </c>
      <c r="AI51" s="28" t="str">
        <f t="shared" si="10"/>
        <v/>
      </c>
      <c r="AJ51" s="28" t="str">
        <f t="shared" si="11"/>
        <v/>
      </c>
      <c r="AK51" s="28" t="str">
        <f>IFERROR(INDEX(※編集不可※選択項目!$G$29:$G$44,MATCH(AI51,※編集不可※選択項目!$B$29:$B$44,0)),"")</f>
        <v/>
      </c>
      <c r="AL51" s="21">
        <f t="shared" si="16"/>
        <v>0</v>
      </c>
      <c r="AM51" s="21">
        <f t="shared" si="12"/>
        <v>0</v>
      </c>
      <c r="AN51" s="21" t="str">
        <f t="shared" si="13"/>
        <v/>
      </c>
      <c r="AO51" s="6">
        <f t="shared" si="14"/>
        <v>0</v>
      </c>
      <c r="AP51" s="6">
        <f t="shared" si="15"/>
        <v>0</v>
      </c>
    </row>
    <row r="52" spans="1:42" s="3" customFormat="1" ht="45" customHeight="1" x14ac:dyDescent="0.2">
      <c r="A52" s="31">
        <f t="shared" si="2"/>
        <v>41</v>
      </c>
      <c r="B52" s="32" t="str">
        <f t="shared" si="3"/>
        <v/>
      </c>
      <c r="C52" s="99"/>
      <c r="D52" s="13" t="str">
        <f t="shared" si="4"/>
        <v/>
      </c>
      <c r="E52" s="13" t="str">
        <f t="shared" si="5"/>
        <v/>
      </c>
      <c r="F52" s="45"/>
      <c r="G52" s="14"/>
      <c r="H52" s="43"/>
      <c r="I52" s="44"/>
      <c r="J52" s="146"/>
      <c r="K52" s="43"/>
      <c r="L52" s="43"/>
      <c r="M52" s="43"/>
      <c r="N52" s="26" t="str">
        <f t="shared" si="6"/>
        <v/>
      </c>
      <c r="O52" s="34" t="str">
        <f t="shared" si="7"/>
        <v/>
      </c>
      <c r="P52" s="106"/>
      <c r="Q52" s="14"/>
      <c r="R52" s="35"/>
      <c r="S52" s="132"/>
      <c r="T52" s="84"/>
      <c r="U52" s="93"/>
      <c r="V52" s="94"/>
      <c r="W52" s="95"/>
      <c r="X52" s="49"/>
      <c r="Y52" s="30"/>
      <c r="AA52" s="6">
        <f>IF($H52="",0,MATCH($H52,※編集不可※選択項目!$C$2:$C$6,0))</f>
        <v>0</v>
      </c>
      <c r="AB52" s="6">
        <f ca="1">IF(AA52=0,0,COUNTA(INDIRECT("※編集不可※選択項目!"&amp;ADDRESS(AA52+9,4,3)):INDIRECT("※編集不可※選択項目!"&amp;ADDRESS(AA52+9,7,3))))</f>
        <v>0</v>
      </c>
      <c r="AC52" s="6">
        <f>IF($I52="",0,MATCH($I52,※編集不可※選択項目!$D$2:$D$7,0))</f>
        <v>0</v>
      </c>
      <c r="AD52" s="6" t="str">
        <f t="shared" si="8"/>
        <v/>
      </c>
      <c r="AE52" s="28" t="str">
        <f>IF($AD52="","",INDEX(※編集不可※選択項目!$E$17:$E$26,MATCH($AD52,※編集不可※選択項目!$B$17:$B$26,0)))</f>
        <v/>
      </c>
      <c r="AF52" s="28" t="str">
        <f>IF($AD52="","",INDEX(※編集不可※選択項目!$F$17:$F$26,MATCH($AD52,※編集不可※選択項目!$B$17:$B$26,0)))</f>
        <v/>
      </c>
      <c r="AG52" s="28">
        <f>IF($J52="",0,MATCH($J52,※編集不可※選択項目!$E$2:$E$7,0))</f>
        <v>0</v>
      </c>
      <c r="AH52" s="28" t="str">
        <f t="shared" si="9"/>
        <v/>
      </c>
      <c r="AI52" s="28" t="str">
        <f t="shared" si="10"/>
        <v/>
      </c>
      <c r="AJ52" s="28" t="str">
        <f t="shared" si="11"/>
        <v/>
      </c>
      <c r="AK52" s="28" t="str">
        <f>IFERROR(INDEX(※編集不可※選択項目!$G$29:$G$44,MATCH(AI52,※編集不可※選択項目!$B$29:$B$44,0)),"")</f>
        <v/>
      </c>
      <c r="AL52" s="21">
        <f t="shared" si="16"/>
        <v>0</v>
      </c>
      <c r="AM52" s="21">
        <f t="shared" si="12"/>
        <v>0</v>
      </c>
      <c r="AN52" s="21" t="str">
        <f t="shared" si="13"/>
        <v/>
      </c>
      <c r="AO52" s="6">
        <f t="shared" si="14"/>
        <v>0</v>
      </c>
      <c r="AP52" s="6">
        <f t="shared" si="15"/>
        <v>0</v>
      </c>
    </row>
    <row r="53" spans="1:42" s="3" customFormat="1" ht="45" customHeight="1" x14ac:dyDescent="0.2">
      <c r="A53" s="31">
        <f t="shared" si="2"/>
        <v>42</v>
      </c>
      <c r="B53" s="32" t="str">
        <f t="shared" si="3"/>
        <v/>
      </c>
      <c r="C53" s="99"/>
      <c r="D53" s="13" t="str">
        <f t="shared" si="4"/>
        <v/>
      </c>
      <c r="E53" s="13" t="str">
        <f t="shared" si="5"/>
        <v/>
      </c>
      <c r="F53" s="45"/>
      <c r="G53" s="14"/>
      <c r="H53" s="43"/>
      <c r="I53" s="44"/>
      <c r="J53" s="146"/>
      <c r="K53" s="43"/>
      <c r="L53" s="43"/>
      <c r="M53" s="43"/>
      <c r="N53" s="26" t="str">
        <f t="shared" si="6"/>
        <v/>
      </c>
      <c r="O53" s="34" t="str">
        <f t="shared" si="7"/>
        <v/>
      </c>
      <c r="P53" s="106"/>
      <c r="Q53" s="14"/>
      <c r="R53" s="35"/>
      <c r="S53" s="132"/>
      <c r="T53" s="84"/>
      <c r="U53" s="93"/>
      <c r="V53" s="94"/>
      <c r="W53" s="95"/>
      <c r="X53" s="49"/>
      <c r="Y53" s="30"/>
      <c r="AA53" s="6">
        <f>IF($H53="",0,MATCH($H53,※編集不可※選択項目!$C$2:$C$6,0))</f>
        <v>0</v>
      </c>
      <c r="AB53" s="6">
        <f ca="1">IF(AA53=0,0,COUNTA(INDIRECT("※編集不可※選択項目!"&amp;ADDRESS(AA53+9,4,3)):INDIRECT("※編集不可※選択項目!"&amp;ADDRESS(AA53+9,7,3))))</f>
        <v>0</v>
      </c>
      <c r="AC53" s="6">
        <f>IF($I53="",0,MATCH($I53,※編集不可※選択項目!$D$2:$D$7,0))</f>
        <v>0</v>
      </c>
      <c r="AD53" s="6" t="str">
        <f t="shared" si="8"/>
        <v/>
      </c>
      <c r="AE53" s="28" t="str">
        <f>IF($AD53="","",INDEX(※編集不可※選択項目!$E$17:$E$26,MATCH($AD53,※編集不可※選択項目!$B$17:$B$26,0)))</f>
        <v/>
      </c>
      <c r="AF53" s="28" t="str">
        <f>IF($AD53="","",INDEX(※編集不可※選択項目!$F$17:$F$26,MATCH($AD53,※編集不可※選択項目!$B$17:$B$26,0)))</f>
        <v/>
      </c>
      <c r="AG53" s="28">
        <f>IF($J53="",0,MATCH($J53,※編集不可※選択項目!$E$2:$E$7,0))</f>
        <v>0</v>
      </c>
      <c r="AH53" s="28" t="str">
        <f t="shared" si="9"/>
        <v/>
      </c>
      <c r="AI53" s="28" t="str">
        <f t="shared" si="10"/>
        <v/>
      </c>
      <c r="AJ53" s="28" t="str">
        <f t="shared" si="11"/>
        <v/>
      </c>
      <c r="AK53" s="28" t="str">
        <f>IFERROR(INDEX(※編集不可※選択項目!$G$29:$G$44,MATCH(AI53,※編集不可※選択項目!$B$29:$B$44,0)),"")</f>
        <v/>
      </c>
      <c r="AL53" s="21">
        <f t="shared" si="16"/>
        <v>0</v>
      </c>
      <c r="AM53" s="21">
        <f t="shared" si="12"/>
        <v>0</v>
      </c>
      <c r="AN53" s="21" t="str">
        <f t="shared" si="13"/>
        <v/>
      </c>
      <c r="AO53" s="6">
        <f t="shared" si="14"/>
        <v>0</v>
      </c>
      <c r="AP53" s="6">
        <f t="shared" si="15"/>
        <v>0</v>
      </c>
    </row>
    <row r="54" spans="1:42" s="3" customFormat="1" ht="45" customHeight="1" x14ac:dyDescent="0.2">
      <c r="A54" s="31">
        <f t="shared" si="2"/>
        <v>43</v>
      </c>
      <c r="B54" s="32" t="str">
        <f t="shared" si="3"/>
        <v/>
      </c>
      <c r="C54" s="99"/>
      <c r="D54" s="13" t="str">
        <f t="shared" si="4"/>
        <v/>
      </c>
      <c r="E54" s="13" t="str">
        <f t="shared" si="5"/>
        <v/>
      </c>
      <c r="F54" s="45"/>
      <c r="G54" s="14"/>
      <c r="H54" s="43"/>
      <c r="I54" s="44"/>
      <c r="J54" s="146"/>
      <c r="K54" s="43"/>
      <c r="L54" s="43"/>
      <c r="M54" s="43"/>
      <c r="N54" s="26" t="str">
        <f t="shared" si="6"/>
        <v/>
      </c>
      <c r="O54" s="34" t="str">
        <f t="shared" si="7"/>
        <v/>
      </c>
      <c r="P54" s="106"/>
      <c r="Q54" s="14"/>
      <c r="R54" s="35"/>
      <c r="S54" s="132"/>
      <c r="T54" s="84"/>
      <c r="U54" s="93"/>
      <c r="V54" s="94"/>
      <c r="W54" s="95"/>
      <c r="X54" s="49"/>
      <c r="Y54" s="30"/>
      <c r="AA54" s="6">
        <f>IF($H54="",0,MATCH($H54,※編集不可※選択項目!$C$2:$C$6,0))</f>
        <v>0</v>
      </c>
      <c r="AB54" s="6">
        <f ca="1">IF(AA54=0,0,COUNTA(INDIRECT("※編集不可※選択項目!"&amp;ADDRESS(AA54+9,4,3)):INDIRECT("※編集不可※選択項目!"&amp;ADDRESS(AA54+9,7,3))))</f>
        <v>0</v>
      </c>
      <c r="AC54" s="6">
        <f>IF($I54="",0,MATCH($I54,※編集不可※選択項目!$D$2:$D$7,0))</f>
        <v>0</v>
      </c>
      <c r="AD54" s="6" t="str">
        <f t="shared" si="8"/>
        <v/>
      </c>
      <c r="AE54" s="28" t="str">
        <f>IF($AD54="","",INDEX(※編集不可※選択項目!$E$17:$E$26,MATCH($AD54,※編集不可※選択項目!$B$17:$B$26,0)))</f>
        <v/>
      </c>
      <c r="AF54" s="28" t="str">
        <f>IF($AD54="","",INDEX(※編集不可※選択項目!$F$17:$F$26,MATCH($AD54,※編集不可※選択項目!$B$17:$B$26,0)))</f>
        <v/>
      </c>
      <c r="AG54" s="28">
        <f>IF($J54="",0,MATCH($J54,※編集不可※選択項目!$E$2:$E$7,0))</f>
        <v>0</v>
      </c>
      <c r="AH54" s="28" t="str">
        <f t="shared" si="9"/>
        <v/>
      </c>
      <c r="AI54" s="28" t="str">
        <f t="shared" si="10"/>
        <v/>
      </c>
      <c r="AJ54" s="28" t="str">
        <f t="shared" si="11"/>
        <v/>
      </c>
      <c r="AK54" s="28" t="str">
        <f>IFERROR(INDEX(※編集不可※選択項目!$G$29:$G$44,MATCH(AI54,※編集不可※選択項目!$B$29:$B$44,0)),"")</f>
        <v/>
      </c>
      <c r="AL54" s="21">
        <f t="shared" si="16"/>
        <v>0</v>
      </c>
      <c r="AM54" s="21">
        <f t="shared" si="12"/>
        <v>0</v>
      </c>
      <c r="AN54" s="21" t="str">
        <f t="shared" si="13"/>
        <v/>
      </c>
      <c r="AO54" s="6">
        <f t="shared" si="14"/>
        <v>0</v>
      </c>
      <c r="AP54" s="6">
        <f t="shared" si="15"/>
        <v>0</v>
      </c>
    </row>
    <row r="55" spans="1:42" s="3" customFormat="1" ht="45" customHeight="1" x14ac:dyDescent="0.2">
      <c r="A55" s="31">
        <f t="shared" si="2"/>
        <v>44</v>
      </c>
      <c r="B55" s="32" t="str">
        <f t="shared" si="3"/>
        <v/>
      </c>
      <c r="C55" s="99"/>
      <c r="D55" s="13" t="str">
        <f t="shared" si="4"/>
        <v/>
      </c>
      <c r="E55" s="13" t="str">
        <f t="shared" si="5"/>
        <v/>
      </c>
      <c r="F55" s="45"/>
      <c r="G55" s="14"/>
      <c r="H55" s="43"/>
      <c r="I55" s="44"/>
      <c r="J55" s="146"/>
      <c r="K55" s="43"/>
      <c r="L55" s="43"/>
      <c r="M55" s="43"/>
      <c r="N55" s="26" t="str">
        <f t="shared" si="6"/>
        <v/>
      </c>
      <c r="O55" s="34" t="str">
        <f t="shared" si="7"/>
        <v/>
      </c>
      <c r="P55" s="106"/>
      <c r="Q55" s="14"/>
      <c r="R55" s="35"/>
      <c r="S55" s="132"/>
      <c r="T55" s="84"/>
      <c r="U55" s="93"/>
      <c r="V55" s="94"/>
      <c r="W55" s="95"/>
      <c r="X55" s="49"/>
      <c r="Y55" s="30"/>
      <c r="AA55" s="6">
        <f>IF($H55="",0,MATCH($H55,※編集不可※選択項目!$C$2:$C$6,0))</f>
        <v>0</v>
      </c>
      <c r="AB55" s="6">
        <f ca="1">IF(AA55=0,0,COUNTA(INDIRECT("※編集不可※選択項目!"&amp;ADDRESS(AA55+9,4,3)):INDIRECT("※編集不可※選択項目!"&amp;ADDRESS(AA55+9,7,3))))</f>
        <v>0</v>
      </c>
      <c r="AC55" s="6">
        <f>IF($I55="",0,MATCH($I55,※編集不可※選択項目!$D$2:$D$7,0))</f>
        <v>0</v>
      </c>
      <c r="AD55" s="6" t="str">
        <f t="shared" si="8"/>
        <v/>
      </c>
      <c r="AE55" s="28" t="str">
        <f>IF($AD55="","",INDEX(※編集不可※選択項目!$E$17:$E$26,MATCH($AD55,※編集不可※選択項目!$B$17:$B$26,0)))</f>
        <v/>
      </c>
      <c r="AF55" s="28" t="str">
        <f>IF($AD55="","",INDEX(※編集不可※選択項目!$F$17:$F$26,MATCH($AD55,※編集不可※選択項目!$B$17:$B$26,0)))</f>
        <v/>
      </c>
      <c r="AG55" s="28">
        <f>IF($J55="",0,MATCH($J55,※編集不可※選択項目!$E$2:$E$7,0))</f>
        <v>0</v>
      </c>
      <c r="AH55" s="28" t="str">
        <f t="shared" si="9"/>
        <v/>
      </c>
      <c r="AI55" s="28" t="str">
        <f t="shared" si="10"/>
        <v/>
      </c>
      <c r="AJ55" s="28" t="str">
        <f t="shared" si="11"/>
        <v/>
      </c>
      <c r="AK55" s="28" t="str">
        <f>IFERROR(INDEX(※編集不可※選択項目!$G$29:$G$44,MATCH(AI55,※編集不可※選択項目!$B$29:$B$44,0)),"")</f>
        <v/>
      </c>
      <c r="AL55" s="21">
        <f t="shared" si="16"/>
        <v>0</v>
      </c>
      <c r="AM55" s="21">
        <f t="shared" si="12"/>
        <v>0</v>
      </c>
      <c r="AN55" s="21" t="str">
        <f t="shared" si="13"/>
        <v/>
      </c>
      <c r="AO55" s="6">
        <f t="shared" si="14"/>
        <v>0</v>
      </c>
      <c r="AP55" s="6">
        <f t="shared" si="15"/>
        <v>0</v>
      </c>
    </row>
    <row r="56" spans="1:42" s="3" customFormat="1" ht="45" customHeight="1" x14ac:dyDescent="0.2">
      <c r="A56" s="31">
        <f t="shared" si="2"/>
        <v>45</v>
      </c>
      <c r="B56" s="32" t="str">
        <f t="shared" si="3"/>
        <v/>
      </c>
      <c r="C56" s="99"/>
      <c r="D56" s="13" t="str">
        <f t="shared" si="4"/>
        <v/>
      </c>
      <c r="E56" s="13" t="str">
        <f t="shared" si="5"/>
        <v/>
      </c>
      <c r="F56" s="45"/>
      <c r="G56" s="14"/>
      <c r="H56" s="43"/>
      <c r="I56" s="44"/>
      <c r="J56" s="146"/>
      <c r="K56" s="43"/>
      <c r="L56" s="43"/>
      <c r="M56" s="43"/>
      <c r="N56" s="26" t="str">
        <f t="shared" si="6"/>
        <v/>
      </c>
      <c r="O56" s="34" t="str">
        <f t="shared" si="7"/>
        <v/>
      </c>
      <c r="P56" s="106"/>
      <c r="Q56" s="14"/>
      <c r="R56" s="35"/>
      <c r="S56" s="132"/>
      <c r="T56" s="84"/>
      <c r="U56" s="93"/>
      <c r="V56" s="94"/>
      <c r="W56" s="95"/>
      <c r="X56" s="49"/>
      <c r="Y56" s="30"/>
      <c r="AA56" s="6">
        <f>IF($H56="",0,MATCH($H56,※編集不可※選択項目!$C$2:$C$6,0))</f>
        <v>0</v>
      </c>
      <c r="AB56" s="6">
        <f ca="1">IF(AA56=0,0,COUNTA(INDIRECT("※編集不可※選択項目!"&amp;ADDRESS(AA56+9,4,3)):INDIRECT("※編集不可※選択項目!"&amp;ADDRESS(AA56+9,7,3))))</f>
        <v>0</v>
      </c>
      <c r="AC56" s="6">
        <f>IF($I56="",0,MATCH($I56,※編集不可※選択項目!$D$2:$D$7,0))</f>
        <v>0</v>
      </c>
      <c r="AD56" s="6" t="str">
        <f t="shared" si="8"/>
        <v/>
      </c>
      <c r="AE56" s="28" t="str">
        <f>IF($AD56="","",INDEX(※編集不可※選択項目!$E$17:$E$26,MATCH($AD56,※編集不可※選択項目!$B$17:$B$26,0)))</f>
        <v/>
      </c>
      <c r="AF56" s="28" t="str">
        <f>IF($AD56="","",INDEX(※編集不可※選択項目!$F$17:$F$26,MATCH($AD56,※編集不可※選択項目!$B$17:$B$26,0)))</f>
        <v/>
      </c>
      <c r="AG56" s="28">
        <f>IF($J56="",0,MATCH($J56,※編集不可※選択項目!$E$2:$E$7,0))</f>
        <v>0</v>
      </c>
      <c r="AH56" s="28" t="str">
        <f t="shared" si="9"/>
        <v/>
      </c>
      <c r="AI56" s="28" t="str">
        <f t="shared" si="10"/>
        <v/>
      </c>
      <c r="AJ56" s="28" t="str">
        <f t="shared" si="11"/>
        <v/>
      </c>
      <c r="AK56" s="28" t="str">
        <f>IFERROR(INDEX(※編集不可※選択項目!$G$29:$G$44,MATCH(AI56,※編集不可※選択項目!$B$29:$B$44,0)),"")</f>
        <v/>
      </c>
      <c r="AL56" s="21">
        <f t="shared" si="16"/>
        <v>0</v>
      </c>
      <c r="AM56" s="21">
        <f t="shared" si="12"/>
        <v>0</v>
      </c>
      <c r="AN56" s="21" t="str">
        <f t="shared" si="13"/>
        <v/>
      </c>
      <c r="AO56" s="6">
        <f t="shared" si="14"/>
        <v>0</v>
      </c>
      <c r="AP56" s="6">
        <f t="shared" si="15"/>
        <v>0</v>
      </c>
    </row>
    <row r="57" spans="1:42" s="3" customFormat="1" ht="45" customHeight="1" x14ac:dyDescent="0.2">
      <c r="A57" s="31">
        <f t="shared" si="2"/>
        <v>46</v>
      </c>
      <c r="B57" s="32" t="str">
        <f t="shared" si="3"/>
        <v/>
      </c>
      <c r="C57" s="99"/>
      <c r="D57" s="13" t="str">
        <f t="shared" si="4"/>
        <v/>
      </c>
      <c r="E57" s="13" t="str">
        <f t="shared" si="5"/>
        <v/>
      </c>
      <c r="F57" s="45"/>
      <c r="G57" s="14"/>
      <c r="H57" s="43"/>
      <c r="I57" s="44"/>
      <c r="J57" s="146"/>
      <c r="K57" s="43"/>
      <c r="L57" s="43"/>
      <c r="M57" s="43"/>
      <c r="N57" s="26" t="str">
        <f t="shared" si="6"/>
        <v/>
      </c>
      <c r="O57" s="34" t="str">
        <f t="shared" si="7"/>
        <v/>
      </c>
      <c r="P57" s="106"/>
      <c r="Q57" s="14"/>
      <c r="R57" s="35"/>
      <c r="S57" s="132"/>
      <c r="T57" s="84"/>
      <c r="U57" s="93"/>
      <c r="V57" s="94"/>
      <c r="W57" s="95"/>
      <c r="X57" s="49"/>
      <c r="Y57" s="30"/>
      <c r="AA57" s="6">
        <f>IF($H57="",0,MATCH($H57,※編集不可※選択項目!$C$2:$C$6,0))</f>
        <v>0</v>
      </c>
      <c r="AB57" s="6">
        <f ca="1">IF(AA57=0,0,COUNTA(INDIRECT("※編集不可※選択項目!"&amp;ADDRESS(AA57+9,4,3)):INDIRECT("※編集不可※選択項目!"&amp;ADDRESS(AA57+9,7,3))))</f>
        <v>0</v>
      </c>
      <c r="AC57" s="6">
        <f>IF($I57="",0,MATCH($I57,※編集不可※選択項目!$D$2:$D$7,0))</f>
        <v>0</v>
      </c>
      <c r="AD57" s="6" t="str">
        <f t="shared" si="8"/>
        <v/>
      </c>
      <c r="AE57" s="28" t="str">
        <f>IF($AD57="","",INDEX(※編集不可※選択項目!$E$17:$E$26,MATCH($AD57,※編集不可※選択項目!$B$17:$B$26,0)))</f>
        <v/>
      </c>
      <c r="AF57" s="28" t="str">
        <f>IF($AD57="","",INDEX(※編集不可※選択項目!$F$17:$F$26,MATCH($AD57,※編集不可※選択項目!$B$17:$B$26,0)))</f>
        <v/>
      </c>
      <c r="AG57" s="28">
        <f>IF($J57="",0,MATCH($J57,※編集不可※選択項目!$E$2:$E$7,0))</f>
        <v>0</v>
      </c>
      <c r="AH57" s="28" t="str">
        <f t="shared" si="9"/>
        <v/>
      </c>
      <c r="AI57" s="28" t="str">
        <f t="shared" si="10"/>
        <v/>
      </c>
      <c r="AJ57" s="28" t="str">
        <f t="shared" si="11"/>
        <v/>
      </c>
      <c r="AK57" s="28" t="str">
        <f>IFERROR(INDEX(※編集不可※選択項目!$G$29:$G$44,MATCH(AI57,※編集不可※選択項目!$B$29:$B$44,0)),"")</f>
        <v/>
      </c>
      <c r="AL57" s="21">
        <f t="shared" si="16"/>
        <v>0</v>
      </c>
      <c r="AM57" s="21">
        <f t="shared" si="12"/>
        <v>0</v>
      </c>
      <c r="AN57" s="21" t="str">
        <f t="shared" si="13"/>
        <v/>
      </c>
      <c r="AO57" s="6">
        <f t="shared" si="14"/>
        <v>0</v>
      </c>
      <c r="AP57" s="6">
        <f t="shared" si="15"/>
        <v>0</v>
      </c>
    </row>
    <row r="58" spans="1:42" s="3" customFormat="1" ht="45" customHeight="1" x14ac:dyDescent="0.2">
      <c r="A58" s="31">
        <f t="shared" si="2"/>
        <v>47</v>
      </c>
      <c r="B58" s="32" t="str">
        <f t="shared" si="3"/>
        <v/>
      </c>
      <c r="C58" s="99"/>
      <c r="D58" s="13" t="str">
        <f t="shared" si="4"/>
        <v/>
      </c>
      <c r="E58" s="13" t="str">
        <f t="shared" si="5"/>
        <v/>
      </c>
      <c r="F58" s="45"/>
      <c r="G58" s="14"/>
      <c r="H58" s="43"/>
      <c r="I58" s="44"/>
      <c r="J58" s="146"/>
      <c r="K58" s="43"/>
      <c r="L58" s="43"/>
      <c r="M58" s="43"/>
      <c r="N58" s="26" t="str">
        <f t="shared" si="6"/>
        <v/>
      </c>
      <c r="O58" s="34" t="str">
        <f t="shared" si="7"/>
        <v/>
      </c>
      <c r="P58" s="106"/>
      <c r="Q58" s="14"/>
      <c r="R58" s="35"/>
      <c r="S58" s="132"/>
      <c r="T58" s="84"/>
      <c r="U58" s="93"/>
      <c r="V58" s="94"/>
      <c r="W58" s="95"/>
      <c r="X58" s="49"/>
      <c r="Y58" s="30"/>
      <c r="AA58" s="6">
        <f>IF($H58="",0,MATCH($H58,※編集不可※選択項目!$C$2:$C$6,0))</f>
        <v>0</v>
      </c>
      <c r="AB58" s="6">
        <f ca="1">IF(AA58=0,0,COUNTA(INDIRECT("※編集不可※選択項目!"&amp;ADDRESS(AA58+9,4,3)):INDIRECT("※編集不可※選択項目!"&amp;ADDRESS(AA58+9,7,3))))</f>
        <v>0</v>
      </c>
      <c r="AC58" s="6">
        <f>IF($I58="",0,MATCH($I58,※編集不可※選択項目!$D$2:$D$7,0))</f>
        <v>0</v>
      </c>
      <c r="AD58" s="6" t="str">
        <f t="shared" si="8"/>
        <v/>
      </c>
      <c r="AE58" s="28" t="str">
        <f>IF($AD58="","",INDEX(※編集不可※選択項目!$E$17:$E$26,MATCH($AD58,※編集不可※選択項目!$B$17:$B$26,0)))</f>
        <v/>
      </c>
      <c r="AF58" s="28" t="str">
        <f>IF($AD58="","",INDEX(※編集不可※選択項目!$F$17:$F$26,MATCH($AD58,※編集不可※選択項目!$B$17:$B$26,0)))</f>
        <v/>
      </c>
      <c r="AG58" s="28">
        <f>IF($J58="",0,MATCH($J58,※編集不可※選択項目!$E$2:$E$7,0))</f>
        <v>0</v>
      </c>
      <c r="AH58" s="28" t="str">
        <f t="shared" si="9"/>
        <v/>
      </c>
      <c r="AI58" s="28" t="str">
        <f t="shared" si="10"/>
        <v/>
      </c>
      <c r="AJ58" s="28" t="str">
        <f t="shared" si="11"/>
        <v/>
      </c>
      <c r="AK58" s="28" t="str">
        <f>IFERROR(INDEX(※編集不可※選択項目!$G$29:$G$44,MATCH(AI58,※編集不可※選択項目!$B$29:$B$44,0)),"")</f>
        <v/>
      </c>
      <c r="AL58" s="21">
        <f t="shared" si="16"/>
        <v>0</v>
      </c>
      <c r="AM58" s="21">
        <f t="shared" si="12"/>
        <v>0</v>
      </c>
      <c r="AN58" s="21" t="str">
        <f t="shared" si="13"/>
        <v/>
      </c>
      <c r="AO58" s="6">
        <f t="shared" si="14"/>
        <v>0</v>
      </c>
      <c r="AP58" s="6">
        <f t="shared" si="15"/>
        <v>0</v>
      </c>
    </row>
    <row r="59" spans="1:42" s="3" customFormat="1" ht="45" customHeight="1" x14ac:dyDescent="0.2">
      <c r="A59" s="31">
        <f t="shared" si="2"/>
        <v>48</v>
      </c>
      <c r="B59" s="32" t="str">
        <f t="shared" si="3"/>
        <v/>
      </c>
      <c r="C59" s="99"/>
      <c r="D59" s="13" t="str">
        <f t="shared" si="4"/>
        <v/>
      </c>
      <c r="E59" s="13" t="str">
        <f t="shared" si="5"/>
        <v/>
      </c>
      <c r="F59" s="45"/>
      <c r="G59" s="14"/>
      <c r="H59" s="43"/>
      <c r="I59" s="44"/>
      <c r="J59" s="146"/>
      <c r="K59" s="43"/>
      <c r="L59" s="43"/>
      <c r="M59" s="43"/>
      <c r="N59" s="26" t="str">
        <f t="shared" si="6"/>
        <v/>
      </c>
      <c r="O59" s="34" t="str">
        <f t="shared" si="7"/>
        <v/>
      </c>
      <c r="P59" s="106"/>
      <c r="Q59" s="14"/>
      <c r="R59" s="35"/>
      <c r="S59" s="132"/>
      <c r="T59" s="84"/>
      <c r="U59" s="93"/>
      <c r="V59" s="94"/>
      <c r="W59" s="95"/>
      <c r="X59" s="49"/>
      <c r="Y59" s="30"/>
      <c r="AA59" s="6">
        <f>IF($H59="",0,MATCH($H59,※編集不可※選択項目!$C$2:$C$6,0))</f>
        <v>0</v>
      </c>
      <c r="AB59" s="6">
        <f ca="1">IF(AA59=0,0,COUNTA(INDIRECT("※編集不可※選択項目!"&amp;ADDRESS(AA59+9,4,3)):INDIRECT("※編集不可※選択項目!"&amp;ADDRESS(AA59+9,7,3))))</f>
        <v>0</v>
      </c>
      <c r="AC59" s="6">
        <f>IF($I59="",0,MATCH($I59,※編集不可※選択項目!$D$2:$D$7,0))</f>
        <v>0</v>
      </c>
      <c r="AD59" s="6" t="str">
        <f t="shared" si="8"/>
        <v/>
      </c>
      <c r="AE59" s="28" t="str">
        <f>IF($AD59="","",INDEX(※編集不可※選択項目!$E$17:$E$26,MATCH($AD59,※編集不可※選択項目!$B$17:$B$26,0)))</f>
        <v/>
      </c>
      <c r="AF59" s="28" t="str">
        <f>IF($AD59="","",INDEX(※編集不可※選択項目!$F$17:$F$26,MATCH($AD59,※編集不可※選択項目!$B$17:$B$26,0)))</f>
        <v/>
      </c>
      <c r="AG59" s="28">
        <f>IF($J59="",0,MATCH($J59,※編集不可※選択項目!$E$2:$E$7,0))</f>
        <v>0</v>
      </c>
      <c r="AH59" s="28" t="str">
        <f t="shared" si="9"/>
        <v/>
      </c>
      <c r="AI59" s="28" t="str">
        <f t="shared" si="10"/>
        <v/>
      </c>
      <c r="AJ59" s="28" t="str">
        <f t="shared" si="11"/>
        <v/>
      </c>
      <c r="AK59" s="28" t="str">
        <f>IFERROR(INDEX(※編集不可※選択項目!$G$29:$G$44,MATCH(AI59,※編集不可※選択項目!$B$29:$B$44,0)),"")</f>
        <v/>
      </c>
      <c r="AL59" s="21">
        <f t="shared" si="16"/>
        <v>0</v>
      </c>
      <c r="AM59" s="21">
        <f t="shared" si="12"/>
        <v>0</v>
      </c>
      <c r="AN59" s="21" t="str">
        <f t="shared" si="13"/>
        <v/>
      </c>
      <c r="AO59" s="6">
        <f t="shared" si="14"/>
        <v>0</v>
      </c>
      <c r="AP59" s="6">
        <f t="shared" si="15"/>
        <v>0</v>
      </c>
    </row>
    <row r="60" spans="1:42" s="3" customFormat="1" ht="45" customHeight="1" x14ac:dyDescent="0.2">
      <c r="A60" s="31">
        <f t="shared" si="2"/>
        <v>49</v>
      </c>
      <c r="B60" s="32" t="str">
        <f t="shared" si="3"/>
        <v/>
      </c>
      <c r="C60" s="99"/>
      <c r="D60" s="13" t="str">
        <f t="shared" si="4"/>
        <v/>
      </c>
      <c r="E60" s="13" t="str">
        <f t="shared" si="5"/>
        <v/>
      </c>
      <c r="F60" s="45"/>
      <c r="G60" s="14"/>
      <c r="H60" s="43"/>
      <c r="I60" s="44"/>
      <c r="J60" s="146"/>
      <c r="K60" s="43"/>
      <c r="L60" s="43"/>
      <c r="M60" s="43"/>
      <c r="N60" s="26" t="str">
        <f t="shared" si="6"/>
        <v/>
      </c>
      <c r="O60" s="34" t="str">
        <f t="shared" si="7"/>
        <v/>
      </c>
      <c r="P60" s="106"/>
      <c r="Q60" s="14"/>
      <c r="R60" s="35"/>
      <c r="S60" s="132"/>
      <c r="T60" s="84"/>
      <c r="U60" s="93"/>
      <c r="V60" s="94"/>
      <c r="W60" s="95"/>
      <c r="X60" s="49"/>
      <c r="Y60" s="30"/>
      <c r="AA60" s="6">
        <f>IF($H60="",0,MATCH($H60,※編集不可※選択項目!$C$2:$C$6,0))</f>
        <v>0</v>
      </c>
      <c r="AB60" s="6">
        <f ca="1">IF(AA60=0,0,COUNTA(INDIRECT("※編集不可※選択項目!"&amp;ADDRESS(AA60+9,4,3)):INDIRECT("※編集不可※選択項目!"&amp;ADDRESS(AA60+9,7,3))))</f>
        <v>0</v>
      </c>
      <c r="AC60" s="6">
        <f>IF($I60="",0,MATCH($I60,※編集不可※選択項目!$D$2:$D$7,0))</f>
        <v>0</v>
      </c>
      <c r="AD60" s="6" t="str">
        <f t="shared" si="8"/>
        <v/>
      </c>
      <c r="AE60" s="28" t="str">
        <f>IF($AD60="","",INDEX(※編集不可※選択項目!$E$17:$E$26,MATCH($AD60,※編集不可※選択項目!$B$17:$B$26,0)))</f>
        <v/>
      </c>
      <c r="AF60" s="28" t="str">
        <f>IF($AD60="","",INDEX(※編集不可※選択項目!$F$17:$F$26,MATCH($AD60,※編集不可※選択項目!$B$17:$B$26,0)))</f>
        <v/>
      </c>
      <c r="AG60" s="28">
        <f>IF($J60="",0,MATCH($J60,※編集不可※選択項目!$E$2:$E$7,0))</f>
        <v>0</v>
      </c>
      <c r="AH60" s="28" t="str">
        <f t="shared" si="9"/>
        <v/>
      </c>
      <c r="AI60" s="28" t="str">
        <f t="shared" si="10"/>
        <v/>
      </c>
      <c r="AJ60" s="28" t="str">
        <f t="shared" si="11"/>
        <v/>
      </c>
      <c r="AK60" s="28" t="str">
        <f>IFERROR(INDEX(※編集不可※選択項目!$G$29:$G$44,MATCH(AI60,※編集不可※選択項目!$B$29:$B$44,0)),"")</f>
        <v/>
      </c>
      <c r="AL60" s="21">
        <f t="shared" si="16"/>
        <v>0</v>
      </c>
      <c r="AM60" s="21">
        <f t="shared" si="12"/>
        <v>0</v>
      </c>
      <c r="AN60" s="21" t="str">
        <f t="shared" si="13"/>
        <v/>
      </c>
      <c r="AO60" s="6">
        <f t="shared" si="14"/>
        <v>0</v>
      </c>
      <c r="AP60" s="6">
        <f t="shared" si="15"/>
        <v>0</v>
      </c>
    </row>
    <row r="61" spans="1:42" s="3" customFormat="1" ht="45" customHeight="1" thickBot="1" x14ac:dyDescent="0.25">
      <c r="A61" s="33">
        <f t="shared" si="2"/>
        <v>50</v>
      </c>
      <c r="B61" s="54" t="str">
        <f t="shared" si="3"/>
        <v/>
      </c>
      <c r="C61" s="100"/>
      <c r="D61" s="15" t="str">
        <f t="shared" si="4"/>
        <v/>
      </c>
      <c r="E61" s="15" t="str">
        <f t="shared" si="5"/>
        <v/>
      </c>
      <c r="F61" s="48"/>
      <c r="G61" s="16"/>
      <c r="H61" s="46"/>
      <c r="I61" s="47"/>
      <c r="J61" s="147"/>
      <c r="K61" s="46"/>
      <c r="L61" s="46"/>
      <c r="M61" s="46"/>
      <c r="N61" s="27" t="str">
        <f t="shared" si="6"/>
        <v/>
      </c>
      <c r="O61" s="39" t="str">
        <f t="shared" si="7"/>
        <v/>
      </c>
      <c r="P61" s="107"/>
      <c r="Q61" s="16"/>
      <c r="R61" s="40"/>
      <c r="S61" s="133"/>
      <c r="T61" s="85"/>
      <c r="U61" s="93"/>
      <c r="V61" s="94"/>
      <c r="W61" s="95"/>
      <c r="X61" s="49"/>
      <c r="Y61" s="30"/>
      <c r="AA61" s="6">
        <f>IF($H61="",0,MATCH($H61,※編集不可※選択項目!$C$2:$C$6,0))</f>
        <v>0</v>
      </c>
      <c r="AB61" s="6">
        <f ca="1">IF(AA61=0,0,COUNTA(INDIRECT("※編集不可※選択項目!"&amp;ADDRESS(AA61+9,4,3)):INDIRECT("※編集不可※選択項目!"&amp;ADDRESS(AA61+9,7,3))))</f>
        <v>0</v>
      </c>
      <c r="AC61" s="6">
        <f>IF($I61="",0,MATCH($I61,※編集不可※選択項目!$D$2:$D$7,0))</f>
        <v>0</v>
      </c>
      <c r="AD61" s="6" t="str">
        <f t="shared" si="8"/>
        <v/>
      </c>
      <c r="AE61" s="28" t="str">
        <f>IF($AD61="","",INDEX(※編集不可※選択項目!$E$17:$E$26,MATCH($AD61,※編集不可※選択項目!$B$17:$B$26,0)))</f>
        <v/>
      </c>
      <c r="AF61" s="28" t="str">
        <f>IF($AD61="","",INDEX(※編集不可※選択項目!$F$17:$F$26,MATCH($AD61,※編集不可※選択項目!$B$17:$B$26,0)))</f>
        <v/>
      </c>
      <c r="AG61" s="28">
        <f>IF($J61="",0,MATCH($J61,※編集不可※選択項目!$E$2:$E$7,0))</f>
        <v>0</v>
      </c>
      <c r="AH61" s="28" t="str">
        <f t="shared" si="9"/>
        <v/>
      </c>
      <c r="AI61" s="28" t="str">
        <f t="shared" si="10"/>
        <v/>
      </c>
      <c r="AJ61" s="28" t="str">
        <f t="shared" si="11"/>
        <v/>
      </c>
      <c r="AK61" s="28" t="str">
        <f>IFERROR(INDEX(※編集不可※選択項目!$G$29:$G$44,MATCH(AI61,※編集不可※選択項目!$B$29:$B$44,0)),"")</f>
        <v/>
      </c>
      <c r="AL61" s="21">
        <f t="shared" si="16"/>
        <v>0</v>
      </c>
      <c r="AM61" s="21">
        <f t="shared" si="12"/>
        <v>0</v>
      </c>
      <c r="AN61" s="21" t="str">
        <f t="shared" si="13"/>
        <v/>
      </c>
      <c r="AO61" s="6">
        <f t="shared" si="14"/>
        <v>0</v>
      </c>
      <c r="AP61" s="6">
        <f t="shared" si="15"/>
        <v>0</v>
      </c>
    </row>
    <row r="62" spans="1:42" x14ac:dyDescent="0.2"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</row>
    <row r="63" spans="1:42" x14ac:dyDescent="0.2">
      <c r="U63" s="143">
        <f>COUNTA(U12:U61)</f>
        <v>0</v>
      </c>
      <c r="AL63" s="144">
        <f>SUM(AL10,AL12:AL61)</f>
        <v>0</v>
      </c>
      <c r="AM63" s="144">
        <f>SUM(AM12:AM61)</f>
        <v>0</v>
      </c>
      <c r="AN63" s="144"/>
      <c r="AO63" s="144">
        <f>IF(COUNTIF(AO12:AO61,"&gt;=2"),2,1)</f>
        <v>1</v>
      </c>
      <c r="AP63" s="144">
        <f>SUM(AP12:AP61)</f>
        <v>0</v>
      </c>
    </row>
    <row r="64" spans="1:42" x14ac:dyDescent="0.2">
      <c r="AM64" s="144">
        <f>SUM(AL63:AM63)</f>
        <v>0</v>
      </c>
    </row>
  </sheetData>
  <sheetProtection algorithmName="SHA-512" hashValue="XTRZ8/HnnDgk/4l5POcKOt7+sHbqEslNMLwAGc94GsKZkoG5o8Uhh5wca2MehpD9TwRq+72ug9imKiMNzPtCuA==" saltValue="MkH4kZsizNdQg5lqIi4hvQ==" spinCount="100000" sheet="1" objects="1" scenarios="1" autoFilter="0"/>
  <autoFilter ref="A10:AP10" xr:uid="{E5984E2D-849B-41CF-83B3-A359CF1C7A35}"/>
  <dataConsolidate/>
  <mergeCells count="34">
    <mergeCell ref="AD8:AD9"/>
    <mergeCell ref="AG8:AG9"/>
    <mergeCell ref="AH8:AH9"/>
    <mergeCell ref="AI8:AI9"/>
    <mergeCell ref="AA8:AA9"/>
    <mergeCell ref="AB8:AB9"/>
    <mergeCell ref="AC8:AC9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A1:G1"/>
    <mergeCell ref="A2:B2"/>
    <mergeCell ref="C2:D2"/>
    <mergeCell ref="F2:G2"/>
    <mergeCell ref="A3:E4"/>
    <mergeCell ref="X9:X10"/>
    <mergeCell ref="Y9:Y10"/>
    <mergeCell ref="I1:K1"/>
    <mergeCell ref="J2:K2"/>
    <mergeCell ref="J3:K3"/>
    <mergeCell ref="J4:K4"/>
    <mergeCell ref="Q9:Q10"/>
    <mergeCell ref="P9:P10"/>
    <mergeCell ref="U9:W9"/>
    <mergeCell ref="R9:R10"/>
    <mergeCell ref="S9:S10"/>
    <mergeCell ref="T9:T10"/>
  </mergeCells>
  <phoneticPr fontId="18"/>
  <conditionalFormatting sqref="G12:G61">
    <cfRule type="expression" dxfId="8" priority="46">
      <formula>$AO12&gt;=2</formula>
    </cfRule>
  </conditionalFormatting>
  <conditionalFormatting sqref="O12:O61">
    <cfRule type="expression" dxfId="7" priority="45">
      <formula>$AP12=1</formula>
    </cfRule>
  </conditionalFormatting>
  <conditionalFormatting sqref="F12:M61">
    <cfRule type="expression" dxfId="6" priority="26">
      <formula>AND($C12&lt;&gt;"",F12="")</formula>
    </cfRule>
  </conditionalFormatting>
  <conditionalFormatting sqref="Q12:Q61">
    <cfRule type="expression" dxfId="5" priority="1">
      <formula>COUNTIF($G12,"*■*")=0</formula>
    </cfRule>
    <cfRule type="expression" dxfId="4" priority="28">
      <formula>$AM12=1</formula>
    </cfRule>
  </conditionalFormatting>
  <conditionalFormatting sqref="C2:D2 F2:G2 G3">
    <cfRule type="expression" dxfId="3" priority="16">
      <formula>AND($G$4&gt;0,C2="")</formula>
    </cfRule>
  </conditionalFormatting>
  <conditionalFormatting sqref="J2">
    <cfRule type="expression" dxfId="2" priority="29">
      <formula>$AM$64&gt;=1</formula>
    </cfRule>
  </conditionalFormatting>
  <conditionalFormatting sqref="J3">
    <cfRule type="expression" dxfId="1" priority="30">
      <formula>$AO$63=2</formula>
    </cfRule>
  </conditionalFormatting>
  <conditionalFormatting sqref="J4">
    <cfRule type="expression" dxfId="0" priority="44">
      <formula>$AP$63&gt;=1</formula>
    </cfRule>
  </conditionalFormatting>
  <dataValidations xWindow="586" yWindow="370" count="17">
    <dataValidation imeMode="fullKatakana" operator="lessThanOrEqual" allowBlank="1" showInputMessage="1" showErrorMessage="1" sqref="E2" xr:uid="{E79E56C9-DEFF-4BEE-8EEE-C7386427F888}"/>
    <dataValidation type="textLength" operator="lessThanOrEqual" allowBlank="1" showInputMessage="1" showErrorMessage="1" errorTitle="無効な入力" error="40字以内で入力してください。" sqref="F12:G61" xr:uid="{03A404ED-0885-4F9B-990B-AEBB52B2BE20}">
      <formula1>40</formula1>
    </dataValidation>
    <dataValidation type="textLength" operator="lessThanOrEqual" allowBlank="1" showInputMessage="1" showErrorMessage="1" error="40字以内で入力してください。" sqref="C2:D2" xr:uid="{0769623C-F0D3-4C7A-8611-0CF1B5407B4C}">
      <formula1>40</formula1>
    </dataValidation>
    <dataValidation type="custom" operator="lessThanOrEqual" allowBlank="1" showInputMessage="1" showErrorMessage="1" errorTitle="無効な入力" error="小数点第二位までの数値を入力してください。" sqref="M12:M61" xr:uid="{737720B0-3302-4D85-A5B4-58A01B11756B}">
      <formula1>$M12*100=INT($M12*100)</formula1>
    </dataValidation>
    <dataValidation type="list" showInputMessage="1" showErrorMessage="1" sqref="J12:J61" xr:uid="{339BBC4D-DAB4-4AEE-92B8-D21F9FD5EEE7}">
      <formula1>OFFSET($AE12,0,0,1,COUNTIF($AE12:$AF12,"&lt;&gt;0"))</formula1>
    </dataValidation>
    <dataValidation type="whole" allowBlank="1" showInputMessage="1" showErrorMessage="1" errorTitle="無効な入力" error="45(℃)以上、4桁以内の数値を入力してください。" sqref="K12:K61" xr:uid="{5A9DBCCD-57A0-4D80-BBD5-C377CBAA04EE}">
      <formula1>45</formula1>
      <formula2>9999</formula2>
    </dataValidation>
    <dataValidation type="custom" operator="lessThanOrEqual" allowBlank="1" showInputMessage="1" showErrorMessage="1" errorTitle="無効な入力" error="小数点第二位までの数値を入力してください。" sqref="L12:L61" xr:uid="{A343374A-A25C-456E-B01A-D1BA112A5A5B}">
      <formula1>$L12*100=INT($L12*100)</formula1>
    </dataValidation>
    <dataValidation allowBlank="1" showInputMessage="1" sqref="P9:W9" xr:uid="{4883C909-A138-4E2C-8CC4-29F751F963D3}"/>
    <dataValidation type="textLength" operator="lessThanOrEqual" allowBlank="1" showInputMessage="1" showErrorMessage="1" errorTitle="無効な入力" error="40文字以下で入力してください。" sqref="R11:R61" xr:uid="{D8B085FD-AC6B-4A04-BB57-98F80233F597}">
      <formula1>40</formula1>
    </dataValidation>
    <dataValidation type="list" allowBlank="1" showInputMessage="1" showErrorMessage="1" sqref="U11:U61" xr:uid="{3422B0EF-53EE-41A9-A44A-D86B06536965}">
      <formula1>"✓"</formula1>
    </dataValidation>
    <dataValidation type="custom" allowBlank="1" showInputMessage="1" showErrorMessage="1" errorTitle="無効な入力" error="整数で値を入力して下さい。" sqref="P11" xr:uid="{1ECBC41F-20C1-4A74-9911-57762955E401}">
      <formula1>P11=INT(P11)</formula1>
    </dataValidation>
    <dataValidation type="list" allowBlank="1" showInputMessage="1" showErrorMessage="1" sqref="V11:V61" xr:uid="{827417F3-8308-4E98-89B8-17EDD8B6FE7B}">
      <formula1>"OK,NG"</formula1>
    </dataValidation>
    <dataValidation type="textLength" imeMode="fullKatakana" operator="lessThanOrEqual" allowBlank="1" showInputMessage="1" showErrorMessage="1" error="全角カタカナで入力してください。_x000a_法人格は不要です。" sqref="F2:H2" xr:uid="{B3C824BD-6405-4064-BE9E-A73A6556F544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sqref="H3" xr:uid="{068A3C14-8FD9-42BC-8DAD-FE0FA19C76C2}">
      <formula1>44256</formula1>
    </dataValidation>
    <dataValidation type="textLength" operator="lessThanOrEqual" allowBlank="1" showInputMessage="1" showErrorMessage="1" error="200文字以内で入力してください。" sqref="Q11:Q61" xr:uid="{B8788F56-DD97-4B2D-8A5C-8301A285AC61}">
      <formula1>200</formula1>
    </dataValidation>
    <dataValidation type="custom" allowBlank="1" showInputMessage="1" showErrorMessage="1" errorTitle="無効な入力" error="整数で値を入力してください。" sqref="P12:P61" xr:uid="{4F4730BF-BC68-455D-BB72-5B1E2EEE3259}">
      <formula1>P12=INT(P12)</formula1>
    </dataValidation>
    <dataValidation type="list" allowBlank="1" showInputMessage="1" showErrorMessage="1" sqref="S12:S61" xr:uid="{A0792724-5222-4F63-A2FC-D1D7FAB5D0E5}">
      <formula1>"そのまま,移動,自由記入"</formula1>
    </dataValidation>
  </dataValidations>
  <pageMargins left="0.23622047244094491" right="0.23622047244094491" top="0.74803149606299213" bottom="0.74803149606299213" header="0.31496062992125984" footer="0.31496062992125984"/>
  <pageSetup paperSize="8" scale="33" fitToHeight="0" orientation="landscape" r:id="rId1"/>
  <headerFooter>
    <oddHeader>&amp;R&amp;20&amp;F</oddHeader>
    <oddFooter>&amp;C&amp;28&amp;P/&amp;N</oddFooter>
  </headerFooter>
  <rowBreaks count="1" manualBreakCount="1">
    <brk id="41" max="2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86" yWindow="370" count="3">
        <x14:dataValidation type="list" allowBlank="1" showInputMessage="1" showErrorMessage="1" xr:uid="{B2BAA41B-AA7B-4CE7-A0A8-3A2BDFF3AF7D}">
          <x14:formula1>
            <xm:f>※編集不可※選択項目!$B$2</xm:f>
          </x14:formula1>
          <xm:sqref>C12:C61</xm:sqref>
        </x14:dataValidation>
        <x14:dataValidation type="list" allowBlank="1" showInputMessage="1" showErrorMessage="1" xr:uid="{F71755F2-709A-4408-A11A-52C307AD5D8F}">
          <x14:formula1>
            <xm:f>※編集不可※選択項目!$C$2:$C$6</xm:f>
          </x14:formula1>
          <xm:sqref>H12:H61</xm:sqref>
        </x14:dataValidation>
        <x14:dataValidation type="list" allowBlank="1" showInputMessage="1" showErrorMessage="1" xr:uid="{5F5EBC88-C1D5-4F1D-A42D-BC4C87779CE7}">
          <x14:formula1>
            <xm:f>OFFSET(※編集不可※選択項目!$C$9,AA12,1,1,AB12)</xm:f>
          </x14:formula1>
          <xm:sqref>I12:I61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360A-8AC6-428F-AD01-295C4964031D}">
  <dimension ref="A52:K55"/>
  <sheetViews>
    <sheetView showGridLines="0" view="pageBreakPreview" zoomScale="85" zoomScaleNormal="100" zoomScaleSheetLayoutView="85" workbookViewId="0"/>
  </sheetViews>
  <sheetFormatPr defaultRowHeight="13" x14ac:dyDescent="0.2"/>
  <cols>
    <col min="11" max="11" width="9.6328125" customWidth="1"/>
  </cols>
  <sheetData>
    <row r="52" spans="1:11" x14ac:dyDescent="0.2">
      <c r="A52" s="220"/>
      <c r="B52" s="220"/>
      <c r="C52" s="220"/>
      <c r="D52" s="220"/>
      <c r="E52" s="220"/>
      <c r="F52" s="220"/>
      <c r="G52" s="220"/>
      <c r="H52" s="220"/>
      <c r="I52" s="220"/>
      <c r="J52" s="220"/>
      <c r="K52" s="220"/>
    </row>
    <row r="53" spans="1:11" x14ac:dyDescent="0.2">
      <c r="A53" s="167"/>
    </row>
    <row r="54" spans="1:11" ht="13.5" customHeight="1" x14ac:dyDescent="0.2">
      <c r="A54" s="167"/>
      <c r="B54" s="166"/>
      <c r="C54" s="166"/>
      <c r="D54" s="166"/>
      <c r="E54" s="166"/>
      <c r="F54" s="166"/>
      <c r="G54" s="166"/>
      <c r="H54" s="166"/>
      <c r="I54" s="166"/>
      <c r="J54" s="166"/>
      <c r="K54" s="166"/>
    </row>
    <row r="55" spans="1:11" x14ac:dyDescent="0.2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</row>
  </sheetData>
  <sheetProtection algorithmName="SHA-512" hashValue="GIiOXX+9TRl/xTaIxH2fMsR2lMh9q0tqApTyZD9/+DIA2z/hr+QO/cYfa19nHCR0EqPa2qCdfmZ3YowfJnu/Gw==" saltValue="t2eVGR9QWiSfCArphEOwYg==" spinCount="100000" sheet="1" objects="1" scenarios="1" selectLockedCells="1" selectUnlockedCells="1"/>
  <mergeCells count="1">
    <mergeCell ref="A52:K52"/>
  </mergeCells>
  <phoneticPr fontId="18"/>
  <pageMargins left="0.7" right="0.7" top="0.75" bottom="0.75" header="0.3" footer="0.3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6473-CF81-40A6-88B8-1639602D3BE2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53" customWidth="1"/>
    <col min="2" max="2" width="86.90625" style="53" customWidth="1"/>
    <col min="3" max="16384" width="9" style="53"/>
  </cols>
  <sheetData>
    <row r="1" spans="1:2" ht="30" customHeight="1" x14ac:dyDescent="0.2">
      <c r="A1" s="125" t="s">
        <v>46</v>
      </c>
    </row>
    <row r="2" spans="1:2" ht="22.5" customHeight="1" x14ac:dyDescent="0.2">
      <c r="A2" s="126" t="s">
        <v>47</v>
      </c>
      <c r="B2" s="127" t="s">
        <v>133</v>
      </c>
    </row>
    <row r="3" spans="1:2" ht="22.5" customHeight="1" x14ac:dyDescent="0.2">
      <c r="A3" s="126" t="s">
        <v>48</v>
      </c>
      <c r="B3" s="128" t="s">
        <v>134</v>
      </c>
    </row>
    <row r="4" spans="1:2" ht="19.5" customHeight="1" x14ac:dyDescent="0.2">
      <c r="A4" s="221" t="s">
        <v>49</v>
      </c>
      <c r="B4" s="224" t="s">
        <v>135</v>
      </c>
    </row>
    <row r="5" spans="1:2" ht="19.5" customHeight="1" x14ac:dyDescent="0.2">
      <c r="A5" s="222"/>
      <c r="B5" s="225"/>
    </row>
    <row r="6" spans="1:2" ht="19.5" customHeight="1" x14ac:dyDescent="0.2">
      <c r="A6" s="222"/>
      <c r="B6" s="225"/>
    </row>
    <row r="7" spans="1:2" ht="19.5" customHeight="1" x14ac:dyDescent="0.2">
      <c r="A7" s="222"/>
      <c r="B7" s="225"/>
    </row>
    <row r="8" spans="1:2" ht="19.5" customHeight="1" x14ac:dyDescent="0.2">
      <c r="A8" s="222"/>
      <c r="B8" s="225"/>
    </row>
    <row r="9" spans="1:2" ht="19.5" customHeight="1" x14ac:dyDescent="0.2">
      <c r="A9" s="222"/>
      <c r="B9" s="225"/>
    </row>
    <row r="10" spans="1:2" ht="19.5" customHeight="1" x14ac:dyDescent="0.2">
      <c r="A10" s="222"/>
      <c r="B10" s="225"/>
    </row>
    <row r="11" spans="1:2" ht="19.5" customHeight="1" x14ac:dyDescent="0.2">
      <c r="A11" s="222"/>
      <c r="B11" s="225"/>
    </row>
    <row r="12" spans="1:2" ht="19.5" customHeight="1" x14ac:dyDescent="0.2">
      <c r="A12" s="222"/>
      <c r="B12" s="225"/>
    </row>
    <row r="13" spans="1:2" ht="19.5" customHeight="1" x14ac:dyDescent="0.2">
      <c r="A13" s="222"/>
      <c r="B13" s="225"/>
    </row>
    <row r="14" spans="1:2" ht="19.5" customHeight="1" x14ac:dyDescent="0.2">
      <c r="A14" s="222"/>
      <c r="B14" s="225"/>
    </row>
    <row r="15" spans="1:2" ht="19.5" customHeight="1" x14ac:dyDescent="0.2">
      <c r="A15" s="222"/>
      <c r="B15" s="225"/>
    </row>
    <row r="16" spans="1:2" ht="19.5" customHeight="1" x14ac:dyDescent="0.2">
      <c r="A16" s="222"/>
      <c r="B16" s="225"/>
    </row>
    <row r="17" spans="1:2" ht="19.5" customHeight="1" x14ac:dyDescent="0.2">
      <c r="A17" s="222"/>
      <c r="B17" s="225"/>
    </row>
    <row r="18" spans="1:2" ht="19.5" customHeight="1" x14ac:dyDescent="0.2">
      <c r="A18" s="222"/>
      <c r="B18" s="225"/>
    </row>
    <row r="19" spans="1:2" ht="19.5" customHeight="1" x14ac:dyDescent="0.2">
      <c r="A19" s="222"/>
      <c r="B19" s="225"/>
    </row>
    <row r="20" spans="1:2" ht="19.5" customHeight="1" x14ac:dyDescent="0.2">
      <c r="A20" s="222"/>
      <c r="B20" s="225"/>
    </row>
    <row r="21" spans="1:2" ht="19.5" customHeight="1" x14ac:dyDescent="0.2">
      <c r="A21" s="222"/>
      <c r="B21" s="225"/>
    </row>
    <row r="22" spans="1:2" ht="19.5" customHeight="1" x14ac:dyDescent="0.2">
      <c r="A22" s="222"/>
      <c r="B22" s="225"/>
    </row>
    <row r="23" spans="1:2" ht="19.5" customHeight="1" x14ac:dyDescent="0.2">
      <c r="A23" s="222"/>
      <c r="B23" s="225"/>
    </row>
    <row r="24" spans="1:2" ht="19.5" customHeight="1" x14ac:dyDescent="0.2">
      <c r="A24" s="222"/>
      <c r="B24" s="225"/>
    </row>
    <row r="25" spans="1:2" ht="19.5" customHeight="1" x14ac:dyDescent="0.2">
      <c r="A25" s="222"/>
      <c r="B25" s="225"/>
    </row>
    <row r="26" spans="1:2" ht="19.5" customHeight="1" x14ac:dyDescent="0.2">
      <c r="A26" s="222"/>
      <c r="B26" s="225"/>
    </row>
    <row r="27" spans="1:2" ht="19.5" customHeight="1" x14ac:dyDescent="0.2">
      <c r="A27" s="223"/>
      <c r="B27" s="226"/>
    </row>
  </sheetData>
  <sheetProtection algorithmName="SHA-512" hashValue="LjIZu/z7Hch7WT15Mp0Lxt8AVCji1JRp017SLfoS6vrWTZhUwQF+K/i+uALspdS8qBKxhOmPl643CGBjCIltxw==" saltValue="UR/t+Zzl6AUZYLoCBVHpag==" spinCount="100000" sheet="1" objects="1" scenarios="1"/>
  <mergeCells count="2">
    <mergeCell ref="A4:A27"/>
    <mergeCell ref="B4:B27"/>
  </mergeCells>
  <phoneticPr fontId="18"/>
  <hyperlinks>
    <hyperlink ref="B2" r:id="rId1" xr:uid="{C7B6F649-5610-40EE-8105-4EB574AF8E0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2586-467D-453B-AFEE-267149307F29}">
  <dimension ref="A1:G44"/>
  <sheetViews>
    <sheetView zoomScale="85" zoomScaleNormal="85" workbookViewId="0"/>
  </sheetViews>
  <sheetFormatPr defaultColWidth="9" defaultRowHeight="16" x14ac:dyDescent="0.2"/>
  <cols>
    <col min="1" max="2" width="18.453125" style="17" bestFit="1" customWidth="1"/>
    <col min="3" max="3" width="28.36328125" style="17" customWidth="1"/>
    <col min="4" max="4" width="40" style="17" bestFit="1" customWidth="1"/>
    <col min="5" max="7" width="40" style="17" customWidth="1"/>
    <col min="8" max="8" width="28.36328125" style="17" bestFit="1" customWidth="1"/>
    <col min="9" max="16384" width="9" style="17"/>
  </cols>
  <sheetData>
    <row r="1" spans="1:7" ht="30" customHeight="1" x14ac:dyDescent="0.2">
      <c r="A1" s="114" t="s">
        <v>19</v>
      </c>
      <c r="B1" s="114" t="s">
        <v>18</v>
      </c>
      <c r="C1" s="114" t="s">
        <v>28</v>
      </c>
      <c r="D1" s="114" t="s">
        <v>99</v>
      </c>
      <c r="E1" s="114" t="s">
        <v>100</v>
      </c>
      <c r="F1" s="115"/>
      <c r="G1" s="115"/>
    </row>
    <row r="2" spans="1:7" ht="45" customHeight="1" x14ac:dyDescent="0.2">
      <c r="A2" s="116" t="s">
        <v>71</v>
      </c>
      <c r="B2" s="116" t="s">
        <v>33</v>
      </c>
      <c r="C2" s="116" t="s">
        <v>34</v>
      </c>
      <c r="D2" s="117" t="s">
        <v>50</v>
      </c>
      <c r="E2" s="116" t="s">
        <v>37</v>
      </c>
      <c r="F2" s="115"/>
      <c r="G2" s="115"/>
    </row>
    <row r="3" spans="1:7" ht="45" customHeight="1" x14ac:dyDescent="0.2">
      <c r="A3" s="115"/>
      <c r="B3" s="115"/>
      <c r="C3" s="116" t="s">
        <v>35</v>
      </c>
      <c r="D3" s="117" t="s">
        <v>53</v>
      </c>
      <c r="E3" s="116" t="s">
        <v>94</v>
      </c>
      <c r="F3" s="115"/>
      <c r="G3" s="115"/>
    </row>
    <row r="4" spans="1:7" ht="45" customHeight="1" x14ac:dyDescent="0.2">
      <c r="A4" s="115"/>
      <c r="B4" s="115"/>
      <c r="C4" s="116" t="s">
        <v>43</v>
      </c>
      <c r="D4" s="117" t="s">
        <v>52</v>
      </c>
      <c r="E4" s="116" t="s">
        <v>55</v>
      </c>
      <c r="F4" s="115"/>
      <c r="G4" s="115"/>
    </row>
    <row r="5" spans="1:7" ht="45" customHeight="1" x14ac:dyDescent="0.2">
      <c r="A5" s="115"/>
      <c r="B5" s="115"/>
      <c r="C5" s="116" t="s">
        <v>44</v>
      </c>
      <c r="D5" s="117" t="s">
        <v>54</v>
      </c>
      <c r="E5" s="116" t="s">
        <v>58</v>
      </c>
      <c r="F5" s="115"/>
      <c r="G5" s="115"/>
    </row>
    <row r="6" spans="1:7" ht="45" customHeight="1" x14ac:dyDescent="0.2">
      <c r="A6" s="115"/>
      <c r="B6" s="115"/>
      <c r="C6" s="116" t="s">
        <v>87</v>
      </c>
      <c r="D6" s="117" t="s">
        <v>51</v>
      </c>
      <c r="E6" s="116" t="s">
        <v>38</v>
      </c>
      <c r="F6" s="115"/>
      <c r="G6" s="115"/>
    </row>
    <row r="7" spans="1:7" ht="45" customHeight="1" x14ac:dyDescent="0.2">
      <c r="A7" s="115"/>
      <c r="B7" s="115"/>
      <c r="C7" s="115"/>
      <c r="D7" s="117" t="s">
        <v>88</v>
      </c>
      <c r="E7" s="117" t="s">
        <v>96</v>
      </c>
      <c r="F7" s="115"/>
      <c r="G7" s="115"/>
    </row>
    <row r="8" spans="1:7" ht="30" customHeight="1" x14ac:dyDescent="0.2">
      <c r="A8" s="115"/>
      <c r="B8" s="115"/>
      <c r="C8" s="115"/>
      <c r="D8" s="115"/>
      <c r="E8" s="115"/>
      <c r="F8" s="115"/>
      <c r="G8" s="115"/>
    </row>
    <row r="9" spans="1:7" ht="30" customHeight="1" x14ac:dyDescent="0.2">
      <c r="A9" s="118" t="s">
        <v>124</v>
      </c>
      <c r="B9" s="115"/>
      <c r="C9" s="114" t="s">
        <v>28</v>
      </c>
      <c r="D9" s="227" t="s">
        <v>39</v>
      </c>
      <c r="E9" s="229"/>
      <c r="F9" s="229"/>
      <c r="G9" s="228"/>
    </row>
    <row r="10" spans="1:7" ht="45" customHeight="1" x14ac:dyDescent="0.2">
      <c r="A10" s="115"/>
      <c r="B10" s="115"/>
      <c r="C10" s="116" t="s">
        <v>34</v>
      </c>
      <c r="D10" s="117" t="s">
        <v>50</v>
      </c>
      <c r="E10" s="117" t="s">
        <v>53</v>
      </c>
      <c r="F10" s="117" t="s">
        <v>52</v>
      </c>
      <c r="G10" s="117" t="s">
        <v>54</v>
      </c>
    </row>
    <row r="11" spans="1:7" ht="45" customHeight="1" x14ac:dyDescent="0.2">
      <c r="A11" s="115"/>
      <c r="B11" s="115"/>
      <c r="C11" s="116" t="s">
        <v>35</v>
      </c>
      <c r="D11" s="117" t="s">
        <v>51</v>
      </c>
      <c r="E11" s="117" t="s">
        <v>89</v>
      </c>
      <c r="F11" s="115"/>
      <c r="G11" s="115"/>
    </row>
    <row r="12" spans="1:7" ht="45" customHeight="1" x14ac:dyDescent="0.2">
      <c r="A12" s="115"/>
      <c r="B12" s="115"/>
      <c r="C12" s="116" t="s">
        <v>43</v>
      </c>
      <c r="D12" s="117" t="s">
        <v>50</v>
      </c>
      <c r="E12" s="117" t="s">
        <v>52</v>
      </c>
      <c r="F12" s="115"/>
      <c r="G12" s="115"/>
    </row>
    <row r="13" spans="1:7" ht="45" customHeight="1" x14ac:dyDescent="0.2">
      <c r="A13" s="119"/>
      <c r="B13" s="119"/>
      <c r="C13" s="116" t="s">
        <v>44</v>
      </c>
      <c r="D13" s="117" t="s">
        <v>51</v>
      </c>
      <c r="E13" s="115"/>
      <c r="F13" s="115"/>
      <c r="G13" s="115"/>
    </row>
    <row r="14" spans="1:7" ht="45" customHeight="1" x14ac:dyDescent="0.2">
      <c r="A14" s="119"/>
      <c r="B14" s="119"/>
      <c r="C14" s="116" t="s">
        <v>87</v>
      </c>
      <c r="D14" s="117" t="s">
        <v>90</v>
      </c>
      <c r="E14" s="115"/>
      <c r="F14" s="115"/>
      <c r="G14" s="115"/>
    </row>
    <row r="15" spans="1:7" ht="30" customHeight="1" x14ac:dyDescent="0.2">
      <c r="A15" s="115"/>
      <c r="B15" s="115"/>
      <c r="C15" s="115"/>
      <c r="D15" s="115"/>
      <c r="E15" s="115"/>
      <c r="F15" s="115"/>
      <c r="G15" s="115"/>
    </row>
    <row r="16" spans="1:7" ht="30" customHeight="1" x14ac:dyDescent="0.2">
      <c r="A16" s="120" t="s">
        <v>125</v>
      </c>
      <c r="B16" s="114" t="s">
        <v>98</v>
      </c>
      <c r="C16" s="114" t="s">
        <v>28</v>
      </c>
      <c r="D16" s="114" t="s">
        <v>99</v>
      </c>
      <c r="E16" s="227" t="s">
        <v>100</v>
      </c>
      <c r="F16" s="228"/>
      <c r="G16" s="115"/>
    </row>
    <row r="17" spans="1:7" ht="45" customHeight="1" x14ac:dyDescent="0.2">
      <c r="A17" s="115"/>
      <c r="B17" s="116" t="str">
        <f>MATCH($C$17,$C$2:$C$6,0)&amp;"-"&amp;MATCH(D17,$D$2:$D$7,0)</f>
        <v>1-1</v>
      </c>
      <c r="C17" s="231" t="s">
        <v>34</v>
      </c>
      <c r="D17" s="117" t="s">
        <v>50</v>
      </c>
      <c r="E17" s="116" t="s">
        <v>42</v>
      </c>
      <c r="F17" s="115"/>
      <c r="G17" s="115"/>
    </row>
    <row r="18" spans="1:7" ht="45" customHeight="1" x14ac:dyDescent="0.2">
      <c r="A18" s="115"/>
      <c r="B18" s="116" t="str">
        <f>MATCH($C$17,$C$2:$C$6,0)&amp;"-"&amp;MATCH(D18,$D$2:$D$7,0)</f>
        <v>1-2</v>
      </c>
      <c r="C18" s="232"/>
      <c r="D18" s="121" t="s">
        <v>53</v>
      </c>
      <c r="E18" s="122" t="s">
        <v>37</v>
      </c>
      <c r="F18" s="116" t="s">
        <v>55</v>
      </c>
      <c r="G18" s="115"/>
    </row>
    <row r="19" spans="1:7" ht="45" customHeight="1" x14ac:dyDescent="0.2">
      <c r="A19" s="115"/>
      <c r="B19" s="116" t="str">
        <f>MATCH($C$17,$C$2:$C$6,0)&amp;"-"&amp;MATCH(D19,$D$2:$D$7,0)</f>
        <v>1-3</v>
      </c>
      <c r="C19" s="232"/>
      <c r="D19" s="121" t="s">
        <v>52</v>
      </c>
      <c r="E19" s="122" t="s">
        <v>55</v>
      </c>
      <c r="F19" s="116" t="s">
        <v>58</v>
      </c>
      <c r="G19" s="115"/>
    </row>
    <row r="20" spans="1:7" ht="45" customHeight="1" x14ac:dyDescent="0.2">
      <c r="A20" s="115"/>
      <c r="B20" s="116" t="str">
        <f>MATCH($C$17,$C$2:$C$6,0)&amp;"-"&amp;MATCH(D20,$D$2:$D$7,0)</f>
        <v>1-4</v>
      </c>
      <c r="C20" s="232"/>
      <c r="D20" s="121" t="s">
        <v>54</v>
      </c>
      <c r="E20" s="122" t="s">
        <v>36</v>
      </c>
      <c r="F20" s="116" t="s">
        <v>56</v>
      </c>
      <c r="G20" s="115"/>
    </row>
    <row r="21" spans="1:7" ht="45" customHeight="1" x14ac:dyDescent="0.2">
      <c r="A21" s="115"/>
      <c r="B21" s="116" t="str">
        <f>MATCH($C$21,$C$2:$C$6,0)&amp;"-"&amp;MATCH(D21,$D$2:$D$7,0)</f>
        <v>2-5</v>
      </c>
      <c r="C21" s="230" t="s">
        <v>35</v>
      </c>
      <c r="D21" s="121" t="s">
        <v>51</v>
      </c>
      <c r="E21" s="116" t="s">
        <v>36</v>
      </c>
      <c r="F21" s="123" t="s">
        <v>38</v>
      </c>
      <c r="G21" s="115"/>
    </row>
    <row r="22" spans="1:7" ht="45" customHeight="1" x14ac:dyDescent="0.2">
      <c r="A22" s="115"/>
      <c r="B22" s="116" t="str">
        <f>MATCH($C$21,$C$2:$C$6,0)&amp;"-"&amp;MATCH(D22,$D$2:$D$7,0)</f>
        <v>2-6</v>
      </c>
      <c r="C22" s="230"/>
      <c r="D22" s="117" t="s">
        <v>88</v>
      </c>
      <c r="E22" s="116" t="s">
        <v>97</v>
      </c>
      <c r="F22" s="115"/>
      <c r="G22" s="115"/>
    </row>
    <row r="23" spans="1:7" ht="45" customHeight="1" x14ac:dyDescent="0.2">
      <c r="A23" s="115"/>
      <c r="B23" s="116" t="str">
        <f>MATCH($C$23,$C$2:$C$6,0)&amp;"-"&amp;MATCH(D23,$D$2:$D$7,0)</f>
        <v>3-1</v>
      </c>
      <c r="C23" s="230" t="s">
        <v>45</v>
      </c>
      <c r="D23" s="117" t="s">
        <v>57</v>
      </c>
      <c r="E23" s="116" t="s">
        <v>94</v>
      </c>
      <c r="F23" s="115"/>
      <c r="G23" s="115"/>
    </row>
    <row r="24" spans="1:7" ht="45" customHeight="1" x14ac:dyDescent="0.2">
      <c r="A24" s="115"/>
      <c r="B24" s="116" t="str">
        <f>MATCH($C$23,$C$2:$C$6,0)&amp;"-"&amp;MATCH(D24,$D$2:$D$7,0)</f>
        <v>3-3</v>
      </c>
      <c r="C24" s="230"/>
      <c r="D24" s="117" t="s">
        <v>52</v>
      </c>
      <c r="E24" s="116" t="s">
        <v>36</v>
      </c>
      <c r="F24" s="115"/>
      <c r="G24" s="115"/>
    </row>
    <row r="25" spans="1:7" ht="45" customHeight="1" x14ac:dyDescent="0.2">
      <c r="A25" s="115"/>
      <c r="B25" s="116" t="str">
        <f>MATCH($C$25,$C$2:$C$6,0)&amp;"-"&amp;MATCH(D25,$D$2:$D$7,0)</f>
        <v>4-5</v>
      </c>
      <c r="C25" s="116" t="s">
        <v>44</v>
      </c>
      <c r="D25" s="117" t="s">
        <v>51</v>
      </c>
      <c r="E25" s="116" t="s">
        <v>36</v>
      </c>
      <c r="F25" s="115"/>
      <c r="G25" s="115"/>
    </row>
    <row r="26" spans="1:7" ht="45" customHeight="1" x14ac:dyDescent="0.2">
      <c r="A26" s="115"/>
      <c r="B26" s="116" t="str">
        <f>MATCH($C$26,$C$2:$C$6,0)&amp;"-"&amp;MATCH(D26,$D$2:$D$7,0)</f>
        <v>5-6</v>
      </c>
      <c r="C26" s="116" t="s">
        <v>87</v>
      </c>
      <c r="D26" s="117" t="s">
        <v>90</v>
      </c>
      <c r="E26" s="117" t="s">
        <v>96</v>
      </c>
      <c r="F26" s="115"/>
      <c r="G26" s="115"/>
    </row>
    <row r="27" spans="1:7" ht="30" customHeight="1" x14ac:dyDescent="0.2">
      <c r="A27" s="115"/>
      <c r="B27" s="115"/>
      <c r="C27" s="115"/>
      <c r="D27" s="115"/>
      <c r="E27" s="115"/>
      <c r="F27" s="115"/>
      <c r="G27" s="115"/>
    </row>
    <row r="28" spans="1:7" ht="30" customHeight="1" x14ac:dyDescent="0.2">
      <c r="A28" s="120" t="s">
        <v>126</v>
      </c>
      <c r="B28" s="114" t="s">
        <v>98</v>
      </c>
      <c r="C28" s="114" t="s">
        <v>28</v>
      </c>
      <c r="D28" s="114" t="s">
        <v>99</v>
      </c>
      <c r="E28" s="114" t="s">
        <v>100</v>
      </c>
      <c r="F28" s="114" t="s">
        <v>111</v>
      </c>
      <c r="G28" s="114" t="s">
        <v>115</v>
      </c>
    </row>
    <row r="29" spans="1:7" ht="45" customHeight="1" x14ac:dyDescent="0.2">
      <c r="A29" s="115"/>
      <c r="B29" s="116" t="str">
        <f>MATCH($C$29,$C$2:$C$6,0)&amp;"-"&amp;MATCH(D29,$D$2:$D$7,0)&amp;"-"&amp;MATCH(E29,$E$2:$E$7,0)&amp;"-1"</f>
        <v>1-1-3-1</v>
      </c>
      <c r="C29" s="230" t="s">
        <v>34</v>
      </c>
      <c r="D29" s="233" t="s">
        <v>50</v>
      </c>
      <c r="E29" s="230" t="s">
        <v>42</v>
      </c>
      <c r="F29" s="116" t="s">
        <v>112</v>
      </c>
      <c r="G29" s="124">
        <v>4.2699999999999996</v>
      </c>
    </row>
    <row r="30" spans="1:7" ht="45" customHeight="1" x14ac:dyDescent="0.2">
      <c r="A30" s="115"/>
      <c r="B30" s="116" t="str">
        <f>MATCH($C$29,$C$2:$C$6,0)&amp;"-"&amp;MATCH(D29,$D$2:$D$7,0)&amp;"-"&amp;MATCH(E29,$E$2:$E$7,0)&amp;"-2"</f>
        <v>1-1-3-2</v>
      </c>
      <c r="C30" s="230"/>
      <c r="D30" s="233"/>
      <c r="E30" s="230"/>
      <c r="F30" s="116" t="s">
        <v>113</v>
      </c>
      <c r="G30" s="124">
        <v>3.79</v>
      </c>
    </row>
    <row r="31" spans="1:7" ht="45" customHeight="1" x14ac:dyDescent="0.2">
      <c r="A31" s="115"/>
      <c r="B31" s="116" t="str">
        <f>MATCH($C$29,$C$2:$C$6,0)&amp;"-"&amp;MATCH(D31,$D$2:$D$7,0)&amp;"-"&amp;MATCH(E31,$E$2:$E$7,0)</f>
        <v>1-2-1</v>
      </c>
      <c r="C31" s="230"/>
      <c r="D31" s="233" t="s">
        <v>53</v>
      </c>
      <c r="E31" s="116" t="s">
        <v>37</v>
      </c>
      <c r="F31" s="116" t="s">
        <v>114</v>
      </c>
      <c r="G31" s="124">
        <v>2.75</v>
      </c>
    </row>
    <row r="32" spans="1:7" ht="45" customHeight="1" x14ac:dyDescent="0.2">
      <c r="A32" s="115"/>
      <c r="B32" s="116" t="str">
        <f>MATCH($C$29,$C$2:$C$6,0)&amp;"-"&amp;MATCH(D31,$D$2:$D$7,0)&amp;"-"&amp;MATCH(E32,$E$2:$E$7,0)&amp;"-1"</f>
        <v>1-2-3-1</v>
      </c>
      <c r="C32" s="230"/>
      <c r="D32" s="233"/>
      <c r="E32" s="230" t="s">
        <v>55</v>
      </c>
      <c r="F32" s="116" t="s">
        <v>112</v>
      </c>
      <c r="G32" s="124">
        <v>2.88</v>
      </c>
    </row>
    <row r="33" spans="1:7" ht="45" customHeight="1" x14ac:dyDescent="0.2">
      <c r="A33" s="115"/>
      <c r="B33" s="116" t="str">
        <f>MATCH($C$29,$C$2:$C$6,0)&amp;"-"&amp;MATCH(D31,$D$2:$D$7,0)&amp;"-"&amp;MATCH(E32,$E$2:$E$7,0)&amp;"-2"</f>
        <v>1-2-3-2</v>
      </c>
      <c r="C33" s="230"/>
      <c r="D33" s="233"/>
      <c r="E33" s="230"/>
      <c r="F33" s="116" t="s">
        <v>113</v>
      </c>
      <c r="G33" s="124">
        <v>3.19</v>
      </c>
    </row>
    <row r="34" spans="1:7" ht="45" customHeight="1" x14ac:dyDescent="0.2">
      <c r="A34" s="115"/>
      <c r="B34" s="116" t="str">
        <f>MATCH($C$29,$C$2:$C$6,0)&amp;"-"&amp;MATCH(D34,$D$2:$D$7,0)&amp;"-"&amp;MATCH(E34,$E$2:$E$7,0)</f>
        <v>1-3-3</v>
      </c>
      <c r="C34" s="230"/>
      <c r="D34" s="233" t="s">
        <v>52</v>
      </c>
      <c r="E34" s="116" t="s">
        <v>55</v>
      </c>
      <c r="F34" s="116" t="s">
        <v>114</v>
      </c>
      <c r="G34" s="124">
        <v>2.2000000000000002</v>
      </c>
    </row>
    <row r="35" spans="1:7" ht="45" customHeight="1" x14ac:dyDescent="0.2">
      <c r="A35" s="115"/>
      <c r="B35" s="116" t="str">
        <f>MATCH($C$29,$C$2:$C$6,0)&amp;"-"&amp;MATCH(D34,$D$2:$D$7,0)&amp;"-"&amp;MATCH(E35,$E$2:$E$7,0)</f>
        <v>1-3-4</v>
      </c>
      <c r="C35" s="230"/>
      <c r="D35" s="233"/>
      <c r="E35" s="116" t="s">
        <v>58</v>
      </c>
      <c r="F35" s="116" t="s">
        <v>114</v>
      </c>
      <c r="G35" s="124">
        <v>3.38</v>
      </c>
    </row>
    <row r="36" spans="1:7" ht="45" customHeight="1" x14ac:dyDescent="0.2">
      <c r="A36" s="115"/>
      <c r="B36" s="116" t="str">
        <f>MATCH($C$29,$C$2:$C$6,0)&amp;"-"&amp;MATCH(D36,$D$2:$D$7,0)&amp;"-"&amp;MATCH(E36,$E$2:$E$7,0)</f>
        <v>1-4-3</v>
      </c>
      <c r="C36" s="230"/>
      <c r="D36" s="233" t="s">
        <v>54</v>
      </c>
      <c r="E36" s="116" t="s">
        <v>36</v>
      </c>
      <c r="F36" s="116" t="s">
        <v>114</v>
      </c>
      <c r="G36" s="124">
        <v>2.74</v>
      </c>
    </row>
    <row r="37" spans="1:7" ht="45" customHeight="1" x14ac:dyDescent="0.2">
      <c r="A37" s="115"/>
      <c r="B37" s="116" t="str">
        <f>MATCH($C$29,$C$2:$C$6,0)&amp;"-"&amp;MATCH(D36,$D$2:$D$7,0)&amp;"-"&amp;MATCH(E37,$E$2:$E$7,0)</f>
        <v>1-4-5</v>
      </c>
      <c r="C37" s="230"/>
      <c r="D37" s="233"/>
      <c r="E37" s="116" t="s">
        <v>38</v>
      </c>
      <c r="F37" s="116" t="s">
        <v>114</v>
      </c>
      <c r="G37" s="124">
        <v>4</v>
      </c>
    </row>
    <row r="38" spans="1:7" ht="45" customHeight="1" x14ac:dyDescent="0.2">
      <c r="A38" s="115"/>
      <c r="B38" s="116" t="str">
        <f>MATCH($C$38,$C$2:$C$6,0)&amp;"-"&amp;MATCH(D38,$D$2:$D$7,0)&amp;"-"&amp;MATCH(E38,$E$2:$E$7,0)</f>
        <v>2-5-3</v>
      </c>
      <c r="C38" s="230" t="s">
        <v>35</v>
      </c>
      <c r="D38" s="233" t="s">
        <v>51</v>
      </c>
      <c r="E38" s="116" t="s">
        <v>36</v>
      </c>
      <c r="F38" s="116" t="s">
        <v>114</v>
      </c>
      <c r="G38" s="124">
        <v>4.2300000000000004</v>
      </c>
    </row>
    <row r="39" spans="1:7" ht="45" customHeight="1" x14ac:dyDescent="0.2">
      <c r="A39" s="115"/>
      <c r="B39" s="116" t="str">
        <f>MATCH($C$38,$C$2:$C$6,0)&amp;"-"&amp;MATCH(D38,$D$2:$D$7,0)&amp;"-"&amp;MATCH(E39,$E$2:$E$7,0)</f>
        <v>2-5-5</v>
      </c>
      <c r="C39" s="230"/>
      <c r="D39" s="233"/>
      <c r="E39" s="116" t="s">
        <v>38</v>
      </c>
      <c r="F39" s="116" t="s">
        <v>114</v>
      </c>
      <c r="G39" s="124">
        <v>10.19</v>
      </c>
    </row>
    <row r="40" spans="1:7" ht="45" customHeight="1" x14ac:dyDescent="0.2">
      <c r="A40" s="115"/>
      <c r="B40" s="116" t="str">
        <f>MATCH($C$38,$C$2:$C$6,0)&amp;"-"&amp;MATCH(D40,$D$2:$D$7,0)&amp;"-"&amp;MATCH(E40,$E$2:$E$7,0)</f>
        <v>2-6-4</v>
      </c>
      <c r="C40" s="230"/>
      <c r="D40" s="117" t="s">
        <v>88</v>
      </c>
      <c r="E40" s="116" t="s">
        <v>97</v>
      </c>
      <c r="F40" s="116" t="s">
        <v>114</v>
      </c>
      <c r="G40" s="124">
        <v>3.68</v>
      </c>
    </row>
    <row r="41" spans="1:7" ht="45" customHeight="1" x14ac:dyDescent="0.2">
      <c r="A41" s="115"/>
      <c r="B41" s="116" t="str">
        <f>MATCH($C$41,$C$2:$C$6,0)&amp;"-"&amp;MATCH(D41,$D$2:$D$7,0)&amp;"-"&amp;MATCH(E41,$E$2:$E$7,0)</f>
        <v>3-1-2</v>
      </c>
      <c r="C41" s="230" t="s">
        <v>45</v>
      </c>
      <c r="D41" s="117" t="s">
        <v>57</v>
      </c>
      <c r="E41" s="116" t="s">
        <v>94</v>
      </c>
      <c r="F41" s="116" t="s">
        <v>114</v>
      </c>
      <c r="G41" s="124">
        <v>2.4</v>
      </c>
    </row>
    <row r="42" spans="1:7" ht="45" customHeight="1" x14ac:dyDescent="0.2">
      <c r="A42" s="115"/>
      <c r="B42" s="116" t="str">
        <f>MATCH($C$41,$C$2:$C$6,0)&amp;"-"&amp;MATCH(D42,$D$2:$D$7,0)&amp;"-"&amp;MATCH(E42,$E$2:$E$7,0)</f>
        <v>3-3-3</v>
      </c>
      <c r="C42" s="230"/>
      <c r="D42" s="117" t="s">
        <v>52</v>
      </c>
      <c r="E42" s="116" t="s">
        <v>36</v>
      </c>
      <c r="F42" s="116" t="s">
        <v>114</v>
      </c>
      <c r="G42" s="124">
        <v>2.02</v>
      </c>
    </row>
    <row r="43" spans="1:7" ht="45" customHeight="1" x14ac:dyDescent="0.2">
      <c r="A43" s="115"/>
      <c r="B43" s="116" t="str">
        <f>MATCH($C$43,$C$2:$C$6,0)&amp;"-"&amp;MATCH(D43,$D$2:$D$7,0)&amp;"-"&amp;MATCH(E43,$E$2:$E$7,0)</f>
        <v>4-5-3</v>
      </c>
      <c r="C43" s="116" t="s">
        <v>44</v>
      </c>
      <c r="D43" s="117" t="s">
        <v>51</v>
      </c>
      <c r="E43" s="116" t="s">
        <v>36</v>
      </c>
      <c r="F43" s="116" t="s">
        <v>114</v>
      </c>
      <c r="G43" s="124">
        <v>3.96</v>
      </c>
    </row>
    <row r="44" spans="1:7" ht="45" customHeight="1" x14ac:dyDescent="0.2">
      <c r="A44" s="115"/>
      <c r="B44" s="116" t="str">
        <f>MATCH($C$44,$C$2:$C$6,0)&amp;"-"&amp;MATCH(D44,$D$2:$D$7,0)&amp;"-"&amp;MATCH(E44,$E$2:$E$7,0)</f>
        <v>5-6-6</v>
      </c>
      <c r="C44" s="116" t="s">
        <v>87</v>
      </c>
      <c r="D44" s="117" t="s">
        <v>90</v>
      </c>
      <c r="E44" s="117" t="s">
        <v>96</v>
      </c>
      <c r="F44" s="116" t="s">
        <v>114</v>
      </c>
      <c r="G44" s="124">
        <v>3.45</v>
      </c>
    </row>
  </sheetData>
  <mergeCells count="15">
    <mergeCell ref="E29:E30"/>
    <mergeCell ref="E32:E33"/>
    <mergeCell ref="D31:D33"/>
    <mergeCell ref="D34:D35"/>
    <mergeCell ref="D36:D37"/>
    <mergeCell ref="C38:C40"/>
    <mergeCell ref="C41:C42"/>
    <mergeCell ref="C29:C37"/>
    <mergeCell ref="D29:D30"/>
    <mergeCell ref="D38:D39"/>
    <mergeCell ref="E16:F16"/>
    <mergeCell ref="D9:G9"/>
    <mergeCell ref="C21:C22"/>
    <mergeCell ref="C23:C24"/>
    <mergeCell ref="C17:C20"/>
  </mergeCells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DDEC84723CA84CB85040727DA6A410" ma:contentTypeVersion="2" ma:contentTypeDescription="新しいドキュメントを作成します。" ma:contentTypeScope="" ma:versionID="a301ecb43200d6d0fc62cbcc61d6ba54">
  <xsd:schema xmlns:xsd="http://www.w3.org/2001/XMLSchema" xmlns:xs="http://www.w3.org/2001/XMLSchema" xmlns:p="http://schemas.microsoft.com/office/2006/metadata/properties" xmlns:ns2="89627178-7355-43df-a02d-bad392753706" targetNamespace="http://schemas.microsoft.com/office/2006/metadata/properties" ma:root="true" ma:fieldsID="e2cbee4d34cd7403a0cf8ec6444c4cd7" ns2:_="">
    <xsd:import namespace="89627178-7355-43df-a02d-bad3927537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27178-7355-43df-a02d-bad392753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81EE44-3A4B-400D-A5C3-854EE9185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27178-7355-43df-a02d-bad3927537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28AE25-52EB-4027-ACD5-C05E510C1B92}">
  <ds:schemaRefs>
    <ds:schemaRef ds:uri="http://schemas.microsoft.com/office/2006/documentManagement/types"/>
    <ds:schemaRef ds:uri="89627178-7355-43df-a02d-bad39275370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1BCD610-C145-4620-84DF-E5586684E5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2023-02-17T06:43:19Z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0x010100BCDDEC84723CA84CB85040727DA6A410</vt:lpwstr>
  </property>
</Properties>
</file>