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F69A6094-25CB-4D5B-97CE-FFDCDBB8AA3D}" xr6:coauthVersionLast="47" xr6:coauthVersionMax="47" xr10:uidLastSave="{00000000-0000-0000-0000-000000000000}"/>
  <workbookProtection workbookAlgorithmName="SHA-512" workbookHashValue="/80ODnPmTQ8fqmd8zVbwMz5Mb1vQVXfKNtMEsU2a++s18UVR4tAdmcUbtVUButKVOkLOkTOWzEXuqoxnjTzNzQ==" workbookSaltValue="t8RP5qkRl0GNISRq58txDg==" workbookSpinCount="100000" lockStructure="1"/>
  <bookViews>
    <workbookView xWindow="-165" yWindow="-16365" windowWidth="29130" windowHeight="16530" tabRatio="623" xr2:uid="{00000000-000D-0000-FFFF-FFFF00000000}"/>
  </bookViews>
  <sheets>
    <sheet name="入力例" sheetId="23" r:id="rId1"/>
    <sheet name="新規登録用" sheetId="18" r:id="rId2"/>
    <sheet name="基準値" sheetId="20" r:id="rId3"/>
    <sheet name="登録申請メールテンプレート" sheetId="24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新規登録用!$A$10:$AF$10</definedName>
    <definedName name="_xlnm._FilterDatabase" localSheetId="0" hidden="1">入力例!$A$10:$AF$10</definedName>
    <definedName name="_xlnm.Print_Area" localSheetId="2">基準値!$A$1:$J$16</definedName>
    <definedName name="_xlnm.Print_Area" localSheetId="1">新規登録用!$A$1:$AF$61</definedName>
    <definedName name="_xlnm.Print_Area" localSheetId="3">登録申請メールテンプレート!$A$1:$B$27</definedName>
    <definedName name="_xlnm.Print_Area" localSheetId="0">入力例!$A$1:$W$46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23" l="1"/>
  <c r="O46" i="23"/>
  <c r="O45" i="23"/>
  <c r="O44" i="23"/>
  <c r="O43" i="23"/>
  <c r="O42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AB46" i="23"/>
  <c r="AB45" i="23"/>
  <c r="AB44" i="23"/>
  <c r="AB43" i="23"/>
  <c r="AB42" i="23"/>
  <c r="AB41" i="23"/>
  <c r="AB40" i="23"/>
  <c r="AB39" i="23"/>
  <c r="AB38" i="23"/>
  <c r="AB37" i="23"/>
  <c r="AB36" i="23"/>
  <c r="AB35" i="23"/>
  <c r="AB34" i="23"/>
  <c r="AB33" i="23"/>
  <c r="AB32" i="23"/>
  <c r="AB31" i="23"/>
  <c r="AB30" i="23"/>
  <c r="AB29" i="23"/>
  <c r="AB28" i="23"/>
  <c r="AB27" i="23"/>
  <c r="AB26" i="23"/>
  <c r="AB25" i="23"/>
  <c r="AB24" i="23"/>
  <c r="AB23" i="23"/>
  <c r="AB22" i="23"/>
  <c r="AB21" i="23"/>
  <c r="AB20" i="23"/>
  <c r="AB19" i="23"/>
  <c r="AB18" i="23"/>
  <c r="AB17" i="23"/>
  <c r="AB16" i="23"/>
  <c r="AB15" i="23"/>
  <c r="AB14" i="23"/>
  <c r="AB13" i="23"/>
  <c r="AB12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AA46" i="23"/>
  <c r="AA45" i="23"/>
  <c r="AA44" i="23"/>
  <c r="AA43" i="23"/>
  <c r="AA42" i="23"/>
  <c r="AA41" i="23"/>
  <c r="AA40" i="23"/>
  <c r="AA39" i="23"/>
  <c r="AA38" i="23"/>
  <c r="AA37" i="23"/>
  <c r="AA36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A16" i="23"/>
  <c r="AA15" i="23"/>
  <c r="AA14" i="23"/>
  <c r="AA13" i="23"/>
  <c r="AA12" i="23"/>
  <c r="AB9" i="23"/>
  <c r="AB48" i="23" l="1"/>
  <c r="Y46" i="23" l="1"/>
  <c r="Y45" i="23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AD46" i="23"/>
  <c r="AD45" i="23"/>
  <c r="AD44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U63" i="18"/>
  <c r="AD61" i="18"/>
  <c r="AE61" i="18" s="1"/>
  <c r="AC61" i="18"/>
  <c r="AB61" i="18"/>
  <c r="Y61" i="18"/>
  <c r="AA61" i="18" s="1"/>
  <c r="AD60" i="18"/>
  <c r="AE60" i="18" s="1"/>
  <c r="AC60" i="18"/>
  <c r="AB60" i="18"/>
  <c r="Y60" i="18"/>
  <c r="AA60" i="18" s="1"/>
  <c r="AD59" i="18"/>
  <c r="AE59" i="18" s="1"/>
  <c r="AC59" i="18"/>
  <c r="AB59" i="18"/>
  <c r="Y59" i="18"/>
  <c r="AA59" i="18" s="1"/>
  <c r="AD58" i="18"/>
  <c r="AE58" i="18" s="1"/>
  <c r="AC58" i="18"/>
  <c r="AB58" i="18"/>
  <c r="Y58" i="18"/>
  <c r="AA58" i="18" s="1"/>
  <c r="AD57" i="18"/>
  <c r="AE57" i="18" s="1"/>
  <c r="AC57" i="18"/>
  <c r="AB57" i="18"/>
  <c r="Y57" i="18"/>
  <c r="AA57" i="18" s="1"/>
  <c r="AD56" i="18"/>
  <c r="AE56" i="18" s="1"/>
  <c r="AC56" i="18"/>
  <c r="AB56" i="18"/>
  <c r="Y56" i="18"/>
  <c r="AA56" i="18" s="1"/>
  <c r="AD55" i="18"/>
  <c r="AE55" i="18" s="1"/>
  <c r="AC55" i="18"/>
  <c r="AB55" i="18"/>
  <c r="Y55" i="18"/>
  <c r="AA55" i="18" s="1"/>
  <c r="AD54" i="18"/>
  <c r="AE54" i="18" s="1"/>
  <c r="AC54" i="18"/>
  <c r="AB54" i="18"/>
  <c r="Y54" i="18"/>
  <c r="AA54" i="18" s="1"/>
  <c r="AD53" i="18"/>
  <c r="AE53" i="18" s="1"/>
  <c r="AC53" i="18"/>
  <c r="AB53" i="18"/>
  <c r="Y53" i="18"/>
  <c r="AA53" i="18" s="1"/>
  <c r="AD52" i="18"/>
  <c r="AE52" i="18" s="1"/>
  <c r="AC52" i="18"/>
  <c r="AB52" i="18"/>
  <c r="Y52" i="18"/>
  <c r="AA52" i="18" s="1"/>
  <c r="AD51" i="18"/>
  <c r="AE51" i="18" s="1"/>
  <c r="AC51" i="18"/>
  <c r="AB51" i="18"/>
  <c r="Y51" i="18"/>
  <c r="AA51" i="18" s="1"/>
  <c r="AD50" i="18"/>
  <c r="AE50" i="18" s="1"/>
  <c r="AC50" i="18"/>
  <c r="AB50" i="18"/>
  <c r="Y50" i="18"/>
  <c r="AA50" i="18" s="1"/>
  <c r="AD49" i="18"/>
  <c r="AE49" i="18" s="1"/>
  <c r="AC49" i="18"/>
  <c r="AB49" i="18"/>
  <c r="Y49" i="18"/>
  <c r="AA49" i="18" s="1"/>
  <c r="AD48" i="18"/>
  <c r="AE48" i="18" s="1"/>
  <c r="AC48" i="18"/>
  <c r="AB48" i="18"/>
  <c r="Y48" i="18"/>
  <c r="AA48" i="18" s="1"/>
  <c r="AD47" i="18"/>
  <c r="AE47" i="18" s="1"/>
  <c r="AC47" i="18"/>
  <c r="AB47" i="18"/>
  <c r="Y47" i="18"/>
  <c r="AA47" i="18" s="1"/>
  <c r="AD46" i="18"/>
  <c r="AE46" i="18" s="1"/>
  <c r="AC46" i="18"/>
  <c r="AB46" i="18"/>
  <c r="Y46" i="18"/>
  <c r="AA46" i="18" s="1"/>
  <c r="AD45" i="18"/>
  <c r="AE45" i="18" s="1"/>
  <c r="AC45" i="18"/>
  <c r="AB45" i="18"/>
  <c r="Y45" i="18"/>
  <c r="AA45" i="18" s="1"/>
  <c r="AD44" i="18"/>
  <c r="AE44" i="18" s="1"/>
  <c r="AC44" i="18"/>
  <c r="AB44" i="18"/>
  <c r="Y44" i="18"/>
  <c r="AA44" i="18" s="1"/>
  <c r="AD43" i="18"/>
  <c r="AE43" i="18" s="1"/>
  <c r="AC43" i="18"/>
  <c r="AB43" i="18"/>
  <c r="Y43" i="18"/>
  <c r="AA43" i="18" s="1"/>
  <c r="AD42" i="18"/>
  <c r="AE42" i="18" s="1"/>
  <c r="AC42" i="18"/>
  <c r="AB42" i="18"/>
  <c r="Y42" i="18"/>
  <c r="AA42" i="18" s="1"/>
  <c r="AD41" i="18"/>
  <c r="AE41" i="18" s="1"/>
  <c r="AC41" i="18"/>
  <c r="AB41" i="18"/>
  <c r="Y41" i="18"/>
  <c r="AA41" i="18" s="1"/>
  <c r="AD40" i="18"/>
  <c r="AE40" i="18" s="1"/>
  <c r="AC40" i="18"/>
  <c r="AB40" i="18"/>
  <c r="Y40" i="18"/>
  <c r="AA40" i="18" s="1"/>
  <c r="AD39" i="18"/>
  <c r="AE39" i="18" s="1"/>
  <c r="AC39" i="18"/>
  <c r="AB39" i="18"/>
  <c r="Y39" i="18"/>
  <c r="AA39" i="18" s="1"/>
  <c r="AD38" i="18"/>
  <c r="AE38" i="18" s="1"/>
  <c r="AC38" i="18"/>
  <c r="AB38" i="18"/>
  <c r="Y38" i="18"/>
  <c r="AA38" i="18" s="1"/>
  <c r="AD37" i="18"/>
  <c r="AE37" i="18" s="1"/>
  <c r="AC37" i="18"/>
  <c r="AB37" i="18"/>
  <c r="Y37" i="18"/>
  <c r="AA37" i="18" s="1"/>
  <c r="AD36" i="18"/>
  <c r="AE36" i="18" s="1"/>
  <c r="AC36" i="18"/>
  <c r="AB36" i="18"/>
  <c r="Y36" i="18"/>
  <c r="AA36" i="18" s="1"/>
  <c r="AD35" i="18"/>
  <c r="AE35" i="18" s="1"/>
  <c r="AC35" i="18"/>
  <c r="AB35" i="18"/>
  <c r="Y35" i="18"/>
  <c r="AA35" i="18" s="1"/>
  <c r="AD34" i="18"/>
  <c r="AE34" i="18" s="1"/>
  <c r="AC34" i="18"/>
  <c r="AB34" i="18"/>
  <c r="Y34" i="18"/>
  <c r="AA34" i="18" s="1"/>
  <c r="AD33" i="18"/>
  <c r="AE33" i="18" s="1"/>
  <c r="AC33" i="18"/>
  <c r="AB33" i="18"/>
  <c r="Y33" i="18"/>
  <c r="AA33" i="18" s="1"/>
  <c r="AD32" i="18"/>
  <c r="AE32" i="18" s="1"/>
  <c r="AC32" i="18"/>
  <c r="AB32" i="18"/>
  <c r="Y32" i="18"/>
  <c r="AA32" i="18" s="1"/>
  <c r="AD31" i="18"/>
  <c r="AE31" i="18" s="1"/>
  <c r="AC31" i="18"/>
  <c r="AB31" i="18"/>
  <c r="Y31" i="18"/>
  <c r="AA31" i="18" s="1"/>
  <c r="AD30" i="18"/>
  <c r="AE30" i="18" s="1"/>
  <c r="AC30" i="18"/>
  <c r="AB30" i="18"/>
  <c r="Y30" i="18"/>
  <c r="AA30" i="18" s="1"/>
  <c r="AD29" i="18"/>
  <c r="AE29" i="18" s="1"/>
  <c r="AC29" i="18"/>
  <c r="AB29" i="18"/>
  <c r="Y29" i="18"/>
  <c r="AA29" i="18" s="1"/>
  <c r="AD28" i="18"/>
  <c r="AE28" i="18" s="1"/>
  <c r="AC28" i="18"/>
  <c r="AB28" i="18"/>
  <c r="Y28" i="18"/>
  <c r="AA28" i="18" s="1"/>
  <c r="AD27" i="18"/>
  <c r="AE27" i="18" s="1"/>
  <c r="AC27" i="18"/>
  <c r="AB27" i="18"/>
  <c r="Y27" i="18"/>
  <c r="AA27" i="18" s="1"/>
  <c r="AD26" i="18"/>
  <c r="AE26" i="18" s="1"/>
  <c r="AC26" i="18"/>
  <c r="AB26" i="18"/>
  <c r="Y26" i="18"/>
  <c r="AA26" i="18" s="1"/>
  <c r="AD25" i="18"/>
  <c r="AE25" i="18" s="1"/>
  <c r="AC25" i="18"/>
  <c r="AB25" i="18"/>
  <c r="Y25" i="18"/>
  <c r="AA25" i="18" s="1"/>
  <c r="AD24" i="18"/>
  <c r="AE24" i="18" s="1"/>
  <c r="AC24" i="18"/>
  <c r="AB24" i="18"/>
  <c r="Y24" i="18"/>
  <c r="AA24" i="18" s="1"/>
  <c r="AD23" i="18"/>
  <c r="AE23" i="18" s="1"/>
  <c r="AC23" i="18"/>
  <c r="AB23" i="18"/>
  <c r="Y23" i="18"/>
  <c r="AA23" i="18" s="1"/>
  <c r="AD22" i="18"/>
  <c r="AE22" i="18" s="1"/>
  <c r="AC22" i="18"/>
  <c r="AB22" i="18"/>
  <c r="Y22" i="18"/>
  <c r="AA22" i="18" s="1"/>
  <c r="AD21" i="18"/>
  <c r="AE21" i="18" s="1"/>
  <c r="AC21" i="18"/>
  <c r="AB21" i="18"/>
  <c r="Y21" i="18"/>
  <c r="AA21" i="18" s="1"/>
  <c r="AD20" i="18"/>
  <c r="AE20" i="18" s="1"/>
  <c r="AC20" i="18"/>
  <c r="AB20" i="18"/>
  <c r="Y20" i="18"/>
  <c r="AA20" i="18" s="1"/>
  <c r="AD19" i="18"/>
  <c r="AE19" i="18" s="1"/>
  <c r="AC19" i="18"/>
  <c r="AB19" i="18"/>
  <c r="Y19" i="18"/>
  <c r="AA19" i="18" s="1"/>
  <c r="AD18" i="18"/>
  <c r="AE18" i="18" s="1"/>
  <c r="AC18" i="18"/>
  <c r="AB18" i="18"/>
  <c r="Y18" i="18"/>
  <c r="AA18" i="18" s="1"/>
  <c r="AD17" i="18"/>
  <c r="AE17" i="18" s="1"/>
  <c r="AC17" i="18"/>
  <c r="AB17" i="18"/>
  <c r="Y17" i="18"/>
  <c r="AA17" i="18" s="1"/>
  <c r="AD16" i="18"/>
  <c r="AE16" i="18" s="1"/>
  <c r="AC16" i="18"/>
  <c r="AB16" i="18"/>
  <c r="Y16" i="18"/>
  <c r="AA16" i="18" s="1"/>
  <c r="AD15" i="18"/>
  <c r="AE15" i="18" s="1"/>
  <c r="AC15" i="18"/>
  <c r="AB15" i="18"/>
  <c r="Y15" i="18"/>
  <c r="AA15" i="18" s="1"/>
  <c r="AD14" i="18"/>
  <c r="AE14" i="18" s="1"/>
  <c r="AC14" i="18"/>
  <c r="AB14" i="18"/>
  <c r="Y14" i="18"/>
  <c r="AA14" i="18" s="1"/>
  <c r="AD13" i="18"/>
  <c r="AE13" i="18" s="1"/>
  <c r="AC13" i="18"/>
  <c r="AB13" i="18"/>
  <c r="Y13" i="18"/>
  <c r="AD12" i="18"/>
  <c r="AC12" i="18"/>
  <c r="AB12" i="18"/>
  <c r="N61" i="18" l="1"/>
  <c r="AF61" i="18" s="1"/>
  <c r="N60" i="18"/>
  <c r="AF60" i="18" s="1"/>
  <c r="N59" i="18"/>
  <c r="AF59" i="18" s="1"/>
  <c r="N58" i="18"/>
  <c r="AF58" i="18" s="1"/>
  <c r="N57" i="18"/>
  <c r="AF57" i="18" s="1"/>
  <c r="N56" i="18"/>
  <c r="AF56" i="18" s="1"/>
  <c r="N55" i="18"/>
  <c r="AF55" i="18" s="1"/>
  <c r="N54" i="18"/>
  <c r="AF54" i="18" s="1"/>
  <c r="N53" i="18"/>
  <c r="AF53" i="18" s="1"/>
  <c r="N52" i="18"/>
  <c r="AF52" i="18" s="1"/>
  <c r="N51" i="18"/>
  <c r="AF51" i="18" s="1"/>
  <c r="N50" i="18"/>
  <c r="AF50" i="18" s="1"/>
  <c r="N49" i="18"/>
  <c r="AF49" i="18" s="1"/>
  <c r="N48" i="18"/>
  <c r="AF48" i="18" s="1"/>
  <c r="N47" i="18"/>
  <c r="AF47" i="18" s="1"/>
  <c r="N46" i="18"/>
  <c r="AF46" i="18" s="1"/>
  <c r="N45" i="18"/>
  <c r="AF45" i="18" s="1"/>
  <c r="N44" i="18"/>
  <c r="AF44" i="18" s="1"/>
  <c r="N43" i="18"/>
  <c r="AF43" i="18" s="1"/>
  <c r="N42" i="18"/>
  <c r="AF42" i="18" s="1"/>
  <c r="N41" i="18"/>
  <c r="AF41" i="18" s="1"/>
  <c r="N40" i="18"/>
  <c r="AF40" i="18" s="1"/>
  <c r="N39" i="18"/>
  <c r="AF39" i="18" s="1"/>
  <c r="N38" i="18"/>
  <c r="AF38" i="18" s="1"/>
  <c r="N37" i="18"/>
  <c r="AF37" i="18" s="1"/>
  <c r="N36" i="18"/>
  <c r="AF36" i="18" s="1"/>
  <c r="N35" i="18"/>
  <c r="AF35" i="18" s="1"/>
  <c r="N34" i="18"/>
  <c r="AF34" i="18" s="1"/>
  <c r="N33" i="18"/>
  <c r="AF33" i="18" s="1"/>
  <c r="N32" i="18"/>
  <c r="AF32" i="18" s="1"/>
  <c r="N31" i="18"/>
  <c r="AF31" i="18" s="1"/>
  <c r="N30" i="18"/>
  <c r="AF30" i="18" s="1"/>
  <c r="N29" i="18"/>
  <c r="AF29" i="18" s="1"/>
  <c r="N28" i="18"/>
  <c r="AF28" i="18" s="1"/>
  <c r="N27" i="18"/>
  <c r="AF27" i="18" s="1"/>
  <c r="N26" i="18"/>
  <c r="AF26" i="18" s="1"/>
  <c r="N25" i="18"/>
  <c r="AF25" i="18" s="1"/>
  <c r="N24" i="18"/>
  <c r="AF24" i="18" s="1"/>
  <c r="N23" i="18"/>
  <c r="AF23" i="18" s="1"/>
  <c r="N22" i="18"/>
  <c r="AF22" i="18" s="1"/>
  <c r="N21" i="18"/>
  <c r="AF21" i="18" s="1"/>
  <c r="N20" i="18"/>
  <c r="AF20" i="18" s="1"/>
  <c r="N19" i="18"/>
  <c r="AF19" i="18" s="1"/>
  <c r="N18" i="18"/>
  <c r="AF18" i="18" s="1"/>
  <c r="N17" i="18"/>
  <c r="AF17" i="18" s="1"/>
  <c r="N16" i="18"/>
  <c r="AF16" i="18" s="1"/>
  <c r="N15" i="18"/>
  <c r="AF15" i="18" s="1"/>
  <c r="Y12" i="18"/>
  <c r="R6" i="18" l="1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J46" i="23" l="1" a="1"/>
  <c r="J46" i="23" s="1"/>
  <c r="Z46" i="23" s="1"/>
  <c r="J40" i="23" a="1"/>
  <c r="J40" i="23" s="1"/>
  <c r="Z40" i="23" s="1"/>
  <c r="J39" i="23" a="1"/>
  <c r="J39" i="23" s="1"/>
  <c r="Z39" i="23" s="1"/>
  <c r="J38" i="23" a="1"/>
  <c r="J38" i="23" s="1"/>
  <c r="Z38" i="23" s="1"/>
  <c r="J36" i="23" a="1"/>
  <c r="J36" i="23" s="1"/>
  <c r="Z36" i="23" s="1"/>
  <c r="J35" i="23" a="1"/>
  <c r="J35" i="23" s="1"/>
  <c r="Z35" i="23" s="1"/>
  <c r="J33" i="23" a="1"/>
  <c r="J33" i="23" s="1"/>
  <c r="Z33" i="23" s="1"/>
  <c r="J32" i="23" a="1"/>
  <c r="J32" i="23" s="1"/>
  <c r="Z32" i="23" s="1"/>
  <c r="J31" i="23" a="1"/>
  <c r="J31" i="23" s="1"/>
  <c r="Z31" i="23" s="1"/>
  <c r="J30" i="23" a="1"/>
  <c r="J30" i="23" s="1"/>
  <c r="Z30" i="23" s="1"/>
  <c r="J25" i="23" a="1"/>
  <c r="J25" i="23" s="1"/>
  <c r="Z25" i="23" s="1"/>
  <c r="J24" i="23" a="1"/>
  <c r="J24" i="23" s="1"/>
  <c r="Z24" i="23" s="1"/>
  <c r="J23" i="23" a="1"/>
  <c r="J23" i="23" s="1"/>
  <c r="Z23" i="23" s="1"/>
  <c r="J22" i="23" a="1"/>
  <c r="J22" i="23" s="1"/>
  <c r="Z22" i="23" s="1"/>
  <c r="J19" i="23" a="1"/>
  <c r="J19" i="23" s="1"/>
  <c r="Z19" i="23" s="1"/>
  <c r="J17" i="23" a="1"/>
  <c r="J17" i="23" s="1"/>
  <c r="Z17" i="23" s="1"/>
  <c r="J16" i="23" a="1"/>
  <c r="J16" i="23" s="1"/>
  <c r="Z16" i="23" s="1"/>
  <c r="J15" i="23" a="1"/>
  <c r="J15" i="23" s="1"/>
  <c r="Z15" i="23" s="1"/>
  <c r="J14" i="23" a="1"/>
  <c r="J14" i="23" s="1"/>
  <c r="Z14" i="23" s="1"/>
  <c r="J12" i="23" a="1"/>
  <c r="J12" i="23" s="1"/>
  <c r="Z12" i="23" s="1"/>
  <c r="J45" i="23" a="1"/>
  <c r="J45" i="23" s="1"/>
  <c r="Z45" i="23" s="1"/>
  <c r="J44" i="23" a="1"/>
  <c r="J44" i="23" s="1"/>
  <c r="Z44" i="23" s="1"/>
  <c r="J43" i="23" a="1"/>
  <c r="J43" i="23" s="1"/>
  <c r="Z43" i="23" s="1"/>
  <c r="J42" i="23" a="1"/>
  <c r="J42" i="23" s="1"/>
  <c r="Z42" i="23" s="1"/>
  <c r="J41" i="23" a="1"/>
  <c r="J41" i="23" s="1"/>
  <c r="Z41" i="23" s="1"/>
  <c r="J37" i="23" a="1"/>
  <c r="J37" i="23" s="1"/>
  <c r="Z37" i="23" s="1"/>
  <c r="J34" i="23" a="1"/>
  <c r="J34" i="23" s="1"/>
  <c r="Z34" i="23" s="1"/>
  <c r="J29" i="23" a="1"/>
  <c r="J29" i="23" s="1"/>
  <c r="Z29" i="23" s="1"/>
  <c r="J28" i="23" a="1"/>
  <c r="J28" i="23" s="1"/>
  <c r="Z28" i="23" s="1"/>
  <c r="J27" i="23" a="1"/>
  <c r="J27" i="23" s="1"/>
  <c r="Z27" i="23" s="1"/>
  <c r="J26" i="23" a="1"/>
  <c r="J26" i="23" s="1"/>
  <c r="Z26" i="23" s="1"/>
  <c r="J21" i="23" a="1"/>
  <c r="J21" i="23" s="1"/>
  <c r="Z21" i="23" s="1"/>
  <c r="J20" i="23" a="1"/>
  <c r="J20" i="23" s="1"/>
  <c r="Z20" i="23" s="1"/>
  <c r="J18" i="23" a="1"/>
  <c r="J18" i="23" s="1"/>
  <c r="Z18" i="23" s="1"/>
  <c r="J13" i="23" a="1"/>
  <c r="J13" i="23" s="1"/>
  <c r="Z13" i="23" s="1"/>
  <c r="J12" i="18" a="1"/>
  <c r="J12" i="18" s="1"/>
  <c r="Z12" i="18" s="1"/>
  <c r="AA12" i="18" s="1"/>
  <c r="N12" i="18" s="1"/>
  <c r="AF12" i="18" s="1"/>
  <c r="A61" i="18" l="1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D12" i="18"/>
  <c r="B13" i="18" l="1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12" i="23"/>
  <c r="D42" i="23" l="1"/>
  <c r="E42" i="23"/>
  <c r="E41" i="23"/>
  <c r="D41" i="23"/>
  <c r="E33" i="23"/>
  <c r="D33" i="23"/>
  <c r="E25" i="23"/>
  <c r="D25" i="23"/>
  <c r="E17" i="23"/>
  <c r="D17" i="23"/>
  <c r="E40" i="23"/>
  <c r="D40" i="23"/>
  <c r="E32" i="23"/>
  <c r="D32" i="23"/>
  <c r="E24" i="23"/>
  <c r="D24" i="23"/>
  <c r="E16" i="23"/>
  <c r="D16" i="23"/>
  <c r="D26" i="23"/>
  <c r="E26" i="23"/>
  <c r="E39" i="23"/>
  <c r="D39" i="23"/>
  <c r="E31" i="23"/>
  <c r="D31" i="23"/>
  <c r="E23" i="23"/>
  <c r="D23" i="23"/>
  <c r="E15" i="23"/>
  <c r="D15" i="23"/>
  <c r="D46" i="23"/>
  <c r="E46" i="23"/>
  <c r="D38" i="23"/>
  <c r="E38" i="23"/>
  <c r="D30" i="23"/>
  <c r="E30" i="23"/>
  <c r="D22" i="23"/>
  <c r="E22" i="23"/>
  <c r="D14" i="23"/>
  <c r="E14" i="23"/>
  <c r="D34" i="23"/>
  <c r="E34" i="23"/>
  <c r="E12" i="23"/>
  <c r="D12" i="23"/>
  <c r="G4" i="23"/>
  <c r="E45" i="23"/>
  <c r="D45" i="23"/>
  <c r="E37" i="23"/>
  <c r="D37" i="23"/>
  <c r="E29" i="23"/>
  <c r="D29" i="23"/>
  <c r="E21" i="23"/>
  <c r="D21" i="23"/>
  <c r="E13" i="23"/>
  <c r="D13" i="23"/>
  <c r="E44" i="23"/>
  <c r="D44" i="23"/>
  <c r="E36" i="23"/>
  <c r="D36" i="23"/>
  <c r="E28" i="23"/>
  <c r="D28" i="23"/>
  <c r="E20" i="23"/>
  <c r="D20" i="23"/>
  <c r="D18" i="23"/>
  <c r="E18" i="23"/>
  <c r="E43" i="23"/>
  <c r="D43" i="23"/>
  <c r="E35" i="23"/>
  <c r="D35" i="23"/>
  <c r="E27" i="23"/>
  <c r="D27" i="23"/>
  <c r="E19" i="23"/>
  <c r="D19" i="23"/>
  <c r="G4" i="18"/>
  <c r="AB9" i="18" s="1"/>
  <c r="AB63" i="18" s="1"/>
  <c r="D11" i="23"/>
  <c r="AC46" i="23"/>
  <c r="AE46" i="23"/>
  <c r="AC45" i="23"/>
  <c r="AE45" i="23"/>
  <c r="AC44" i="23"/>
  <c r="AE44" i="23"/>
  <c r="AC43" i="23"/>
  <c r="AE43" i="23"/>
  <c r="AC42" i="23"/>
  <c r="AE42" i="23"/>
  <c r="AC41" i="23"/>
  <c r="AE41" i="23"/>
  <c r="AC40" i="23"/>
  <c r="AE40" i="23"/>
  <c r="AC39" i="23"/>
  <c r="AE39" i="23"/>
  <c r="AC38" i="23"/>
  <c r="AE38" i="23"/>
  <c r="AC37" i="23"/>
  <c r="AE37" i="23"/>
  <c r="AC36" i="23"/>
  <c r="AE36" i="23"/>
  <c r="AC35" i="23"/>
  <c r="AE35" i="23"/>
  <c r="AC34" i="23"/>
  <c r="AE34" i="23"/>
  <c r="AC33" i="23"/>
  <c r="AE33" i="23"/>
  <c r="AC32" i="23"/>
  <c r="AE32" i="23"/>
  <c r="AC31" i="23"/>
  <c r="AE31" i="23"/>
  <c r="AC30" i="23"/>
  <c r="AE30" i="23"/>
  <c r="AC29" i="23"/>
  <c r="AE29" i="23"/>
  <c r="AC28" i="23"/>
  <c r="AE28" i="23"/>
  <c r="AC27" i="23"/>
  <c r="AE27" i="23"/>
  <c r="AC26" i="23"/>
  <c r="AE26" i="23"/>
  <c r="AC25" i="23"/>
  <c r="AE25" i="23"/>
  <c r="AC24" i="23"/>
  <c r="AE24" i="23"/>
  <c r="AC23" i="23"/>
  <c r="AE23" i="23"/>
  <c r="AC22" i="23"/>
  <c r="AE22" i="23"/>
  <c r="AC21" i="23"/>
  <c r="AE21" i="23"/>
  <c r="AC20" i="23"/>
  <c r="AE20" i="23"/>
  <c r="AC19" i="23"/>
  <c r="AE19" i="23"/>
  <c r="AC18" i="23"/>
  <c r="AC17" i="23"/>
  <c r="AC16" i="23"/>
  <c r="AC15" i="23"/>
  <c r="AC14" i="23"/>
  <c r="AC13" i="23"/>
  <c r="AC12" i="23"/>
  <c r="B6" i="23"/>
  <c r="AF23" i="23" l="1"/>
  <c r="AF43" i="23"/>
  <c r="AF29" i="23"/>
  <c r="AF38" i="23"/>
  <c r="AF46" i="23"/>
  <c r="AF17" i="23"/>
  <c r="AF18" i="23"/>
  <c r="AF14" i="23"/>
  <c r="AF45" i="23"/>
  <c r="AF15" i="23"/>
  <c r="AF20" i="23"/>
  <c r="AF44" i="23"/>
  <c r="AF26" i="23"/>
  <c r="AF32" i="23"/>
  <c r="AF39" i="23"/>
  <c r="AF42" i="23"/>
  <c r="AF35" i="23"/>
  <c r="AF41" i="23"/>
  <c r="AF33" i="23"/>
  <c r="AF40" i="23"/>
  <c r="AF30" i="23"/>
  <c r="AF36" i="23"/>
  <c r="AE17" i="23"/>
  <c r="AF21" i="23"/>
  <c r="AF24" i="23"/>
  <c r="AF27" i="23"/>
  <c r="AE18" i="23"/>
  <c r="AE13" i="23"/>
  <c r="AE12" i="23"/>
  <c r="AE16" i="23"/>
  <c r="AE15" i="23"/>
  <c r="AE14" i="23"/>
  <c r="AC48" i="23"/>
  <c r="AC49" i="23" s="1"/>
  <c r="AE48" i="23" l="1"/>
  <c r="AF12" i="23"/>
  <c r="AF13" i="23"/>
  <c r="AF37" i="23"/>
  <c r="AF19" i="23"/>
  <c r="AF34" i="23"/>
  <c r="AF31" i="23"/>
  <c r="AF28" i="23"/>
  <c r="AF25" i="23"/>
  <c r="AF22" i="23"/>
  <c r="AF16" i="23" l="1"/>
  <c r="AF48" i="23" s="1"/>
  <c r="AE12" i="18"/>
  <c r="AE63" i="18" s="1"/>
  <c r="AC63" i="18"/>
  <c r="AC64" i="18" s="1"/>
  <c r="J37" i="18" l="1" a="1"/>
  <c r="J37" i="18" s="1"/>
  <c r="Z37" i="18" s="1"/>
  <c r="J61" i="18" a="1"/>
  <c r="J61" i="18" s="1"/>
  <c r="Z61" i="18" s="1"/>
  <c r="J21" i="18" a="1"/>
  <c r="J21" i="18" s="1"/>
  <c r="Z21" i="18" s="1"/>
  <c r="J28" i="18" a="1"/>
  <c r="J28" i="18" s="1"/>
  <c r="Z28" i="18" s="1"/>
  <c r="J19" i="18" a="1"/>
  <c r="J19" i="18" s="1"/>
  <c r="Z19" i="18" s="1"/>
  <c r="J26" i="18" a="1"/>
  <c r="J26" i="18" s="1"/>
  <c r="Z26" i="18" s="1"/>
  <c r="J17" i="18" a="1"/>
  <c r="J17" i="18" s="1"/>
  <c r="Z17" i="18" s="1"/>
  <c r="J53" i="18" a="1"/>
  <c r="J53" i="18" s="1"/>
  <c r="Z53" i="18" s="1"/>
  <c r="J29" i="18" a="1"/>
  <c r="J29" i="18" s="1"/>
  <c r="Z29" i="18" s="1"/>
  <c r="J52" i="18" a="1"/>
  <c r="J52" i="18" s="1"/>
  <c r="Z52" i="18" s="1"/>
  <c r="J20" i="18" a="1"/>
  <c r="J20" i="18" s="1"/>
  <c r="Z20" i="18" s="1"/>
  <c r="J43" i="18" a="1"/>
  <c r="J43" i="18" s="1"/>
  <c r="Z43" i="18" s="1"/>
  <c r="J35" i="18" a="1"/>
  <c r="J35" i="18" s="1"/>
  <c r="Z35" i="18" s="1"/>
  <c r="J50" i="18" a="1"/>
  <c r="J50" i="18" s="1"/>
  <c r="Z50" i="18" s="1"/>
  <c r="J34" i="18" a="1"/>
  <c r="J34" i="18" s="1"/>
  <c r="Z34" i="18" s="1"/>
  <c r="J49" i="18" a="1"/>
  <c r="J49" i="18" s="1"/>
  <c r="Z49" i="18" s="1"/>
  <c r="J33" i="18" a="1"/>
  <c r="J33" i="18" s="1"/>
  <c r="Z33" i="18" s="1"/>
  <c r="J56" i="18" a="1"/>
  <c r="J56" i="18" s="1"/>
  <c r="Z56" i="18" s="1"/>
  <c r="J48" i="18" a="1"/>
  <c r="J48" i="18" s="1"/>
  <c r="Z48" i="18" s="1"/>
  <c r="J40" i="18" a="1"/>
  <c r="J40" i="18" s="1"/>
  <c r="Z40" i="18" s="1"/>
  <c r="J32" i="18" a="1"/>
  <c r="J32" i="18" s="1"/>
  <c r="Z32" i="18" s="1"/>
  <c r="J24" i="18" a="1"/>
  <c r="J24" i="18" s="1"/>
  <c r="Z24" i="18" s="1"/>
  <c r="J16" i="18" a="1"/>
  <c r="J16" i="18" s="1"/>
  <c r="Z16" i="18" s="1"/>
  <c r="J60" i="18" a="1"/>
  <c r="J60" i="18" s="1"/>
  <c r="Z60" i="18" s="1"/>
  <c r="J36" i="18" a="1"/>
  <c r="J36" i="18" s="1"/>
  <c r="Z36" i="18" s="1"/>
  <c r="J51" i="18" a="1"/>
  <c r="J51" i="18" s="1"/>
  <c r="Z51" i="18" s="1"/>
  <c r="J27" i="18" a="1"/>
  <c r="J27" i="18" s="1"/>
  <c r="Z27" i="18" s="1"/>
  <c r="J58" i="18" a="1"/>
  <c r="J58" i="18" s="1"/>
  <c r="Z58" i="18" s="1"/>
  <c r="J42" i="18" a="1"/>
  <c r="J42" i="18" s="1"/>
  <c r="Z42" i="18" s="1"/>
  <c r="J18" i="18" a="1"/>
  <c r="J18" i="18" s="1"/>
  <c r="Z18" i="18" s="1"/>
  <c r="J57" i="18" a="1"/>
  <c r="J57" i="18" s="1"/>
  <c r="Z57" i="18" s="1"/>
  <c r="J41" i="18" a="1"/>
  <c r="J41" i="18" s="1"/>
  <c r="Z41" i="18" s="1"/>
  <c r="J25" i="18" a="1"/>
  <c r="J25" i="18" s="1"/>
  <c r="Z25" i="18" s="1"/>
  <c r="J55" i="18" a="1"/>
  <c r="J55" i="18" s="1"/>
  <c r="Z55" i="18" s="1"/>
  <c r="J47" i="18" a="1"/>
  <c r="J47" i="18" s="1"/>
  <c r="Z47" i="18" s="1"/>
  <c r="J39" i="18" a="1"/>
  <c r="J39" i="18" s="1"/>
  <c r="Z39" i="18" s="1"/>
  <c r="J31" i="18" a="1"/>
  <c r="J31" i="18" s="1"/>
  <c r="Z31" i="18" s="1"/>
  <c r="J23" i="18" a="1"/>
  <c r="J23" i="18" s="1"/>
  <c r="Z23" i="18" s="1"/>
  <c r="J15" i="18" a="1"/>
  <c r="J15" i="18" s="1"/>
  <c r="Z15" i="18" s="1"/>
  <c r="J45" i="18" a="1"/>
  <c r="J45" i="18" s="1"/>
  <c r="Z45" i="18" s="1"/>
  <c r="J44" i="18" a="1"/>
  <c r="J44" i="18" s="1"/>
  <c r="Z44" i="18" s="1"/>
  <c r="J59" i="18" a="1"/>
  <c r="J59" i="18" s="1"/>
  <c r="Z59" i="18" s="1"/>
  <c r="J54" i="18" a="1"/>
  <c r="J54" i="18" s="1"/>
  <c r="Z54" i="18" s="1"/>
  <c r="J46" i="18" a="1"/>
  <c r="J46" i="18" s="1"/>
  <c r="Z46" i="18" s="1"/>
  <c r="J38" i="18" a="1"/>
  <c r="J38" i="18" s="1"/>
  <c r="Z38" i="18" s="1"/>
  <c r="J30" i="18" a="1"/>
  <c r="J30" i="18" s="1"/>
  <c r="Z30" i="18" s="1"/>
  <c r="J22" i="18" a="1"/>
  <c r="J22" i="18" s="1"/>
  <c r="Z22" i="18" s="1"/>
  <c r="J14" i="18" a="1"/>
  <c r="J14" i="18" s="1"/>
  <c r="Z14" i="18" s="1"/>
  <c r="J13" i="18" a="1"/>
  <c r="J13" i="18" s="1"/>
  <c r="Z13" i="18" l="1"/>
  <c r="AA13" i="18" s="1"/>
  <c r="N13" i="18" s="1"/>
  <c r="AF13" i="18" s="1"/>
  <c r="N14" i="18"/>
  <c r="AF14" i="18" l="1"/>
  <c r="AF63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<sst xmlns="http://schemas.openxmlformats.org/spreadsheetml/2006/main" count="277" uniqueCount="111">
  <si>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</si>
  <si>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</si>
  <si>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</si>
  <si>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</si>
  <si>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</si>
  <si>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</si>
  <si>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</si>
  <si>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</si>
  <si>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</si>
  <si>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</si>
  <si>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</si>
  <si>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</si>
  <si>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</si>
  <si>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</si>
  <si>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</si>
  <si>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</si>
  <si>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</si>
  <si>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</si>
  <si>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</si>
  <si>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</si>
  <si>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</si>
  <si>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</si>
  <si>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</si>
  <si>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</si>
  <si>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</si>
  <si>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</si>
  <si>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</si>
  <si>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熱源／方式</t>
    <rPh sb="0" eb="2">
      <t>ネツゲン</t>
    </rPh>
    <rPh sb="3" eb="5">
      <t>ホウシキ</t>
    </rPh>
    <phoneticPr fontId="18"/>
  </si>
  <si>
    <t>蒸気発生ヒートポンプ</t>
    <rPh sb="0" eb="2">
      <t>ジョウキ</t>
    </rPh>
    <rPh sb="2" eb="4">
      <t>ハッセイ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</si>
  <si>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</si>
  <si>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水熱源／一過式</t>
    <rPh sb="0" eb="1">
      <t>ミズ</t>
    </rPh>
    <rPh sb="1" eb="3">
      <t>ネツゲン</t>
    </rPh>
    <rPh sb="4" eb="7">
      <t>イッカシキ</t>
    </rPh>
    <phoneticPr fontId="18"/>
  </si>
  <si>
    <t>蒸気供給温度：120℃以上～150℃未満</t>
    <rPh sb="0" eb="2">
      <t>ジョウキ</t>
    </rPh>
    <rPh sb="2" eb="4">
      <t>キョウキュウ</t>
    </rPh>
    <rPh sb="4" eb="6">
      <t>オンド</t>
    </rPh>
    <rPh sb="11" eb="13">
      <t>イジョウ</t>
    </rPh>
    <rPh sb="18" eb="20">
      <t>ミマン</t>
    </rPh>
    <phoneticPr fontId="18"/>
  </si>
  <si>
    <t>蒸気供給温度：150℃以上～165℃未満</t>
    <rPh sb="0" eb="2">
      <t>ジョウキ</t>
    </rPh>
    <rPh sb="2" eb="4">
      <t>キョウキュウ</t>
    </rPh>
    <rPh sb="4" eb="6">
      <t>オンド</t>
    </rPh>
    <rPh sb="11" eb="13">
      <t>イジョウ</t>
    </rPh>
    <rPh sb="18" eb="20">
      <t>ミマン</t>
    </rPh>
    <phoneticPr fontId="18"/>
  </si>
  <si>
    <t>蒸気供給温度：165℃以上</t>
    <rPh sb="0" eb="2">
      <t>ジョウキ</t>
    </rPh>
    <rPh sb="2" eb="4">
      <t>キョウキュウ</t>
    </rPh>
    <rPh sb="4" eb="6">
      <t>オンド</t>
    </rPh>
    <rPh sb="11" eb="13">
      <t>イジョウ</t>
    </rPh>
    <phoneticPr fontId="18"/>
  </si>
  <si>
    <t>熱源水入口温度：65℃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</si>
  <si>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熱源水入口温度：90℃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</si>
  <si>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熱源水入口温度：70℃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</si>
  <si>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</si>
  <si>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熱源水入口温度：65℃</t>
    <phoneticPr fontId="18"/>
  </si>
  <si>
    <t>非公表</t>
    <phoneticPr fontId="18"/>
  </si>
  <si>
    <t>最終更新日</t>
    <rPh sb="0" eb="2">
      <t>サイシュウ</t>
    </rPh>
    <rPh sb="2" eb="5">
      <t>コウシンビ</t>
    </rPh>
    <phoneticPr fontId="18"/>
  </si>
  <si>
    <t>測定条件②</t>
    <rPh sb="0" eb="4">
      <t>ソクテイジョウケン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</si>
  <si>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</si>
  <si>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</si>
  <si>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</si>
  <si>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</si>
  <si>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○○○株式会社</t>
  </si>
  <si>
    <t>マルマルマル</t>
  </si>
  <si>
    <t>マルマルマル</t>
    <phoneticPr fontId="18"/>
  </si>
  <si>
    <t>非公表</t>
    <rPh sb="0" eb="3">
      <t>ヒコウヒョウ</t>
    </rPh>
    <phoneticPr fontId="18"/>
  </si>
  <si>
    <t>ワイルドカードの内訳一覧</t>
    <phoneticPr fontId="18"/>
  </si>
  <si>
    <t>項番</t>
    <rPh sb="0" eb="2">
      <t>ニンイ</t>
    </rPh>
    <phoneticPr fontId="18"/>
  </si>
  <si>
    <t>非公表</t>
    <phoneticPr fontId="18"/>
  </si>
  <si>
    <t>XYZヒートポンプ</t>
  </si>
  <si>
    <t>ABCヒートポンプ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</si>
  <si>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</si>
  <si>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</si>
  <si>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</si>
  <si>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</si>
  <si>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ABC-2222■</t>
    <phoneticPr fontId="18"/>
  </si>
  <si>
    <t>産業ヒートポンプ</t>
    <rPh sb="0" eb="2">
      <t>サンギョウ</t>
    </rPh>
    <phoneticPr fontId="18"/>
  </si>
  <si>
    <t>＜備考＞</t>
  </si>
  <si>
    <t>※1 蒸気最高供給温度が１２０℃以上の製品で、表の測定条件において、COPが基準値を満たすこと。</t>
  </si>
  <si>
    <t>○○○株式会社</t>
    <rPh sb="3" eb="7">
      <t>カブシキガイシャ</t>
    </rPh>
    <phoneticPr fontId="18"/>
  </si>
  <si>
    <t>aaaa-bbbb■</t>
    <phoneticPr fontId="18"/>
  </si>
  <si>
    <t>Ver.</t>
    <phoneticPr fontId="18"/>
  </si>
  <si>
    <t>産業ヒートポンプ(蒸気発生ヒートポンプ)</t>
    <rPh sb="0" eb="2">
      <t>サンギョウ</t>
    </rPh>
    <rPh sb="9" eb="11">
      <t>ジョウキ</t>
    </rPh>
    <rPh sb="11" eb="13">
      <t>ハッセイ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</si>
  <si>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</si>
  <si>
    <t>性能値(COP)：</t>
    <rPh sb="0" eb="2">
      <t>セイノウ</t>
    </rPh>
    <rPh sb="2" eb="3">
      <t>チ</t>
    </rPh>
    <phoneticPr fontId="18"/>
  </si>
  <si>
    <t>種別</t>
    <rPh sb="0" eb="2">
      <t>シュベツ</t>
    </rPh>
    <phoneticPr fontId="18"/>
  </si>
  <si>
    <t>測定条件①</t>
  </si>
  <si>
    <t>測定条件①</t>
    <rPh sb="0" eb="4">
      <t>ソクテイジョウケン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</si>
  <si>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</si>
  <si>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(COP)</t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</si>
  <si>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</si>
  <si>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</si>
  <si>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1.0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</si>
  <si>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カネツ</t>
    </rPh>
    <rPh sb="2" eb="4">
      <t>ノウリョク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</si>
  <si>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
入力</t>
    </r>
    <phoneticPr fontId="18"/>
  </si>
  <si>
    <r>
      <t xml:space="preserve">最高供給温度(℃)
</t>
    </r>
    <r>
      <rPr>
        <sz val="14"/>
        <color rgb="FFFF0000"/>
        <rFont val="Meiryo UI"/>
        <family val="3"/>
        <charset val="128"/>
      </rPr>
      <t>※120(℃)以上の
整数を入力</t>
    </r>
    <rPh sb="0" eb="4">
      <t>サイコウキョウキュウ</t>
    </rPh>
    <rPh sb="4" eb="6">
      <t>オンド</t>
    </rPh>
    <rPh sb="17" eb="19">
      <t>イジョウ</t>
    </rPh>
    <rPh sb="21" eb="23">
      <t>セイスウ</t>
    </rPh>
    <rPh sb="24" eb="26">
      <t>ニュウリョク</t>
    </rPh>
    <phoneticPr fontId="18"/>
  </si>
  <si>
    <t>yyyy/mm/dd</t>
    <phoneticPr fontId="18"/>
  </si>
  <si>
    <t>熱源／方式</t>
  </si>
  <si>
    <t>測定条件②</t>
  </si>
  <si>
    <t>ss-kataban@sii.or.jp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</si>
  <si>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</si>
  <si>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</si>
  <si>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ABC-1111■</t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</si>
  <si>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</si>
  <si>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</si>
  <si>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</si>
  <si>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測定条件①
分類</t>
    <rPh sb="0" eb="4">
      <t>ソクテイジョウケン</t>
    </rPh>
    <rPh sb="6" eb="8">
      <t>ブンルイ</t>
    </rPh>
    <phoneticPr fontId="18"/>
  </si>
  <si>
    <t>測定条件②
分類</t>
    <rPh sb="0" eb="4">
      <t>ソクテイジョウケン</t>
    </rPh>
    <rPh sb="6" eb="8">
      <t>ブンルイ</t>
    </rPh>
    <phoneticPr fontId="18"/>
  </si>
  <si>
    <t>基準値</t>
    <rPh sb="0" eb="3">
      <t>キジュンチ</t>
    </rPh>
    <phoneticPr fontId="18"/>
  </si>
  <si>
    <t>分類</t>
    <rPh sb="0" eb="2">
      <t>ブンルイ</t>
    </rPh>
    <phoneticPr fontId="18"/>
  </si>
  <si>
    <t>1-1</t>
    <phoneticPr fontId="18"/>
  </si>
  <si>
    <t>2-2</t>
    <phoneticPr fontId="18"/>
  </si>
  <si>
    <t>3-3</t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</si>
  <si>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</si>
  <si>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</si>
  <si>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重複判定用</t>
    <rPh sb="0" eb="5">
      <t>チョウフクハンテイヨウ</t>
    </rPh>
    <phoneticPr fontId="18"/>
  </si>
  <si>
    <t>基準値</t>
    <rPh sb="0" eb="3">
      <t>キジュンチ</t>
    </rPh>
    <phoneticPr fontId="18"/>
  </si>
  <si>
    <t>重複判定用</t>
    <rPh sb="0" eb="5">
      <t>チョウフクハンテイヨウ</t>
    </rPh>
    <phoneticPr fontId="18"/>
  </si>
  <si>
    <t>※編集不可※選択項目シートで上から何番目にあるか</t>
    <rPh sb="14" eb="15">
      <t>ウエ</t>
    </rPh>
    <rPh sb="17" eb="20">
      <t>ナンバンメ</t>
    </rPh>
    <phoneticPr fontId="18"/>
  </si>
  <si>
    <t>↓</t>
    <phoneticPr fontId="18"/>
  </si>
  <si>
    <t>↓</t>
    <phoneticPr fontId="18"/>
  </si>
  <si>
    <t>測定条件①②の組み合わせから算出</t>
    <rPh sb="0" eb="4">
      <t>ソクテイジョウケン</t>
    </rPh>
    <rPh sb="7" eb="8">
      <t>ク</t>
    </rPh>
    <rPh sb="9" eb="10">
      <t>ア</t>
    </rPh>
    <rPh sb="14" eb="16">
      <t>サンシュツ</t>
    </rPh>
    <phoneticPr fontId="18"/>
  </si>
  <si>
    <t>aaaa-bbbb■</t>
  </si>
  <si>
    <t>XYZ-aaaa</t>
    <phoneticPr fontId="18"/>
  </si>
  <si>
    <t>XYZ-bbbb</t>
    <phoneticPr fontId="18"/>
  </si>
  <si>
    <t>XYZ-cccc</t>
    <phoneticPr fontId="18"/>
  </si>
  <si>
    <t>-FL(●●仕様),-GK(○○タイプ)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</si>
</sst>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_ "/>
  </numFmts>
  <fonts count="6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1"/>
      <color theme="1"/>
      <name val="Meiryo UI"/>
      <family val="3"/>
      <charset val="128"/>
    </font>
    <font>
      <sz val="9"/>
      <color rgb="FF000000"/>
      <name val="ＭＳ Ｐ明朝"/>
      <family val="1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rgb="FFFF0000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0" borderId="0" xfId="169" applyFont="1" applyAlignment="1">
      <alignment horizontal="center" vertical="center"/>
    </xf>
    <xf numFmtId="0" fontId="51" fillId="41" borderId="21" xfId="169" applyFont="1" applyFill="1" applyBorder="1" applyAlignment="1">
      <alignment horizontal="center" vertical="center"/>
    </xf>
    <xf numFmtId="0" fontId="51" fillId="41" borderId="23" xfId="169" applyFont="1" applyFill="1" applyBorder="1" applyAlignment="1">
      <alignment horizontal="center" vertical="center" wrapText="1"/>
    </xf>
    <xf numFmtId="0" fontId="51" fillId="40" borderId="23" xfId="169" applyFont="1" applyFill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26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6" xfId="102" applyNumberFormat="1" applyFont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1" fillId="41" borderId="32" xfId="169" applyFont="1" applyFill="1" applyBorder="1" applyAlignment="1">
      <alignment horizontal="center" vertical="center"/>
    </xf>
    <xf numFmtId="0" fontId="50" fillId="37" borderId="23" xfId="169" applyFont="1" applyFill="1" applyBorder="1" applyAlignment="1">
      <alignment horizontal="center" vertical="center"/>
    </xf>
    <xf numFmtId="0" fontId="50" fillId="37" borderId="25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0" fontId="51" fillId="36" borderId="22" xfId="169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6" xfId="102" quotePrefix="1" applyNumberFormat="1" applyFont="1" applyFill="1" applyBorder="1" applyAlignment="1" applyProtection="1">
      <alignment horizontal="center" vertical="center" shrinkToFit="1"/>
    </xf>
    <xf numFmtId="0" fontId="52" fillId="0" borderId="23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5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51" fillId="0" borderId="36" xfId="102" applyNumberFormat="1" applyFont="1" applyFill="1" applyBorder="1" applyAlignment="1" applyProtection="1">
      <alignment horizontal="center" vertical="center"/>
      <protection locked="0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2" fontId="52" fillId="33" borderId="26" xfId="102" applyNumberFormat="1" applyFont="1" applyFill="1" applyBorder="1" applyAlignment="1" applyProtection="1">
      <alignment horizontal="center" vertical="center" shrinkToFit="1"/>
    </xf>
    <xf numFmtId="0" fontId="51" fillId="0" borderId="37" xfId="102" applyNumberFormat="1" applyFont="1" applyFill="1" applyBorder="1" applyAlignment="1" applyProtection="1">
      <alignment horizontal="center" vertical="center"/>
      <protection locked="0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0" fillId="37" borderId="21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1" fillId="0" borderId="0" xfId="177">
      <alignment vertical="center"/>
    </xf>
    <xf numFmtId="0" fontId="60" fillId="0" borderId="0" xfId="0" applyFont="1" applyAlignment="1">
      <alignment horizontal="left" vertical="center" readingOrder="1"/>
    </xf>
    <xf numFmtId="0" fontId="52" fillId="33" borderId="26" xfId="169" applyFont="1" applyFill="1" applyBorder="1" applyAlignment="1">
      <alignment horizontal="center" vertical="center" shrinkToFit="1"/>
    </xf>
    <xf numFmtId="0" fontId="53" fillId="0" borderId="0" xfId="0" applyFont="1">
      <alignment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14" fontId="48" fillId="0" borderId="10" xfId="169" applyNumberFormat="1" applyFont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1" fillId="40" borderId="36" xfId="102" applyNumberFormat="1" applyFont="1" applyFill="1" applyBorder="1" applyAlignment="1" applyProtection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0" borderId="36" xfId="102" applyNumberFormat="1" applyFont="1" applyFill="1" applyBorder="1" applyAlignment="1" applyProtection="1">
      <alignment horizontal="center" vertical="center"/>
    </xf>
    <xf numFmtId="0" fontId="51" fillId="0" borderId="37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9" fillId="44" borderId="10" xfId="171" applyFont="1" applyFill="1" applyBorder="1" applyAlignment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6" xfId="169" applyFont="1" applyBorder="1" applyAlignment="1" applyProtection="1">
      <alignment horizontal="center" vertical="center" shrinkToFit="1"/>
      <protection locked="0"/>
    </xf>
    <xf numFmtId="0" fontId="51" fillId="0" borderId="10" xfId="102" applyNumberFormat="1" applyFont="1" applyBorder="1" applyAlignment="1" applyProtection="1">
      <alignment horizontal="center" vertical="center" shrinkToFit="1"/>
      <protection locked="0"/>
    </xf>
    <xf numFmtId="0" fontId="32" fillId="0" borderId="10" xfId="177" applyFont="1" applyBorder="1" applyAlignment="1">
      <alignment horizontal="center" vertical="center"/>
    </xf>
    <xf numFmtId="0" fontId="62" fillId="0" borderId="0" xfId="177" applyFont="1">
      <alignment vertical="center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30" xfId="102" applyNumberFormat="1" applyFont="1" applyFill="1" applyBorder="1" applyAlignment="1" applyProtection="1">
      <alignment horizontal="center" vertical="center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26" xfId="102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02" quotePrefix="1" applyNumberFormat="1" applyFont="1" applyFill="1" applyBorder="1" applyAlignment="1" applyProtection="1">
      <alignment horizontal="center" vertical="center" shrinkToFit="1"/>
    </xf>
    <xf numFmtId="0" fontId="52" fillId="33" borderId="26" xfId="102" quotePrefix="1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6" xfId="102" applyNumberFormat="1" applyFont="1" applyFill="1" applyBorder="1" applyAlignment="1" applyProtection="1">
      <alignment horizontal="center" vertical="center" shrinkToFit="1"/>
      <protection locked="0"/>
    </xf>
    <xf numFmtId="0" fontId="59" fillId="42" borderId="10" xfId="169" applyFont="1" applyFill="1" applyBorder="1" applyAlignment="1">
      <alignment horizontal="center" vertical="center"/>
    </xf>
    <xf numFmtId="0" fontId="59" fillId="0" borderId="10" xfId="169" applyFont="1" applyBorder="1" applyAlignment="1">
      <alignment horizontal="center" vertical="center"/>
    </xf>
    <xf numFmtId="0" fontId="27" fillId="0" borderId="10" xfId="179" applyFont="1" applyFill="1" applyBorder="1" applyAlignment="1" applyProtection="1">
      <alignment vertical="center" wrapText="1"/>
    </xf>
    <xf numFmtId="0" fontId="66" fillId="0" borderId="10" xfId="177" applyFont="1" applyBorder="1">
      <alignment vertical="center"/>
    </xf>
    <xf numFmtId="0" fontId="45" fillId="38" borderId="0" xfId="0" applyFont="1" applyFill="1" applyAlignment="1">
      <alignment horizontal="center" vertical="center" wrapText="1"/>
    </xf>
    <xf numFmtId="176" fontId="59" fillId="0" borderId="10" xfId="169" applyNumberFormat="1" applyFont="1" applyBorder="1" applyAlignment="1">
      <alignment horizontal="center" vertical="center"/>
    </xf>
    <xf numFmtId="49" fontId="53" fillId="0" borderId="10" xfId="169" applyNumberFormat="1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9" fillId="44" borderId="23" xfId="171" applyFont="1" applyFill="1" applyBorder="1" applyAlignment="1">
      <alignment horizontal="center" vertical="center"/>
    </xf>
    <xf numFmtId="0" fontId="53" fillId="44" borderId="10" xfId="171" applyFont="1" applyFill="1" applyBorder="1" applyAlignment="1">
      <alignment horizontal="center" vertical="center" wrapText="1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5" xfId="102" applyNumberFormat="1" applyFont="1" applyFill="1" applyBorder="1" applyAlignment="1" applyProtection="1">
      <alignment horizontal="center" vertical="center"/>
    </xf>
    <xf numFmtId="0" fontId="51" fillId="40" borderId="23" xfId="102" applyNumberFormat="1" applyFont="1" applyFill="1" applyBorder="1" applyAlignment="1" applyProtection="1">
      <alignment horizontal="center" vertical="center"/>
    </xf>
    <xf numFmtId="0" fontId="45" fillId="34" borderId="0" xfId="169" applyFont="1" applyFill="1" applyAlignment="1">
      <alignment horizontal="center" vertical="center"/>
    </xf>
    <xf numFmtId="0" fontId="53" fillId="34" borderId="0" xfId="0" applyFont="1" applyFill="1">
      <alignment vertical="center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1" fillId="0" borderId="0" xfId="169" applyFont="1" applyAlignment="1">
      <alignment horizontal="center" vertical="center"/>
    </xf>
    <xf numFmtId="0" fontId="51" fillId="0" borderId="0" xfId="169" applyFont="1" applyAlignment="1">
      <alignment horizontal="center" vertical="center" wrapText="1"/>
    </xf>
    <xf numFmtId="0" fontId="59" fillId="38" borderId="0" xfId="0" applyFont="1" applyFill="1" applyAlignment="1">
      <alignment horizontal="center" vertical="center" wrapText="1"/>
    </xf>
    <xf numFmtId="0" fontId="59" fillId="38" borderId="0" xfId="169" applyFont="1" applyFill="1" applyAlignment="1">
      <alignment horizontal="center" vertical="center" wrapText="1"/>
    </xf>
    <xf numFmtId="0" fontId="51" fillId="45" borderId="22" xfId="169" applyFont="1" applyFill="1" applyBorder="1" applyAlignment="1">
      <alignment horizontal="center" vertical="center"/>
    </xf>
    <xf numFmtId="0" fontId="51" fillId="45" borderId="24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5" borderId="11" xfId="169" applyFont="1" applyFill="1" applyBorder="1" applyAlignment="1">
      <alignment horizontal="center" vertical="center"/>
    </xf>
    <xf numFmtId="0" fontId="51" fillId="45" borderId="31" xfId="169" applyFont="1" applyFill="1" applyBorder="1" applyAlignment="1">
      <alignment horizontal="center" vertical="center" wrapText="1"/>
    </xf>
    <xf numFmtId="0" fontId="51" fillId="46" borderId="22" xfId="169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2" fillId="46" borderId="16" xfId="0" applyFont="1" applyFill="1" applyBorder="1" applyAlignment="1">
      <alignment horizontal="center" vertical="center" wrapText="1"/>
    </xf>
    <xf numFmtId="0" fontId="52" fillId="46" borderId="10" xfId="0" applyFont="1" applyFill="1" applyBorder="1" applyAlignment="1">
      <alignment horizontal="center" vertical="center" wrapText="1"/>
    </xf>
    <xf numFmtId="0" fontId="52" fillId="46" borderId="24" xfId="0" applyFont="1" applyFill="1" applyBorder="1" applyAlignment="1">
      <alignment horizontal="center" vertical="center"/>
    </xf>
    <xf numFmtId="0" fontId="52" fillId="46" borderId="35" xfId="0" applyFont="1" applyFill="1" applyBorder="1" applyAlignment="1">
      <alignment horizontal="center" vertical="center"/>
    </xf>
    <xf numFmtId="0" fontId="51" fillId="46" borderId="10" xfId="0" applyFont="1" applyFill="1" applyBorder="1" applyAlignment="1">
      <alignment horizontal="center" vertical="center"/>
    </xf>
    <xf numFmtId="0" fontId="51" fillId="46" borderId="36" xfId="0" applyFont="1" applyFill="1" applyBorder="1" applyAlignment="1">
      <alignment horizontal="center" vertical="center"/>
    </xf>
    <xf numFmtId="0" fontId="52" fillId="47" borderId="26" xfId="169" applyFont="1" applyFill="1" applyBorder="1" applyAlignment="1">
      <alignment horizontal="center" vertical="center"/>
    </xf>
    <xf numFmtId="0" fontId="52" fillId="47" borderId="26" xfId="0" applyFont="1" applyFill="1" applyBorder="1" applyAlignment="1">
      <alignment horizontal="center" vertical="center"/>
    </xf>
    <xf numFmtId="0" fontId="52" fillId="48" borderId="37" xfId="0" applyFont="1" applyFill="1" applyBorder="1" applyAlignment="1">
      <alignment horizontal="center" vertical="center"/>
    </xf>
    <xf numFmtId="0" fontId="52" fillId="48" borderId="26" xfId="0" applyFont="1" applyFill="1" applyBorder="1" applyAlignment="1">
      <alignment horizontal="center" vertical="center"/>
    </xf>
    <xf numFmtId="0" fontId="52" fillId="49" borderId="26" xfId="169" applyFont="1" applyFill="1" applyBorder="1" applyAlignment="1">
      <alignment horizontal="center" vertical="center"/>
    </xf>
    <xf numFmtId="0" fontId="51" fillId="50" borderId="10" xfId="169" applyFont="1" applyFill="1" applyBorder="1" applyAlignment="1">
      <alignment horizontal="center" vertical="center" shrinkToFit="1"/>
    </xf>
    <xf numFmtId="0" fontId="51" fillId="50" borderId="10" xfId="102" applyNumberFormat="1" applyFont="1" applyFill="1" applyBorder="1" applyAlignment="1" applyProtection="1">
      <alignment horizontal="center" vertical="center" shrinkToFit="1"/>
    </xf>
    <xf numFmtId="49" fontId="51" fillId="50" borderId="10" xfId="102" applyNumberFormat="1" applyFont="1" applyFill="1" applyBorder="1" applyAlignment="1" applyProtection="1">
      <alignment horizontal="center" vertical="center" shrinkToFit="1"/>
    </xf>
    <xf numFmtId="0" fontId="51" fillId="50" borderId="11" xfId="102" applyNumberFormat="1" applyFont="1" applyFill="1" applyBorder="1" applyAlignment="1" applyProtection="1">
      <alignment horizontal="center" vertical="center"/>
    </xf>
    <xf numFmtId="0" fontId="51" fillId="50" borderId="36" xfId="102" applyNumberFormat="1" applyFont="1" applyFill="1" applyBorder="1" applyAlignment="1" applyProtection="1">
      <alignment horizontal="center" vertical="center"/>
    </xf>
    <xf numFmtId="0" fontId="52" fillId="46" borderId="31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16" xfId="169" applyFont="1" applyFill="1" applyBorder="1" applyAlignment="1">
      <alignment horizontal="center" vertical="center" wrapText="1"/>
    </xf>
    <xf numFmtId="0" fontId="52" fillId="46" borderId="14" xfId="169" applyFont="1" applyFill="1" applyBorder="1" applyAlignment="1">
      <alignment horizontal="center" vertical="center"/>
    </xf>
    <xf numFmtId="0" fontId="52" fillId="46" borderId="31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/>
    </xf>
    <xf numFmtId="0" fontId="52" fillId="45" borderId="14" xfId="169" applyFont="1" applyFill="1" applyBorder="1" applyAlignment="1">
      <alignment horizontal="center" vertical="center"/>
    </xf>
    <xf numFmtId="0" fontId="51" fillId="0" borderId="0" xfId="169" applyFont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39" xfId="0" applyFont="1" applyFill="1" applyBorder="1" applyAlignment="1">
      <alignment horizontal="center" vertical="center"/>
    </xf>
    <xf numFmtId="0" fontId="52" fillId="46" borderId="38" xfId="0" applyFont="1" applyFill="1" applyBorder="1" applyAlignment="1">
      <alignment horizontal="center" vertical="center"/>
    </xf>
    <xf numFmtId="0" fontId="59" fillId="44" borderId="43" xfId="171" applyFont="1" applyFill="1" applyBorder="1" applyAlignment="1">
      <alignment horizontal="center" vertical="center"/>
    </xf>
    <xf numFmtId="0" fontId="59" fillId="44" borderId="13" xfId="171" applyFont="1" applyFill="1" applyBorder="1" applyAlignment="1">
      <alignment horizontal="center" vertical="center"/>
    </xf>
    <xf numFmtId="0" fontId="59" fillId="44" borderId="12" xfId="171" applyFont="1" applyFill="1" applyBorder="1" applyAlignment="1">
      <alignment horizontal="center" vertical="center"/>
    </xf>
    <xf numFmtId="0" fontId="52" fillId="36" borderId="39" xfId="0" applyFont="1" applyFill="1" applyBorder="1" applyAlignment="1">
      <alignment horizontal="center" vertical="center" wrapText="1"/>
    </xf>
    <xf numFmtId="0" fontId="52" fillId="36" borderId="38" xfId="0" applyFont="1" applyFill="1" applyBorder="1" applyAlignment="1">
      <alignment horizontal="center" vertical="center" wrapText="1"/>
    </xf>
    <xf numFmtId="0" fontId="52" fillId="36" borderId="44" xfId="0" applyFont="1" applyFill="1" applyBorder="1" applyAlignment="1">
      <alignment horizontal="center" vertical="center" wrapText="1"/>
    </xf>
    <xf numFmtId="0" fontId="52" fillId="36" borderId="29" xfId="0" applyFont="1" applyFill="1" applyBorder="1" applyAlignment="1">
      <alignment horizontal="center" vertical="center" wrapText="1"/>
    </xf>
    <xf numFmtId="0" fontId="52" fillId="0" borderId="28" xfId="169" applyFont="1" applyBorder="1" applyAlignment="1">
      <alignment horizontal="center" vertical="center"/>
    </xf>
    <xf numFmtId="0" fontId="52" fillId="0" borderId="29" xfId="169" applyFont="1" applyBorder="1" applyAlignment="1">
      <alignment horizontal="center" vertical="center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47" fillId="39" borderId="33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7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shrinkToFit="1"/>
    </xf>
    <xf numFmtId="0" fontId="54" fillId="0" borderId="15" xfId="169" applyFont="1" applyBorder="1" applyAlignment="1">
      <alignment horizontal="left" vertical="center" shrinkToFit="1"/>
    </xf>
    <xf numFmtId="0" fontId="54" fillId="0" borderId="17" xfId="169" applyFont="1" applyBorder="1" applyAlignment="1">
      <alignment horizontal="left" vertical="center" shrinkToFit="1"/>
    </xf>
    <xf numFmtId="0" fontId="54" fillId="0" borderId="12" xfId="169" applyFont="1" applyBorder="1" applyAlignment="1">
      <alignment horizontal="left" vertical="center" shrinkToFit="1"/>
    </xf>
    <xf numFmtId="0" fontId="56" fillId="0" borderId="22" xfId="169" applyFont="1" applyBorder="1" applyAlignment="1">
      <alignment horizontal="center" vertical="center" wrapText="1"/>
    </xf>
    <xf numFmtId="0" fontId="56" fillId="0" borderId="35" xfId="169" applyFont="1" applyBorder="1" applyAlignment="1">
      <alignment horizontal="center" vertical="center" wrapText="1"/>
    </xf>
    <xf numFmtId="0" fontId="50" fillId="0" borderId="10" xfId="170" applyFont="1" applyBorder="1" applyAlignment="1">
      <alignment horizontal="left" vertical="center" wrapText="1"/>
    </xf>
    <xf numFmtId="0" fontId="56" fillId="0" borderId="10" xfId="169" applyFont="1" applyBorder="1" applyAlignment="1">
      <alignment horizontal="center" vertical="center" wrapText="1"/>
    </xf>
    <xf numFmtId="0" fontId="56" fillId="0" borderId="36" xfId="169" applyFont="1" applyBorder="1" applyAlignment="1">
      <alignment horizontal="center" vertical="center" wrapText="1"/>
    </xf>
    <xf numFmtId="0" fontId="56" fillId="0" borderId="26" xfId="169" applyFont="1" applyBorder="1" applyAlignment="1">
      <alignment horizontal="center" vertical="center" wrapText="1"/>
    </xf>
    <xf numFmtId="0" fontId="56" fillId="0" borderId="37" xfId="169" applyFont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 wrapText="1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15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32" fillId="0" borderId="34" xfId="177" applyFont="1" applyBorder="1" applyAlignment="1">
      <alignment horizontal="center" vertical="top" wrapText="1"/>
    </xf>
    <xf numFmtId="0" fontId="32" fillId="0" borderId="16" xfId="177" applyFont="1" applyBorder="1" applyAlignment="1">
      <alignment horizontal="center" vertical="top" wrapText="1"/>
    </xf>
    <xf numFmtId="0" fontId="32" fillId="0" borderId="14" xfId="177" applyFont="1" applyBorder="1" applyAlignment="1">
      <alignment horizontal="center" vertical="top" wrapText="1"/>
    </xf>
    <xf numFmtId="0" fontId="58" fillId="0" borderId="34" xfId="177" applyFont="1" applyBorder="1" applyAlignment="1">
      <alignment vertical="center" wrapText="1"/>
    </xf>
    <xf numFmtId="0" fontId="58" fillId="0" borderId="16" xfId="177" applyFont="1" applyBorder="1" applyAlignment="1">
      <alignment vertical="center" wrapText="1"/>
    </xf>
    <xf numFmtId="0" fontId="58" fillId="0" borderId="14" xfId="177" applyFont="1" applyBorder="1" applyAlignment="1">
      <alignment vertical="center" wrapText="1"/>
    </xf>
    <xf numFmtId="0" fontId="59" fillId="0" borderId="34" xfId="169" applyFont="1" applyBorder="1" applyAlignment="1">
      <alignment horizontal="center" vertical="center"/>
    </xf>
    <xf numFmtId="0" fontId="59" fillId="0" borderId="16" xfId="169" applyFont="1" applyBorder="1" applyAlignment="1">
      <alignment horizontal="center" vertical="center"/>
    </xf>
    <xf numFmtId="0" fontId="59" fillId="0" borderId="14" xfId="169" applyFont="1" applyBorder="1" applyAlignment="1">
      <alignment horizontal="center" vertical="center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D8DEDE16-C3F3-405F-9436-4C1CF1EA4CF9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DA419188-6747-4E29-B12B-DB03DF7C3717}"/>
    <cellStyle name="良い" xfId="6" builtinId="26" customBuiltin="1"/>
    <cellStyle name="良い 2" xfId="176" xr:uid="{00000000-0005-0000-0000-0000B2000000}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2F2F2"/>
      <color rgb="FFD9D9D9"/>
      <color rgb="FFEBF1DE"/>
      <color rgb="FFFDEADA"/>
      <color rgb="FFDBEEF4"/>
      <color rgb="FF93CDDD"/>
      <color rgb="FF92CDDC"/>
      <color rgb="FFFFFFCC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911616</xdr:colOff>
      <xdr:row>1</xdr:row>
      <xdr:rowOff>599125</xdr:rowOff>
    </xdr:from>
    <xdr:to>
      <xdr:col>16</xdr:col>
      <xdr:colOff>2542597</xdr:colOff>
      <xdr:row>3</xdr:row>
      <xdr:rowOff>731795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45E2477-167C-47C7-9FDE-96A2D20C5513}"/>
            </a:ext>
          </a:extLst>
        </xdr:cNvPr>
        <xdr:cNvGrpSpPr/>
      </xdr:nvGrpSpPr>
      <xdr:grpSpPr>
        <a:xfrm>
          <a:off x="33244661" y="1069891"/>
          <a:ext cx="5998338" cy="3319215"/>
          <a:chOff x="24658346" y="530124"/>
          <a:chExt cx="6660205" cy="266109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E53A3E7-9E18-4224-BA83-C0087A997FCC}"/>
              </a:ext>
            </a:extLst>
          </xdr:cNvPr>
          <xdr:cNvSpPr/>
        </xdr:nvSpPr>
        <xdr:spPr>
          <a:xfrm>
            <a:off x="24658346" y="530124"/>
            <a:ext cx="6660205" cy="26610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97D717E-4821-4D8E-98C9-1559C2BC0D61}"/>
              </a:ext>
            </a:extLst>
          </xdr:cNvPr>
          <xdr:cNvGrpSpPr/>
        </xdr:nvGrpSpPr>
        <xdr:grpSpPr>
          <a:xfrm>
            <a:off x="25407421" y="849725"/>
            <a:ext cx="5329319" cy="514041"/>
            <a:chOff x="20798071" y="530440"/>
            <a:chExt cx="249594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D819D5B3-C3F9-4726-91E5-D8CEC28810C3}"/>
                </a:ext>
              </a:extLst>
            </xdr:cNvPr>
            <xdr:cNvSpPr/>
          </xdr:nvSpPr>
          <xdr:spPr>
            <a:xfrm>
              <a:off x="20798071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58C31C15-4A08-4220-BA10-4B181711B338}"/>
                </a:ext>
              </a:extLst>
            </xdr:cNvPr>
            <xdr:cNvSpPr/>
          </xdr:nvSpPr>
          <xdr:spPr>
            <a:xfrm>
              <a:off x="21761824" y="530440"/>
              <a:ext cx="153219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A4516661-213E-455A-8F24-9FF900AE126D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960" y="687323"/>
              <a:ext cx="18986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3DF35675-8F72-4F0A-AEA1-F03E17431A29}"/>
              </a:ext>
            </a:extLst>
          </xdr:cNvPr>
          <xdr:cNvGrpSpPr/>
        </xdr:nvGrpSpPr>
        <xdr:grpSpPr>
          <a:xfrm>
            <a:off x="25407427" y="1589915"/>
            <a:ext cx="5305412" cy="514041"/>
            <a:chOff x="20809325" y="534008"/>
            <a:chExt cx="248459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22A1C6E-6D54-4988-9A6A-4D784F75145B}"/>
                </a:ext>
              </a:extLst>
            </xdr:cNvPr>
            <xdr:cNvSpPr/>
          </xdr:nvSpPr>
          <xdr:spPr>
            <a:xfrm>
              <a:off x="20809325" y="534008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5A06628B-BCF8-4E25-9A57-9E475FF3C926}"/>
                </a:ext>
              </a:extLst>
            </xdr:cNvPr>
            <xdr:cNvSpPr/>
          </xdr:nvSpPr>
          <xdr:spPr>
            <a:xfrm>
              <a:off x="21761823" y="534008"/>
              <a:ext cx="153209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DFD41860-B823-4244-90F2-5EF01DF4DE8A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90891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FDA2FC74-CF42-413C-93D3-231C2367BD58}"/>
              </a:ext>
            </a:extLst>
          </xdr:cNvPr>
          <xdr:cNvGrpSpPr/>
        </xdr:nvGrpSpPr>
        <xdr:grpSpPr>
          <a:xfrm>
            <a:off x="25407431" y="2330105"/>
            <a:ext cx="5303567" cy="513745"/>
            <a:chOff x="20809321" y="536487"/>
            <a:chExt cx="2483783" cy="315931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C3FDA30-DD39-4C5F-93C0-62B76A3CE888}"/>
                </a:ext>
              </a:extLst>
            </xdr:cNvPr>
            <xdr:cNvSpPr/>
          </xdr:nvSpPr>
          <xdr:spPr>
            <a:xfrm>
              <a:off x="20809321" y="536487"/>
              <a:ext cx="773205" cy="315931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50D2859-D57B-4F72-BA2D-EEAF774D7322}"/>
                </a:ext>
              </a:extLst>
            </xdr:cNvPr>
            <xdr:cNvSpPr/>
          </xdr:nvSpPr>
          <xdr:spPr>
            <a:xfrm>
              <a:off x="21761821" y="536487"/>
              <a:ext cx="1531283" cy="31593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  <a:endParaRPr kumimoji="1" lang="en-US" altLang="ja-JP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232D647-5783-4A46-B7CE-57489F2C162F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6" y="694453"/>
              <a:ext cx="179295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1160319</xdr:colOff>
      <xdr:row>1</xdr:row>
      <xdr:rowOff>1257300</xdr:rowOff>
    </xdr:from>
    <xdr:to>
      <xdr:col>31</xdr:col>
      <xdr:colOff>1056409</xdr:colOff>
      <xdr:row>3</xdr:row>
      <xdr:rowOff>209322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3E5DAD4-ED75-4C0F-B3BC-B01E918DBB97}"/>
            </a:ext>
          </a:extLst>
        </xdr:cNvPr>
        <xdr:cNvSpPr/>
      </xdr:nvSpPr>
      <xdr:spPr>
        <a:xfrm>
          <a:off x="49962955" y="1724891"/>
          <a:ext cx="14512636" cy="21385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6</xdr:col>
      <xdr:colOff>2208212</xdr:colOff>
      <xdr:row>0</xdr:row>
      <xdr:rowOff>391970</xdr:rowOff>
    </xdr:from>
    <xdr:to>
      <xdr:col>8</xdr:col>
      <xdr:colOff>1122507</xdr:colOff>
      <xdr:row>3</xdr:row>
      <xdr:rowOff>1095666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B9E06C5-39DF-4777-991A-15258AD03083}"/>
            </a:ext>
          </a:extLst>
        </xdr:cNvPr>
        <xdr:cNvSpPr/>
      </xdr:nvSpPr>
      <xdr:spPr>
        <a:xfrm>
          <a:off x="15283439" y="391970"/>
          <a:ext cx="3763386" cy="4357832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>
    <xdr:from>
      <xdr:col>2</xdr:col>
      <xdr:colOff>87129</xdr:colOff>
      <xdr:row>18</xdr:row>
      <xdr:rowOff>64945</xdr:rowOff>
    </xdr:from>
    <xdr:to>
      <xdr:col>3</xdr:col>
      <xdr:colOff>749550</xdr:colOff>
      <xdr:row>22</xdr:row>
      <xdr:rowOff>69275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39E717C9-74B4-4D9C-B6DD-9AC39AEF6FBA}"/>
            </a:ext>
          </a:extLst>
        </xdr:cNvPr>
        <xdr:cNvSpPr/>
      </xdr:nvSpPr>
      <xdr:spPr>
        <a:xfrm>
          <a:off x="3706629" y="11460309"/>
          <a:ext cx="3329421" cy="1666875"/>
        </a:xfrm>
        <a:prstGeom prst="wedgeRoundRectCallout">
          <a:avLst>
            <a:gd name="adj1" fmla="val -18438"/>
            <a:gd name="adj2" fmla="val -7981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23810</xdr:colOff>
      <xdr:row>17</xdr:row>
      <xdr:rowOff>17322</xdr:rowOff>
    </xdr:from>
    <xdr:to>
      <xdr:col>7</xdr:col>
      <xdr:colOff>0</xdr:colOff>
      <xdr:row>19</xdr:row>
      <xdr:rowOff>30925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67500FFA-4A24-464C-B5EB-B38DD4742828}"/>
            </a:ext>
          </a:extLst>
        </xdr:cNvPr>
        <xdr:cNvSpPr/>
      </xdr:nvSpPr>
      <xdr:spPr>
        <a:xfrm rot="5400000">
          <a:off x="13876967" y="8764392"/>
          <a:ext cx="844876" cy="5310190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119062</xdr:colOff>
      <xdr:row>19</xdr:row>
      <xdr:rowOff>47629</xdr:rowOff>
    </xdr:from>
    <xdr:to>
      <xdr:col>8</xdr:col>
      <xdr:colOff>3775364</xdr:colOff>
      <xdr:row>22</xdr:row>
      <xdr:rowOff>398322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5A9D7BF4-F80E-4582-8287-F341F48851EC}"/>
            </a:ext>
          </a:extLst>
        </xdr:cNvPr>
        <xdr:cNvSpPr/>
      </xdr:nvSpPr>
      <xdr:spPr>
        <a:xfrm>
          <a:off x="19688607" y="11858629"/>
          <a:ext cx="3656302" cy="1597602"/>
        </a:xfrm>
        <a:prstGeom prst="wedgeRoundRectCallout">
          <a:avLst>
            <a:gd name="adj1" fmla="val -19605"/>
            <a:gd name="adj2" fmla="val -10782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測定条件①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 測定条件①を選択してください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2046719</xdr:colOff>
      <xdr:row>20</xdr:row>
      <xdr:rowOff>407988</xdr:rowOff>
    </xdr:from>
    <xdr:to>
      <xdr:col>13</xdr:col>
      <xdr:colOff>285750</xdr:colOff>
      <xdr:row>31</xdr:row>
      <xdr:rowOff>1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98DE309D-82AC-467B-8151-68F7DC3661F2}"/>
            </a:ext>
          </a:extLst>
        </xdr:cNvPr>
        <xdr:cNvSpPr/>
      </xdr:nvSpPr>
      <xdr:spPr>
        <a:xfrm>
          <a:off x="25478219" y="12634624"/>
          <a:ext cx="7209849" cy="4164013"/>
        </a:xfrm>
        <a:prstGeom prst="wedgeRoundRectCallout">
          <a:avLst>
            <a:gd name="adj1" fmla="val 1079"/>
            <a:gd name="adj2" fmla="val -6796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⑤最高供給温度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⑥加熱能力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⑤最高供給温度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記載の最高供給温度を整数で入力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蒸気発生ヒートポンプの場合、</a:t>
          </a:r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120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℃以上であることをご確認ください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⑥加熱能力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</a:p>
      </xdr:txBody>
    </xdr:sp>
    <xdr:clientData/>
  </xdr:twoCellAnchor>
  <xdr:twoCellAnchor>
    <xdr:from>
      <xdr:col>10</xdr:col>
      <xdr:colOff>18864</xdr:colOff>
      <xdr:row>17</xdr:row>
      <xdr:rowOff>9901</xdr:rowOff>
    </xdr:from>
    <xdr:to>
      <xdr:col>13</xdr:col>
      <xdr:colOff>17318</xdr:colOff>
      <xdr:row>19</xdr:row>
      <xdr:rowOff>23504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D328F330-8246-40D8-9ED4-B0FC4A9C6F34}"/>
            </a:ext>
          </a:extLst>
        </xdr:cNvPr>
        <xdr:cNvSpPr/>
      </xdr:nvSpPr>
      <xdr:spPr>
        <a:xfrm rot="5400000">
          <a:off x="28681540" y="8096407"/>
          <a:ext cx="844876" cy="6631317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0</xdr:colOff>
      <xdr:row>1</xdr:row>
      <xdr:rowOff>7505</xdr:rowOff>
    </xdr:from>
    <xdr:to>
      <xdr:col>11</xdr:col>
      <xdr:colOff>590116</xdr:colOff>
      <xdr:row>3</xdr:row>
      <xdr:rowOff>1627910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E8FFF673-79A2-40BD-92C8-1B0F954F1541}"/>
            </a:ext>
          </a:extLst>
        </xdr:cNvPr>
        <xdr:cNvSpPr/>
      </xdr:nvSpPr>
      <xdr:spPr>
        <a:xfrm>
          <a:off x="23864455" y="475096"/>
          <a:ext cx="590116" cy="4806950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1098552</xdr:colOff>
      <xdr:row>1</xdr:row>
      <xdr:rowOff>215468</xdr:rowOff>
    </xdr:from>
    <xdr:to>
      <xdr:col>13</xdr:col>
      <xdr:colOff>1683945</xdr:colOff>
      <xdr:row>2</xdr:row>
      <xdr:rowOff>640774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50C2747F-1674-45E8-8663-9937DBF7D7FD}"/>
            </a:ext>
          </a:extLst>
        </xdr:cNvPr>
        <xdr:cNvSpPr/>
      </xdr:nvSpPr>
      <xdr:spPr>
        <a:xfrm>
          <a:off x="29205961" y="683059"/>
          <a:ext cx="4880302" cy="1966624"/>
        </a:xfrm>
        <a:prstGeom prst="wedgeRoundRectCallout">
          <a:avLst>
            <a:gd name="adj1" fmla="val -59444"/>
            <a:gd name="adj2" fmla="val 5715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935182</xdr:colOff>
      <xdr:row>2</xdr:row>
      <xdr:rowOff>810491</xdr:rowOff>
    </xdr:from>
    <xdr:to>
      <xdr:col>14</xdr:col>
      <xdr:colOff>372091</xdr:colOff>
      <xdr:row>3</xdr:row>
      <xdr:rowOff>1114713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E02C4203-9EE2-461F-B8B4-D75C90F771AB}"/>
            </a:ext>
          </a:extLst>
        </xdr:cNvPr>
        <xdr:cNvSpPr/>
      </xdr:nvSpPr>
      <xdr:spPr>
        <a:xfrm>
          <a:off x="28973318" y="2819400"/>
          <a:ext cx="3731818" cy="1949449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1814081</xdr:colOff>
      <xdr:row>22</xdr:row>
      <xdr:rowOff>225138</xdr:rowOff>
    </xdr:from>
    <xdr:to>
      <xdr:col>4</xdr:col>
      <xdr:colOff>796637</xdr:colOff>
      <xdr:row>31</xdr:row>
      <xdr:rowOff>69274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99C23A62-1257-4AA4-93BC-00F511398798}"/>
            </a:ext>
          </a:extLst>
        </xdr:cNvPr>
        <xdr:cNvSpPr/>
      </xdr:nvSpPr>
      <xdr:spPr>
        <a:xfrm>
          <a:off x="2766581" y="13283047"/>
          <a:ext cx="6983556" cy="3584863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218785</xdr:colOff>
      <xdr:row>20</xdr:row>
      <xdr:rowOff>398319</xdr:rowOff>
    </xdr:from>
    <xdr:to>
      <xdr:col>7</xdr:col>
      <xdr:colOff>987136</xdr:colOff>
      <xdr:row>29</xdr:row>
      <xdr:rowOff>83416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E0EA9F47-D9DB-4308-8BBE-0A0450D039FC}"/>
            </a:ext>
          </a:extLst>
        </xdr:cNvPr>
        <xdr:cNvSpPr/>
      </xdr:nvSpPr>
      <xdr:spPr>
        <a:xfrm>
          <a:off x="11839285" y="12624955"/>
          <a:ext cx="6102351" cy="3425825"/>
        </a:xfrm>
        <a:prstGeom prst="wedgeRoundRectCallout">
          <a:avLst>
            <a:gd name="adj1" fmla="val -9068"/>
            <a:gd name="adj2" fmla="val -704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505402</xdr:colOff>
      <xdr:row>22</xdr:row>
      <xdr:rowOff>173184</xdr:rowOff>
    </xdr:from>
    <xdr:to>
      <xdr:col>17</xdr:col>
      <xdr:colOff>1021773</xdr:colOff>
      <xdr:row>40</xdr:row>
      <xdr:rowOff>221965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3824A60-664E-9410-A45B-531A40BA67CF}"/>
            </a:ext>
          </a:extLst>
        </xdr:cNvPr>
        <xdr:cNvGrpSpPr/>
      </xdr:nvGrpSpPr>
      <xdr:grpSpPr>
        <a:xfrm>
          <a:off x="34982727" y="13231093"/>
          <a:ext cx="7668780" cy="7527061"/>
          <a:chOff x="37251409" y="12226638"/>
          <a:chExt cx="8364681" cy="7533411"/>
        </a:xfrm>
      </xdr:grpSpPr>
      <xdr:sp macro="" textlink="">
        <xdr:nvSpPr>
          <xdr:cNvPr id="39" name="吹き出し: 角を丸めた四角形 38">
            <a:extLst>
              <a:ext uri="{FF2B5EF4-FFF2-40B4-BE49-F238E27FC236}">
                <a16:creationId xmlns:a16="http://schemas.microsoft.com/office/drawing/2014/main" id="{98205340-83B0-4DF1-AAE1-C79D8D2D9317}"/>
              </a:ext>
            </a:extLst>
          </xdr:cNvPr>
          <xdr:cNvSpPr/>
        </xdr:nvSpPr>
        <xdr:spPr>
          <a:xfrm>
            <a:off x="37251409" y="12226638"/>
            <a:ext cx="8364681" cy="7533411"/>
          </a:xfrm>
          <a:prstGeom prst="wedgeRoundRectCallout">
            <a:avLst>
              <a:gd name="adj1" fmla="val -9737"/>
              <a:gd name="adj2" fmla="val -77837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原則カタログに記載の型番を入力、入力方法は以下を参照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0" name="四角形: 角を丸くする 39">
            <a:extLst>
              <a:ext uri="{FF2B5EF4-FFF2-40B4-BE49-F238E27FC236}">
                <a16:creationId xmlns:a16="http://schemas.microsoft.com/office/drawing/2014/main" id="{D0C87AD7-A2E8-48DD-A3D4-BC6A85EDEEEA}"/>
              </a:ext>
            </a:extLst>
          </xdr:cNvPr>
          <xdr:cNvSpPr/>
        </xdr:nvSpPr>
        <xdr:spPr>
          <a:xfrm>
            <a:off x="37469157" y="13689595"/>
            <a:ext cx="7929184" cy="5176403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16</xdr:col>
      <xdr:colOff>4419312</xdr:colOff>
      <xdr:row>17</xdr:row>
      <xdr:rowOff>184151</xdr:rowOff>
    </xdr:from>
    <xdr:to>
      <xdr:col>17</xdr:col>
      <xdr:colOff>2667000</xdr:colOff>
      <xdr:row>21</xdr:row>
      <xdr:rowOff>346364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F83CEA80-926E-4AA8-8518-88929C9C6EE7}"/>
            </a:ext>
          </a:extLst>
        </xdr:cNvPr>
        <xdr:cNvSpPr/>
      </xdr:nvSpPr>
      <xdr:spPr>
        <a:xfrm>
          <a:off x="41116539" y="11163878"/>
          <a:ext cx="3183370" cy="1824759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1627909</xdr:colOff>
      <xdr:row>17</xdr:row>
      <xdr:rowOff>239279</xdr:rowOff>
    </xdr:from>
    <xdr:to>
      <xdr:col>15</xdr:col>
      <xdr:colOff>1284721</xdr:colOff>
      <xdr:row>22</xdr:row>
      <xdr:rowOff>141721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AA9BC471-DD1B-4EFC-AD74-100FE8654B87}"/>
            </a:ext>
          </a:extLst>
        </xdr:cNvPr>
        <xdr:cNvSpPr/>
      </xdr:nvSpPr>
      <xdr:spPr>
        <a:xfrm>
          <a:off x="31813500" y="11219006"/>
          <a:ext cx="3951721" cy="1980624"/>
        </a:xfrm>
        <a:prstGeom prst="wedgeRoundRectCallout">
          <a:avLst>
            <a:gd name="adj1" fmla="val 37456"/>
            <a:gd name="adj2" fmla="val -7560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5</xdr:col>
      <xdr:colOff>311728</xdr:colOff>
      <xdr:row>29</xdr:row>
      <xdr:rowOff>225137</xdr:rowOff>
    </xdr:from>
    <xdr:to>
      <xdr:col>7</xdr:col>
      <xdr:colOff>1783774</xdr:colOff>
      <xdr:row>35</xdr:row>
      <xdr:rowOff>103909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E7EEB925-F451-4E69-81C0-C13186CCC084}"/>
            </a:ext>
          </a:extLst>
        </xdr:cNvPr>
        <xdr:cNvSpPr/>
      </xdr:nvSpPr>
      <xdr:spPr>
        <a:xfrm>
          <a:off x="11932228" y="16192501"/>
          <a:ext cx="6806046" cy="237259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282966</xdr:colOff>
      <xdr:row>1</xdr:row>
      <xdr:rowOff>1035688</xdr:rowOff>
    </xdr:from>
    <xdr:to>
      <xdr:col>14</xdr:col>
      <xdr:colOff>381000</xdr:colOff>
      <xdr:row>3</xdr:row>
      <xdr:rowOff>1168358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6537330" y="1506454"/>
          <a:ext cx="6176715" cy="3319215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27" y="849725"/>
            <a:ext cx="5302209" cy="514041"/>
            <a:chOff x="20798072" y="530440"/>
            <a:chExt cx="2483249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7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11" y="530440"/>
              <a:ext cx="153071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961" y="687323"/>
              <a:ext cx="17865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5" y="1589914"/>
            <a:ext cx="5302209" cy="514041"/>
            <a:chOff x="20809324" y="534007"/>
            <a:chExt cx="2483097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4" y="534007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4" y="534007"/>
              <a:ext cx="153061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29" y="690890"/>
              <a:ext cx="17927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24" y="2330105"/>
            <a:ext cx="5303571" cy="514228"/>
            <a:chOff x="20809319" y="536487"/>
            <a:chExt cx="2483785" cy="316228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19" y="536487"/>
              <a:ext cx="773205" cy="316228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6487"/>
              <a:ext cx="1531283" cy="316228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2524" y="694601"/>
              <a:ext cx="179297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554181</xdr:colOff>
      <xdr:row>1</xdr:row>
      <xdr:rowOff>1531792</xdr:rowOff>
    </xdr:from>
    <xdr:to>
      <xdr:col>31</xdr:col>
      <xdr:colOff>692727</xdr:colOff>
      <xdr:row>3</xdr:row>
      <xdr:rowOff>209321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6DA03D-3D53-4A05-A7CE-E0A8903DEDD5}"/>
            </a:ext>
          </a:extLst>
        </xdr:cNvPr>
        <xdr:cNvSpPr/>
      </xdr:nvSpPr>
      <xdr:spPr>
        <a:xfrm>
          <a:off x="49374136" y="1999383"/>
          <a:ext cx="16105909" cy="18640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581024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蒸気発生ヒートポンプ／基準値</a:t>
          </a:r>
        </a:p>
      </xdr:txBody>
    </xdr:sp>
    <xdr:clientData/>
  </xdr:twoCellAnchor>
  <xdr:twoCellAnchor editAs="oneCell">
    <xdr:from>
      <xdr:col>0</xdr:col>
      <xdr:colOff>38100</xdr:colOff>
      <xdr:row>5</xdr:row>
      <xdr:rowOff>47625</xdr:rowOff>
    </xdr:from>
    <xdr:to>
      <xdr:col>9</xdr:col>
      <xdr:colOff>251460</xdr:colOff>
      <xdr:row>12</xdr:row>
      <xdr:rowOff>5715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03D379-7A24-48F1-B8A5-03A8A6A29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04875"/>
          <a:ext cx="6385560" cy="1158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1333501</xdr:colOff>
      <xdr:row>11</xdr:row>
      <xdr:rowOff>168087</xdr:rowOff>
    </xdr:from>
    <xdr:to>
      <xdr:col>3</xdr:col>
      <xdr:colOff>866082</xdr:colOff>
      <xdr:row>14</xdr:row>
      <xdr:rowOff>107710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2248C1B-5C09-4F7F-B9F9-5D10CA4D8E3C}"/>
            </a:ext>
          </a:extLst>
        </xdr:cNvPr>
        <xdr:cNvSpPr/>
      </xdr:nvSpPr>
      <xdr:spPr>
        <a:xfrm>
          <a:off x="2622177" y="2386852"/>
          <a:ext cx="2065111" cy="54474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6303-5919-41CD-8FE4-49DFE23B015E}">
  <sheetPr codeName="Sheet1">
    <pageSetUpPr fitToPage="1"/>
  </sheetPr>
  <dimension ref="A1:AG49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56" customWidth="1"/>
    <col min="2" max="2" width="35" style="56" customWidth="1"/>
    <col min="3" max="7" width="35" style="1" customWidth="1"/>
    <col min="8" max="8" width="34.36328125" style="1" customWidth="1"/>
    <col min="9" max="9" width="50.6328125" style="1" customWidth="1"/>
    <col min="10" max="10" width="37.90625" style="1" customWidth="1"/>
    <col min="11" max="11" width="30.6328125" style="1" customWidth="1"/>
    <col min="12" max="12" width="25.6328125" style="1" customWidth="1"/>
    <col min="13" max="15" width="30.6328125" style="1" customWidth="1"/>
    <col min="16" max="16" width="31.6328125" style="41" customWidth="1"/>
    <col min="17" max="17" width="70.6328125" style="1" customWidth="1"/>
    <col min="18" max="18" width="39.453125" style="41" customWidth="1"/>
    <col min="19" max="19" width="12" style="41" hidden="1" customWidth="1" outlineLevel="1"/>
    <col min="20" max="20" width="23.7265625" style="41" hidden="1" customWidth="1" outlineLevel="1"/>
    <col min="21" max="22" width="12.453125" style="41" hidden="1" customWidth="1" outlineLevel="1"/>
    <col min="23" max="23" width="22.26953125" style="41" hidden="1" customWidth="1" outlineLevel="1"/>
    <col min="24" max="24" width="7.7265625" style="1" hidden="1" customWidth="1" outlineLevel="1"/>
    <col min="25" max="32" width="16.08984375" style="1" hidden="1" customWidth="1" outlineLevel="1"/>
    <col min="33" max="33" width="9" style="1" collapsed="1"/>
    <col min="34" max="16384" width="9" style="1"/>
  </cols>
  <sheetData>
    <row r="1" spans="1:32" ht="36.75" customHeight="1" thickBot="1" x14ac:dyDescent="0.25">
      <c r="A1" s="152" t="s">
        <v>66</v>
      </c>
      <c r="B1" s="153"/>
      <c r="C1" s="153"/>
      <c r="D1" s="153"/>
      <c r="E1" s="153"/>
      <c r="F1" s="153"/>
      <c r="G1" s="154"/>
      <c r="I1" s="155" t="s">
        <v>13</v>
      </c>
      <c r="J1" s="156"/>
      <c r="K1" s="157"/>
      <c r="L1" s="158"/>
      <c r="M1" s="158"/>
      <c r="N1" s="158"/>
      <c r="O1" s="37"/>
      <c r="Q1" s="41"/>
      <c r="R1" s="1"/>
      <c r="X1" s="42"/>
    </row>
    <row r="2" spans="1:32" ht="120.75" customHeight="1" x14ac:dyDescent="0.2">
      <c r="A2" s="159" t="s">
        <v>16</v>
      </c>
      <c r="B2" s="160"/>
      <c r="C2" s="161" t="s">
        <v>63</v>
      </c>
      <c r="D2" s="162"/>
      <c r="E2" s="43" t="s">
        <v>24</v>
      </c>
      <c r="F2" s="163" t="s">
        <v>48</v>
      </c>
      <c r="G2" s="164"/>
      <c r="I2" s="36" t="s">
        <v>11</v>
      </c>
      <c r="J2" s="165" t="s">
        <v>58</v>
      </c>
      <c r="K2" s="166"/>
      <c r="L2" s="17"/>
      <c r="M2" s="19"/>
      <c r="N2" s="19"/>
      <c r="O2" s="19"/>
      <c r="Q2" s="41"/>
      <c r="R2" s="1"/>
      <c r="X2" s="44"/>
      <c r="Y2" s="44"/>
      <c r="Z2" s="44"/>
      <c r="AA2" s="44"/>
    </row>
    <row r="3" spans="1:32" ht="130" customHeight="1" x14ac:dyDescent="0.2">
      <c r="A3" s="167" t="s">
        <v>67</v>
      </c>
      <c r="B3" s="167"/>
      <c r="C3" s="167"/>
      <c r="D3" s="167"/>
      <c r="E3" s="167"/>
      <c r="F3" s="45" t="s">
        <v>22</v>
      </c>
      <c r="G3" s="46" t="s">
        <v>80</v>
      </c>
      <c r="I3" s="14" t="s">
        <v>12</v>
      </c>
      <c r="J3" s="168" t="s">
        <v>25</v>
      </c>
      <c r="K3" s="169"/>
      <c r="L3" s="17"/>
      <c r="M3" s="19"/>
      <c r="N3" s="19"/>
      <c r="O3" s="19"/>
      <c r="Q3" s="41"/>
      <c r="R3" s="1"/>
      <c r="X3" s="44"/>
      <c r="Y3" s="44"/>
      <c r="Z3" s="44"/>
      <c r="AA3" s="44"/>
    </row>
    <row r="4" spans="1:32" ht="130" customHeight="1" thickBot="1" x14ac:dyDescent="0.25">
      <c r="A4" s="167"/>
      <c r="B4" s="167"/>
      <c r="C4" s="167"/>
      <c r="D4" s="167"/>
      <c r="E4" s="167"/>
      <c r="F4" s="47" t="s">
        <v>23</v>
      </c>
      <c r="G4" s="47">
        <f>COUNTIF($B$12:$B$46,"産業ヒートポンプ")</f>
        <v>6</v>
      </c>
      <c r="I4" s="15" t="s">
        <v>68</v>
      </c>
      <c r="J4" s="170" t="s">
        <v>29</v>
      </c>
      <c r="K4" s="171"/>
      <c r="L4" s="18"/>
      <c r="M4" s="19"/>
      <c r="N4" s="19"/>
      <c r="O4" s="19"/>
      <c r="Q4" s="41"/>
      <c r="R4" s="1"/>
      <c r="X4" s="44"/>
      <c r="Y4" s="44"/>
      <c r="Z4" s="44"/>
      <c r="AA4" s="44"/>
    </row>
    <row r="5" spans="1:32" s="2" customFormat="1" ht="30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8"/>
      <c r="S5" s="49"/>
      <c r="T5" s="49"/>
      <c r="U5" s="49"/>
      <c r="V5" s="49"/>
      <c r="W5" s="49"/>
      <c r="X5" s="48"/>
      <c r="Y5" s="48"/>
      <c r="Z5" s="48"/>
      <c r="AA5" s="48"/>
      <c r="AB5" s="48"/>
      <c r="AC5" s="48"/>
      <c r="AD5" s="48"/>
      <c r="AE5" s="48"/>
      <c r="AF5" s="48"/>
    </row>
    <row r="6" spans="1:32" s="3" customFormat="1" ht="36" customHeight="1" x14ac:dyDescent="0.2">
      <c r="A6" s="5" t="s">
        <v>51</v>
      </c>
      <c r="B6" s="108">
        <f>COLUMN()-1</f>
        <v>1</v>
      </c>
      <c r="C6" s="108">
        <f>COLUMN()-1</f>
        <v>2</v>
      </c>
      <c r="D6" s="109">
        <f t="shared" ref="D6:R6" si="0">COLUMN()-1</f>
        <v>3</v>
      </c>
      <c r="E6" s="113">
        <f t="shared" si="0"/>
        <v>4</v>
      </c>
      <c r="F6" s="108">
        <f t="shared" si="0"/>
        <v>5</v>
      </c>
      <c r="G6" s="108">
        <f t="shared" si="0"/>
        <v>6</v>
      </c>
      <c r="H6" s="20">
        <f t="shared" si="0"/>
        <v>7</v>
      </c>
      <c r="I6" s="20">
        <f t="shared" si="0"/>
        <v>8</v>
      </c>
      <c r="J6" s="20">
        <f t="shared" si="0"/>
        <v>9</v>
      </c>
      <c r="K6" s="20">
        <f t="shared" si="0"/>
        <v>10</v>
      </c>
      <c r="L6" s="108">
        <f t="shared" si="0"/>
        <v>11</v>
      </c>
      <c r="M6" s="113">
        <f t="shared" si="0"/>
        <v>12</v>
      </c>
      <c r="N6" s="113">
        <f t="shared" si="0"/>
        <v>13</v>
      </c>
      <c r="O6" s="113">
        <f t="shared" si="0"/>
        <v>14</v>
      </c>
      <c r="P6" s="117">
        <f t="shared" si="0"/>
        <v>15</v>
      </c>
      <c r="Q6" s="113">
        <f t="shared" si="0"/>
        <v>16</v>
      </c>
      <c r="R6" s="118">
        <f t="shared" si="0"/>
        <v>17</v>
      </c>
      <c r="S6" s="90"/>
      <c r="T6" s="57"/>
      <c r="U6" s="57"/>
      <c r="V6" s="57"/>
      <c r="W6" s="57"/>
    </row>
    <row r="7" spans="1:32" s="3" customFormat="1" ht="39" x14ac:dyDescent="0.2">
      <c r="A7" s="6" t="s">
        <v>5</v>
      </c>
      <c r="B7" s="110" t="s">
        <v>6</v>
      </c>
      <c r="C7" s="110" t="s">
        <v>6</v>
      </c>
      <c r="D7" s="111" t="s">
        <v>6</v>
      </c>
      <c r="E7" s="114" t="s">
        <v>39</v>
      </c>
      <c r="F7" s="110" t="s">
        <v>6</v>
      </c>
      <c r="G7" s="110" t="s">
        <v>6</v>
      </c>
      <c r="H7" s="114" t="s">
        <v>7</v>
      </c>
      <c r="I7" s="114" t="s">
        <v>7</v>
      </c>
      <c r="J7" s="114" t="s">
        <v>7</v>
      </c>
      <c r="K7" s="114" t="s">
        <v>7</v>
      </c>
      <c r="L7" s="110" t="s">
        <v>6</v>
      </c>
      <c r="M7" s="114" t="s">
        <v>7</v>
      </c>
      <c r="N7" s="114" t="s">
        <v>7</v>
      </c>
      <c r="O7" s="114" t="s">
        <v>7</v>
      </c>
      <c r="P7" s="119" t="s">
        <v>49</v>
      </c>
      <c r="Q7" s="114" t="s">
        <v>7</v>
      </c>
      <c r="R7" s="120" t="s">
        <v>49</v>
      </c>
      <c r="S7" s="91"/>
      <c r="T7" s="58"/>
      <c r="U7" s="58"/>
      <c r="V7" s="58"/>
      <c r="W7" s="58"/>
    </row>
    <row r="8" spans="1:32" s="3" customFormat="1" ht="31.5" customHeight="1" thickBot="1" x14ac:dyDescent="0.25">
      <c r="A8" s="13" t="s">
        <v>21</v>
      </c>
      <c r="B8" s="125" t="s">
        <v>15</v>
      </c>
      <c r="C8" s="121" t="s">
        <v>9</v>
      </c>
      <c r="D8" s="125" t="s">
        <v>15</v>
      </c>
      <c r="E8" s="125" t="s">
        <v>15</v>
      </c>
      <c r="F8" s="121" t="s">
        <v>9</v>
      </c>
      <c r="G8" s="121" t="s">
        <v>9</v>
      </c>
      <c r="H8" s="125" t="s">
        <v>15</v>
      </c>
      <c r="I8" s="121" t="s">
        <v>9</v>
      </c>
      <c r="J8" s="125" t="s">
        <v>15</v>
      </c>
      <c r="K8" s="121" t="s">
        <v>9</v>
      </c>
      <c r="L8" s="121" t="s">
        <v>9</v>
      </c>
      <c r="M8" s="121" t="s">
        <v>9</v>
      </c>
      <c r="N8" s="125" t="s">
        <v>15</v>
      </c>
      <c r="O8" s="125" t="s">
        <v>15</v>
      </c>
      <c r="P8" s="124" t="s">
        <v>10</v>
      </c>
      <c r="Q8" s="122" t="s">
        <v>72</v>
      </c>
      <c r="R8" s="123" t="s">
        <v>10</v>
      </c>
      <c r="S8" s="92"/>
      <c r="T8" s="93"/>
      <c r="U8" s="57"/>
      <c r="V8" s="57"/>
      <c r="W8" s="57"/>
      <c r="AB8" s="87" t="s">
        <v>87</v>
      </c>
    </row>
    <row r="9" spans="1:32" s="3" customFormat="1" ht="62.25" customHeight="1" x14ac:dyDescent="0.2">
      <c r="A9" s="150" t="s">
        <v>8</v>
      </c>
      <c r="B9" s="172" t="s">
        <v>18</v>
      </c>
      <c r="C9" s="172" t="s">
        <v>69</v>
      </c>
      <c r="D9" s="137" t="s">
        <v>16</v>
      </c>
      <c r="E9" s="133" t="s">
        <v>37</v>
      </c>
      <c r="F9" s="137" t="s">
        <v>0</v>
      </c>
      <c r="G9" s="137" t="s">
        <v>2</v>
      </c>
      <c r="H9" s="135" t="s">
        <v>27</v>
      </c>
      <c r="I9" s="135" t="s">
        <v>71</v>
      </c>
      <c r="J9" s="135" t="s">
        <v>41</v>
      </c>
      <c r="K9" s="115" t="s">
        <v>79</v>
      </c>
      <c r="L9" s="112" t="s">
        <v>77</v>
      </c>
      <c r="M9" s="115" t="s">
        <v>78</v>
      </c>
      <c r="N9" s="131" t="s">
        <v>73</v>
      </c>
      <c r="O9" s="132" t="s">
        <v>74</v>
      </c>
      <c r="P9" s="135" t="s">
        <v>75</v>
      </c>
      <c r="Q9" s="135" t="s">
        <v>50</v>
      </c>
      <c r="R9" s="141" t="s">
        <v>1</v>
      </c>
      <c r="S9" s="148" t="s">
        <v>97</v>
      </c>
      <c r="T9" s="146" t="s">
        <v>98</v>
      </c>
      <c r="U9" s="143" t="s">
        <v>55</v>
      </c>
      <c r="V9" s="144"/>
      <c r="W9" s="145"/>
      <c r="Y9" s="139" t="s">
        <v>102</v>
      </c>
      <c r="Z9" s="139"/>
      <c r="AA9" s="105" t="s">
        <v>105</v>
      </c>
      <c r="AB9" s="16">
        <f>IF(AND($G$4&gt;0,OR($C$2="",$F$2="",$G$3="")),1,0)</f>
        <v>0</v>
      </c>
    </row>
    <row r="10" spans="1:32" s="3" customFormat="1" ht="19.5" x14ac:dyDescent="0.2">
      <c r="A10" s="151"/>
      <c r="B10" s="138"/>
      <c r="C10" s="138"/>
      <c r="D10" s="138"/>
      <c r="E10" s="134"/>
      <c r="F10" s="138"/>
      <c r="G10" s="138"/>
      <c r="H10" s="136"/>
      <c r="I10" s="136"/>
      <c r="J10" s="136"/>
      <c r="K10" s="116" t="s">
        <v>3</v>
      </c>
      <c r="L10" s="110" t="s">
        <v>3</v>
      </c>
      <c r="M10" s="116" t="s">
        <v>3</v>
      </c>
      <c r="N10" s="116" t="s">
        <v>20</v>
      </c>
      <c r="O10" s="116" t="s">
        <v>20</v>
      </c>
      <c r="P10" s="140"/>
      <c r="Q10" s="136"/>
      <c r="R10" s="142"/>
      <c r="S10" s="149"/>
      <c r="T10" s="147"/>
      <c r="U10" s="94" t="s">
        <v>56</v>
      </c>
      <c r="V10" s="59" t="s">
        <v>57</v>
      </c>
      <c r="W10" s="95" t="s">
        <v>1</v>
      </c>
      <c r="Y10" s="104" t="s">
        <v>103</v>
      </c>
      <c r="Z10" s="104" t="s">
        <v>104</v>
      </c>
      <c r="AA10" s="104" t="s">
        <v>104</v>
      </c>
    </row>
    <row r="11" spans="1:32" s="3" customFormat="1" ht="32.25" customHeight="1" x14ac:dyDescent="0.2">
      <c r="A11" s="7" t="s">
        <v>4</v>
      </c>
      <c r="B11" s="32" t="s">
        <v>60</v>
      </c>
      <c r="C11" s="126" t="s">
        <v>28</v>
      </c>
      <c r="D11" s="74" t="str">
        <f>IF($B11&lt;&gt;"",$C$2,"")</f>
        <v>○○○株式会社</v>
      </c>
      <c r="E11" s="31" t="s">
        <v>47</v>
      </c>
      <c r="F11" s="127" t="s">
        <v>19</v>
      </c>
      <c r="G11" s="128" t="s">
        <v>106</v>
      </c>
      <c r="H11" s="31" t="s">
        <v>30</v>
      </c>
      <c r="I11" s="127" t="s">
        <v>31</v>
      </c>
      <c r="J11" s="31" t="s">
        <v>38</v>
      </c>
      <c r="K11" s="127">
        <v>120</v>
      </c>
      <c r="L11" s="127">
        <v>60.55</v>
      </c>
      <c r="M11" s="127">
        <v>17.149999999999999</v>
      </c>
      <c r="N11" s="22">
        <v>3.5</v>
      </c>
      <c r="O11" s="30">
        <f t="shared" ref="O11:O17" si="1">IF(OR($L11="",$M11=""),"",ROUNDDOWN($L11/$M11,2))</f>
        <v>3.53</v>
      </c>
      <c r="P11" s="129">
        <v>550</v>
      </c>
      <c r="Q11" s="128" t="s">
        <v>110</v>
      </c>
      <c r="R11" s="130"/>
      <c r="S11" s="98"/>
      <c r="T11" s="50"/>
      <c r="U11" s="101"/>
      <c r="V11" s="102"/>
      <c r="W11" s="103"/>
      <c r="X11" s="21"/>
      <c r="Y11" s="106" t="s">
        <v>90</v>
      </c>
      <c r="Z11" s="106" t="s">
        <v>91</v>
      </c>
      <c r="AA11" s="106" t="s">
        <v>100</v>
      </c>
      <c r="AB11" s="106" t="s">
        <v>88</v>
      </c>
      <c r="AC11" s="106" t="s">
        <v>89</v>
      </c>
      <c r="AD11" s="106" t="s">
        <v>101</v>
      </c>
      <c r="AE11" s="107" t="s">
        <v>14</v>
      </c>
      <c r="AF11" s="107" t="s">
        <v>26</v>
      </c>
    </row>
    <row r="12" spans="1:32" s="3" customFormat="1" ht="33" customHeight="1" x14ac:dyDescent="0.2">
      <c r="A12" s="24">
        <f>ROW()-11</f>
        <v>1</v>
      </c>
      <c r="B12" s="25" t="str">
        <f>IF($C12="","","産業ヒートポンプ")</f>
        <v>産業ヒートポンプ</v>
      </c>
      <c r="C12" s="51" t="s">
        <v>28</v>
      </c>
      <c r="D12" s="74" t="str">
        <f>IF($C$2="","",IF($B12&lt;&gt;"",$C$2,""))</f>
        <v>○○○株式会社</v>
      </c>
      <c r="E12" s="74" t="str">
        <f>IF($F$2="","",IF($B12&lt;&gt;"",$F$2,""))</f>
        <v>マルマルマル</v>
      </c>
      <c r="F12" s="76" t="s">
        <v>53</v>
      </c>
      <c r="G12" s="52" t="s">
        <v>107</v>
      </c>
      <c r="H12" s="74" t="str">
        <f>IF($C12="","",※編集不可※選択項目!$C$2)</f>
        <v>水熱源／一過式</v>
      </c>
      <c r="I12" s="53" t="s">
        <v>31</v>
      </c>
      <c r="J12" s="78" t="str" cm="1">
        <f t="array" ref="J12">IF($Y12=0,"",INDEX(※編集不可※選択項目!$E$2:$E$4,$Y12))</f>
        <v>熱源水入口温度：65℃</v>
      </c>
      <c r="K12" s="53">
        <v>120</v>
      </c>
      <c r="L12" s="53">
        <v>80</v>
      </c>
      <c r="M12" s="53">
        <v>20.85</v>
      </c>
      <c r="N12" s="22">
        <f>IF($AA12=0,"",$AA12)</f>
        <v>3.5</v>
      </c>
      <c r="O12" s="28">
        <f t="shared" si="1"/>
        <v>3.83</v>
      </c>
      <c r="P12" s="73">
        <v>680</v>
      </c>
      <c r="Q12" s="52"/>
      <c r="R12" s="54"/>
      <c r="S12" s="96"/>
      <c r="T12" s="54"/>
      <c r="U12" s="60"/>
      <c r="V12" s="61"/>
      <c r="W12" s="62"/>
      <c r="X12" s="4"/>
      <c r="Y12" s="4">
        <f>IF($I12="",0,MATCH($I12,※編集不可※選択項目!$D$2:$D$4,0))</f>
        <v>1</v>
      </c>
      <c r="Z12" s="4">
        <f>IF($J12="",0,MATCH($J12,※編集不可※選択項目!$E$2:$E$4,0))</f>
        <v>1</v>
      </c>
      <c r="AA12" s="4">
        <f>IF($Y12=0,0,INDEX(※編集不可※選択項目!$F$8:$F$10,MATCH($Y12&amp;"-"&amp;$Z12,※編集不可※選択項目!$B$8:$B$10,0)))</f>
        <v>3.5</v>
      </c>
      <c r="AB12" s="16">
        <f>IF(AND($C12&lt;&gt;"",OR(F12="",G12="",I12="",K12="",L12="",M12="")),1,0)</f>
        <v>0</v>
      </c>
      <c r="AC12" s="16">
        <f t="shared" ref="AC12:AC43" si="2">IF(AND($G12&lt;&gt;"",COUNTIF($G12,"*■*")&gt;0,$Q12=""),1,0)</f>
        <v>0</v>
      </c>
      <c r="AD12" s="16" t="str">
        <f>TEXT(IF(G12="","",G12),"G/標準")</f>
        <v>XYZ-aaaa</v>
      </c>
      <c r="AE12" s="4">
        <f t="shared" ref="AE12:AE46" si="3">IF(AD12="",0,COUNTIF($AD$12:$AD$1048576,AD12))</f>
        <v>2</v>
      </c>
      <c r="AF12" s="4">
        <f>IF(AND(N12&lt;&gt;"",$N12&gt;$O12),1,0)</f>
        <v>0</v>
      </c>
    </row>
    <row r="13" spans="1:32" s="3" customFormat="1" ht="33" customHeight="1" x14ac:dyDescent="0.2">
      <c r="A13" s="24">
        <f t="shared" ref="A13:A46" si="4">ROW()-11</f>
        <v>2</v>
      </c>
      <c r="B13" s="25" t="str">
        <f t="shared" ref="B13:B46" si="5">IF($C13="","","産業ヒートポンプ")</f>
        <v>産業ヒートポンプ</v>
      </c>
      <c r="C13" s="51" t="s">
        <v>28</v>
      </c>
      <c r="D13" s="74" t="str">
        <f t="shared" ref="D13:D46" si="6">IF($C$2="","",IF($B13&lt;&gt;"",$C$2,""))</f>
        <v>○○○株式会社</v>
      </c>
      <c r="E13" s="74" t="str">
        <f t="shared" ref="E13:E46" si="7">IF($F$2="","",IF($B13&lt;&gt;"",$F$2,""))</f>
        <v>マルマルマル</v>
      </c>
      <c r="F13" s="77" t="s">
        <v>53</v>
      </c>
      <c r="G13" s="52" t="s">
        <v>107</v>
      </c>
      <c r="H13" s="74" t="str">
        <f>IF($C13="","",※編集不可※選択項目!$C$2)</f>
        <v>水熱源／一過式</v>
      </c>
      <c r="I13" s="53" t="s">
        <v>32</v>
      </c>
      <c r="J13" s="78" t="str" cm="1">
        <f t="array" ref="J13">IF($Y13=0,"",INDEX(※編集不可※選択項目!$E$2:$E$4,$Y13))</f>
        <v>熱源水入口温度：90℃</v>
      </c>
      <c r="K13" s="53">
        <v>160</v>
      </c>
      <c r="L13" s="53">
        <v>90</v>
      </c>
      <c r="M13" s="53">
        <v>25</v>
      </c>
      <c r="N13" s="22">
        <f>IF($AA13=0,"",$AA13)</f>
        <v>3</v>
      </c>
      <c r="O13" s="28">
        <f t="shared" si="1"/>
        <v>3.6</v>
      </c>
      <c r="P13" s="73">
        <v>700</v>
      </c>
      <c r="Q13" s="52"/>
      <c r="R13" s="54"/>
      <c r="S13" s="96"/>
      <c r="T13" s="54"/>
      <c r="U13" s="60"/>
      <c r="V13" s="61"/>
      <c r="W13" s="62"/>
      <c r="X13" s="4"/>
      <c r="Y13" s="4">
        <f>IF($I13="",0,MATCH($I13,※編集不可※選択項目!$D$2:$D$4,0))</f>
        <v>2</v>
      </c>
      <c r="Z13" s="4">
        <f>IF($J13="",0,MATCH($J13,※編集不可※選択項目!$E$2:$E$4,0))</f>
        <v>2</v>
      </c>
      <c r="AA13" s="4">
        <f>IF($Y13=0,0,INDEX(※編集不可※選択項目!$F$8:$F$10,MATCH($Y13&amp;"-"&amp;$Z13,※編集不可※選択項目!$B$8:$B$10,0)))</f>
        <v>3</v>
      </c>
      <c r="AB13" s="16">
        <f t="shared" ref="AB13:AB46" si="8">IF(AND($C13&lt;&gt;"",OR(F13="",G13="",I13="",K13="",L13="",M13="")),1,0)</f>
        <v>0</v>
      </c>
      <c r="AC13" s="16">
        <f t="shared" si="2"/>
        <v>0</v>
      </c>
      <c r="AD13" s="16" t="str">
        <f t="shared" ref="AD13:AD46" si="9">TEXT(IF(G13="","",G13),"G/標準")</f>
        <v>XYZ-aaaa</v>
      </c>
      <c r="AE13" s="4">
        <f t="shared" si="3"/>
        <v>2</v>
      </c>
      <c r="AF13" s="4">
        <f t="shared" ref="AF13:AF46" si="10">IF(AND(N13&lt;&gt;"",$N13&gt;$O13),1,0)</f>
        <v>0</v>
      </c>
    </row>
    <row r="14" spans="1:32" s="3" customFormat="1" ht="33" customHeight="1" x14ac:dyDescent="0.2">
      <c r="A14" s="24">
        <f t="shared" si="4"/>
        <v>3</v>
      </c>
      <c r="B14" s="25" t="str">
        <f t="shared" si="5"/>
        <v>産業ヒートポンプ</v>
      </c>
      <c r="C14" s="51" t="s">
        <v>28</v>
      </c>
      <c r="D14" s="74" t="str">
        <f t="shared" si="6"/>
        <v>○○○株式会社</v>
      </c>
      <c r="E14" s="74" t="str">
        <f t="shared" si="7"/>
        <v>マルマルマル</v>
      </c>
      <c r="F14" s="77" t="s">
        <v>53</v>
      </c>
      <c r="G14" s="52" t="s">
        <v>108</v>
      </c>
      <c r="H14" s="74" t="str">
        <f>IF($C14="","",※編集不可※選択項目!$C$2)</f>
        <v>水熱源／一過式</v>
      </c>
      <c r="I14" s="53" t="s">
        <v>33</v>
      </c>
      <c r="J14" s="78" t="str" cm="1">
        <f t="array" ref="J14">IF($Y14=0,"",INDEX(※編集不可※選択項目!$E$2:$E$4,$Y14))</f>
        <v>熱源水入口温度：70℃</v>
      </c>
      <c r="K14" s="53">
        <v>170</v>
      </c>
      <c r="L14" s="53">
        <v>95</v>
      </c>
      <c r="M14" s="53">
        <v>30</v>
      </c>
      <c r="N14" s="22">
        <f t="shared" ref="N14:N46" si="11">IF($AA14=0,"",$AA14)</f>
        <v>2.46</v>
      </c>
      <c r="O14" s="28">
        <f t="shared" si="1"/>
        <v>3.16</v>
      </c>
      <c r="P14" s="73">
        <v>720</v>
      </c>
      <c r="Q14" s="52"/>
      <c r="R14" s="54"/>
      <c r="S14" s="96"/>
      <c r="T14" s="54"/>
      <c r="U14" s="60"/>
      <c r="V14" s="61"/>
      <c r="W14" s="62"/>
      <c r="X14" s="4"/>
      <c r="Y14" s="4">
        <f>IF($I14="",0,MATCH($I14,※編集不可※選択項目!$D$2:$D$4,0))</f>
        <v>3</v>
      </c>
      <c r="Z14" s="4">
        <f>IF($J14="",0,MATCH($J14,※編集不可※選択項目!$E$2:$E$4,0))</f>
        <v>3</v>
      </c>
      <c r="AA14" s="4">
        <f>IF($Y14=0,0,INDEX(※編集不可※選択項目!$F$8:$F$10,MATCH($Y14&amp;"-"&amp;$Z14,※編集不可※選択項目!$B$8:$B$10,0)))</f>
        <v>2.46</v>
      </c>
      <c r="AB14" s="16">
        <f t="shared" si="8"/>
        <v>0</v>
      </c>
      <c r="AC14" s="16">
        <f t="shared" si="2"/>
        <v>0</v>
      </c>
      <c r="AD14" s="16" t="str">
        <f t="shared" si="9"/>
        <v>XYZ-bbbb</v>
      </c>
      <c r="AE14" s="4">
        <f t="shared" si="3"/>
        <v>1</v>
      </c>
      <c r="AF14" s="4">
        <f t="shared" si="10"/>
        <v>0</v>
      </c>
    </row>
    <row r="15" spans="1:32" s="3" customFormat="1" ht="33" customHeight="1" x14ac:dyDescent="0.2">
      <c r="A15" s="24">
        <f t="shared" si="4"/>
        <v>4</v>
      </c>
      <c r="B15" s="25" t="str">
        <f t="shared" si="5"/>
        <v>産業ヒートポンプ</v>
      </c>
      <c r="C15" s="51" t="s">
        <v>28</v>
      </c>
      <c r="D15" s="74" t="str">
        <f t="shared" si="6"/>
        <v>○○○株式会社</v>
      </c>
      <c r="E15" s="74" t="str">
        <f t="shared" si="7"/>
        <v>マルマルマル</v>
      </c>
      <c r="F15" s="77" t="s">
        <v>53</v>
      </c>
      <c r="G15" s="52" t="s">
        <v>109</v>
      </c>
      <c r="H15" s="74" t="str">
        <f>IF($C15="","",※編集不可※選択項目!$C$2)</f>
        <v>水熱源／一過式</v>
      </c>
      <c r="I15" s="53" t="s">
        <v>33</v>
      </c>
      <c r="J15" s="78" t="str" cm="1">
        <f t="array" ref="J15">IF($Y15=0,"",INDEX(※編集不可※選択項目!$E$2:$E$4,$Y15))</f>
        <v>熱源水入口温度：70℃</v>
      </c>
      <c r="K15" s="53"/>
      <c r="L15" s="53">
        <v>110</v>
      </c>
      <c r="M15" s="53">
        <v>35</v>
      </c>
      <c r="N15" s="22">
        <f t="shared" si="11"/>
        <v>2.46</v>
      </c>
      <c r="O15" s="28">
        <f t="shared" si="1"/>
        <v>3.14</v>
      </c>
      <c r="P15" s="73">
        <v>830</v>
      </c>
      <c r="Q15" s="52"/>
      <c r="R15" s="54"/>
      <c r="S15" s="96"/>
      <c r="T15" s="54"/>
      <c r="U15" s="60"/>
      <c r="V15" s="61"/>
      <c r="W15" s="62"/>
      <c r="X15" s="4"/>
      <c r="Y15" s="4">
        <f>IF($I15="",0,MATCH($I15,※編集不可※選択項目!$D$2:$D$4,0))</f>
        <v>3</v>
      </c>
      <c r="Z15" s="4">
        <f>IF($J15="",0,MATCH($J15,※編集不可※選択項目!$E$2:$E$4,0))</f>
        <v>3</v>
      </c>
      <c r="AA15" s="4">
        <f>IF($Y15=0,0,INDEX(※編集不可※選択項目!$F$8:$F$10,MATCH($Y15&amp;"-"&amp;$Z15,※編集不可※選択項目!$B$8:$B$10,0)))</f>
        <v>2.46</v>
      </c>
      <c r="AB15" s="16">
        <f t="shared" si="8"/>
        <v>1</v>
      </c>
      <c r="AC15" s="16">
        <f t="shared" si="2"/>
        <v>0</v>
      </c>
      <c r="AD15" s="16" t="str">
        <f t="shared" si="9"/>
        <v>XYZ-cccc</v>
      </c>
      <c r="AE15" s="4">
        <f t="shared" si="3"/>
        <v>1</v>
      </c>
      <c r="AF15" s="4">
        <f t="shared" si="10"/>
        <v>0</v>
      </c>
    </row>
    <row r="16" spans="1:32" s="3" customFormat="1" ht="33" customHeight="1" x14ac:dyDescent="0.2">
      <c r="A16" s="24">
        <f t="shared" si="4"/>
        <v>5</v>
      </c>
      <c r="B16" s="25" t="str">
        <f t="shared" si="5"/>
        <v>産業ヒートポンプ</v>
      </c>
      <c r="C16" s="51" t="s">
        <v>28</v>
      </c>
      <c r="D16" s="74" t="str">
        <f t="shared" si="6"/>
        <v>○○○株式会社</v>
      </c>
      <c r="E16" s="74" t="str">
        <f t="shared" si="7"/>
        <v>マルマルマル</v>
      </c>
      <c r="F16" s="77" t="s">
        <v>54</v>
      </c>
      <c r="G16" s="52" t="s">
        <v>86</v>
      </c>
      <c r="H16" s="74" t="str">
        <f>IF($C16="","",※編集不可※選択項目!$C$2)</f>
        <v>水熱源／一過式</v>
      </c>
      <c r="I16" s="53" t="s">
        <v>32</v>
      </c>
      <c r="J16" s="78" t="str" cm="1">
        <f t="array" ref="J16">IF($Y16=0,"",INDEX(※編集不可※選択項目!$E$2:$E$4,$Y16))</f>
        <v>熱源水入口温度：90℃</v>
      </c>
      <c r="K16" s="53">
        <v>150</v>
      </c>
      <c r="L16" s="53">
        <v>85.5</v>
      </c>
      <c r="M16" s="53">
        <v>25.25</v>
      </c>
      <c r="N16" s="22">
        <f t="shared" si="11"/>
        <v>3</v>
      </c>
      <c r="O16" s="28">
        <f t="shared" si="1"/>
        <v>3.38</v>
      </c>
      <c r="P16" s="73"/>
      <c r="Q16" s="52" t="s">
        <v>110</v>
      </c>
      <c r="R16" s="54"/>
      <c r="S16" s="96"/>
      <c r="T16" s="54"/>
      <c r="U16" s="60"/>
      <c r="V16" s="61"/>
      <c r="W16" s="62"/>
      <c r="X16" s="4"/>
      <c r="Y16" s="4">
        <f>IF($I16="",0,MATCH($I16,※編集不可※選択項目!$D$2:$D$4,0))</f>
        <v>2</v>
      </c>
      <c r="Z16" s="4">
        <f>IF($J16="",0,MATCH($J16,※編集不可※選択項目!$E$2:$E$4,0))</f>
        <v>2</v>
      </c>
      <c r="AA16" s="4">
        <f>IF($Y16=0,0,INDEX(※編集不可※選択項目!$F$8:$F$10,MATCH($Y16&amp;"-"&amp;$Z16,※編集不可※選択項目!$B$8:$B$10,0)))</f>
        <v>3</v>
      </c>
      <c r="AB16" s="16">
        <f t="shared" si="8"/>
        <v>0</v>
      </c>
      <c r="AC16" s="16">
        <f t="shared" si="2"/>
        <v>0</v>
      </c>
      <c r="AD16" s="16" t="str">
        <f t="shared" si="9"/>
        <v>ABC-1111■</v>
      </c>
      <c r="AE16" s="4">
        <f t="shared" si="3"/>
        <v>1</v>
      </c>
      <c r="AF16" s="4">
        <f t="shared" si="10"/>
        <v>0</v>
      </c>
    </row>
    <row r="17" spans="1:32" s="3" customFormat="1" ht="33" customHeight="1" x14ac:dyDescent="0.2">
      <c r="A17" s="24">
        <f t="shared" si="4"/>
        <v>6</v>
      </c>
      <c r="B17" s="25" t="str">
        <f t="shared" si="5"/>
        <v>産業ヒートポンプ</v>
      </c>
      <c r="C17" s="51" t="s">
        <v>28</v>
      </c>
      <c r="D17" s="74" t="str">
        <f t="shared" si="6"/>
        <v>○○○株式会社</v>
      </c>
      <c r="E17" s="74" t="str">
        <f t="shared" si="7"/>
        <v>マルマルマル</v>
      </c>
      <c r="F17" s="77" t="s">
        <v>54</v>
      </c>
      <c r="G17" s="52" t="s">
        <v>59</v>
      </c>
      <c r="H17" s="74" t="str">
        <f>IF($C17="","",※編集不可※選択項目!$C$2)</f>
        <v>水熱源／一過式</v>
      </c>
      <c r="I17" s="53" t="s">
        <v>31</v>
      </c>
      <c r="J17" s="78" t="str" cm="1">
        <f t="array" ref="J17">IF($Y17=0,"",INDEX(※編集不可※選択項目!$E$2:$E$4,$Y17))</f>
        <v>熱源水入口温度：65℃</v>
      </c>
      <c r="K17" s="53">
        <v>140</v>
      </c>
      <c r="L17" s="53">
        <v>70.25</v>
      </c>
      <c r="M17" s="53">
        <v>30</v>
      </c>
      <c r="N17" s="22">
        <f t="shared" si="11"/>
        <v>3.5</v>
      </c>
      <c r="O17" s="28">
        <f t="shared" si="1"/>
        <v>2.34</v>
      </c>
      <c r="P17" s="73"/>
      <c r="Q17" s="52" t="s">
        <v>110</v>
      </c>
      <c r="R17" s="54"/>
      <c r="S17" s="96"/>
      <c r="T17" s="54"/>
      <c r="U17" s="60"/>
      <c r="V17" s="61"/>
      <c r="W17" s="62"/>
      <c r="X17" s="4"/>
      <c r="Y17" s="4">
        <f>IF($I17="",0,MATCH($I17,※編集不可※選択項目!$D$2:$D$4,0))</f>
        <v>1</v>
      </c>
      <c r="Z17" s="4">
        <f>IF($J17="",0,MATCH($J17,※編集不可※選択項目!$E$2:$E$4,0))</f>
        <v>1</v>
      </c>
      <c r="AA17" s="4">
        <f>IF($Y17=0,0,INDEX(※編集不可※選択項目!$F$8:$F$10,MATCH($Y17&amp;"-"&amp;$Z17,※編集不可※選択項目!$B$8:$B$10,0)))</f>
        <v>3.5</v>
      </c>
      <c r="AB17" s="16">
        <f t="shared" si="8"/>
        <v>0</v>
      </c>
      <c r="AC17" s="16">
        <f t="shared" si="2"/>
        <v>0</v>
      </c>
      <c r="AD17" s="16" t="str">
        <f t="shared" si="9"/>
        <v>ABC-2222■</v>
      </c>
      <c r="AE17" s="4">
        <f t="shared" si="3"/>
        <v>1</v>
      </c>
      <c r="AF17" s="4">
        <f t="shared" si="10"/>
        <v>1</v>
      </c>
    </row>
    <row r="18" spans="1:32" s="3" customFormat="1" ht="33" customHeight="1" x14ac:dyDescent="0.2">
      <c r="A18" s="24">
        <f t="shared" si="4"/>
        <v>7</v>
      </c>
      <c r="B18" s="25" t="str">
        <f t="shared" si="5"/>
        <v/>
      </c>
      <c r="C18" s="51"/>
      <c r="D18" s="74" t="str">
        <f t="shared" si="6"/>
        <v/>
      </c>
      <c r="E18" s="74" t="str">
        <f t="shared" si="7"/>
        <v/>
      </c>
      <c r="F18" s="77"/>
      <c r="G18" s="52"/>
      <c r="H18" s="74" t="str">
        <f>IF($C18="","",※編集不可※選択項目!$C$2)</f>
        <v/>
      </c>
      <c r="I18" s="53"/>
      <c r="J18" s="78" t="str" cm="1">
        <f t="array" ref="J18">IF($Y18=0,"",INDEX(※編集不可※選択項目!$E$2:$E$4,$Y18))</f>
        <v/>
      </c>
      <c r="K18" s="53"/>
      <c r="L18" s="53"/>
      <c r="M18" s="53"/>
      <c r="N18" s="22" t="str">
        <f t="shared" si="11"/>
        <v/>
      </c>
      <c r="O18" s="28" t="str">
        <f t="shared" ref="O18:O46" si="12">IF(OR($L18="",$M18=""),"",ROUNDDOWN($L18/$M18,2))</f>
        <v/>
      </c>
      <c r="P18" s="73"/>
      <c r="Q18" s="52"/>
      <c r="R18" s="54"/>
      <c r="S18" s="96"/>
      <c r="T18" s="54"/>
      <c r="U18" s="60"/>
      <c r="V18" s="61"/>
      <c r="W18" s="62"/>
      <c r="X18" s="4"/>
      <c r="Y18" s="4">
        <f>IF($I18="",0,MATCH($I18,※編集不可※選択項目!$D$2:$D$4,0))</f>
        <v>0</v>
      </c>
      <c r="Z18" s="4">
        <f>IF($J18="",0,MATCH($J18,※編集不可※選択項目!$E$2:$E$4,0))</f>
        <v>0</v>
      </c>
      <c r="AA18" s="4">
        <f>IF($Y18=0,0,INDEX(※編集不可※選択項目!$F$8:$F$10,MATCH($Y18&amp;"-"&amp;$Z18,※編集不可※選択項目!$B$8:$B$10,0)))</f>
        <v>0</v>
      </c>
      <c r="AB18" s="16">
        <f t="shared" si="8"/>
        <v>0</v>
      </c>
      <c r="AC18" s="16">
        <f t="shared" si="2"/>
        <v>0</v>
      </c>
      <c r="AD18" s="16" t="str">
        <f t="shared" si="9"/>
        <v/>
      </c>
      <c r="AE18" s="4">
        <f t="shared" si="3"/>
        <v>0</v>
      </c>
      <c r="AF18" s="4">
        <f t="shared" si="10"/>
        <v>0</v>
      </c>
    </row>
    <row r="19" spans="1:32" s="3" customFormat="1" ht="33" customHeight="1" x14ac:dyDescent="0.2">
      <c r="A19" s="24">
        <f t="shared" si="4"/>
        <v>8</v>
      </c>
      <c r="B19" s="25" t="str">
        <f t="shared" si="5"/>
        <v/>
      </c>
      <c r="C19" s="51"/>
      <c r="D19" s="74" t="str">
        <f t="shared" si="6"/>
        <v/>
      </c>
      <c r="E19" s="74" t="str">
        <f t="shared" si="7"/>
        <v/>
      </c>
      <c r="F19" s="77"/>
      <c r="G19" s="52"/>
      <c r="H19" s="74" t="str">
        <f>IF($C19="","",※編集不可※選択項目!$C$2)</f>
        <v/>
      </c>
      <c r="I19" s="53"/>
      <c r="J19" s="78" t="str" cm="1">
        <f t="array" ref="J19">IF($Y19=0,"",INDEX(※編集不可※選択項目!$E$2:$E$4,$Y19))</f>
        <v/>
      </c>
      <c r="K19" s="53"/>
      <c r="L19" s="53"/>
      <c r="M19" s="53"/>
      <c r="N19" s="22" t="str">
        <f t="shared" si="11"/>
        <v/>
      </c>
      <c r="O19" s="28" t="str">
        <f t="shared" si="12"/>
        <v/>
      </c>
      <c r="P19" s="73"/>
      <c r="Q19" s="52"/>
      <c r="R19" s="54"/>
      <c r="S19" s="96"/>
      <c r="T19" s="54"/>
      <c r="U19" s="60"/>
      <c r="V19" s="61"/>
      <c r="W19" s="62"/>
      <c r="X19" s="4"/>
      <c r="Y19" s="4">
        <f>IF($I19="",0,MATCH($I19,※編集不可※選択項目!$D$2:$D$4,0))</f>
        <v>0</v>
      </c>
      <c r="Z19" s="4">
        <f>IF($J19="",0,MATCH($J19,※編集不可※選択項目!$E$2:$E$4,0))</f>
        <v>0</v>
      </c>
      <c r="AA19" s="4">
        <f>IF($Y19=0,0,INDEX(※編集不可※選択項目!$F$8:$F$10,MATCH($Y19&amp;"-"&amp;$Z19,※編集不可※選択項目!$B$8:$B$10,0)))</f>
        <v>0</v>
      </c>
      <c r="AB19" s="16">
        <f t="shared" si="8"/>
        <v>0</v>
      </c>
      <c r="AC19" s="16">
        <f t="shared" si="2"/>
        <v>0</v>
      </c>
      <c r="AD19" s="16" t="str">
        <f t="shared" si="9"/>
        <v/>
      </c>
      <c r="AE19" s="4">
        <f t="shared" si="3"/>
        <v>0</v>
      </c>
      <c r="AF19" s="4">
        <f t="shared" si="10"/>
        <v>0</v>
      </c>
    </row>
    <row r="20" spans="1:32" s="3" customFormat="1" ht="33" customHeight="1" x14ac:dyDescent="0.2">
      <c r="A20" s="24">
        <f t="shared" si="4"/>
        <v>9</v>
      </c>
      <c r="B20" s="25" t="str">
        <f t="shared" si="5"/>
        <v/>
      </c>
      <c r="C20" s="51"/>
      <c r="D20" s="74" t="str">
        <f t="shared" si="6"/>
        <v/>
      </c>
      <c r="E20" s="74" t="str">
        <f t="shared" si="7"/>
        <v/>
      </c>
      <c r="F20" s="77"/>
      <c r="G20" s="52"/>
      <c r="H20" s="74" t="str">
        <f>IF($C20="","",※編集不可※選択項目!$C$2)</f>
        <v/>
      </c>
      <c r="I20" s="53"/>
      <c r="J20" s="78" t="str" cm="1">
        <f t="array" ref="J20">IF($Y20=0,"",INDEX(※編集不可※選択項目!$E$2:$E$4,$Y20))</f>
        <v/>
      </c>
      <c r="K20" s="53"/>
      <c r="L20" s="53"/>
      <c r="M20" s="53"/>
      <c r="N20" s="22" t="str">
        <f t="shared" si="11"/>
        <v/>
      </c>
      <c r="O20" s="28" t="str">
        <f t="shared" si="12"/>
        <v/>
      </c>
      <c r="P20" s="73"/>
      <c r="Q20" s="52"/>
      <c r="R20" s="54"/>
      <c r="S20" s="96"/>
      <c r="T20" s="54"/>
      <c r="U20" s="60"/>
      <c r="V20" s="61"/>
      <c r="W20" s="62"/>
      <c r="X20" s="4"/>
      <c r="Y20" s="4">
        <f>IF($I20="",0,MATCH($I20,※編集不可※選択項目!$D$2:$D$4,0))</f>
        <v>0</v>
      </c>
      <c r="Z20" s="4">
        <f>IF($J20="",0,MATCH($J20,※編集不可※選択項目!$E$2:$E$4,0))</f>
        <v>0</v>
      </c>
      <c r="AA20" s="4">
        <f>IF($Y20=0,0,INDEX(※編集不可※選択項目!$F$8:$F$10,MATCH($Y20&amp;"-"&amp;$Z20,※編集不可※選択項目!$B$8:$B$10,0)))</f>
        <v>0</v>
      </c>
      <c r="AB20" s="16">
        <f t="shared" si="8"/>
        <v>0</v>
      </c>
      <c r="AC20" s="16">
        <f t="shared" si="2"/>
        <v>0</v>
      </c>
      <c r="AD20" s="16" t="str">
        <f t="shared" si="9"/>
        <v/>
      </c>
      <c r="AE20" s="4">
        <f t="shared" si="3"/>
        <v>0</v>
      </c>
      <c r="AF20" s="4">
        <f t="shared" si="10"/>
        <v>0</v>
      </c>
    </row>
    <row r="21" spans="1:32" s="3" customFormat="1" ht="33" customHeight="1" x14ac:dyDescent="0.2">
      <c r="A21" s="24">
        <f t="shared" si="4"/>
        <v>10</v>
      </c>
      <c r="B21" s="25" t="str">
        <f t="shared" si="5"/>
        <v/>
      </c>
      <c r="C21" s="51"/>
      <c r="D21" s="74" t="str">
        <f t="shared" si="6"/>
        <v/>
      </c>
      <c r="E21" s="74" t="str">
        <f t="shared" si="7"/>
        <v/>
      </c>
      <c r="F21" s="77"/>
      <c r="G21" s="52"/>
      <c r="H21" s="74" t="str">
        <f>IF($C21="","",※編集不可※選択項目!$C$2)</f>
        <v/>
      </c>
      <c r="I21" s="53"/>
      <c r="J21" s="78" t="str" cm="1">
        <f t="array" ref="J21">IF($Y21=0,"",INDEX(※編集不可※選択項目!$E$2:$E$4,$Y21))</f>
        <v/>
      </c>
      <c r="K21" s="53"/>
      <c r="L21" s="53"/>
      <c r="M21" s="53"/>
      <c r="N21" s="22" t="str">
        <f t="shared" si="11"/>
        <v/>
      </c>
      <c r="O21" s="28" t="str">
        <f t="shared" si="12"/>
        <v/>
      </c>
      <c r="P21" s="73"/>
      <c r="Q21" s="52"/>
      <c r="R21" s="54"/>
      <c r="S21" s="96"/>
      <c r="T21" s="54"/>
      <c r="U21" s="60"/>
      <c r="V21" s="61"/>
      <c r="W21" s="62"/>
      <c r="X21" s="4"/>
      <c r="Y21" s="4">
        <f>IF($I21="",0,MATCH($I21,※編集不可※選択項目!$D$2:$D$4,0))</f>
        <v>0</v>
      </c>
      <c r="Z21" s="4">
        <f>IF($J21="",0,MATCH($J21,※編集不可※選択項目!$E$2:$E$4,0))</f>
        <v>0</v>
      </c>
      <c r="AA21" s="4">
        <f>IF($Y21=0,0,INDEX(※編集不可※選択項目!$F$8:$F$10,MATCH($Y21&amp;"-"&amp;$Z21,※編集不可※選択項目!$B$8:$B$10,0)))</f>
        <v>0</v>
      </c>
      <c r="AB21" s="16">
        <f t="shared" si="8"/>
        <v>0</v>
      </c>
      <c r="AC21" s="16">
        <f t="shared" si="2"/>
        <v>0</v>
      </c>
      <c r="AD21" s="16" t="str">
        <f t="shared" si="9"/>
        <v/>
      </c>
      <c r="AE21" s="4">
        <f t="shared" si="3"/>
        <v>0</v>
      </c>
      <c r="AF21" s="4">
        <f t="shared" si="10"/>
        <v>0</v>
      </c>
    </row>
    <row r="22" spans="1:32" s="3" customFormat="1" ht="33" customHeight="1" x14ac:dyDescent="0.2">
      <c r="A22" s="24">
        <f t="shared" si="4"/>
        <v>11</v>
      </c>
      <c r="B22" s="25" t="str">
        <f t="shared" si="5"/>
        <v/>
      </c>
      <c r="C22" s="51"/>
      <c r="D22" s="74" t="str">
        <f t="shared" si="6"/>
        <v/>
      </c>
      <c r="E22" s="74" t="str">
        <f t="shared" si="7"/>
        <v/>
      </c>
      <c r="F22" s="77"/>
      <c r="G22" s="52"/>
      <c r="H22" s="74" t="str">
        <f>IF($C22="","",※編集不可※選択項目!$C$2)</f>
        <v/>
      </c>
      <c r="I22" s="53"/>
      <c r="J22" s="78" t="str" cm="1">
        <f t="array" ref="J22">IF($Y22=0,"",INDEX(※編集不可※選択項目!$E$2:$E$4,$Y22))</f>
        <v/>
      </c>
      <c r="K22" s="53"/>
      <c r="L22" s="53"/>
      <c r="M22" s="53"/>
      <c r="N22" s="22" t="str">
        <f t="shared" si="11"/>
        <v/>
      </c>
      <c r="O22" s="28" t="str">
        <f t="shared" si="12"/>
        <v/>
      </c>
      <c r="P22" s="73"/>
      <c r="Q22" s="52"/>
      <c r="R22" s="54"/>
      <c r="S22" s="96"/>
      <c r="T22" s="54"/>
      <c r="U22" s="60"/>
      <c r="V22" s="61"/>
      <c r="W22" s="62"/>
      <c r="X22" s="4"/>
      <c r="Y22" s="4">
        <f>IF($I22="",0,MATCH($I22,※編集不可※選択項目!$D$2:$D$4,0))</f>
        <v>0</v>
      </c>
      <c r="Z22" s="4">
        <f>IF($J22="",0,MATCH($J22,※編集不可※選択項目!$E$2:$E$4,0))</f>
        <v>0</v>
      </c>
      <c r="AA22" s="4">
        <f>IF($Y22=0,0,INDEX(※編集不可※選択項目!$F$8:$F$10,MATCH($Y22&amp;"-"&amp;$Z22,※編集不可※選択項目!$B$8:$B$10,0)))</f>
        <v>0</v>
      </c>
      <c r="AB22" s="16">
        <f t="shared" si="8"/>
        <v>0</v>
      </c>
      <c r="AC22" s="16">
        <f t="shared" si="2"/>
        <v>0</v>
      </c>
      <c r="AD22" s="16" t="str">
        <f t="shared" si="9"/>
        <v/>
      </c>
      <c r="AE22" s="4">
        <f t="shared" si="3"/>
        <v>0</v>
      </c>
      <c r="AF22" s="4">
        <f t="shared" si="10"/>
        <v>0</v>
      </c>
    </row>
    <row r="23" spans="1:32" s="3" customFormat="1" ht="33" customHeight="1" x14ac:dyDescent="0.2">
      <c r="A23" s="24">
        <f t="shared" si="4"/>
        <v>12</v>
      </c>
      <c r="B23" s="25" t="str">
        <f t="shared" si="5"/>
        <v/>
      </c>
      <c r="C23" s="51"/>
      <c r="D23" s="74" t="str">
        <f t="shared" si="6"/>
        <v/>
      </c>
      <c r="E23" s="74" t="str">
        <f t="shared" si="7"/>
        <v/>
      </c>
      <c r="F23" s="77"/>
      <c r="G23" s="52"/>
      <c r="H23" s="74" t="str">
        <f>IF($C23="","",※編集不可※選択項目!$C$2)</f>
        <v/>
      </c>
      <c r="I23" s="53"/>
      <c r="J23" s="78" t="str" cm="1">
        <f t="array" ref="J23">IF($Y23=0,"",INDEX(※編集不可※選択項目!$E$2:$E$4,$Y23))</f>
        <v/>
      </c>
      <c r="K23" s="53"/>
      <c r="L23" s="53"/>
      <c r="M23" s="53"/>
      <c r="N23" s="22" t="str">
        <f t="shared" si="11"/>
        <v/>
      </c>
      <c r="O23" s="28" t="str">
        <f t="shared" si="12"/>
        <v/>
      </c>
      <c r="P23" s="73"/>
      <c r="Q23" s="52"/>
      <c r="R23" s="54"/>
      <c r="S23" s="96"/>
      <c r="T23" s="54"/>
      <c r="U23" s="60"/>
      <c r="V23" s="61"/>
      <c r="W23" s="62"/>
      <c r="X23" s="4"/>
      <c r="Y23" s="4">
        <f>IF($I23="",0,MATCH($I23,※編集不可※選択項目!$D$2:$D$4,0))</f>
        <v>0</v>
      </c>
      <c r="Z23" s="4">
        <f>IF($J23="",0,MATCH($J23,※編集不可※選択項目!$E$2:$E$4,0))</f>
        <v>0</v>
      </c>
      <c r="AA23" s="4">
        <f>IF($Y23=0,0,INDEX(※編集不可※選択項目!$F$8:$F$10,MATCH($Y23&amp;"-"&amp;$Z23,※編集不可※選択項目!$B$8:$B$10,0)))</f>
        <v>0</v>
      </c>
      <c r="AB23" s="16">
        <f t="shared" si="8"/>
        <v>0</v>
      </c>
      <c r="AC23" s="16">
        <f t="shared" si="2"/>
        <v>0</v>
      </c>
      <c r="AD23" s="16" t="str">
        <f t="shared" si="9"/>
        <v/>
      </c>
      <c r="AE23" s="4">
        <f t="shared" si="3"/>
        <v>0</v>
      </c>
      <c r="AF23" s="4">
        <f t="shared" si="10"/>
        <v>0</v>
      </c>
    </row>
    <row r="24" spans="1:32" s="3" customFormat="1" ht="33" customHeight="1" x14ac:dyDescent="0.2">
      <c r="A24" s="24">
        <f t="shared" si="4"/>
        <v>13</v>
      </c>
      <c r="B24" s="25" t="str">
        <f t="shared" si="5"/>
        <v/>
      </c>
      <c r="C24" s="51"/>
      <c r="D24" s="74" t="str">
        <f t="shared" si="6"/>
        <v/>
      </c>
      <c r="E24" s="74" t="str">
        <f t="shared" si="7"/>
        <v/>
      </c>
      <c r="F24" s="77"/>
      <c r="G24" s="52"/>
      <c r="H24" s="74" t="str">
        <f>IF($C24="","",※編集不可※選択項目!$C$2)</f>
        <v/>
      </c>
      <c r="I24" s="53"/>
      <c r="J24" s="78" t="str" cm="1">
        <f t="array" ref="J24">IF($Y24=0,"",INDEX(※編集不可※選択項目!$E$2:$E$4,$Y24))</f>
        <v/>
      </c>
      <c r="K24" s="53"/>
      <c r="L24" s="53"/>
      <c r="M24" s="53"/>
      <c r="N24" s="22" t="str">
        <f t="shared" si="11"/>
        <v/>
      </c>
      <c r="O24" s="28" t="str">
        <f t="shared" si="12"/>
        <v/>
      </c>
      <c r="P24" s="73"/>
      <c r="Q24" s="52"/>
      <c r="R24" s="54"/>
      <c r="S24" s="96"/>
      <c r="T24" s="54"/>
      <c r="U24" s="60"/>
      <c r="V24" s="61"/>
      <c r="W24" s="62"/>
      <c r="X24" s="4"/>
      <c r="Y24" s="4">
        <f>IF($I24="",0,MATCH($I24,※編集不可※選択項目!$D$2:$D$4,0))</f>
        <v>0</v>
      </c>
      <c r="Z24" s="4">
        <f>IF($J24="",0,MATCH($J24,※編集不可※選択項目!$E$2:$E$4,0))</f>
        <v>0</v>
      </c>
      <c r="AA24" s="4">
        <f>IF($Y24=0,0,INDEX(※編集不可※選択項目!$F$8:$F$10,MATCH($Y24&amp;"-"&amp;$Z24,※編集不可※選択項目!$B$8:$B$10,0)))</f>
        <v>0</v>
      </c>
      <c r="AB24" s="16">
        <f t="shared" si="8"/>
        <v>0</v>
      </c>
      <c r="AC24" s="16">
        <f t="shared" si="2"/>
        <v>0</v>
      </c>
      <c r="AD24" s="16" t="str">
        <f t="shared" si="9"/>
        <v/>
      </c>
      <c r="AE24" s="4">
        <f t="shared" si="3"/>
        <v>0</v>
      </c>
      <c r="AF24" s="4">
        <f t="shared" si="10"/>
        <v>0</v>
      </c>
    </row>
    <row r="25" spans="1:32" s="3" customFormat="1" ht="33" customHeight="1" x14ac:dyDescent="0.2">
      <c r="A25" s="24">
        <f t="shared" si="4"/>
        <v>14</v>
      </c>
      <c r="B25" s="25" t="str">
        <f t="shared" si="5"/>
        <v/>
      </c>
      <c r="C25" s="51"/>
      <c r="D25" s="74" t="str">
        <f t="shared" si="6"/>
        <v/>
      </c>
      <c r="E25" s="74" t="str">
        <f t="shared" si="7"/>
        <v/>
      </c>
      <c r="F25" s="77"/>
      <c r="G25" s="52"/>
      <c r="H25" s="74" t="str">
        <f>IF($C25="","",※編集不可※選択項目!$C$2)</f>
        <v/>
      </c>
      <c r="I25" s="53"/>
      <c r="J25" s="78" t="str" cm="1">
        <f t="array" ref="J25">IF($Y25=0,"",INDEX(※編集不可※選択項目!$E$2:$E$4,$Y25))</f>
        <v/>
      </c>
      <c r="K25" s="53"/>
      <c r="L25" s="53"/>
      <c r="M25" s="53"/>
      <c r="N25" s="22" t="str">
        <f t="shared" si="11"/>
        <v/>
      </c>
      <c r="O25" s="28" t="str">
        <f t="shared" si="12"/>
        <v/>
      </c>
      <c r="P25" s="73"/>
      <c r="Q25" s="52"/>
      <c r="R25" s="54"/>
      <c r="S25" s="96"/>
      <c r="T25" s="54"/>
      <c r="U25" s="60"/>
      <c r="V25" s="61"/>
      <c r="W25" s="62"/>
      <c r="X25" s="4"/>
      <c r="Y25" s="4">
        <f>IF($I25="",0,MATCH($I25,※編集不可※選択項目!$D$2:$D$4,0))</f>
        <v>0</v>
      </c>
      <c r="Z25" s="4">
        <f>IF($J25="",0,MATCH($J25,※編集不可※選択項目!$E$2:$E$4,0))</f>
        <v>0</v>
      </c>
      <c r="AA25" s="4">
        <f>IF($Y25=0,0,INDEX(※編集不可※選択項目!$F$8:$F$10,MATCH($Y25&amp;"-"&amp;$Z25,※編集不可※選択項目!$B$8:$B$10,0)))</f>
        <v>0</v>
      </c>
      <c r="AB25" s="16">
        <f t="shared" si="8"/>
        <v>0</v>
      </c>
      <c r="AC25" s="16">
        <f t="shared" si="2"/>
        <v>0</v>
      </c>
      <c r="AD25" s="16" t="str">
        <f t="shared" si="9"/>
        <v/>
      </c>
      <c r="AE25" s="4">
        <f t="shared" si="3"/>
        <v>0</v>
      </c>
      <c r="AF25" s="4">
        <f t="shared" si="10"/>
        <v>0</v>
      </c>
    </row>
    <row r="26" spans="1:32" s="3" customFormat="1" ht="33" customHeight="1" x14ac:dyDescent="0.2">
      <c r="A26" s="24">
        <f t="shared" si="4"/>
        <v>15</v>
      </c>
      <c r="B26" s="25" t="str">
        <f t="shared" si="5"/>
        <v/>
      </c>
      <c r="C26" s="51"/>
      <c r="D26" s="74" t="str">
        <f t="shared" si="6"/>
        <v/>
      </c>
      <c r="E26" s="74" t="str">
        <f t="shared" si="7"/>
        <v/>
      </c>
      <c r="F26" s="77"/>
      <c r="G26" s="52"/>
      <c r="H26" s="74" t="str">
        <f>IF($C26="","",※編集不可※選択項目!$C$2)</f>
        <v/>
      </c>
      <c r="I26" s="53"/>
      <c r="J26" s="78" t="str" cm="1">
        <f t="array" ref="J26">IF($Y26=0,"",INDEX(※編集不可※選択項目!$E$2:$E$4,$Y26))</f>
        <v/>
      </c>
      <c r="K26" s="53"/>
      <c r="L26" s="53"/>
      <c r="M26" s="53"/>
      <c r="N26" s="22" t="str">
        <f t="shared" si="11"/>
        <v/>
      </c>
      <c r="O26" s="28" t="str">
        <f t="shared" si="12"/>
        <v/>
      </c>
      <c r="P26" s="73"/>
      <c r="Q26" s="52"/>
      <c r="R26" s="54"/>
      <c r="S26" s="96"/>
      <c r="T26" s="54"/>
      <c r="U26" s="60"/>
      <c r="V26" s="61"/>
      <c r="W26" s="62"/>
      <c r="X26" s="4"/>
      <c r="Y26" s="4">
        <f>IF($I26="",0,MATCH($I26,※編集不可※選択項目!$D$2:$D$4,0))</f>
        <v>0</v>
      </c>
      <c r="Z26" s="4">
        <f>IF($J26="",0,MATCH($J26,※編集不可※選択項目!$E$2:$E$4,0))</f>
        <v>0</v>
      </c>
      <c r="AA26" s="4">
        <f>IF($Y26=0,0,INDEX(※編集不可※選択項目!$F$8:$F$10,MATCH($Y26&amp;"-"&amp;$Z26,※編集不可※選択項目!$B$8:$B$10,0)))</f>
        <v>0</v>
      </c>
      <c r="AB26" s="16">
        <f t="shared" si="8"/>
        <v>0</v>
      </c>
      <c r="AC26" s="16">
        <f t="shared" si="2"/>
        <v>0</v>
      </c>
      <c r="AD26" s="16" t="str">
        <f t="shared" si="9"/>
        <v/>
      </c>
      <c r="AE26" s="4">
        <f t="shared" si="3"/>
        <v>0</v>
      </c>
      <c r="AF26" s="4">
        <f t="shared" si="10"/>
        <v>0</v>
      </c>
    </row>
    <row r="27" spans="1:32" s="3" customFormat="1" ht="33" customHeight="1" x14ac:dyDescent="0.2">
      <c r="A27" s="24">
        <f t="shared" si="4"/>
        <v>16</v>
      </c>
      <c r="B27" s="25" t="str">
        <f t="shared" si="5"/>
        <v/>
      </c>
      <c r="C27" s="51"/>
      <c r="D27" s="74" t="str">
        <f t="shared" si="6"/>
        <v/>
      </c>
      <c r="E27" s="74" t="str">
        <f t="shared" si="7"/>
        <v/>
      </c>
      <c r="F27" s="77"/>
      <c r="G27" s="52"/>
      <c r="H27" s="74" t="str">
        <f>IF($C27="","",※編集不可※選択項目!$C$2)</f>
        <v/>
      </c>
      <c r="I27" s="53"/>
      <c r="J27" s="78" t="str" cm="1">
        <f t="array" ref="J27">IF($Y27=0,"",INDEX(※編集不可※選択項目!$E$2:$E$4,$Y27))</f>
        <v/>
      </c>
      <c r="K27" s="53"/>
      <c r="L27" s="53"/>
      <c r="M27" s="53"/>
      <c r="N27" s="22" t="str">
        <f t="shared" si="11"/>
        <v/>
      </c>
      <c r="O27" s="28" t="str">
        <f t="shared" si="12"/>
        <v/>
      </c>
      <c r="P27" s="73"/>
      <c r="Q27" s="52"/>
      <c r="R27" s="54"/>
      <c r="S27" s="96"/>
      <c r="T27" s="54"/>
      <c r="U27" s="60"/>
      <c r="V27" s="61"/>
      <c r="W27" s="62"/>
      <c r="X27" s="4"/>
      <c r="Y27" s="4">
        <f>IF($I27="",0,MATCH($I27,※編集不可※選択項目!$D$2:$D$4,0))</f>
        <v>0</v>
      </c>
      <c r="Z27" s="4">
        <f>IF($J27="",0,MATCH($J27,※編集不可※選択項目!$E$2:$E$4,0))</f>
        <v>0</v>
      </c>
      <c r="AA27" s="4">
        <f>IF($Y27=0,0,INDEX(※編集不可※選択項目!$F$8:$F$10,MATCH($Y27&amp;"-"&amp;$Z27,※編集不可※選択項目!$B$8:$B$10,0)))</f>
        <v>0</v>
      </c>
      <c r="AB27" s="16">
        <f t="shared" si="8"/>
        <v>0</v>
      </c>
      <c r="AC27" s="16">
        <f t="shared" si="2"/>
        <v>0</v>
      </c>
      <c r="AD27" s="16" t="str">
        <f t="shared" si="9"/>
        <v/>
      </c>
      <c r="AE27" s="4">
        <f t="shared" si="3"/>
        <v>0</v>
      </c>
      <c r="AF27" s="4">
        <f t="shared" si="10"/>
        <v>0</v>
      </c>
    </row>
    <row r="28" spans="1:32" s="3" customFormat="1" ht="33" customHeight="1" x14ac:dyDescent="0.2">
      <c r="A28" s="24">
        <f t="shared" si="4"/>
        <v>17</v>
      </c>
      <c r="B28" s="25" t="str">
        <f t="shared" si="5"/>
        <v/>
      </c>
      <c r="C28" s="51"/>
      <c r="D28" s="74" t="str">
        <f t="shared" si="6"/>
        <v/>
      </c>
      <c r="E28" s="74" t="str">
        <f t="shared" si="7"/>
        <v/>
      </c>
      <c r="F28" s="77"/>
      <c r="G28" s="52"/>
      <c r="H28" s="74" t="str">
        <f>IF($C28="","",※編集不可※選択項目!$C$2)</f>
        <v/>
      </c>
      <c r="I28" s="53"/>
      <c r="J28" s="78" t="str" cm="1">
        <f t="array" ref="J28">IF($Y28=0,"",INDEX(※編集不可※選択項目!$E$2:$E$4,$Y28))</f>
        <v/>
      </c>
      <c r="K28" s="53"/>
      <c r="L28" s="53"/>
      <c r="M28" s="53"/>
      <c r="N28" s="22" t="str">
        <f t="shared" si="11"/>
        <v/>
      </c>
      <c r="O28" s="28" t="str">
        <f t="shared" si="12"/>
        <v/>
      </c>
      <c r="P28" s="73"/>
      <c r="Q28" s="52"/>
      <c r="R28" s="54"/>
      <c r="S28" s="96"/>
      <c r="T28" s="54"/>
      <c r="U28" s="60"/>
      <c r="V28" s="61"/>
      <c r="W28" s="62"/>
      <c r="X28" s="4"/>
      <c r="Y28" s="4">
        <f>IF($I28="",0,MATCH($I28,※編集不可※選択項目!$D$2:$D$4,0))</f>
        <v>0</v>
      </c>
      <c r="Z28" s="4">
        <f>IF($J28="",0,MATCH($J28,※編集不可※選択項目!$E$2:$E$4,0))</f>
        <v>0</v>
      </c>
      <c r="AA28" s="4">
        <f>IF($Y28=0,0,INDEX(※編集不可※選択項目!$F$8:$F$10,MATCH($Y28&amp;"-"&amp;$Z28,※編集不可※選択項目!$B$8:$B$10,0)))</f>
        <v>0</v>
      </c>
      <c r="AB28" s="16">
        <f t="shared" si="8"/>
        <v>0</v>
      </c>
      <c r="AC28" s="16">
        <f t="shared" si="2"/>
        <v>0</v>
      </c>
      <c r="AD28" s="16" t="str">
        <f t="shared" si="9"/>
        <v/>
      </c>
      <c r="AE28" s="4">
        <f t="shared" si="3"/>
        <v>0</v>
      </c>
      <c r="AF28" s="4">
        <f t="shared" si="10"/>
        <v>0</v>
      </c>
    </row>
    <row r="29" spans="1:32" s="3" customFormat="1" ht="33" customHeight="1" x14ac:dyDescent="0.2">
      <c r="A29" s="24">
        <f t="shared" si="4"/>
        <v>18</v>
      </c>
      <c r="B29" s="25" t="str">
        <f t="shared" si="5"/>
        <v/>
      </c>
      <c r="C29" s="51"/>
      <c r="D29" s="74" t="str">
        <f t="shared" si="6"/>
        <v/>
      </c>
      <c r="E29" s="74" t="str">
        <f t="shared" si="7"/>
        <v/>
      </c>
      <c r="F29" s="77"/>
      <c r="G29" s="52"/>
      <c r="H29" s="74" t="str">
        <f>IF($C29="","",※編集不可※選択項目!$C$2)</f>
        <v/>
      </c>
      <c r="I29" s="53"/>
      <c r="J29" s="78" t="str" cm="1">
        <f t="array" ref="J29">IF($Y29=0,"",INDEX(※編集不可※選択項目!$E$2:$E$4,$Y29))</f>
        <v/>
      </c>
      <c r="K29" s="53"/>
      <c r="L29" s="53"/>
      <c r="M29" s="53"/>
      <c r="N29" s="22" t="str">
        <f t="shared" si="11"/>
        <v/>
      </c>
      <c r="O29" s="28" t="str">
        <f t="shared" si="12"/>
        <v/>
      </c>
      <c r="P29" s="73"/>
      <c r="Q29" s="52"/>
      <c r="R29" s="54"/>
      <c r="S29" s="96"/>
      <c r="T29" s="54"/>
      <c r="U29" s="60"/>
      <c r="V29" s="61"/>
      <c r="W29" s="62"/>
      <c r="X29" s="4"/>
      <c r="Y29" s="4">
        <f>IF($I29="",0,MATCH($I29,※編集不可※選択項目!$D$2:$D$4,0))</f>
        <v>0</v>
      </c>
      <c r="Z29" s="4">
        <f>IF($J29="",0,MATCH($J29,※編集不可※選択項目!$E$2:$E$4,0))</f>
        <v>0</v>
      </c>
      <c r="AA29" s="4">
        <f>IF($Y29=0,0,INDEX(※編集不可※選択項目!$F$8:$F$10,MATCH($Y29&amp;"-"&amp;$Z29,※編集不可※選択項目!$B$8:$B$10,0)))</f>
        <v>0</v>
      </c>
      <c r="AB29" s="16">
        <f t="shared" si="8"/>
        <v>0</v>
      </c>
      <c r="AC29" s="16">
        <f t="shared" si="2"/>
        <v>0</v>
      </c>
      <c r="AD29" s="16" t="str">
        <f t="shared" si="9"/>
        <v/>
      </c>
      <c r="AE29" s="4">
        <f t="shared" si="3"/>
        <v>0</v>
      </c>
      <c r="AF29" s="4">
        <f t="shared" si="10"/>
        <v>0</v>
      </c>
    </row>
    <row r="30" spans="1:32" s="3" customFormat="1" ht="33" customHeight="1" x14ac:dyDescent="0.2">
      <c r="A30" s="24">
        <f t="shared" si="4"/>
        <v>19</v>
      </c>
      <c r="B30" s="25" t="str">
        <f t="shared" si="5"/>
        <v/>
      </c>
      <c r="C30" s="51"/>
      <c r="D30" s="74" t="str">
        <f t="shared" si="6"/>
        <v/>
      </c>
      <c r="E30" s="74" t="str">
        <f t="shared" si="7"/>
        <v/>
      </c>
      <c r="F30" s="77"/>
      <c r="G30" s="52"/>
      <c r="H30" s="74" t="str">
        <f>IF($C30="","",※編集不可※選択項目!$C$2)</f>
        <v/>
      </c>
      <c r="I30" s="53"/>
      <c r="J30" s="78" t="str" cm="1">
        <f t="array" ref="J30">IF($Y30=0,"",INDEX(※編集不可※選択項目!$E$2:$E$4,$Y30))</f>
        <v/>
      </c>
      <c r="K30" s="53"/>
      <c r="L30" s="53"/>
      <c r="M30" s="53"/>
      <c r="N30" s="22" t="str">
        <f t="shared" si="11"/>
        <v/>
      </c>
      <c r="O30" s="28" t="str">
        <f t="shared" si="12"/>
        <v/>
      </c>
      <c r="P30" s="73"/>
      <c r="Q30" s="52"/>
      <c r="R30" s="54"/>
      <c r="S30" s="96"/>
      <c r="T30" s="54"/>
      <c r="U30" s="60"/>
      <c r="V30" s="61"/>
      <c r="W30" s="62"/>
      <c r="X30" s="4"/>
      <c r="Y30" s="4">
        <f>IF($I30="",0,MATCH($I30,※編集不可※選択項目!$D$2:$D$4,0))</f>
        <v>0</v>
      </c>
      <c r="Z30" s="4">
        <f>IF($J30="",0,MATCH($J30,※編集不可※選択項目!$E$2:$E$4,0))</f>
        <v>0</v>
      </c>
      <c r="AA30" s="4">
        <f>IF($Y30=0,0,INDEX(※編集不可※選択項目!$F$8:$F$10,MATCH($Y30&amp;"-"&amp;$Z30,※編集不可※選択項目!$B$8:$B$10,0)))</f>
        <v>0</v>
      </c>
      <c r="AB30" s="16">
        <f t="shared" si="8"/>
        <v>0</v>
      </c>
      <c r="AC30" s="16">
        <f t="shared" si="2"/>
        <v>0</v>
      </c>
      <c r="AD30" s="16" t="str">
        <f t="shared" si="9"/>
        <v/>
      </c>
      <c r="AE30" s="4">
        <f t="shared" si="3"/>
        <v>0</v>
      </c>
      <c r="AF30" s="4">
        <f t="shared" si="10"/>
        <v>0</v>
      </c>
    </row>
    <row r="31" spans="1:32" s="3" customFormat="1" ht="33" customHeight="1" x14ac:dyDescent="0.2">
      <c r="A31" s="24">
        <f t="shared" si="4"/>
        <v>20</v>
      </c>
      <c r="B31" s="25" t="str">
        <f t="shared" si="5"/>
        <v/>
      </c>
      <c r="C31" s="51"/>
      <c r="D31" s="74" t="str">
        <f t="shared" si="6"/>
        <v/>
      </c>
      <c r="E31" s="74" t="str">
        <f t="shared" si="7"/>
        <v/>
      </c>
      <c r="F31" s="77"/>
      <c r="G31" s="52"/>
      <c r="H31" s="74" t="str">
        <f>IF($C31="","",※編集不可※選択項目!$C$2)</f>
        <v/>
      </c>
      <c r="I31" s="53"/>
      <c r="J31" s="78" t="str" cm="1">
        <f t="array" ref="J31">IF($Y31=0,"",INDEX(※編集不可※選択項目!$E$2:$E$4,$Y31))</f>
        <v/>
      </c>
      <c r="K31" s="53"/>
      <c r="L31" s="53"/>
      <c r="M31" s="53"/>
      <c r="N31" s="22" t="str">
        <f t="shared" si="11"/>
        <v/>
      </c>
      <c r="O31" s="28" t="str">
        <f t="shared" si="12"/>
        <v/>
      </c>
      <c r="P31" s="73"/>
      <c r="Q31" s="52"/>
      <c r="R31" s="54"/>
      <c r="S31" s="96"/>
      <c r="T31" s="54"/>
      <c r="U31" s="60"/>
      <c r="V31" s="61"/>
      <c r="W31" s="62"/>
      <c r="X31" s="4"/>
      <c r="Y31" s="4">
        <f>IF($I31="",0,MATCH($I31,※編集不可※選択項目!$D$2:$D$4,0))</f>
        <v>0</v>
      </c>
      <c r="Z31" s="4">
        <f>IF($J31="",0,MATCH($J31,※編集不可※選択項目!$E$2:$E$4,0))</f>
        <v>0</v>
      </c>
      <c r="AA31" s="4">
        <f>IF($Y31=0,0,INDEX(※編集不可※選択項目!$F$8:$F$10,MATCH($Y31&amp;"-"&amp;$Z31,※編集不可※選択項目!$B$8:$B$10,0)))</f>
        <v>0</v>
      </c>
      <c r="AB31" s="16">
        <f t="shared" si="8"/>
        <v>0</v>
      </c>
      <c r="AC31" s="16">
        <f t="shared" si="2"/>
        <v>0</v>
      </c>
      <c r="AD31" s="16" t="str">
        <f t="shared" si="9"/>
        <v/>
      </c>
      <c r="AE31" s="4">
        <f t="shared" si="3"/>
        <v>0</v>
      </c>
      <c r="AF31" s="4">
        <f t="shared" si="10"/>
        <v>0</v>
      </c>
    </row>
    <row r="32" spans="1:32" s="3" customFormat="1" ht="33" customHeight="1" x14ac:dyDescent="0.2">
      <c r="A32" s="24">
        <f t="shared" si="4"/>
        <v>21</v>
      </c>
      <c r="B32" s="25" t="str">
        <f t="shared" si="5"/>
        <v/>
      </c>
      <c r="C32" s="51"/>
      <c r="D32" s="74" t="str">
        <f t="shared" si="6"/>
        <v/>
      </c>
      <c r="E32" s="74" t="str">
        <f t="shared" si="7"/>
        <v/>
      </c>
      <c r="F32" s="77"/>
      <c r="G32" s="52"/>
      <c r="H32" s="74" t="str">
        <f>IF($C32="","",※編集不可※選択項目!$C$2)</f>
        <v/>
      </c>
      <c r="I32" s="53"/>
      <c r="J32" s="78" t="str" cm="1">
        <f t="array" ref="J32">IF($Y32=0,"",INDEX(※編集不可※選択項目!$E$2:$E$4,$Y32))</f>
        <v/>
      </c>
      <c r="K32" s="53"/>
      <c r="L32" s="53"/>
      <c r="M32" s="53"/>
      <c r="N32" s="22" t="str">
        <f t="shared" si="11"/>
        <v/>
      </c>
      <c r="O32" s="28" t="str">
        <f t="shared" si="12"/>
        <v/>
      </c>
      <c r="P32" s="73"/>
      <c r="Q32" s="52"/>
      <c r="R32" s="54"/>
      <c r="S32" s="96"/>
      <c r="T32" s="54"/>
      <c r="U32" s="60"/>
      <c r="V32" s="61"/>
      <c r="W32" s="62"/>
      <c r="X32" s="4"/>
      <c r="Y32" s="4">
        <f>IF($I32="",0,MATCH($I32,※編集不可※選択項目!$D$2:$D$4,0))</f>
        <v>0</v>
      </c>
      <c r="Z32" s="4">
        <f>IF($J32="",0,MATCH($J32,※編集不可※選択項目!$E$2:$E$4,0))</f>
        <v>0</v>
      </c>
      <c r="AA32" s="4">
        <f>IF($Y32=0,0,INDEX(※編集不可※選択項目!$F$8:$F$10,MATCH($Y32&amp;"-"&amp;$Z32,※編集不可※選択項目!$B$8:$B$10,0)))</f>
        <v>0</v>
      </c>
      <c r="AB32" s="16">
        <f t="shared" si="8"/>
        <v>0</v>
      </c>
      <c r="AC32" s="16">
        <f t="shared" si="2"/>
        <v>0</v>
      </c>
      <c r="AD32" s="16" t="str">
        <f t="shared" si="9"/>
        <v/>
      </c>
      <c r="AE32" s="4">
        <f t="shared" si="3"/>
        <v>0</v>
      </c>
      <c r="AF32" s="4">
        <f t="shared" si="10"/>
        <v>0</v>
      </c>
    </row>
    <row r="33" spans="1:32" s="3" customFormat="1" ht="33" customHeight="1" x14ac:dyDescent="0.2">
      <c r="A33" s="24">
        <f t="shared" si="4"/>
        <v>22</v>
      </c>
      <c r="B33" s="25" t="str">
        <f t="shared" si="5"/>
        <v/>
      </c>
      <c r="C33" s="51"/>
      <c r="D33" s="74" t="str">
        <f t="shared" si="6"/>
        <v/>
      </c>
      <c r="E33" s="74" t="str">
        <f t="shared" si="7"/>
        <v/>
      </c>
      <c r="F33" s="77"/>
      <c r="G33" s="52"/>
      <c r="H33" s="74" t="str">
        <f>IF($C33="","",※編集不可※選択項目!$C$2)</f>
        <v/>
      </c>
      <c r="I33" s="53"/>
      <c r="J33" s="78" t="str" cm="1">
        <f t="array" ref="J33">IF($Y33=0,"",INDEX(※編集不可※選択項目!$E$2:$E$4,$Y33))</f>
        <v/>
      </c>
      <c r="K33" s="53"/>
      <c r="L33" s="53"/>
      <c r="M33" s="53"/>
      <c r="N33" s="22" t="str">
        <f t="shared" si="11"/>
        <v/>
      </c>
      <c r="O33" s="28" t="str">
        <f t="shared" si="12"/>
        <v/>
      </c>
      <c r="P33" s="73"/>
      <c r="Q33" s="52"/>
      <c r="R33" s="54"/>
      <c r="S33" s="96"/>
      <c r="T33" s="54"/>
      <c r="U33" s="60"/>
      <c r="V33" s="61"/>
      <c r="W33" s="62"/>
      <c r="X33" s="4"/>
      <c r="Y33" s="4">
        <f>IF($I33="",0,MATCH($I33,※編集不可※選択項目!$D$2:$D$4,0))</f>
        <v>0</v>
      </c>
      <c r="Z33" s="4">
        <f>IF($J33="",0,MATCH($J33,※編集不可※選択項目!$E$2:$E$4,0))</f>
        <v>0</v>
      </c>
      <c r="AA33" s="4">
        <f>IF($Y33=0,0,INDEX(※編集不可※選択項目!$F$8:$F$10,MATCH($Y33&amp;"-"&amp;$Z33,※編集不可※選択項目!$B$8:$B$10,0)))</f>
        <v>0</v>
      </c>
      <c r="AB33" s="16">
        <f t="shared" si="8"/>
        <v>0</v>
      </c>
      <c r="AC33" s="16">
        <f t="shared" si="2"/>
        <v>0</v>
      </c>
      <c r="AD33" s="16" t="str">
        <f t="shared" si="9"/>
        <v/>
      </c>
      <c r="AE33" s="4">
        <f t="shared" si="3"/>
        <v>0</v>
      </c>
      <c r="AF33" s="4">
        <f t="shared" si="10"/>
        <v>0</v>
      </c>
    </row>
    <row r="34" spans="1:32" s="3" customFormat="1" ht="33" customHeight="1" x14ac:dyDescent="0.2">
      <c r="A34" s="24">
        <f t="shared" si="4"/>
        <v>23</v>
      </c>
      <c r="B34" s="25" t="str">
        <f t="shared" si="5"/>
        <v/>
      </c>
      <c r="C34" s="51"/>
      <c r="D34" s="74" t="str">
        <f t="shared" si="6"/>
        <v/>
      </c>
      <c r="E34" s="74" t="str">
        <f t="shared" si="7"/>
        <v/>
      </c>
      <c r="F34" s="77"/>
      <c r="G34" s="52"/>
      <c r="H34" s="74" t="str">
        <f>IF($C34="","",※編集不可※選択項目!$C$2)</f>
        <v/>
      </c>
      <c r="I34" s="53"/>
      <c r="J34" s="78" t="str" cm="1">
        <f t="array" ref="J34">IF($Y34=0,"",INDEX(※編集不可※選択項目!$E$2:$E$4,$Y34))</f>
        <v/>
      </c>
      <c r="K34" s="53"/>
      <c r="L34" s="53"/>
      <c r="M34" s="53"/>
      <c r="N34" s="22" t="str">
        <f t="shared" si="11"/>
        <v/>
      </c>
      <c r="O34" s="28" t="str">
        <f t="shared" si="12"/>
        <v/>
      </c>
      <c r="P34" s="73"/>
      <c r="Q34" s="52"/>
      <c r="R34" s="54"/>
      <c r="S34" s="96"/>
      <c r="T34" s="54"/>
      <c r="U34" s="60"/>
      <c r="V34" s="61"/>
      <c r="W34" s="62"/>
      <c r="X34" s="4"/>
      <c r="Y34" s="4">
        <f>IF($I34="",0,MATCH($I34,※編集不可※選択項目!$D$2:$D$4,0))</f>
        <v>0</v>
      </c>
      <c r="Z34" s="4">
        <f>IF($J34="",0,MATCH($J34,※編集不可※選択項目!$E$2:$E$4,0))</f>
        <v>0</v>
      </c>
      <c r="AA34" s="4">
        <f>IF($Y34=0,0,INDEX(※編集不可※選択項目!$F$8:$F$10,MATCH($Y34&amp;"-"&amp;$Z34,※編集不可※選択項目!$B$8:$B$10,0)))</f>
        <v>0</v>
      </c>
      <c r="AB34" s="16">
        <f t="shared" si="8"/>
        <v>0</v>
      </c>
      <c r="AC34" s="16">
        <f t="shared" si="2"/>
        <v>0</v>
      </c>
      <c r="AD34" s="16" t="str">
        <f t="shared" si="9"/>
        <v/>
      </c>
      <c r="AE34" s="4">
        <f t="shared" si="3"/>
        <v>0</v>
      </c>
      <c r="AF34" s="4">
        <f t="shared" si="10"/>
        <v>0</v>
      </c>
    </row>
    <row r="35" spans="1:32" s="3" customFormat="1" ht="33" customHeight="1" x14ac:dyDescent="0.2">
      <c r="A35" s="24">
        <f t="shared" si="4"/>
        <v>24</v>
      </c>
      <c r="B35" s="25" t="str">
        <f t="shared" si="5"/>
        <v/>
      </c>
      <c r="C35" s="51"/>
      <c r="D35" s="74" t="str">
        <f t="shared" si="6"/>
        <v/>
      </c>
      <c r="E35" s="74" t="str">
        <f t="shared" si="7"/>
        <v/>
      </c>
      <c r="F35" s="77"/>
      <c r="G35" s="52"/>
      <c r="H35" s="74" t="str">
        <f>IF($C35="","",※編集不可※選択項目!$C$2)</f>
        <v/>
      </c>
      <c r="I35" s="53"/>
      <c r="J35" s="78" t="str" cm="1">
        <f t="array" ref="J35">IF($Y35=0,"",INDEX(※編集不可※選択項目!$E$2:$E$4,$Y35))</f>
        <v/>
      </c>
      <c r="K35" s="53"/>
      <c r="L35" s="53"/>
      <c r="M35" s="53"/>
      <c r="N35" s="22" t="str">
        <f t="shared" si="11"/>
        <v/>
      </c>
      <c r="O35" s="28" t="str">
        <f t="shared" si="12"/>
        <v/>
      </c>
      <c r="P35" s="73"/>
      <c r="Q35" s="52"/>
      <c r="R35" s="54"/>
      <c r="S35" s="96"/>
      <c r="T35" s="54"/>
      <c r="U35" s="60"/>
      <c r="V35" s="61"/>
      <c r="W35" s="62"/>
      <c r="X35" s="4"/>
      <c r="Y35" s="4">
        <f>IF($I35="",0,MATCH($I35,※編集不可※選択項目!$D$2:$D$4,0))</f>
        <v>0</v>
      </c>
      <c r="Z35" s="4">
        <f>IF($J35="",0,MATCH($J35,※編集不可※選択項目!$E$2:$E$4,0))</f>
        <v>0</v>
      </c>
      <c r="AA35" s="4">
        <f>IF($Y35=0,0,INDEX(※編集不可※選択項目!$F$8:$F$10,MATCH($Y35&amp;"-"&amp;$Z35,※編集不可※選択項目!$B$8:$B$10,0)))</f>
        <v>0</v>
      </c>
      <c r="AB35" s="16">
        <f t="shared" si="8"/>
        <v>0</v>
      </c>
      <c r="AC35" s="16">
        <f t="shared" si="2"/>
        <v>0</v>
      </c>
      <c r="AD35" s="16" t="str">
        <f t="shared" si="9"/>
        <v/>
      </c>
      <c r="AE35" s="4">
        <f t="shared" si="3"/>
        <v>0</v>
      </c>
      <c r="AF35" s="4">
        <f t="shared" si="10"/>
        <v>0</v>
      </c>
    </row>
    <row r="36" spans="1:32" s="3" customFormat="1" ht="33" customHeight="1" x14ac:dyDescent="0.2">
      <c r="A36" s="24">
        <f t="shared" si="4"/>
        <v>25</v>
      </c>
      <c r="B36" s="25" t="str">
        <f t="shared" si="5"/>
        <v/>
      </c>
      <c r="C36" s="51"/>
      <c r="D36" s="74" t="str">
        <f t="shared" si="6"/>
        <v/>
      </c>
      <c r="E36" s="74" t="str">
        <f t="shared" si="7"/>
        <v/>
      </c>
      <c r="F36" s="77"/>
      <c r="G36" s="52"/>
      <c r="H36" s="74" t="str">
        <f>IF($C36="","",※編集不可※選択項目!$C$2)</f>
        <v/>
      </c>
      <c r="I36" s="53"/>
      <c r="J36" s="78" t="str" cm="1">
        <f t="array" ref="J36">IF($Y36=0,"",INDEX(※編集不可※選択項目!$E$2:$E$4,$Y36))</f>
        <v/>
      </c>
      <c r="K36" s="53"/>
      <c r="L36" s="53"/>
      <c r="M36" s="53"/>
      <c r="N36" s="22" t="str">
        <f t="shared" si="11"/>
        <v/>
      </c>
      <c r="O36" s="28" t="str">
        <f t="shared" si="12"/>
        <v/>
      </c>
      <c r="P36" s="73"/>
      <c r="Q36" s="52"/>
      <c r="R36" s="54"/>
      <c r="S36" s="96"/>
      <c r="T36" s="54"/>
      <c r="U36" s="60"/>
      <c r="V36" s="61"/>
      <c r="W36" s="62"/>
      <c r="X36" s="4"/>
      <c r="Y36" s="4">
        <f>IF($I36="",0,MATCH($I36,※編集不可※選択項目!$D$2:$D$4,0))</f>
        <v>0</v>
      </c>
      <c r="Z36" s="4">
        <f>IF($J36="",0,MATCH($J36,※編集不可※選択項目!$E$2:$E$4,0))</f>
        <v>0</v>
      </c>
      <c r="AA36" s="4">
        <f>IF($Y36=0,0,INDEX(※編集不可※選択項目!$F$8:$F$10,MATCH($Y36&amp;"-"&amp;$Z36,※編集不可※選択項目!$B$8:$B$10,0)))</f>
        <v>0</v>
      </c>
      <c r="AB36" s="16">
        <f t="shared" si="8"/>
        <v>0</v>
      </c>
      <c r="AC36" s="16">
        <f t="shared" si="2"/>
        <v>0</v>
      </c>
      <c r="AD36" s="16" t="str">
        <f t="shared" si="9"/>
        <v/>
      </c>
      <c r="AE36" s="4">
        <f t="shared" si="3"/>
        <v>0</v>
      </c>
      <c r="AF36" s="4">
        <f t="shared" si="10"/>
        <v>0</v>
      </c>
    </row>
    <row r="37" spans="1:32" s="3" customFormat="1" ht="33" customHeight="1" x14ac:dyDescent="0.2">
      <c r="A37" s="24">
        <f t="shared" si="4"/>
        <v>26</v>
      </c>
      <c r="B37" s="25" t="str">
        <f t="shared" si="5"/>
        <v/>
      </c>
      <c r="C37" s="51"/>
      <c r="D37" s="74" t="str">
        <f t="shared" si="6"/>
        <v/>
      </c>
      <c r="E37" s="74" t="str">
        <f t="shared" si="7"/>
        <v/>
      </c>
      <c r="F37" s="77"/>
      <c r="G37" s="52"/>
      <c r="H37" s="74" t="str">
        <f>IF($C37="","",※編集不可※選択項目!$C$2)</f>
        <v/>
      </c>
      <c r="I37" s="53"/>
      <c r="J37" s="78" t="str" cm="1">
        <f t="array" ref="J37">IF($Y37=0,"",INDEX(※編集不可※選択項目!$E$2:$E$4,$Y37))</f>
        <v/>
      </c>
      <c r="K37" s="53"/>
      <c r="L37" s="53"/>
      <c r="M37" s="53"/>
      <c r="N37" s="22" t="str">
        <f t="shared" si="11"/>
        <v/>
      </c>
      <c r="O37" s="28" t="str">
        <f t="shared" si="12"/>
        <v/>
      </c>
      <c r="P37" s="73"/>
      <c r="Q37" s="52"/>
      <c r="R37" s="54"/>
      <c r="S37" s="96"/>
      <c r="T37" s="54"/>
      <c r="U37" s="60"/>
      <c r="V37" s="61"/>
      <c r="W37" s="62"/>
      <c r="X37" s="4"/>
      <c r="Y37" s="4">
        <f>IF($I37="",0,MATCH($I37,※編集不可※選択項目!$D$2:$D$4,0))</f>
        <v>0</v>
      </c>
      <c r="Z37" s="4">
        <f>IF($J37="",0,MATCH($J37,※編集不可※選択項目!$E$2:$E$4,0))</f>
        <v>0</v>
      </c>
      <c r="AA37" s="4">
        <f>IF($Y37=0,0,INDEX(※編集不可※選択項目!$F$8:$F$10,MATCH($Y37&amp;"-"&amp;$Z37,※編集不可※選択項目!$B$8:$B$10,0)))</f>
        <v>0</v>
      </c>
      <c r="AB37" s="16">
        <f t="shared" si="8"/>
        <v>0</v>
      </c>
      <c r="AC37" s="16">
        <f t="shared" si="2"/>
        <v>0</v>
      </c>
      <c r="AD37" s="16" t="str">
        <f t="shared" si="9"/>
        <v/>
      </c>
      <c r="AE37" s="4">
        <f t="shared" si="3"/>
        <v>0</v>
      </c>
      <c r="AF37" s="4">
        <f t="shared" si="10"/>
        <v>0</v>
      </c>
    </row>
    <row r="38" spans="1:32" s="3" customFormat="1" ht="33" customHeight="1" x14ac:dyDescent="0.2">
      <c r="A38" s="24">
        <f t="shared" si="4"/>
        <v>27</v>
      </c>
      <c r="B38" s="25" t="str">
        <f t="shared" si="5"/>
        <v/>
      </c>
      <c r="C38" s="51"/>
      <c r="D38" s="74" t="str">
        <f t="shared" si="6"/>
        <v/>
      </c>
      <c r="E38" s="74" t="str">
        <f t="shared" si="7"/>
        <v/>
      </c>
      <c r="F38" s="77"/>
      <c r="G38" s="52"/>
      <c r="H38" s="74" t="str">
        <f>IF($C38="","",※編集不可※選択項目!$C$2)</f>
        <v/>
      </c>
      <c r="I38" s="53"/>
      <c r="J38" s="78" t="str" cm="1">
        <f t="array" ref="J38">IF($Y38=0,"",INDEX(※編集不可※選択項目!$E$2:$E$4,$Y38))</f>
        <v/>
      </c>
      <c r="K38" s="53"/>
      <c r="L38" s="53"/>
      <c r="M38" s="53"/>
      <c r="N38" s="22" t="str">
        <f t="shared" si="11"/>
        <v/>
      </c>
      <c r="O38" s="28" t="str">
        <f t="shared" si="12"/>
        <v/>
      </c>
      <c r="P38" s="73"/>
      <c r="Q38" s="52"/>
      <c r="R38" s="54"/>
      <c r="S38" s="96"/>
      <c r="T38" s="54"/>
      <c r="U38" s="60"/>
      <c r="V38" s="61"/>
      <c r="W38" s="62"/>
      <c r="X38" s="4"/>
      <c r="Y38" s="4">
        <f>IF($I38="",0,MATCH($I38,※編集不可※選択項目!$D$2:$D$4,0))</f>
        <v>0</v>
      </c>
      <c r="Z38" s="4">
        <f>IF($J38="",0,MATCH($J38,※編集不可※選択項目!$E$2:$E$4,0))</f>
        <v>0</v>
      </c>
      <c r="AA38" s="4">
        <f>IF($Y38=0,0,INDEX(※編集不可※選択項目!$F$8:$F$10,MATCH($Y38&amp;"-"&amp;$Z38,※編集不可※選択項目!$B$8:$B$10,0)))</f>
        <v>0</v>
      </c>
      <c r="AB38" s="16">
        <f t="shared" si="8"/>
        <v>0</v>
      </c>
      <c r="AC38" s="16">
        <f t="shared" si="2"/>
        <v>0</v>
      </c>
      <c r="AD38" s="16" t="str">
        <f t="shared" si="9"/>
        <v/>
      </c>
      <c r="AE38" s="4">
        <f t="shared" si="3"/>
        <v>0</v>
      </c>
      <c r="AF38" s="4">
        <f t="shared" si="10"/>
        <v>0</v>
      </c>
    </row>
    <row r="39" spans="1:32" s="3" customFormat="1" ht="33" customHeight="1" x14ac:dyDescent="0.2">
      <c r="A39" s="24">
        <f t="shared" si="4"/>
        <v>28</v>
      </c>
      <c r="B39" s="25" t="str">
        <f t="shared" si="5"/>
        <v/>
      </c>
      <c r="C39" s="51"/>
      <c r="D39" s="74" t="str">
        <f t="shared" si="6"/>
        <v/>
      </c>
      <c r="E39" s="74" t="str">
        <f t="shared" si="7"/>
        <v/>
      </c>
      <c r="F39" s="77"/>
      <c r="G39" s="52"/>
      <c r="H39" s="74" t="str">
        <f>IF($C39="","",※編集不可※選択項目!$C$2)</f>
        <v/>
      </c>
      <c r="I39" s="53"/>
      <c r="J39" s="78" t="str" cm="1">
        <f t="array" ref="J39">IF($Y39=0,"",INDEX(※編集不可※選択項目!$E$2:$E$4,$Y39))</f>
        <v/>
      </c>
      <c r="K39" s="53"/>
      <c r="L39" s="53"/>
      <c r="M39" s="53"/>
      <c r="N39" s="22" t="str">
        <f t="shared" si="11"/>
        <v/>
      </c>
      <c r="O39" s="28" t="str">
        <f t="shared" si="12"/>
        <v/>
      </c>
      <c r="P39" s="73"/>
      <c r="Q39" s="52"/>
      <c r="R39" s="54"/>
      <c r="S39" s="96"/>
      <c r="T39" s="54"/>
      <c r="U39" s="60"/>
      <c r="V39" s="61"/>
      <c r="W39" s="62"/>
      <c r="X39" s="4"/>
      <c r="Y39" s="4">
        <f>IF($I39="",0,MATCH($I39,※編集不可※選択項目!$D$2:$D$4,0))</f>
        <v>0</v>
      </c>
      <c r="Z39" s="4">
        <f>IF($J39="",0,MATCH($J39,※編集不可※選択項目!$E$2:$E$4,0))</f>
        <v>0</v>
      </c>
      <c r="AA39" s="4">
        <f>IF($Y39=0,0,INDEX(※編集不可※選択項目!$F$8:$F$10,MATCH($Y39&amp;"-"&amp;$Z39,※編集不可※選択項目!$B$8:$B$10,0)))</f>
        <v>0</v>
      </c>
      <c r="AB39" s="16">
        <f t="shared" si="8"/>
        <v>0</v>
      </c>
      <c r="AC39" s="16">
        <f t="shared" si="2"/>
        <v>0</v>
      </c>
      <c r="AD39" s="16" t="str">
        <f t="shared" si="9"/>
        <v/>
      </c>
      <c r="AE39" s="4">
        <f t="shared" si="3"/>
        <v>0</v>
      </c>
      <c r="AF39" s="4">
        <f t="shared" si="10"/>
        <v>0</v>
      </c>
    </row>
    <row r="40" spans="1:32" s="3" customFormat="1" ht="33" customHeight="1" x14ac:dyDescent="0.2">
      <c r="A40" s="24">
        <f t="shared" si="4"/>
        <v>29</v>
      </c>
      <c r="B40" s="25" t="str">
        <f t="shared" si="5"/>
        <v/>
      </c>
      <c r="C40" s="51"/>
      <c r="D40" s="74" t="str">
        <f t="shared" si="6"/>
        <v/>
      </c>
      <c r="E40" s="74" t="str">
        <f t="shared" si="7"/>
        <v/>
      </c>
      <c r="F40" s="77"/>
      <c r="G40" s="52"/>
      <c r="H40" s="74" t="str">
        <f>IF($C40="","",※編集不可※選択項目!$C$2)</f>
        <v/>
      </c>
      <c r="I40" s="53"/>
      <c r="J40" s="78" t="str" cm="1">
        <f t="array" ref="J40">IF($Y40=0,"",INDEX(※編集不可※選択項目!$E$2:$E$4,$Y40))</f>
        <v/>
      </c>
      <c r="K40" s="53"/>
      <c r="L40" s="53"/>
      <c r="M40" s="53"/>
      <c r="N40" s="22" t="str">
        <f t="shared" si="11"/>
        <v/>
      </c>
      <c r="O40" s="28" t="str">
        <f t="shared" si="12"/>
        <v/>
      </c>
      <c r="P40" s="73"/>
      <c r="Q40" s="52"/>
      <c r="R40" s="54"/>
      <c r="S40" s="96"/>
      <c r="T40" s="54"/>
      <c r="U40" s="60"/>
      <c r="V40" s="61"/>
      <c r="W40" s="62"/>
      <c r="X40" s="4"/>
      <c r="Y40" s="4">
        <f>IF($I40="",0,MATCH($I40,※編集不可※選択項目!$D$2:$D$4,0))</f>
        <v>0</v>
      </c>
      <c r="Z40" s="4">
        <f>IF($J40="",0,MATCH($J40,※編集不可※選択項目!$E$2:$E$4,0))</f>
        <v>0</v>
      </c>
      <c r="AA40" s="4">
        <f>IF($Y40=0,0,INDEX(※編集不可※選択項目!$F$8:$F$10,MATCH($Y40&amp;"-"&amp;$Z40,※編集不可※選択項目!$B$8:$B$10,0)))</f>
        <v>0</v>
      </c>
      <c r="AB40" s="16">
        <f t="shared" si="8"/>
        <v>0</v>
      </c>
      <c r="AC40" s="16">
        <f t="shared" si="2"/>
        <v>0</v>
      </c>
      <c r="AD40" s="16" t="str">
        <f t="shared" si="9"/>
        <v/>
      </c>
      <c r="AE40" s="4">
        <f t="shared" si="3"/>
        <v>0</v>
      </c>
      <c r="AF40" s="4">
        <f t="shared" si="10"/>
        <v>0</v>
      </c>
    </row>
    <row r="41" spans="1:32" s="3" customFormat="1" ht="33" customHeight="1" x14ac:dyDescent="0.2">
      <c r="A41" s="24">
        <f t="shared" si="4"/>
        <v>30</v>
      </c>
      <c r="B41" s="25" t="str">
        <f t="shared" si="5"/>
        <v/>
      </c>
      <c r="C41" s="51"/>
      <c r="D41" s="74" t="str">
        <f t="shared" si="6"/>
        <v/>
      </c>
      <c r="E41" s="74" t="str">
        <f t="shared" si="7"/>
        <v/>
      </c>
      <c r="F41" s="77"/>
      <c r="G41" s="52"/>
      <c r="H41" s="74" t="str">
        <f>IF($C41="","",※編集不可※選択項目!$C$2)</f>
        <v/>
      </c>
      <c r="I41" s="53"/>
      <c r="J41" s="78" t="str" cm="1">
        <f t="array" ref="J41">IF($Y41=0,"",INDEX(※編集不可※選択項目!$E$2:$E$4,$Y41))</f>
        <v/>
      </c>
      <c r="K41" s="53"/>
      <c r="L41" s="53"/>
      <c r="M41" s="53"/>
      <c r="N41" s="22" t="str">
        <f t="shared" si="11"/>
        <v/>
      </c>
      <c r="O41" s="28" t="str">
        <f t="shared" si="12"/>
        <v/>
      </c>
      <c r="P41" s="73"/>
      <c r="Q41" s="52"/>
      <c r="R41" s="54"/>
      <c r="S41" s="96"/>
      <c r="T41" s="54"/>
      <c r="U41" s="60"/>
      <c r="V41" s="61"/>
      <c r="W41" s="62"/>
      <c r="X41" s="4"/>
      <c r="Y41" s="4">
        <f>IF($I41="",0,MATCH($I41,※編集不可※選択項目!$D$2:$D$4,0))</f>
        <v>0</v>
      </c>
      <c r="Z41" s="4">
        <f>IF($J41="",0,MATCH($J41,※編集不可※選択項目!$E$2:$E$4,0))</f>
        <v>0</v>
      </c>
      <c r="AA41" s="4">
        <f>IF($Y41=0,0,INDEX(※編集不可※選択項目!$F$8:$F$10,MATCH($Y41&amp;"-"&amp;$Z41,※編集不可※選択項目!$B$8:$B$10,0)))</f>
        <v>0</v>
      </c>
      <c r="AB41" s="16">
        <f t="shared" si="8"/>
        <v>0</v>
      </c>
      <c r="AC41" s="16">
        <f t="shared" si="2"/>
        <v>0</v>
      </c>
      <c r="AD41" s="16" t="str">
        <f t="shared" si="9"/>
        <v/>
      </c>
      <c r="AE41" s="4">
        <f t="shared" si="3"/>
        <v>0</v>
      </c>
      <c r="AF41" s="4">
        <f t="shared" si="10"/>
        <v>0</v>
      </c>
    </row>
    <row r="42" spans="1:32" s="3" customFormat="1" ht="33" customHeight="1" x14ac:dyDescent="0.2">
      <c r="A42" s="24">
        <f t="shared" si="4"/>
        <v>31</v>
      </c>
      <c r="B42" s="25" t="str">
        <f t="shared" si="5"/>
        <v/>
      </c>
      <c r="C42" s="51"/>
      <c r="D42" s="74" t="str">
        <f t="shared" si="6"/>
        <v/>
      </c>
      <c r="E42" s="74" t="str">
        <f t="shared" si="7"/>
        <v/>
      </c>
      <c r="F42" s="77"/>
      <c r="G42" s="52"/>
      <c r="H42" s="74" t="str">
        <f>IF($C42="","",※編集不可※選択項目!$C$2)</f>
        <v/>
      </c>
      <c r="I42" s="53"/>
      <c r="J42" s="78" t="str" cm="1">
        <f t="array" ref="J42">IF($Y42=0,"",INDEX(※編集不可※選択項目!$E$2:$E$4,$Y42))</f>
        <v/>
      </c>
      <c r="K42" s="53"/>
      <c r="L42" s="53"/>
      <c r="M42" s="53"/>
      <c r="N42" s="22" t="str">
        <f t="shared" si="11"/>
        <v/>
      </c>
      <c r="O42" s="28" t="str">
        <f t="shared" si="12"/>
        <v/>
      </c>
      <c r="P42" s="73"/>
      <c r="Q42" s="52"/>
      <c r="R42" s="54"/>
      <c r="S42" s="96"/>
      <c r="T42" s="54"/>
      <c r="U42" s="60"/>
      <c r="V42" s="61"/>
      <c r="W42" s="62"/>
      <c r="X42" s="4"/>
      <c r="Y42" s="4">
        <f>IF($I42="",0,MATCH($I42,※編集不可※選択項目!$D$2:$D$4,0))</f>
        <v>0</v>
      </c>
      <c r="Z42" s="4">
        <f>IF($J42="",0,MATCH($J42,※編集不可※選択項目!$E$2:$E$4,0))</f>
        <v>0</v>
      </c>
      <c r="AA42" s="4">
        <f>IF($Y42=0,0,INDEX(※編集不可※選択項目!$F$8:$F$10,MATCH($Y42&amp;"-"&amp;$Z42,※編集不可※選択項目!$B$8:$B$10,0)))</f>
        <v>0</v>
      </c>
      <c r="AB42" s="16">
        <f t="shared" si="8"/>
        <v>0</v>
      </c>
      <c r="AC42" s="16">
        <f t="shared" si="2"/>
        <v>0</v>
      </c>
      <c r="AD42" s="16" t="str">
        <f t="shared" si="9"/>
        <v/>
      </c>
      <c r="AE42" s="4">
        <f t="shared" si="3"/>
        <v>0</v>
      </c>
      <c r="AF42" s="4">
        <f t="shared" si="10"/>
        <v>0</v>
      </c>
    </row>
    <row r="43" spans="1:32" s="3" customFormat="1" ht="33" customHeight="1" x14ac:dyDescent="0.2">
      <c r="A43" s="24">
        <f t="shared" si="4"/>
        <v>32</v>
      </c>
      <c r="B43" s="25" t="str">
        <f t="shared" si="5"/>
        <v/>
      </c>
      <c r="C43" s="51"/>
      <c r="D43" s="74" t="str">
        <f t="shared" si="6"/>
        <v/>
      </c>
      <c r="E43" s="74" t="str">
        <f t="shared" si="7"/>
        <v/>
      </c>
      <c r="F43" s="77"/>
      <c r="G43" s="52"/>
      <c r="H43" s="74" t="str">
        <f>IF($C43="","",※編集不可※選択項目!$C$2)</f>
        <v/>
      </c>
      <c r="I43" s="53"/>
      <c r="J43" s="78" t="str" cm="1">
        <f t="array" ref="J43">IF($Y43=0,"",INDEX(※編集不可※選択項目!$E$2:$E$4,$Y43))</f>
        <v/>
      </c>
      <c r="K43" s="53"/>
      <c r="L43" s="53"/>
      <c r="M43" s="53"/>
      <c r="N43" s="22" t="str">
        <f t="shared" si="11"/>
        <v/>
      </c>
      <c r="O43" s="28" t="str">
        <f t="shared" si="12"/>
        <v/>
      </c>
      <c r="P43" s="73"/>
      <c r="Q43" s="52"/>
      <c r="R43" s="54"/>
      <c r="S43" s="96"/>
      <c r="T43" s="54"/>
      <c r="U43" s="60"/>
      <c r="V43" s="61"/>
      <c r="W43" s="62"/>
      <c r="X43" s="4"/>
      <c r="Y43" s="4">
        <f>IF($I43="",0,MATCH($I43,※編集不可※選択項目!$D$2:$D$4,0))</f>
        <v>0</v>
      </c>
      <c r="Z43" s="4">
        <f>IF($J43="",0,MATCH($J43,※編集不可※選択項目!$E$2:$E$4,0))</f>
        <v>0</v>
      </c>
      <c r="AA43" s="4">
        <f>IF($Y43=0,0,INDEX(※編集不可※選択項目!$F$8:$F$10,MATCH($Y43&amp;"-"&amp;$Z43,※編集不可※選択項目!$B$8:$B$10,0)))</f>
        <v>0</v>
      </c>
      <c r="AB43" s="16">
        <f t="shared" si="8"/>
        <v>0</v>
      </c>
      <c r="AC43" s="16">
        <f t="shared" si="2"/>
        <v>0</v>
      </c>
      <c r="AD43" s="16" t="str">
        <f t="shared" si="9"/>
        <v/>
      </c>
      <c r="AE43" s="4">
        <f t="shared" si="3"/>
        <v>0</v>
      </c>
      <c r="AF43" s="4">
        <f t="shared" si="10"/>
        <v>0</v>
      </c>
    </row>
    <row r="44" spans="1:32" s="3" customFormat="1" ht="33" customHeight="1" x14ac:dyDescent="0.2">
      <c r="A44" s="24">
        <f t="shared" si="4"/>
        <v>33</v>
      </c>
      <c r="B44" s="25" t="str">
        <f t="shared" si="5"/>
        <v/>
      </c>
      <c r="C44" s="51"/>
      <c r="D44" s="74" t="str">
        <f t="shared" si="6"/>
        <v/>
      </c>
      <c r="E44" s="74" t="str">
        <f t="shared" si="7"/>
        <v/>
      </c>
      <c r="F44" s="77"/>
      <c r="G44" s="52"/>
      <c r="H44" s="74" t="str">
        <f>IF($C44="","",※編集不可※選択項目!$C$2)</f>
        <v/>
      </c>
      <c r="I44" s="53"/>
      <c r="J44" s="78" t="str" cm="1">
        <f t="array" ref="J44">IF($Y44=0,"",INDEX(※編集不可※選択項目!$E$2:$E$4,$Y44))</f>
        <v/>
      </c>
      <c r="K44" s="53"/>
      <c r="L44" s="53"/>
      <c r="M44" s="53"/>
      <c r="N44" s="22" t="str">
        <f t="shared" si="11"/>
        <v/>
      </c>
      <c r="O44" s="28" t="str">
        <f t="shared" si="12"/>
        <v/>
      </c>
      <c r="P44" s="73"/>
      <c r="Q44" s="52"/>
      <c r="R44" s="54"/>
      <c r="S44" s="96"/>
      <c r="T44" s="54"/>
      <c r="U44" s="60"/>
      <c r="V44" s="61"/>
      <c r="W44" s="62"/>
      <c r="X44" s="4"/>
      <c r="Y44" s="4">
        <f>IF($I44="",0,MATCH($I44,※編集不可※選択項目!$D$2:$D$4,0))</f>
        <v>0</v>
      </c>
      <c r="Z44" s="4">
        <f>IF($J44="",0,MATCH($J44,※編集不可※選択項目!$E$2:$E$4,0))</f>
        <v>0</v>
      </c>
      <c r="AA44" s="4">
        <f>IF($Y44=0,0,INDEX(※編集不可※選択項目!$F$8:$F$10,MATCH($Y44&amp;"-"&amp;$Z44,※編集不可※選択項目!$B$8:$B$10,0)))</f>
        <v>0</v>
      </c>
      <c r="AB44" s="16">
        <f t="shared" si="8"/>
        <v>0</v>
      </c>
      <c r="AC44" s="16">
        <f t="shared" ref="AC44:AC46" si="13">IF(AND($G44&lt;&gt;"",COUNTIF($G44,"*■*")&gt;0,$Q44=""),1,0)</f>
        <v>0</v>
      </c>
      <c r="AD44" s="16" t="str">
        <f t="shared" si="9"/>
        <v/>
      </c>
      <c r="AE44" s="4">
        <f t="shared" si="3"/>
        <v>0</v>
      </c>
      <c r="AF44" s="4">
        <f t="shared" si="10"/>
        <v>0</v>
      </c>
    </row>
    <row r="45" spans="1:32" s="3" customFormat="1" ht="33" customHeight="1" x14ac:dyDescent="0.2">
      <c r="A45" s="24">
        <f t="shared" si="4"/>
        <v>34</v>
      </c>
      <c r="B45" s="25" t="str">
        <f t="shared" si="5"/>
        <v/>
      </c>
      <c r="C45" s="51"/>
      <c r="D45" s="74" t="str">
        <f t="shared" si="6"/>
        <v/>
      </c>
      <c r="E45" s="74" t="str">
        <f t="shared" si="7"/>
        <v/>
      </c>
      <c r="F45" s="77"/>
      <c r="G45" s="52"/>
      <c r="H45" s="74" t="str">
        <f>IF($C45="","",※編集不可※選択項目!$C$2)</f>
        <v/>
      </c>
      <c r="I45" s="53"/>
      <c r="J45" s="78" t="str" cm="1">
        <f t="array" ref="J45">IF($Y45=0,"",INDEX(※編集不可※選択項目!$E$2:$E$4,$Y45))</f>
        <v/>
      </c>
      <c r="K45" s="53"/>
      <c r="L45" s="53"/>
      <c r="M45" s="53"/>
      <c r="N45" s="22" t="str">
        <f t="shared" si="11"/>
        <v/>
      </c>
      <c r="O45" s="28" t="str">
        <f t="shared" si="12"/>
        <v/>
      </c>
      <c r="P45" s="73"/>
      <c r="Q45" s="52"/>
      <c r="R45" s="54"/>
      <c r="S45" s="96"/>
      <c r="T45" s="54"/>
      <c r="U45" s="60"/>
      <c r="V45" s="61"/>
      <c r="W45" s="62"/>
      <c r="X45" s="4"/>
      <c r="Y45" s="4">
        <f>IF($I45="",0,MATCH($I45,※編集不可※選択項目!$D$2:$D$4,0))</f>
        <v>0</v>
      </c>
      <c r="Z45" s="4">
        <f>IF($J45="",0,MATCH($J45,※編集不可※選択項目!$E$2:$E$4,0))</f>
        <v>0</v>
      </c>
      <c r="AA45" s="4">
        <f>IF($Y45=0,0,INDEX(※編集不可※選択項目!$F$8:$F$10,MATCH($Y45&amp;"-"&amp;$Z45,※編集不可※選択項目!$B$8:$B$10,0)))</f>
        <v>0</v>
      </c>
      <c r="AB45" s="16">
        <f t="shared" si="8"/>
        <v>0</v>
      </c>
      <c r="AC45" s="16">
        <f t="shared" si="13"/>
        <v>0</v>
      </c>
      <c r="AD45" s="16" t="str">
        <f t="shared" si="9"/>
        <v/>
      </c>
      <c r="AE45" s="4">
        <f t="shared" si="3"/>
        <v>0</v>
      </c>
      <c r="AF45" s="4">
        <f t="shared" si="10"/>
        <v>0</v>
      </c>
    </row>
    <row r="46" spans="1:32" s="3" customFormat="1" ht="33" customHeight="1" x14ac:dyDescent="0.2">
      <c r="A46" s="24">
        <f t="shared" si="4"/>
        <v>35</v>
      </c>
      <c r="B46" s="25" t="str">
        <f t="shared" si="5"/>
        <v/>
      </c>
      <c r="C46" s="51"/>
      <c r="D46" s="74" t="str">
        <f t="shared" si="6"/>
        <v/>
      </c>
      <c r="E46" s="74" t="str">
        <f t="shared" si="7"/>
        <v/>
      </c>
      <c r="F46" s="77"/>
      <c r="G46" s="52"/>
      <c r="H46" s="74" t="str">
        <f>IF($C46="","",※編集不可※選択項目!$C$2)</f>
        <v/>
      </c>
      <c r="I46" s="53"/>
      <c r="J46" s="78" t="str" cm="1">
        <f t="array" ref="J46">IF($Y46=0,"",INDEX(※編集不可※選択項目!$E$2:$E$4,$Y46))</f>
        <v/>
      </c>
      <c r="K46" s="53"/>
      <c r="L46" s="53"/>
      <c r="M46" s="53"/>
      <c r="N46" s="22" t="str">
        <f t="shared" si="11"/>
        <v/>
      </c>
      <c r="O46" s="28" t="str">
        <f t="shared" si="12"/>
        <v/>
      </c>
      <c r="P46" s="73"/>
      <c r="Q46" s="52"/>
      <c r="R46" s="54"/>
      <c r="S46" s="96"/>
      <c r="T46" s="54"/>
      <c r="U46" s="60"/>
      <c r="V46" s="61"/>
      <c r="W46" s="62"/>
      <c r="X46" s="4"/>
      <c r="Y46" s="4">
        <f>IF($I46="",0,MATCH($I46,※編集不可※選択項目!$D$2:$D$4,0))</f>
        <v>0</v>
      </c>
      <c r="Z46" s="4">
        <f>IF($J46="",0,MATCH($J46,※編集不可※選択項目!$E$2:$E$4,0))</f>
        <v>0</v>
      </c>
      <c r="AA46" s="4">
        <f>IF($Y46=0,0,INDEX(※編集不可※選択項目!$F$8:$F$10,MATCH($Y46&amp;"-"&amp;$Z46,※編集不可※選択項目!$B$8:$B$10,0)))</f>
        <v>0</v>
      </c>
      <c r="AB46" s="16">
        <f t="shared" si="8"/>
        <v>0</v>
      </c>
      <c r="AC46" s="16">
        <f t="shared" si="13"/>
        <v>0</v>
      </c>
      <c r="AD46" s="16" t="str">
        <f t="shared" si="9"/>
        <v/>
      </c>
      <c r="AE46" s="4">
        <f t="shared" si="3"/>
        <v>0</v>
      </c>
      <c r="AF46" s="4">
        <f t="shared" si="10"/>
        <v>0</v>
      </c>
    </row>
    <row r="48" spans="1:32" x14ac:dyDescent="0.2">
      <c r="AB48" s="99">
        <f>SUM(AB9,AB12:AB46)</f>
        <v>1</v>
      </c>
      <c r="AC48" s="99">
        <f>SUM(AC12:AC46)</f>
        <v>0</v>
      </c>
      <c r="AD48" s="99"/>
      <c r="AE48" s="99">
        <f>IF(COUNTIF(AE12:AE46,"&gt;=2"),2,1)</f>
        <v>2</v>
      </c>
      <c r="AF48" s="99">
        <f>SUM(AF12:AF46)</f>
        <v>1</v>
      </c>
    </row>
    <row r="49" spans="29:29" x14ac:dyDescent="0.2">
      <c r="AC49" s="99">
        <f>SUM(AB48:AC48)</f>
        <v>1</v>
      </c>
    </row>
  </sheetData>
  <sheetProtection algorithmName="SHA-512" hashValue="Qvp1uKHQVVGqWTdRa6Nt7cciMGhexrCLoEiAQn1roYWUoQ4o5xp9Q/zLBotgXqewbf9toLElcTZ+Ynh88OuX5g==" saltValue="haywA2jIPV2cdKDFZhWeuA==" spinCount="100000" sheet="1" objects="1" scenarios="1" selectLockedCells="1" selectUnlockedCells="1"/>
  <autoFilter ref="A10:AF10" xr:uid="{6ABC6303-5919-41CD-8FE4-49DFE23B015E}"/>
  <dataConsolidate/>
  <mergeCells count="27">
    <mergeCell ref="A9:A10"/>
    <mergeCell ref="A1:G1"/>
    <mergeCell ref="I1:K1"/>
    <mergeCell ref="L1:N1"/>
    <mergeCell ref="A2:B2"/>
    <mergeCell ref="C2:D2"/>
    <mergeCell ref="F2:G2"/>
    <mergeCell ref="J2:K2"/>
    <mergeCell ref="A3:E4"/>
    <mergeCell ref="J3:K3"/>
    <mergeCell ref="J4:K4"/>
    <mergeCell ref="B9:B10"/>
    <mergeCell ref="C9:C10"/>
    <mergeCell ref="I9:I10"/>
    <mergeCell ref="J9:J10"/>
    <mergeCell ref="D9:D10"/>
    <mergeCell ref="E9:E10"/>
    <mergeCell ref="H9:H10"/>
    <mergeCell ref="F9:F10"/>
    <mergeCell ref="G9:G10"/>
    <mergeCell ref="Y9:Z9"/>
    <mergeCell ref="P9:P10"/>
    <mergeCell ref="R9:R10"/>
    <mergeCell ref="Q9:Q10"/>
    <mergeCell ref="U9:W9"/>
    <mergeCell ref="T9:T10"/>
    <mergeCell ref="S9:S10"/>
  </mergeCells>
  <phoneticPr fontId="18"/>
  <conditionalFormatting sqref="G12:G46">
    <cfRule type="expression" dxfId="17" priority="59">
      <formula>$AE12&gt;=2</formula>
    </cfRule>
  </conditionalFormatting>
  <conditionalFormatting sqref="O12:O46">
    <cfRule type="expression" dxfId="16" priority="58">
      <formula>$AF12=1</formula>
    </cfRule>
  </conditionalFormatting>
  <conditionalFormatting sqref="F12:G46 I12:I46 K12:M46">
    <cfRule type="expression" dxfId="15" priority="14">
      <formula>AND($C12&lt;&gt;"",F12="")</formula>
    </cfRule>
  </conditionalFormatting>
  <conditionalFormatting sqref="Q12:Q46">
    <cfRule type="expression" dxfId="14" priority="1">
      <formula>COUNTIF(G12,"*■*")=0</formula>
    </cfRule>
  </conditionalFormatting>
  <conditionalFormatting sqref="Q12:Q46">
    <cfRule type="expression" dxfId="13" priority="18">
      <formula>$AC12=1</formula>
    </cfRule>
  </conditionalFormatting>
  <conditionalFormatting sqref="C2 F2 G3">
    <cfRule type="expression" dxfId="12" priority="13">
      <formula>AND($G$4&gt;0,C2="")</formula>
    </cfRule>
  </conditionalFormatting>
  <conditionalFormatting sqref="J3">
    <cfRule type="expression" dxfId="11" priority="56">
      <formula>$AE$48=2</formula>
    </cfRule>
  </conditionalFormatting>
  <conditionalFormatting sqref="J2">
    <cfRule type="expression" dxfId="10" priority="55">
      <formula>$AC$49&gt;=1</formula>
    </cfRule>
  </conditionalFormatting>
  <conditionalFormatting sqref="J4">
    <cfRule type="expression" dxfId="9" priority="57">
      <formula>$AF$48&gt;=1</formula>
    </cfRule>
  </conditionalFormatting>
  <dataValidations xWindow="356" yWindow="618" count="17">
    <dataValidation type="textLength" operator="lessThanOrEqual" allowBlank="1" showInputMessage="1" showErrorMessage="1" error="200字以内で入力してください。" sqref="Q12:Q46" xr:uid="{730E311F-96C8-4F36-818E-39290AF9400F}">
      <formula1>200</formula1>
    </dataValidation>
    <dataValidation type="custom" allowBlank="1" showInputMessage="1" showErrorMessage="1" errorTitle="無効な入力" error="整数で値を入力して下さい。" sqref="Q11:Q46 P11" xr:uid="{DE49E4C6-A222-422C-83D2-4E874992E94A}">
      <formula1>P11=INT(P11)</formula1>
    </dataValidation>
    <dataValidation type="list" allowBlank="1" showInputMessage="1" showErrorMessage="1" sqref="U11:U46" xr:uid="{07F712B3-D297-4243-B6AD-6E56BDA2E630}">
      <formula1>"✓"</formula1>
    </dataValidation>
    <dataValidation type="textLength" operator="lessThanOrEqual" allowBlank="1" showInputMessage="1" showErrorMessage="1" errorTitle="無効な入力" error="40文字以下で入力してください。" sqref="R11:R46" xr:uid="{C0CC2D13-9571-40FC-A955-E0F5048BAB90}">
      <formula1>40</formula1>
    </dataValidation>
    <dataValidation allowBlank="1" showInputMessage="1" sqref="P9:W9" xr:uid="{739170BC-DEF7-4E16-91A7-AB3CE1BEB9AF}"/>
    <dataValidation type="whole" allowBlank="1" showErrorMessage="1" error="120(℃)以上、4桁以内の数値を入力してください。" prompt="120(℃)以上、4桁以内の数値を入力してください。" sqref="K12:K46" xr:uid="{181269EB-DF3A-42A2-843D-8D74FE365A02}">
      <formula1>120</formula1>
      <formula2>9999</formula2>
    </dataValidation>
    <dataValidation allowBlank="1" showErrorMessage="1" sqref="I47:J1048576" xr:uid="{6CB3828D-0F49-4D6D-B375-B093868FC0C5}"/>
    <dataValidation type="textLength" operator="lessThanOrEqual" allowBlank="1" showInputMessage="1" showErrorMessage="1" error="40字以内で入力してください。" prompt="40字以内で入力してください。" sqref="C2:D2" xr:uid="{CC153333-92C0-43B6-974C-EF83E63D16A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0C02960A-DA18-4C54-8ADF-13F10EEDEFAE}">
      <formula1>44256</formula1>
    </dataValidation>
    <dataValidation type="textLength" operator="lessThanOrEqual" allowBlank="1" showErrorMessage="1" errorTitle="無効な入力" error="40字以内で入力してください。" prompt="40字以内で入力してください。" sqref="F12:G46" xr:uid="{772D8DB9-DAA0-46D5-B39A-6B2EA2B711A9}">
      <formula1>40</formula1>
    </dataValidation>
    <dataValidation imeMode="fullKatakana" operator="lessThanOrEqual" allowBlank="1" showInputMessage="1" showErrorMessage="1" sqref="E2" xr:uid="{A8753244-08CD-4E76-9B28-F76E97992555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H2" xr:uid="{BA0F788B-ED3E-47DF-A209-D14E894D3B6A}">
      <formula1>40</formula1>
    </dataValidation>
    <dataValidation type="custom" allowBlank="1" showInputMessage="1" showErrorMessage="1" errorTitle="無効な入力" error="整数で値を入力してください。" sqref="P12:P46" xr:uid="{B69DC58A-A7D0-4D1D-8DDC-F0E4AC15883A}">
      <formula1>P12=INT(P12)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L12:L46" xr:uid="{1BFB0B6A-79C8-4D59-B89F-0920D39FB843}">
      <formula1>$L12*100=INT($L12*100)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M12:M46" xr:uid="{169D4EB2-0538-448E-9F3E-E66D0FA83BB2}">
      <formula1>$M12*100=INT($M12*100)</formula1>
    </dataValidation>
    <dataValidation type="list" allowBlank="1" showInputMessage="1" showErrorMessage="1" sqref="V11:V46" xr:uid="{34B43F9F-3367-49B4-AB1F-452CD03E53BF}">
      <formula1>"OK,NG"</formula1>
    </dataValidation>
    <dataValidation type="list" allowBlank="1" showInputMessage="1" showErrorMessage="1" sqref="S12:S46" xr:uid="{0C6DA38D-C5E0-441E-ABA7-1F934EA4474C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356" yWindow="618" count="2">
        <x14:dataValidation type="list" allowBlank="1" showInputMessage="1" showErrorMessage="1" xr:uid="{0FEFDC3E-08CF-499C-8C4D-C60B9ED2ECC8}">
          <x14:formula1>
            <xm:f>※編集不可※選択項目!$D$2:$D$4</xm:f>
          </x14:formula1>
          <xm:sqref>I12:I46</xm:sqref>
        </x14:dataValidation>
        <x14:dataValidation type="list" allowBlank="1" showInputMessage="1" showErrorMessage="1" xr:uid="{3676B28B-EDA8-4516-ABD8-595BD70FB771}">
          <x14:formula1>
            <xm:f>※編集不可※選択項目!$B$2</xm:f>
          </x14:formula1>
          <xm:sqref>C12:C46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G6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56" customWidth="1"/>
    <col min="2" max="2" width="35" style="56" customWidth="1"/>
    <col min="3" max="7" width="35" style="1" customWidth="1"/>
    <col min="8" max="8" width="34.453125" style="1" customWidth="1"/>
    <col min="9" max="9" width="50.6328125" style="1" customWidth="1"/>
    <col min="10" max="10" width="37.90625" style="1" customWidth="1"/>
    <col min="11" max="11" width="30.6328125" style="1" customWidth="1"/>
    <col min="12" max="12" width="25.6328125" style="1" customWidth="1"/>
    <col min="13" max="15" width="30.6328125" style="1" customWidth="1"/>
    <col min="16" max="16" width="31.6328125" style="41" customWidth="1"/>
    <col min="17" max="17" width="70.6328125" style="1" customWidth="1"/>
    <col min="18" max="18" width="39.453125" style="41" customWidth="1"/>
    <col min="19" max="19" width="12" style="41" hidden="1" customWidth="1" outlineLevel="1"/>
    <col min="20" max="20" width="23.7265625" style="41" hidden="1" customWidth="1" outlineLevel="1"/>
    <col min="21" max="22" width="12.453125" style="41" hidden="1" customWidth="1" outlineLevel="1"/>
    <col min="23" max="23" width="22.26953125" style="41" hidden="1" customWidth="1" outlineLevel="1"/>
    <col min="24" max="24" width="10.453125" style="1" hidden="1" customWidth="1" outlineLevel="1"/>
    <col min="25" max="28" width="16.08984375" style="1" hidden="1" customWidth="1" outlineLevel="1"/>
    <col min="29" max="29" width="22.90625" style="1" hidden="1" customWidth="1" outlineLevel="1"/>
    <col min="30" max="30" width="24.453125" style="1" hidden="1" customWidth="1" outlineLevel="1"/>
    <col min="31" max="31" width="10.08984375" style="1" hidden="1" customWidth="1" outlineLevel="1"/>
    <col min="32" max="32" width="11" style="1" hidden="1" customWidth="1" outlineLevel="1"/>
    <col min="33" max="33" width="9" style="1" collapsed="1"/>
    <col min="34" max="16384" width="9" style="1"/>
  </cols>
  <sheetData>
    <row r="1" spans="1:32" ht="36.75" customHeight="1" thickBot="1" x14ac:dyDescent="0.25">
      <c r="A1" s="152" t="s">
        <v>66</v>
      </c>
      <c r="B1" s="153"/>
      <c r="C1" s="153"/>
      <c r="D1" s="153"/>
      <c r="E1" s="153"/>
      <c r="F1" s="153"/>
      <c r="G1" s="154"/>
      <c r="H1"/>
      <c r="I1" s="155" t="s">
        <v>13</v>
      </c>
      <c r="J1" s="156"/>
      <c r="K1" s="157"/>
      <c r="L1" s="158"/>
      <c r="M1" s="158"/>
      <c r="N1" s="158"/>
      <c r="O1" s="37"/>
      <c r="Q1" s="41"/>
      <c r="R1" s="1"/>
      <c r="X1" s="42"/>
      <c r="AC1" s="63" t="s">
        <v>40</v>
      </c>
      <c r="AD1" s="42">
        <v>44974</v>
      </c>
      <c r="AE1" s="64" t="s">
        <v>65</v>
      </c>
      <c r="AF1" s="65" t="s">
        <v>76</v>
      </c>
    </row>
    <row r="2" spans="1:32" ht="120.75" customHeight="1" x14ac:dyDescent="0.2">
      <c r="A2" s="159" t="s">
        <v>16</v>
      </c>
      <c r="B2" s="160"/>
      <c r="C2" s="173"/>
      <c r="D2" s="174"/>
      <c r="E2" s="43" t="s">
        <v>24</v>
      </c>
      <c r="F2" s="175"/>
      <c r="G2" s="176"/>
      <c r="H2"/>
      <c r="I2" s="36" t="s">
        <v>11</v>
      </c>
      <c r="J2" s="165" t="s">
        <v>58</v>
      </c>
      <c r="K2" s="166"/>
      <c r="L2" s="17"/>
      <c r="M2" s="19"/>
      <c r="N2" s="19"/>
      <c r="O2" s="19"/>
      <c r="Q2" s="41"/>
      <c r="R2" s="1"/>
      <c r="X2" s="44"/>
      <c r="Y2" s="44"/>
      <c r="Z2" s="44"/>
      <c r="AA2" s="44"/>
    </row>
    <row r="3" spans="1:32" ht="130" customHeight="1" x14ac:dyDescent="0.2">
      <c r="A3" s="167" t="s">
        <v>67</v>
      </c>
      <c r="B3" s="167"/>
      <c r="C3" s="167"/>
      <c r="D3" s="167"/>
      <c r="E3" s="167"/>
      <c r="F3" s="45" t="s">
        <v>22</v>
      </c>
      <c r="G3" s="35"/>
      <c r="H3"/>
      <c r="I3" s="14" t="s">
        <v>12</v>
      </c>
      <c r="J3" s="168" t="s">
        <v>25</v>
      </c>
      <c r="K3" s="169"/>
      <c r="L3" s="17"/>
      <c r="M3" s="19"/>
      <c r="N3" s="19"/>
      <c r="O3" s="19"/>
      <c r="Q3" s="41"/>
      <c r="R3" s="1"/>
      <c r="X3" s="44"/>
      <c r="Y3" s="44"/>
      <c r="Z3" s="44"/>
      <c r="AA3" s="44"/>
    </row>
    <row r="4" spans="1:32" ht="130" customHeight="1" thickBot="1" x14ac:dyDescent="0.25">
      <c r="A4" s="167"/>
      <c r="B4" s="167"/>
      <c r="C4" s="167"/>
      <c r="D4" s="167"/>
      <c r="E4" s="167"/>
      <c r="F4" s="47" t="s">
        <v>23</v>
      </c>
      <c r="G4" s="47">
        <f>COUNTIF($B$12:$B$61,"産業ヒートポンプ")</f>
        <v>0</v>
      </c>
      <c r="H4"/>
      <c r="I4" s="15" t="s">
        <v>68</v>
      </c>
      <c r="J4" s="170" t="s">
        <v>29</v>
      </c>
      <c r="K4" s="171"/>
      <c r="L4" s="18"/>
      <c r="M4" s="19"/>
      <c r="N4" s="19"/>
      <c r="O4" s="19"/>
      <c r="Q4" s="41"/>
      <c r="R4" s="1"/>
      <c r="X4" s="44"/>
      <c r="Y4" s="44"/>
      <c r="Z4" s="44"/>
      <c r="AA4" s="44"/>
    </row>
    <row r="5" spans="1:32" s="2" customFormat="1" ht="30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  <c r="Q5" s="48"/>
      <c r="R5" s="49"/>
      <c r="S5" s="49"/>
      <c r="T5" s="49"/>
      <c r="U5" s="49"/>
      <c r="V5" s="49"/>
      <c r="W5" s="49"/>
      <c r="X5" s="48"/>
      <c r="Y5" s="48"/>
      <c r="Z5" s="48"/>
      <c r="AA5" s="48"/>
      <c r="AB5" s="48"/>
      <c r="AC5" s="48"/>
      <c r="AD5" s="48"/>
      <c r="AE5" s="48"/>
      <c r="AF5" s="48"/>
    </row>
    <row r="6" spans="1:32" s="3" customFormat="1" ht="36" customHeight="1" x14ac:dyDescent="0.2">
      <c r="A6" s="5" t="s">
        <v>51</v>
      </c>
      <c r="B6" s="108">
        <f>COLUMN()-1</f>
        <v>1</v>
      </c>
      <c r="C6" s="108">
        <f t="shared" ref="C6:R6" si="0">COLUMN()-1</f>
        <v>2</v>
      </c>
      <c r="D6" s="109">
        <f t="shared" si="0"/>
        <v>3</v>
      </c>
      <c r="E6" s="113">
        <f t="shared" si="0"/>
        <v>4</v>
      </c>
      <c r="F6" s="108">
        <f t="shared" si="0"/>
        <v>5</v>
      </c>
      <c r="G6" s="108">
        <f t="shared" si="0"/>
        <v>6</v>
      </c>
      <c r="H6" s="113">
        <f t="shared" si="0"/>
        <v>7</v>
      </c>
      <c r="I6" s="113">
        <f t="shared" si="0"/>
        <v>8</v>
      </c>
      <c r="J6" s="113">
        <f t="shared" si="0"/>
        <v>9</v>
      </c>
      <c r="K6" s="113">
        <f t="shared" si="0"/>
        <v>10</v>
      </c>
      <c r="L6" s="108">
        <f t="shared" si="0"/>
        <v>11</v>
      </c>
      <c r="M6" s="113">
        <f t="shared" si="0"/>
        <v>12</v>
      </c>
      <c r="N6" s="113">
        <f t="shared" si="0"/>
        <v>13</v>
      </c>
      <c r="O6" s="113">
        <f t="shared" si="0"/>
        <v>14</v>
      </c>
      <c r="P6" s="117">
        <f t="shared" si="0"/>
        <v>15</v>
      </c>
      <c r="Q6" s="113">
        <f t="shared" si="0"/>
        <v>16</v>
      </c>
      <c r="R6" s="118">
        <f t="shared" si="0"/>
        <v>17</v>
      </c>
      <c r="S6" s="90"/>
      <c r="T6" s="57"/>
      <c r="U6" s="57"/>
      <c r="V6" s="57"/>
      <c r="W6" s="57"/>
    </row>
    <row r="7" spans="1:32" s="3" customFormat="1" ht="39" x14ac:dyDescent="0.2">
      <c r="A7" s="6" t="s">
        <v>5</v>
      </c>
      <c r="B7" s="110" t="s">
        <v>6</v>
      </c>
      <c r="C7" s="110" t="s">
        <v>6</v>
      </c>
      <c r="D7" s="111" t="s">
        <v>6</v>
      </c>
      <c r="E7" s="114" t="s">
        <v>52</v>
      </c>
      <c r="F7" s="110" t="s">
        <v>6</v>
      </c>
      <c r="G7" s="110" t="s">
        <v>6</v>
      </c>
      <c r="H7" s="114" t="s">
        <v>7</v>
      </c>
      <c r="I7" s="114" t="s">
        <v>7</v>
      </c>
      <c r="J7" s="114" t="s">
        <v>7</v>
      </c>
      <c r="K7" s="114" t="s">
        <v>7</v>
      </c>
      <c r="L7" s="110" t="s">
        <v>6</v>
      </c>
      <c r="M7" s="114" t="s">
        <v>7</v>
      </c>
      <c r="N7" s="114" t="s">
        <v>7</v>
      </c>
      <c r="O7" s="114" t="s">
        <v>7</v>
      </c>
      <c r="P7" s="119" t="s">
        <v>49</v>
      </c>
      <c r="Q7" s="114" t="s">
        <v>7</v>
      </c>
      <c r="R7" s="120" t="s">
        <v>49</v>
      </c>
      <c r="S7" s="91"/>
      <c r="T7" s="58"/>
      <c r="U7" s="58"/>
      <c r="V7" s="58"/>
      <c r="W7" s="58"/>
    </row>
    <row r="8" spans="1:32" s="3" customFormat="1" ht="31.5" customHeight="1" thickBot="1" x14ac:dyDescent="0.25">
      <c r="A8" s="13" t="s">
        <v>21</v>
      </c>
      <c r="B8" s="125" t="s">
        <v>15</v>
      </c>
      <c r="C8" s="121" t="s">
        <v>9</v>
      </c>
      <c r="D8" s="125" t="s">
        <v>15</v>
      </c>
      <c r="E8" s="125" t="s">
        <v>15</v>
      </c>
      <c r="F8" s="121" t="s">
        <v>9</v>
      </c>
      <c r="G8" s="121" t="s">
        <v>9</v>
      </c>
      <c r="H8" s="125" t="s">
        <v>15</v>
      </c>
      <c r="I8" s="121" t="s">
        <v>9</v>
      </c>
      <c r="J8" s="125" t="s">
        <v>15</v>
      </c>
      <c r="K8" s="121" t="s">
        <v>9</v>
      </c>
      <c r="L8" s="121" t="s">
        <v>9</v>
      </c>
      <c r="M8" s="121" t="s">
        <v>9</v>
      </c>
      <c r="N8" s="125" t="s">
        <v>15</v>
      </c>
      <c r="O8" s="125" t="s">
        <v>15</v>
      </c>
      <c r="P8" s="124" t="s">
        <v>10</v>
      </c>
      <c r="Q8" s="122" t="s">
        <v>72</v>
      </c>
      <c r="R8" s="123" t="s">
        <v>10</v>
      </c>
      <c r="S8" s="92"/>
      <c r="T8" s="93"/>
      <c r="U8" s="57"/>
      <c r="V8" s="57"/>
      <c r="W8" s="57"/>
      <c r="AB8" s="87" t="s">
        <v>87</v>
      </c>
    </row>
    <row r="9" spans="1:32" s="3" customFormat="1" ht="62.25" customHeight="1" x14ac:dyDescent="0.2">
      <c r="A9" s="150" t="s">
        <v>8</v>
      </c>
      <c r="B9" s="172" t="s">
        <v>18</v>
      </c>
      <c r="C9" s="172" t="s">
        <v>69</v>
      </c>
      <c r="D9" s="137" t="s">
        <v>16</v>
      </c>
      <c r="E9" s="133" t="s">
        <v>37</v>
      </c>
      <c r="F9" s="137" t="s">
        <v>0</v>
      </c>
      <c r="G9" s="137" t="s">
        <v>2</v>
      </c>
      <c r="H9" s="135" t="s">
        <v>27</v>
      </c>
      <c r="I9" s="135" t="s">
        <v>71</v>
      </c>
      <c r="J9" s="135" t="s">
        <v>41</v>
      </c>
      <c r="K9" s="115" t="s">
        <v>79</v>
      </c>
      <c r="L9" s="112" t="s">
        <v>77</v>
      </c>
      <c r="M9" s="115" t="s">
        <v>78</v>
      </c>
      <c r="N9" s="131" t="s">
        <v>73</v>
      </c>
      <c r="O9" s="132" t="s">
        <v>74</v>
      </c>
      <c r="P9" s="135" t="s">
        <v>75</v>
      </c>
      <c r="Q9" s="135" t="s">
        <v>50</v>
      </c>
      <c r="R9" s="141" t="s">
        <v>1</v>
      </c>
      <c r="S9" s="148" t="s">
        <v>97</v>
      </c>
      <c r="T9" s="146" t="s">
        <v>98</v>
      </c>
      <c r="U9" s="143" t="s">
        <v>55</v>
      </c>
      <c r="V9" s="144"/>
      <c r="W9" s="145"/>
      <c r="Y9" s="139" t="s">
        <v>102</v>
      </c>
      <c r="Z9" s="139"/>
      <c r="AA9" s="105" t="s">
        <v>105</v>
      </c>
      <c r="AB9" s="16">
        <f>IF(AND($G$4&gt;0,OR($C$2="",$F$2="",$G$3="")),1,0)</f>
        <v>0</v>
      </c>
    </row>
    <row r="10" spans="1:32" s="3" customFormat="1" ht="19.5" x14ac:dyDescent="0.2">
      <c r="A10" s="151"/>
      <c r="B10" s="138"/>
      <c r="C10" s="138"/>
      <c r="D10" s="138"/>
      <c r="E10" s="134"/>
      <c r="F10" s="138"/>
      <c r="G10" s="138"/>
      <c r="H10" s="136"/>
      <c r="I10" s="136"/>
      <c r="J10" s="136"/>
      <c r="K10" s="116" t="s">
        <v>3</v>
      </c>
      <c r="L10" s="110" t="s">
        <v>3</v>
      </c>
      <c r="M10" s="116" t="s">
        <v>3</v>
      </c>
      <c r="N10" s="116" t="s">
        <v>3</v>
      </c>
      <c r="O10" s="116" t="s">
        <v>20</v>
      </c>
      <c r="P10" s="140"/>
      <c r="Q10" s="136"/>
      <c r="R10" s="142"/>
      <c r="S10" s="149"/>
      <c r="T10" s="147"/>
      <c r="U10" s="94" t="s">
        <v>56</v>
      </c>
      <c r="V10" s="59" t="s">
        <v>57</v>
      </c>
      <c r="W10" s="95" t="s">
        <v>1</v>
      </c>
      <c r="Y10" s="104" t="s">
        <v>103</v>
      </c>
      <c r="Z10" s="104" t="s">
        <v>104</v>
      </c>
      <c r="AA10" s="104" t="s">
        <v>104</v>
      </c>
    </row>
    <row r="11" spans="1:32" s="3" customFormat="1" ht="33" customHeight="1" x14ac:dyDescent="0.2">
      <c r="A11" s="7" t="s">
        <v>4</v>
      </c>
      <c r="B11" s="32" t="s">
        <v>60</v>
      </c>
      <c r="C11" s="126" t="s">
        <v>28</v>
      </c>
      <c r="D11" s="31" t="s">
        <v>46</v>
      </c>
      <c r="E11" s="31" t="s">
        <v>47</v>
      </c>
      <c r="F11" s="127" t="s">
        <v>19</v>
      </c>
      <c r="G11" s="128" t="s">
        <v>64</v>
      </c>
      <c r="H11" s="31" t="s">
        <v>30</v>
      </c>
      <c r="I11" s="127" t="s">
        <v>31</v>
      </c>
      <c r="J11" s="31" t="s">
        <v>38</v>
      </c>
      <c r="K11" s="127">
        <v>120</v>
      </c>
      <c r="L11" s="127">
        <v>60.55</v>
      </c>
      <c r="M11" s="127">
        <v>17.149999999999999</v>
      </c>
      <c r="N11" s="22">
        <v>3.5</v>
      </c>
      <c r="O11" s="30">
        <f>IF(OR($L11="",$M11=""),"",ROUNDDOWN($L11/$M11,2))</f>
        <v>3.53</v>
      </c>
      <c r="P11" s="129">
        <v>550</v>
      </c>
      <c r="Q11" s="128" t="s">
        <v>110</v>
      </c>
      <c r="R11" s="130"/>
      <c r="S11" s="98"/>
      <c r="T11" s="50"/>
      <c r="U11" s="101"/>
      <c r="V11" s="102"/>
      <c r="W11" s="103"/>
      <c r="X11" s="21"/>
      <c r="Y11" s="106" t="s">
        <v>90</v>
      </c>
      <c r="Z11" s="106" t="s">
        <v>91</v>
      </c>
      <c r="AA11" s="106" t="s">
        <v>92</v>
      </c>
      <c r="AB11" s="106" t="s">
        <v>88</v>
      </c>
      <c r="AC11" s="106" t="s">
        <v>89</v>
      </c>
      <c r="AD11" s="106" t="s">
        <v>99</v>
      </c>
      <c r="AE11" s="107" t="s">
        <v>14</v>
      </c>
      <c r="AF11" s="107" t="s">
        <v>26</v>
      </c>
    </row>
    <row r="12" spans="1:32" s="3" customFormat="1" ht="33" customHeight="1" x14ac:dyDescent="0.2">
      <c r="A12" s="24">
        <f>ROW()-11</f>
        <v>1</v>
      </c>
      <c r="B12" s="25" t="str">
        <f>IF($C12="","","産業ヒートポンプ")</f>
        <v/>
      </c>
      <c r="C12" s="66"/>
      <c r="D12" s="74" t="str">
        <f>IF($C$2="","",IF($B12&lt;&gt;"",$C$2,""))</f>
        <v/>
      </c>
      <c r="E12" s="74" t="str">
        <f>IF($F$2="","",IF($B12&lt;&gt;"",$F$2,""))</f>
        <v/>
      </c>
      <c r="F12" s="80"/>
      <c r="G12" s="27"/>
      <c r="H12" s="74" t="str">
        <f>IF($C12="","",※編集不可※選択項目!$C$2)</f>
        <v/>
      </c>
      <c r="I12" s="68"/>
      <c r="J12" s="78" t="str" cm="1">
        <f t="array" ref="J12">IF($Y12=0,"",INDEX(※編集不可※選択項目!$E$2:$E$4,$Y12))</f>
        <v/>
      </c>
      <c r="K12" s="9"/>
      <c r="L12" s="9"/>
      <c r="M12" s="9"/>
      <c r="N12" s="22" t="str">
        <f>IF($AA12=0,"",$AA12)</f>
        <v/>
      </c>
      <c r="O12" s="28" t="str">
        <f>IF(OR($L12="",$M12=""),"",ROUNDDOWN($L12/$M12,2))</f>
        <v/>
      </c>
      <c r="P12" s="71"/>
      <c r="Q12" s="8"/>
      <c r="R12" s="29"/>
      <c r="S12" s="96"/>
      <c r="T12" s="54"/>
      <c r="U12" s="60"/>
      <c r="V12" s="61"/>
      <c r="W12" s="62"/>
      <c r="X12" s="4"/>
      <c r="Y12" s="4">
        <f>IF($I12="",0,MATCH($I12,※編集不可※選択項目!$D$2:$D$4,0))</f>
        <v>0</v>
      </c>
      <c r="Z12" s="4">
        <f>IF($J12="",0,MATCH($J12,※編集不可※選択項目!$E$2:$E$4,0))</f>
        <v>0</v>
      </c>
      <c r="AA12" s="4">
        <f>IF($Y12=0,0,INDEX(※編集不可※選択項目!$F$8:$F$10,MATCH($Y12&amp;"-"&amp;$Z12,※編集不可※選択項目!$B$8:$B$10,0)))</f>
        <v>0</v>
      </c>
      <c r="AB12" s="16">
        <f>IF(AND($C12&lt;&gt;"",OR(F12="",G12="",I12="",K12="",L12="",M12="")),1,0)</f>
        <v>0</v>
      </c>
      <c r="AC12" s="16">
        <f>IF(AND($G12&lt;&gt;"",COUNTIF($G12,"*■*")&gt;0,$Q12=""),1,0)</f>
        <v>0</v>
      </c>
      <c r="AD12" s="16" t="str">
        <f>TEXT(IF(G12="","",G12),"G/標準")</f>
        <v/>
      </c>
      <c r="AE12" s="4">
        <f>IF(AD12="",0,COUNTIF($AD$12:$AD$1048576,AD12))</f>
        <v>0</v>
      </c>
      <c r="AF12" s="4">
        <f>IF(AND(N12&lt;&gt;"",$N12&gt;$O12),1,0)</f>
        <v>0</v>
      </c>
    </row>
    <row r="13" spans="1:32" s="3" customFormat="1" ht="33" customHeight="1" x14ac:dyDescent="0.2">
      <c r="A13" s="24">
        <f t="shared" ref="A13:A61" si="1">ROW()-11</f>
        <v>2</v>
      </c>
      <c r="B13" s="25" t="str">
        <f t="shared" ref="B13:B61" si="2">IF($C13="","","産業ヒートポンプ")</f>
        <v/>
      </c>
      <c r="C13" s="66"/>
      <c r="D13" s="74" t="str">
        <f t="shared" ref="D13:D61" si="3">IF($C$2="","",IF($B13&lt;&gt;"",$C$2,""))</f>
        <v/>
      </c>
      <c r="E13" s="74" t="str">
        <f t="shared" ref="E13:E61" si="4">IF($F$2="","",IF($B13&lt;&gt;"",$F$2,""))</f>
        <v/>
      </c>
      <c r="F13" s="81"/>
      <c r="G13" s="27"/>
      <c r="H13" s="74" t="str">
        <f>IF($C13="","",※編集不可※選択項目!$C$2)</f>
        <v/>
      </c>
      <c r="I13" s="68"/>
      <c r="J13" s="78" t="str" cm="1">
        <f t="array" ref="J13">IFERROR(_xlfn.IFS($Y13=1,"熱源水入口温度：65℃",$Y13=2,"熱源水入口温度：90℃",$Y13=3,"熱源水入口温度：70℃"),"")</f>
        <v/>
      </c>
      <c r="K13" s="9"/>
      <c r="L13" s="9"/>
      <c r="M13" s="9"/>
      <c r="N13" s="22" t="str">
        <f t="shared" ref="N13:N61" si="5">IF($AA13=0,"",$AA13)</f>
        <v/>
      </c>
      <c r="O13" s="28" t="str">
        <f t="shared" ref="O13:O61" si="6">IF(OR($L13="",$M13=""),"",ROUNDDOWN($L13/$M13,2))</f>
        <v/>
      </c>
      <c r="P13" s="71"/>
      <c r="Q13" s="8"/>
      <c r="R13" s="29"/>
      <c r="S13" s="96"/>
      <c r="T13" s="54"/>
      <c r="U13" s="60"/>
      <c r="V13" s="61"/>
      <c r="W13" s="62"/>
      <c r="X13" s="4"/>
      <c r="Y13" s="4">
        <f>IF($I13="",0,MATCH($I13,※編集不可※選択項目!$D$2:$D$4,0))</f>
        <v>0</v>
      </c>
      <c r="Z13" s="4">
        <f>IF($J13="",0,MATCH($J13,※編集不可※選択項目!$E$2:$E$4,0))</f>
        <v>0</v>
      </c>
      <c r="AA13" s="4">
        <f>IF($Y13=0,0,INDEX(※編集不可※選択項目!$F$8:$F$10,MATCH($Y13&amp;"-"&amp;$Z13,※編集不可※選択項目!$B$8:$B$10,0)))</f>
        <v>0</v>
      </c>
      <c r="AB13" s="16">
        <f t="shared" ref="AB13:AB61" si="7">IF(AND($C13&lt;&gt;"",OR(F13="",G13="",I13="",K13="",L13="",M13="")),1,0)</f>
        <v>0</v>
      </c>
      <c r="AC13" s="16">
        <f t="shared" ref="AC13:AC61" si="8">IF(AND($G13&lt;&gt;"",COUNTIF($G13,"*■*")&gt;0,$Q13=""),1,0)</f>
        <v>0</v>
      </c>
      <c r="AD13" s="16" t="str">
        <f t="shared" ref="AD13:AD61" si="9">TEXT(IF(G13="","",G13),"G/標準")</f>
        <v/>
      </c>
      <c r="AE13" s="4">
        <f t="shared" ref="AE13:AE61" si="10">IF(AD13="",0,COUNTIF($AD$12:$AD$1048576,AD13))</f>
        <v>0</v>
      </c>
      <c r="AF13" s="4">
        <f t="shared" ref="AF13:AF61" si="11">IF(AND(N13&lt;&gt;"",$N13&gt;$O13),1,0)</f>
        <v>0</v>
      </c>
    </row>
    <row r="14" spans="1:32" s="3" customFormat="1" ht="33" customHeight="1" x14ac:dyDescent="0.2">
      <c r="A14" s="24">
        <f t="shared" si="1"/>
        <v>3</v>
      </c>
      <c r="B14" s="25" t="str">
        <f t="shared" si="2"/>
        <v/>
      </c>
      <c r="C14" s="66"/>
      <c r="D14" s="74" t="str">
        <f t="shared" si="3"/>
        <v/>
      </c>
      <c r="E14" s="74" t="str">
        <f t="shared" si="4"/>
        <v/>
      </c>
      <c r="F14" s="81"/>
      <c r="G14" s="27"/>
      <c r="H14" s="74" t="str">
        <f>IF($C14="","",※編集不可※選択項目!$C$2)</f>
        <v/>
      </c>
      <c r="I14" s="68"/>
      <c r="J14" s="78" t="str" cm="1">
        <f t="array" ref="J14">IFERROR(_xlfn.IFS($Y14=1,"熱源水入口温度：65℃",$Y14=2,"熱源水入口温度：90℃",$Y14=3,"熱源水入口温度：70℃"),"")</f>
        <v/>
      </c>
      <c r="K14" s="9"/>
      <c r="L14" s="9"/>
      <c r="M14" s="9"/>
      <c r="N14" s="22" t="str">
        <f t="shared" si="5"/>
        <v/>
      </c>
      <c r="O14" s="28" t="str">
        <f t="shared" si="6"/>
        <v/>
      </c>
      <c r="P14" s="71"/>
      <c r="Q14" s="8"/>
      <c r="R14" s="29"/>
      <c r="S14" s="96"/>
      <c r="T14" s="54"/>
      <c r="U14" s="60"/>
      <c r="V14" s="61"/>
      <c r="W14" s="62"/>
      <c r="X14" s="4"/>
      <c r="Y14" s="4">
        <f>IF($I14="",0,MATCH($I14,※編集不可※選択項目!$D$2:$D$4,0))</f>
        <v>0</v>
      </c>
      <c r="Z14" s="4">
        <f>IF($J14="",0,MATCH($J14,※編集不可※選択項目!$E$2:$E$4,0))</f>
        <v>0</v>
      </c>
      <c r="AA14" s="4">
        <f>IF($Y14=0,0,INDEX(※編集不可※選択項目!$F$8:$F$10,MATCH($Y14&amp;"-"&amp;$Z14,※編集不可※選択項目!$B$8:$B$10,0)))</f>
        <v>0</v>
      </c>
      <c r="AB14" s="16">
        <f t="shared" si="7"/>
        <v>0</v>
      </c>
      <c r="AC14" s="16">
        <f t="shared" si="8"/>
        <v>0</v>
      </c>
      <c r="AD14" s="16" t="str">
        <f t="shared" si="9"/>
        <v/>
      </c>
      <c r="AE14" s="4">
        <f t="shared" si="10"/>
        <v>0</v>
      </c>
      <c r="AF14" s="4">
        <f t="shared" si="11"/>
        <v>0</v>
      </c>
    </row>
    <row r="15" spans="1:32" s="3" customFormat="1" ht="33" customHeight="1" x14ac:dyDescent="0.2">
      <c r="A15" s="24">
        <f t="shared" si="1"/>
        <v>4</v>
      </c>
      <c r="B15" s="25" t="str">
        <f t="shared" si="2"/>
        <v/>
      </c>
      <c r="C15" s="66"/>
      <c r="D15" s="74" t="str">
        <f t="shared" si="3"/>
        <v/>
      </c>
      <c r="E15" s="74" t="str">
        <f t="shared" si="4"/>
        <v/>
      </c>
      <c r="F15" s="81"/>
      <c r="G15" s="27"/>
      <c r="H15" s="74" t="str">
        <f>IF($C15="","",※編集不可※選択項目!$C$2)</f>
        <v/>
      </c>
      <c r="I15" s="68"/>
      <c r="J15" s="78" t="str" cm="1">
        <f t="array" ref="J15">IFERROR(_xlfn.IFS($Y15=1,"熱源水入口温度：65℃",$Y15=2,"熱源水入口温度：90℃",$Y15=3,"熱源水入口温度：70℃"),"")</f>
        <v/>
      </c>
      <c r="K15" s="9"/>
      <c r="L15" s="9"/>
      <c r="M15" s="9"/>
      <c r="N15" s="22" t="str">
        <f t="shared" si="5"/>
        <v/>
      </c>
      <c r="O15" s="28" t="str">
        <f t="shared" si="6"/>
        <v/>
      </c>
      <c r="P15" s="71"/>
      <c r="Q15" s="8"/>
      <c r="R15" s="29"/>
      <c r="S15" s="96"/>
      <c r="T15" s="54"/>
      <c r="U15" s="60"/>
      <c r="V15" s="61"/>
      <c r="W15" s="62"/>
      <c r="X15" s="4"/>
      <c r="Y15" s="4">
        <f>IF($I15="",0,MATCH($I15,※編集不可※選択項目!$D$2:$D$4,0))</f>
        <v>0</v>
      </c>
      <c r="Z15" s="4">
        <f>IF($J15="",0,MATCH($J15,※編集不可※選択項目!$E$2:$E$4,0))</f>
        <v>0</v>
      </c>
      <c r="AA15" s="4">
        <f>IF($Y15=0,0,INDEX(※編集不可※選択項目!$F$8:$F$10,MATCH($Y15&amp;"-"&amp;$Z15,※編集不可※選択項目!$B$8:$B$10,0)))</f>
        <v>0</v>
      </c>
      <c r="AB15" s="16">
        <f t="shared" si="7"/>
        <v>0</v>
      </c>
      <c r="AC15" s="16">
        <f t="shared" si="8"/>
        <v>0</v>
      </c>
      <c r="AD15" s="16" t="str">
        <f t="shared" si="9"/>
        <v/>
      </c>
      <c r="AE15" s="4">
        <f t="shared" si="10"/>
        <v>0</v>
      </c>
      <c r="AF15" s="4">
        <f t="shared" si="11"/>
        <v>0</v>
      </c>
    </row>
    <row r="16" spans="1:32" s="3" customFormat="1" ht="33" customHeight="1" x14ac:dyDescent="0.2">
      <c r="A16" s="24">
        <f t="shared" si="1"/>
        <v>5</v>
      </c>
      <c r="B16" s="25" t="str">
        <f t="shared" si="2"/>
        <v/>
      </c>
      <c r="C16" s="66"/>
      <c r="D16" s="74" t="str">
        <f t="shared" si="3"/>
        <v/>
      </c>
      <c r="E16" s="74" t="str">
        <f t="shared" si="4"/>
        <v/>
      </c>
      <c r="F16" s="81"/>
      <c r="G16" s="27"/>
      <c r="H16" s="74" t="str">
        <f>IF($C16="","",※編集不可※選択項目!$C$2)</f>
        <v/>
      </c>
      <c r="I16" s="68"/>
      <c r="J16" s="78" t="str" cm="1">
        <f t="array" ref="J16">IFERROR(_xlfn.IFS($Y16=1,"熱源水入口温度：65℃",$Y16=2,"熱源水入口温度：90℃",$Y16=3,"熱源水入口温度：70℃"),"")</f>
        <v/>
      </c>
      <c r="K16" s="9"/>
      <c r="L16" s="9"/>
      <c r="M16" s="9"/>
      <c r="N16" s="22" t="str">
        <f t="shared" si="5"/>
        <v/>
      </c>
      <c r="O16" s="28" t="str">
        <f t="shared" si="6"/>
        <v/>
      </c>
      <c r="P16" s="71"/>
      <c r="Q16" s="8"/>
      <c r="R16" s="29"/>
      <c r="S16" s="96"/>
      <c r="T16" s="54"/>
      <c r="U16" s="60"/>
      <c r="V16" s="61"/>
      <c r="W16" s="62"/>
      <c r="X16" s="4"/>
      <c r="Y16" s="4">
        <f>IF($I16="",0,MATCH($I16,※編集不可※選択項目!$D$2:$D$4,0))</f>
        <v>0</v>
      </c>
      <c r="Z16" s="4">
        <f>IF($J16="",0,MATCH($J16,※編集不可※選択項目!$E$2:$E$4,0))</f>
        <v>0</v>
      </c>
      <c r="AA16" s="4">
        <f>IF($Y16=0,0,INDEX(※編集不可※選択項目!$F$8:$F$10,MATCH($Y16&amp;"-"&amp;$Z16,※編集不可※選択項目!$B$8:$B$10,0)))</f>
        <v>0</v>
      </c>
      <c r="AB16" s="16">
        <f t="shared" si="7"/>
        <v>0</v>
      </c>
      <c r="AC16" s="16">
        <f t="shared" si="8"/>
        <v>0</v>
      </c>
      <c r="AD16" s="16" t="str">
        <f t="shared" si="9"/>
        <v/>
      </c>
      <c r="AE16" s="4">
        <f t="shared" si="10"/>
        <v>0</v>
      </c>
      <c r="AF16" s="4">
        <f t="shared" si="11"/>
        <v>0</v>
      </c>
    </row>
    <row r="17" spans="1:32" s="3" customFormat="1" ht="33" customHeight="1" x14ac:dyDescent="0.2">
      <c r="A17" s="24">
        <f t="shared" si="1"/>
        <v>6</v>
      </c>
      <c r="B17" s="25" t="str">
        <f t="shared" si="2"/>
        <v/>
      </c>
      <c r="C17" s="66"/>
      <c r="D17" s="74" t="str">
        <f t="shared" si="3"/>
        <v/>
      </c>
      <c r="E17" s="74" t="str">
        <f t="shared" si="4"/>
        <v/>
      </c>
      <c r="F17" s="81"/>
      <c r="G17" s="27"/>
      <c r="H17" s="74" t="str">
        <f>IF($C17="","",※編集不可※選択項目!$C$2)</f>
        <v/>
      </c>
      <c r="I17" s="68"/>
      <c r="J17" s="78" t="str" cm="1">
        <f t="array" ref="J17">IFERROR(_xlfn.IFS($Y17=1,"熱源水入口温度：65℃",$Y17=2,"熱源水入口温度：90℃",$Y17=3,"熱源水入口温度：70℃"),"")</f>
        <v/>
      </c>
      <c r="K17" s="9"/>
      <c r="L17" s="9"/>
      <c r="M17" s="9"/>
      <c r="N17" s="22" t="str">
        <f t="shared" si="5"/>
        <v/>
      </c>
      <c r="O17" s="28" t="str">
        <f t="shared" si="6"/>
        <v/>
      </c>
      <c r="P17" s="71"/>
      <c r="Q17" s="8"/>
      <c r="R17" s="29"/>
      <c r="S17" s="96"/>
      <c r="T17" s="54"/>
      <c r="U17" s="60"/>
      <c r="V17" s="61"/>
      <c r="W17" s="62"/>
      <c r="X17" s="4"/>
      <c r="Y17" s="4">
        <f>IF($I17="",0,MATCH($I17,※編集不可※選択項目!$D$2:$D$4,0))</f>
        <v>0</v>
      </c>
      <c r="Z17" s="4">
        <f>IF($J17="",0,MATCH($J17,※編集不可※選択項目!$E$2:$E$4,0))</f>
        <v>0</v>
      </c>
      <c r="AA17" s="4">
        <f>IF($Y17=0,0,INDEX(※編集不可※選択項目!$F$8:$F$10,MATCH($Y17&amp;"-"&amp;$Z17,※編集不可※選択項目!$B$8:$B$10,0)))</f>
        <v>0</v>
      </c>
      <c r="AB17" s="16">
        <f t="shared" si="7"/>
        <v>0</v>
      </c>
      <c r="AC17" s="16">
        <f t="shared" si="8"/>
        <v>0</v>
      </c>
      <c r="AD17" s="16" t="str">
        <f t="shared" si="9"/>
        <v/>
      </c>
      <c r="AE17" s="4">
        <f t="shared" si="10"/>
        <v>0</v>
      </c>
      <c r="AF17" s="4">
        <f t="shared" si="11"/>
        <v>0</v>
      </c>
    </row>
    <row r="18" spans="1:32" s="3" customFormat="1" ht="33" customHeight="1" x14ac:dyDescent="0.2">
      <c r="A18" s="24">
        <f t="shared" si="1"/>
        <v>7</v>
      </c>
      <c r="B18" s="25" t="str">
        <f t="shared" si="2"/>
        <v/>
      </c>
      <c r="C18" s="66"/>
      <c r="D18" s="74" t="str">
        <f t="shared" si="3"/>
        <v/>
      </c>
      <c r="E18" s="74" t="str">
        <f t="shared" si="4"/>
        <v/>
      </c>
      <c r="F18" s="81"/>
      <c r="G18" s="27"/>
      <c r="H18" s="74" t="str">
        <f>IF($C18="","",※編集不可※選択項目!$C$2)</f>
        <v/>
      </c>
      <c r="I18" s="68"/>
      <c r="J18" s="78" t="str" cm="1">
        <f t="array" ref="J18">IFERROR(_xlfn.IFS($Y18=1,"熱源水入口温度：65℃",$Y18=2,"熱源水入口温度：90℃",$Y18=3,"熱源水入口温度：70℃"),"")</f>
        <v/>
      </c>
      <c r="K18" s="9"/>
      <c r="L18" s="9"/>
      <c r="M18" s="9"/>
      <c r="N18" s="22" t="str">
        <f t="shared" si="5"/>
        <v/>
      </c>
      <c r="O18" s="28" t="str">
        <f t="shared" si="6"/>
        <v/>
      </c>
      <c r="P18" s="71"/>
      <c r="Q18" s="8"/>
      <c r="R18" s="29"/>
      <c r="S18" s="96"/>
      <c r="T18" s="54"/>
      <c r="U18" s="60"/>
      <c r="V18" s="61"/>
      <c r="W18" s="62"/>
      <c r="X18" s="4"/>
      <c r="Y18" s="4">
        <f>IF($I18="",0,MATCH($I18,※編集不可※選択項目!$D$2:$D$4,0))</f>
        <v>0</v>
      </c>
      <c r="Z18" s="4">
        <f>IF($J18="",0,MATCH($J18,※編集不可※選択項目!$E$2:$E$4,0))</f>
        <v>0</v>
      </c>
      <c r="AA18" s="4">
        <f>IF($Y18=0,0,INDEX(※編集不可※選択項目!$F$8:$F$10,MATCH($Y18&amp;"-"&amp;$Z18,※編集不可※選択項目!$B$8:$B$10,0)))</f>
        <v>0</v>
      </c>
      <c r="AB18" s="16">
        <f t="shared" si="7"/>
        <v>0</v>
      </c>
      <c r="AC18" s="16">
        <f t="shared" si="8"/>
        <v>0</v>
      </c>
      <c r="AD18" s="16" t="str">
        <f t="shared" si="9"/>
        <v/>
      </c>
      <c r="AE18" s="4">
        <f t="shared" si="10"/>
        <v>0</v>
      </c>
      <c r="AF18" s="4">
        <f t="shared" si="11"/>
        <v>0</v>
      </c>
    </row>
    <row r="19" spans="1:32" s="3" customFormat="1" ht="33" customHeight="1" x14ac:dyDescent="0.2">
      <c r="A19" s="24">
        <f t="shared" si="1"/>
        <v>8</v>
      </c>
      <c r="B19" s="25" t="str">
        <f t="shared" si="2"/>
        <v/>
      </c>
      <c r="C19" s="66"/>
      <c r="D19" s="74" t="str">
        <f t="shared" si="3"/>
        <v/>
      </c>
      <c r="E19" s="74" t="str">
        <f t="shared" si="4"/>
        <v/>
      </c>
      <c r="F19" s="81"/>
      <c r="G19" s="27"/>
      <c r="H19" s="74" t="str">
        <f>IF($C19="","",※編集不可※選択項目!$C$2)</f>
        <v/>
      </c>
      <c r="I19" s="68"/>
      <c r="J19" s="78" t="str" cm="1">
        <f t="array" ref="J19">IFERROR(_xlfn.IFS($Y19=1,"熱源水入口温度：65℃",$Y19=2,"熱源水入口温度：90℃",$Y19=3,"熱源水入口温度：70℃"),"")</f>
        <v/>
      </c>
      <c r="K19" s="9"/>
      <c r="L19" s="9"/>
      <c r="M19" s="9"/>
      <c r="N19" s="22" t="str">
        <f t="shared" si="5"/>
        <v/>
      </c>
      <c r="O19" s="28" t="str">
        <f t="shared" si="6"/>
        <v/>
      </c>
      <c r="P19" s="71"/>
      <c r="Q19" s="8"/>
      <c r="R19" s="29"/>
      <c r="S19" s="96"/>
      <c r="T19" s="54"/>
      <c r="U19" s="60"/>
      <c r="V19" s="61"/>
      <c r="W19" s="62"/>
      <c r="X19" s="4"/>
      <c r="Y19" s="4">
        <f>IF($I19="",0,MATCH($I19,※編集不可※選択項目!$D$2:$D$4,0))</f>
        <v>0</v>
      </c>
      <c r="Z19" s="4">
        <f>IF($J19="",0,MATCH($J19,※編集不可※選択項目!$E$2:$E$4,0))</f>
        <v>0</v>
      </c>
      <c r="AA19" s="4">
        <f>IF($Y19=0,0,INDEX(※編集不可※選択項目!$F$8:$F$10,MATCH($Y19&amp;"-"&amp;$Z19,※編集不可※選択項目!$B$8:$B$10,0)))</f>
        <v>0</v>
      </c>
      <c r="AB19" s="16">
        <f t="shared" si="7"/>
        <v>0</v>
      </c>
      <c r="AC19" s="16">
        <f t="shared" si="8"/>
        <v>0</v>
      </c>
      <c r="AD19" s="16" t="str">
        <f t="shared" si="9"/>
        <v/>
      </c>
      <c r="AE19" s="4">
        <f t="shared" si="10"/>
        <v>0</v>
      </c>
      <c r="AF19" s="4">
        <f t="shared" si="11"/>
        <v>0</v>
      </c>
    </row>
    <row r="20" spans="1:32" s="3" customFormat="1" ht="33" customHeight="1" x14ac:dyDescent="0.2">
      <c r="A20" s="24">
        <f t="shared" si="1"/>
        <v>9</v>
      </c>
      <c r="B20" s="25" t="str">
        <f t="shared" si="2"/>
        <v/>
      </c>
      <c r="C20" s="66"/>
      <c r="D20" s="74" t="str">
        <f t="shared" si="3"/>
        <v/>
      </c>
      <c r="E20" s="74" t="str">
        <f t="shared" si="4"/>
        <v/>
      </c>
      <c r="F20" s="81"/>
      <c r="G20" s="27"/>
      <c r="H20" s="74" t="str">
        <f>IF($C20="","",※編集不可※選択項目!$C$2)</f>
        <v/>
      </c>
      <c r="I20" s="68"/>
      <c r="J20" s="78" t="str" cm="1">
        <f t="array" ref="J20">IFERROR(_xlfn.IFS($Y20=1,"熱源水入口温度：65℃",$Y20=2,"熱源水入口温度：90℃",$Y20=3,"熱源水入口温度：70℃"),"")</f>
        <v/>
      </c>
      <c r="K20" s="9"/>
      <c r="L20" s="9"/>
      <c r="M20" s="9"/>
      <c r="N20" s="22" t="str">
        <f t="shared" si="5"/>
        <v/>
      </c>
      <c r="O20" s="28" t="str">
        <f t="shared" si="6"/>
        <v/>
      </c>
      <c r="P20" s="71"/>
      <c r="Q20" s="8"/>
      <c r="R20" s="29"/>
      <c r="S20" s="96"/>
      <c r="T20" s="54"/>
      <c r="U20" s="60"/>
      <c r="V20" s="61"/>
      <c r="W20" s="62"/>
      <c r="X20" s="4"/>
      <c r="Y20" s="4">
        <f>IF($I20="",0,MATCH($I20,※編集不可※選択項目!$D$2:$D$4,0))</f>
        <v>0</v>
      </c>
      <c r="Z20" s="4">
        <f>IF($J20="",0,MATCH($J20,※編集不可※選択項目!$E$2:$E$4,0))</f>
        <v>0</v>
      </c>
      <c r="AA20" s="4">
        <f>IF($Y20=0,0,INDEX(※編集不可※選択項目!$F$8:$F$10,MATCH($Y20&amp;"-"&amp;$Z20,※編集不可※選択項目!$B$8:$B$10,0)))</f>
        <v>0</v>
      </c>
      <c r="AB20" s="16">
        <f t="shared" si="7"/>
        <v>0</v>
      </c>
      <c r="AC20" s="16">
        <f t="shared" si="8"/>
        <v>0</v>
      </c>
      <c r="AD20" s="16" t="str">
        <f t="shared" si="9"/>
        <v/>
      </c>
      <c r="AE20" s="4">
        <f t="shared" si="10"/>
        <v>0</v>
      </c>
      <c r="AF20" s="4">
        <f t="shared" si="11"/>
        <v>0</v>
      </c>
    </row>
    <row r="21" spans="1:32" s="3" customFormat="1" ht="33" customHeight="1" x14ac:dyDescent="0.2">
      <c r="A21" s="24">
        <f t="shared" si="1"/>
        <v>10</v>
      </c>
      <c r="B21" s="25" t="str">
        <f t="shared" si="2"/>
        <v/>
      </c>
      <c r="C21" s="66"/>
      <c r="D21" s="74" t="str">
        <f t="shared" si="3"/>
        <v/>
      </c>
      <c r="E21" s="74" t="str">
        <f t="shared" si="4"/>
        <v/>
      </c>
      <c r="F21" s="81"/>
      <c r="G21" s="27"/>
      <c r="H21" s="74" t="str">
        <f>IF($C21="","",※編集不可※選択項目!$C$2)</f>
        <v/>
      </c>
      <c r="I21" s="68"/>
      <c r="J21" s="78" t="str" cm="1">
        <f t="array" ref="J21">IFERROR(_xlfn.IFS($Y21=1,"熱源水入口温度：65℃",$Y21=2,"熱源水入口温度：90℃",$Y21=3,"熱源水入口温度：70℃"),"")</f>
        <v/>
      </c>
      <c r="K21" s="9"/>
      <c r="L21" s="9"/>
      <c r="M21" s="9"/>
      <c r="N21" s="22" t="str">
        <f t="shared" si="5"/>
        <v/>
      </c>
      <c r="O21" s="28" t="str">
        <f t="shared" si="6"/>
        <v/>
      </c>
      <c r="P21" s="71"/>
      <c r="Q21" s="8"/>
      <c r="R21" s="29"/>
      <c r="S21" s="96"/>
      <c r="T21" s="54"/>
      <c r="U21" s="60"/>
      <c r="V21" s="61"/>
      <c r="W21" s="62"/>
      <c r="X21" s="4"/>
      <c r="Y21" s="4">
        <f>IF($I21="",0,MATCH($I21,※編集不可※選択項目!$D$2:$D$4,0))</f>
        <v>0</v>
      </c>
      <c r="Z21" s="4">
        <f>IF($J21="",0,MATCH($J21,※編集不可※選択項目!$E$2:$E$4,0))</f>
        <v>0</v>
      </c>
      <c r="AA21" s="4">
        <f>IF($Y21=0,0,INDEX(※編集不可※選択項目!$F$8:$F$10,MATCH($Y21&amp;"-"&amp;$Z21,※編集不可※選択項目!$B$8:$B$10,0)))</f>
        <v>0</v>
      </c>
      <c r="AB21" s="16">
        <f t="shared" si="7"/>
        <v>0</v>
      </c>
      <c r="AC21" s="16">
        <f t="shared" si="8"/>
        <v>0</v>
      </c>
      <c r="AD21" s="16" t="str">
        <f t="shared" si="9"/>
        <v/>
      </c>
      <c r="AE21" s="4">
        <f t="shared" si="10"/>
        <v>0</v>
      </c>
      <c r="AF21" s="4">
        <f t="shared" si="11"/>
        <v>0</v>
      </c>
    </row>
    <row r="22" spans="1:32" s="3" customFormat="1" ht="33" customHeight="1" x14ac:dyDescent="0.2">
      <c r="A22" s="24">
        <f t="shared" si="1"/>
        <v>11</v>
      </c>
      <c r="B22" s="25" t="str">
        <f t="shared" si="2"/>
        <v/>
      </c>
      <c r="C22" s="66"/>
      <c r="D22" s="74" t="str">
        <f t="shared" si="3"/>
        <v/>
      </c>
      <c r="E22" s="74" t="str">
        <f t="shared" si="4"/>
        <v/>
      </c>
      <c r="F22" s="81"/>
      <c r="G22" s="27"/>
      <c r="H22" s="74" t="str">
        <f>IF($C22="","",※編集不可※選択項目!$C$2)</f>
        <v/>
      </c>
      <c r="I22" s="68"/>
      <c r="J22" s="78" t="str" cm="1">
        <f t="array" ref="J22">IFERROR(_xlfn.IFS($Y22=1,"熱源水入口温度：65℃",$Y22=2,"熱源水入口温度：90℃",$Y22=3,"熱源水入口温度：70℃"),"")</f>
        <v/>
      </c>
      <c r="K22" s="9"/>
      <c r="L22" s="9"/>
      <c r="M22" s="9"/>
      <c r="N22" s="22" t="str">
        <f t="shared" si="5"/>
        <v/>
      </c>
      <c r="O22" s="28" t="str">
        <f t="shared" si="6"/>
        <v/>
      </c>
      <c r="P22" s="71"/>
      <c r="Q22" s="8"/>
      <c r="R22" s="29"/>
      <c r="S22" s="96"/>
      <c r="T22" s="54"/>
      <c r="U22" s="60"/>
      <c r="V22" s="61"/>
      <c r="W22" s="62"/>
      <c r="X22" s="4"/>
      <c r="Y22" s="4">
        <f>IF($I22="",0,MATCH($I22,※編集不可※選択項目!$D$2:$D$4,0))</f>
        <v>0</v>
      </c>
      <c r="Z22" s="4">
        <f>IF($J22="",0,MATCH($J22,※編集不可※選択項目!$E$2:$E$4,0))</f>
        <v>0</v>
      </c>
      <c r="AA22" s="4">
        <f>IF($Y22=0,0,INDEX(※編集不可※選択項目!$F$8:$F$10,MATCH($Y22&amp;"-"&amp;$Z22,※編集不可※選択項目!$B$8:$B$10,0)))</f>
        <v>0</v>
      </c>
      <c r="AB22" s="16">
        <f t="shared" si="7"/>
        <v>0</v>
      </c>
      <c r="AC22" s="16">
        <f t="shared" si="8"/>
        <v>0</v>
      </c>
      <c r="AD22" s="16" t="str">
        <f t="shared" si="9"/>
        <v/>
      </c>
      <c r="AE22" s="4">
        <f t="shared" si="10"/>
        <v>0</v>
      </c>
      <c r="AF22" s="4">
        <f t="shared" si="11"/>
        <v>0</v>
      </c>
    </row>
    <row r="23" spans="1:32" s="3" customFormat="1" ht="33" customHeight="1" x14ac:dyDescent="0.2">
      <c r="A23" s="24">
        <f t="shared" si="1"/>
        <v>12</v>
      </c>
      <c r="B23" s="25" t="str">
        <f t="shared" si="2"/>
        <v/>
      </c>
      <c r="C23" s="66"/>
      <c r="D23" s="74" t="str">
        <f t="shared" si="3"/>
        <v/>
      </c>
      <c r="E23" s="74" t="str">
        <f t="shared" si="4"/>
        <v/>
      </c>
      <c r="F23" s="81"/>
      <c r="G23" s="27"/>
      <c r="H23" s="74" t="str">
        <f>IF($C23="","",※編集不可※選択項目!$C$2)</f>
        <v/>
      </c>
      <c r="I23" s="68"/>
      <c r="J23" s="78" t="str" cm="1">
        <f t="array" ref="J23">IFERROR(_xlfn.IFS($Y23=1,"熱源水入口温度：65℃",$Y23=2,"熱源水入口温度：90℃",$Y23=3,"熱源水入口温度：70℃"),"")</f>
        <v/>
      </c>
      <c r="K23" s="9"/>
      <c r="L23" s="9"/>
      <c r="M23" s="9"/>
      <c r="N23" s="22" t="str">
        <f t="shared" si="5"/>
        <v/>
      </c>
      <c r="O23" s="28" t="str">
        <f t="shared" si="6"/>
        <v/>
      </c>
      <c r="P23" s="71"/>
      <c r="Q23" s="8"/>
      <c r="R23" s="29"/>
      <c r="S23" s="96"/>
      <c r="T23" s="54"/>
      <c r="U23" s="60"/>
      <c r="V23" s="61"/>
      <c r="W23" s="62"/>
      <c r="X23" s="4"/>
      <c r="Y23" s="4">
        <f>IF($I23="",0,MATCH($I23,※編集不可※選択項目!$D$2:$D$4,0))</f>
        <v>0</v>
      </c>
      <c r="Z23" s="4">
        <f>IF($J23="",0,MATCH($J23,※編集不可※選択項目!$E$2:$E$4,0))</f>
        <v>0</v>
      </c>
      <c r="AA23" s="4">
        <f>IF($Y23=0,0,INDEX(※編集不可※選択項目!$F$8:$F$10,MATCH($Y23&amp;"-"&amp;$Z23,※編集不可※選択項目!$B$8:$B$10,0)))</f>
        <v>0</v>
      </c>
      <c r="AB23" s="16">
        <f t="shared" si="7"/>
        <v>0</v>
      </c>
      <c r="AC23" s="16">
        <f t="shared" si="8"/>
        <v>0</v>
      </c>
      <c r="AD23" s="16" t="str">
        <f t="shared" si="9"/>
        <v/>
      </c>
      <c r="AE23" s="4">
        <f t="shared" si="10"/>
        <v>0</v>
      </c>
      <c r="AF23" s="4">
        <f t="shared" si="11"/>
        <v>0</v>
      </c>
    </row>
    <row r="24" spans="1:32" s="3" customFormat="1" ht="33" customHeight="1" x14ac:dyDescent="0.2">
      <c r="A24" s="24">
        <f t="shared" si="1"/>
        <v>13</v>
      </c>
      <c r="B24" s="25" t="str">
        <f t="shared" si="2"/>
        <v/>
      </c>
      <c r="C24" s="66"/>
      <c r="D24" s="74" t="str">
        <f t="shared" si="3"/>
        <v/>
      </c>
      <c r="E24" s="74" t="str">
        <f t="shared" si="4"/>
        <v/>
      </c>
      <c r="F24" s="81"/>
      <c r="G24" s="27"/>
      <c r="H24" s="74" t="str">
        <f>IF($C24="","",※編集不可※選択項目!$C$2)</f>
        <v/>
      </c>
      <c r="I24" s="68"/>
      <c r="J24" s="78" t="str" cm="1">
        <f t="array" ref="J24">IFERROR(_xlfn.IFS($Y24=1,"熱源水入口温度：65℃",$Y24=2,"熱源水入口温度：90℃",$Y24=3,"熱源水入口温度：70℃"),"")</f>
        <v/>
      </c>
      <c r="K24" s="9"/>
      <c r="L24" s="9"/>
      <c r="M24" s="9"/>
      <c r="N24" s="22" t="str">
        <f t="shared" si="5"/>
        <v/>
      </c>
      <c r="O24" s="28" t="str">
        <f t="shared" si="6"/>
        <v/>
      </c>
      <c r="P24" s="71"/>
      <c r="Q24" s="8"/>
      <c r="R24" s="29"/>
      <c r="S24" s="96"/>
      <c r="T24" s="54"/>
      <c r="U24" s="60"/>
      <c r="V24" s="61"/>
      <c r="W24" s="62"/>
      <c r="X24" s="4"/>
      <c r="Y24" s="4">
        <f>IF($I24="",0,MATCH($I24,※編集不可※選択項目!$D$2:$D$4,0))</f>
        <v>0</v>
      </c>
      <c r="Z24" s="4">
        <f>IF($J24="",0,MATCH($J24,※編集不可※選択項目!$E$2:$E$4,0))</f>
        <v>0</v>
      </c>
      <c r="AA24" s="4">
        <f>IF($Y24=0,0,INDEX(※編集不可※選択項目!$F$8:$F$10,MATCH($Y24&amp;"-"&amp;$Z24,※編集不可※選択項目!$B$8:$B$10,0)))</f>
        <v>0</v>
      </c>
      <c r="AB24" s="16">
        <f t="shared" si="7"/>
        <v>0</v>
      </c>
      <c r="AC24" s="16">
        <f t="shared" si="8"/>
        <v>0</v>
      </c>
      <c r="AD24" s="16" t="str">
        <f t="shared" si="9"/>
        <v/>
      </c>
      <c r="AE24" s="4">
        <f t="shared" si="10"/>
        <v>0</v>
      </c>
      <c r="AF24" s="4">
        <f t="shared" si="11"/>
        <v>0</v>
      </c>
    </row>
    <row r="25" spans="1:32" s="3" customFormat="1" ht="33" customHeight="1" x14ac:dyDescent="0.2">
      <c r="A25" s="24">
        <f t="shared" si="1"/>
        <v>14</v>
      </c>
      <c r="B25" s="25" t="str">
        <f t="shared" si="2"/>
        <v/>
      </c>
      <c r="C25" s="66"/>
      <c r="D25" s="74" t="str">
        <f t="shared" si="3"/>
        <v/>
      </c>
      <c r="E25" s="74" t="str">
        <f t="shared" si="4"/>
        <v/>
      </c>
      <c r="F25" s="81"/>
      <c r="G25" s="27"/>
      <c r="H25" s="74" t="str">
        <f>IF($C25="","",※編集不可※選択項目!$C$2)</f>
        <v/>
      </c>
      <c r="I25" s="68"/>
      <c r="J25" s="78" t="str" cm="1">
        <f t="array" ref="J25">IFERROR(_xlfn.IFS($Y25=1,"熱源水入口温度：65℃",$Y25=2,"熱源水入口温度：90℃",$Y25=3,"熱源水入口温度：70℃"),"")</f>
        <v/>
      </c>
      <c r="K25" s="9"/>
      <c r="L25" s="9"/>
      <c r="M25" s="9"/>
      <c r="N25" s="22" t="str">
        <f t="shared" si="5"/>
        <v/>
      </c>
      <c r="O25" s="28" t="str">
        <f t="shared" si="6"/>
        <v/>
      </c>
      <c r="P25" s="71"/>
      <c r="Q25" s="8"/>
      <c r="R25" s="29"/>
      <c r="S25" s="96"/>
      <c r="T25" s="54"/>
      <c r="U25" s="60"/>
      <c r="V25" s="61"/>
      <c r="W25" s="62"/>
      <c r="X25" s="4"/>
      <c r="Y25" s="4">
        <f>IF($I25="",0,MATCH($I25,※編集不可※選択項目!$D$2:$D$4,0))</f>
        <v>0</v>
      </c>
      <c r="Z25" s="4">
        <f>IF($J25="",0,MATCH($J25,※編集不可※選択項目!$E$2:$E$4,0))</f>
        <v>0</v>
      </c>
      <c r="AA25" s="4">
        <f>IF($Y25=0,0,INDEX(※編集不可※選択項目!$F$8:$F$10,MATCH($Y25&amp;"-"&amp;$Z25,※編集不可※選択項目!$B$8:$B$10,0)))</f>
        <v>0</v>
      </c>
      <c r="AB25" s="16">
        <f t="shared" si="7"/>
        <v>0</v>
      </c>
      <c r="AC25" s="16">
        <f t="shared" si="8"/>
        <v>0</v>
      </c>
      <c r="AD25" s="16" t="str">
        <f t="shared" si="9"/>
        <v/>
      </c>
      <c r="AE25" s="4">
        <f t="shared" si="10"/>
        <v>0</v>
      </c>
      <c r="AF25" s="4">
        <f t="shared" si="11"/>
        <v>0</v>
      </c>
    </row>
    <row r="26" spans="1:32" s="3" customFormat="1" ht="33" customHeight="1" x14ac:dyDescent="0.2">
      <c r="A26" s="24">
        <f t="shared" si="1"/>
        <v>15</v>
      </c>
      <c r="B26" s="25" t="str">
        <f t="shared" si="2"/>
        <v/>
      </c>
      <c r="C26" s="66"/>
      <c r="D26" s="74" t="str">
        <f t="shared" si="3"/>
        <v/>
      </c>
      <c r="E26" s="74" t="str">
        <f t="shared" si="4"/>
        <v/>
      </c>
      <c r="F26" s="81"/>
      <c r="G26" s="27"/>
      <c r="H26" s="74" t="str">
        <f>IF($C26="","",※編集不可※選択項目!$C$2)</f>
        <v/>
      </c>
      <c r="I26" s="68"/>
      <c r="J26" s="78" t="str" cm="1">
        <f t="array" ref="J26">IFERROR(_xlfn.IFS($Y26=1,"熱源水入口温度：65℃",$Y26=2,"熱源水入口温度：90℃",$Y26=3,"熱源水入口温度：70℃"),"")</f>
        <v/>
      </c>
      <c r="K26" s="9"/>
      <c r="L26" s="9"/>
      <c r="M26" s="9"/>
      <c r="N26" s="22" t="str">
        <f t="shared" si="5"/>
        <v/>
      </c>
      <c r="O26" s="28" t="str">
        <f t="shared" si="6"/>
        <v/>
      </c>
      <c r="P26" s="71"/>
      <c r="Q26" s="8"/>
      <c r="R26" s="29"/>
      <c r="S26" s="96"/>
      <c r="T26" s="54"/>
      <c r="U26" s="60"/>
      <c r="V26" s="61"/>
      <c r="W26" s="62"/>
      <c r="X26" s="4"/>
      <c r="Y26" s="4">
        <f>IF($I26="",0,MATCH($I26,※編集不可※選択項目!$D$2:$D$4,0))</f>
        <v>0</v>
      </c>
      <c r="Z26" s="4">
        <f>IF($J26="",0,MATCH($J26,※編集不可※選択項目!$E$2:$E$4,0))</f>
        <v>0</v>
      </c>
      <c r="AA26" s="4">
        <f>IF($Y26=0,0,INDEX(※編集不可※選択項目!$F$8:$F$10,MATCH($Y26&amp;"-"&amp;$Z26,※編集不可※選択項目!$B$8:$B$10,0)))</f>
        <v>0</v>
      </c>
      <c r="AB26" s="16">
        <f t="shared" si="7"/>
        <v>0</v>
      </c>
      <c r="AC26" s="16">
        <f t="shared" si="8"/>
        <v>0</v>
      </c>
      <c r="AD26" s="16" t="str">
        <f t="shared" si="9"/>
        <v/>
      </c>
      <c r="AE26" s="4">
        <f t="shared" si="10"/>
        <v>0</v>
      </c>
      <c r="AF26" s="4">
        <f t="shared" si="11"/>
        <v>0</v>
      </c>
    </row>
    <row r="27" spans="1:32" s="3" customFormat="1" ht="33" customHeight="1" x14ac:dyDescent="0.2">
      <c r="A27" s="24">
        <f t="shared" si="1"/>
        <v>16</v>
      </c>
      <c r="B27" s="25" t="str">
        <f t="shared" si="2"/>
        <v/>
      </c>
      <c r="C27" s="66"/>
      <c r="D27" s="74" t="str">
        <f t="shared" si="3"/>
        <v/>
      </c>
      <c r="E27" s="74" t="str">
        <f t="shared" si="4"/>
        <v/>
      </c>
      <c r="F27" s="81"/>
      <c r="G27" s="27"/>
      <c r="H27" s="74" t="str">
        <f>IF($C27="","",※編集不可※選択項目!$C$2)</f>
        <v/>
      </c>
      <c r="I27" s="68"/>
      <c r="J27" s="78" t="str" cm="1">
        <f t="array" ref="J27">IFERROR(_xlfn.IFS($Y27=1,"熱源水入口温度：65℃",$Y27=2,"熱源水入口温度：90℃",$Y27=3,"熱源水入口温度：70℃"),"")</f>
        <v/>
      </c>
      <c r="K27" s="9"/>
      <c r="L27" s="9"/>
      <c r="M27" s="9"/>
      <c r="N27" s="22" t="str">
        <f t="shared" si="5"/>
        <v/>
      </c>
      <c r="O27" s="28" t="str">
        <f t="shared" si="6"/>
        <v/>
      </c>
      <c r="P27" s="71"/>
      <c r="Q27" s="8"/>
      <c r="R27" s="29"/>
      <c r="S27" s="96"/>
      <c r="T27" s="54"/>
      <c r="U27" s="60"/>
      <c r="V27" s="61"/>
      <c r="W27" s="62"/>
      <c r="X27" s="4"/>
      <c r="Y27" s="4">
        <f>IF($I27="",0,MATCH($I27,※編集不可※選択項目!$D$2:$D$4,0))</f>
        <v>0</v>
      </c>
      <c r="Z27" s="4">
        <f>IF($J27="",0,MATCH($J27,※編集不可※選択項目!$E$2:$E$4,0))</f>
        <v>0</v>
      </c>
      <c r="AA27" s="4">
        <f>IF($Y27=0,0,INDEX(※編集不可※選択項目!$F$8:$F$10,MATCH($Y27&amp;"-"&amp;$Z27,※編集不可※選択項目!$B$8:$B$10,0)))</f>
        <v>0</v>
      </c>
      <c r="AB27" s="16">
        <f t="shared" si="7"/>
        <v>0</v>
      </c>
      <c r="AC27" s="16">
        <f t="shared" si="8"/>
        <v>0</v>
      </c>
      <c r="AD27" s="16" t="str">
        <f t="shared" si="9"/>
        <v/>
      </c>
      <c r="AE27" s="4">
        <f t="shared" si="10"/>
        <v>0</v>
      </c>
      <c r="AF27" s="4">
        <f t="shared" si="11"/>
        <v>0</v>
      </c>
    </row>
    <row r="28" spans="1:32" s="3" customFormat="1" ht="33" customHeight="1" x14ac:dyDescent="0.2">
      <c r="A28" s="24">
        <f t="shared" si="1"/>
        <v>17</v>
      </c>
      <c r="B28" s="25" t="str">
        <f t="shared" si="2"/>
        <v/>
      </c>
      <c r="C28" s="66"/>
      <c r="D28" s="74" t="str">
        <f t="shared" si="3"/>
        <v/>
      </c>
      <c r="E28" s="74" t="str">
        <f t="shared" si="4"/>
        <v/>
      </c>
      <c r="F28" s="81"/>
      <c r="G28" s="27"/>
      <c r="H28" s="74" t="str">
        <f>IF($C28="","",※編集不可※選択項目!$C$2)</f>
        <v/>
      </c>
      <c r="I28" s="9"/>
      <c r="J28" s="78" t="str" cm="1">
        <f t="array" ref="J28">IFERROR(_xlfn.IFS($Y28=1,"熱源水入口温度：65℃",$Y28=2,"熱源水入口温度：90℃",$Y28=3,"熱源水入口温度：70℃"),"")</f>
        <v/>
      </c>
      <c r="K28" s="9"/>
      <c r="L28" s="9"/>
      <c r="M28" s="9"/>
      <c r="N28" s="22" t="str">
        <f t="shared" si="5"/>
        <v/>
      </c>
      <c r="O28" s="28" t="str">
        <f t="shared" si="6"/>
        <v/>
      </c>
      <c r="P28" s="71"/>
      <c r="Q28" s="8"/>
      <c r="R28" s="29"/>
      <c r="S28" s="96"/>
      <c r="T28" s="54"/>
      <c r="U28" s="60"/>
      <c r="V28" s="61"/>
      <c r="W28" s="62"/>
      <c r="X28" s="4"/>
      <c r="Y28" s="4">
        <f>IF($I28="",0,MATCH($I28,※編集不可※選択項目!$D$2:$D$4,0))</f>
        <v>0</v>
      </c>
      <c r="Z28" s="4">
        <f>IF($J28="",0,MATCH($J28,※編集不可※選択項目!$E$2:$E$4,0))</f>
        <v>0</v>
      </c>
      <c r="AA28" s="4">
        <f>IF($Y28=0,0,INDEX(※編集不可※選択項目!$F$8:$F$10,MATCH($Y28&amp;"-"&amp;$Z28,※編集不可※選択項目!$B$8:$B$10,0)))</f>
        <v>0</v>
      </c>
      <c r="AB28" s="16">
        <f t="shared" si="7"/>
        <v>0</v>
      </c>
      <c r="AC28" s="16">
        <f t="shared" si="8"/>
        <v>0</v>
      </c>
      <c r="AD28" s="16" t="str">
        <f t="shared" si="9"/>
        <v/>
      </c>
      <c r="AE28" s="4">
        <f t="shared" si="10"/>
        <v>0</v>
      </c>
      <c r="AF28" s="4">
        <f t="shared" si="11"/>
        <v>0</v>
      </c>
    </row>
    <row r="29" spans="1:32" s="3" customFormat="1" ht="33" customHeight="1" x14ac:dyDescent="0.2">
      <c r="A29" s="24">
        <f t="shared" si="1"/>
        <v>18</v>
      </c>
      <c r="B29" s="25" t="str">
        <f t="shared" si="2"/>
        <v/>
      </c>
      <c r="C29" s="66"/>
      <c r="D29" s="74" t="str">
        <f t="shared" si="3"/>
        <v/>
      </c>
      <c r="E29" s="74" t="str">
        <f t="shared" si="4"/>
        <v/>
      </c>
      <c r="F29" s="81"/>
      <c r="G29" s="27"/>
      <c r="H29" s="74" t="str">
        <f>IF($C29="","",※編集不可※選択項目!$C$2)</f>
        <v/>
      </c>
      <c r="I29" s="9"/>
      <c r="J29" s="78" t="str" cm="1">
        <f t="array" ref="J29">IFERROR(_xlfn.IFS($Y29=1,"熱源水入口温度：65℃",$Y29=2,"熱源水入口温度：90℃",$Y29=3,"熱源水入口温度：70℃"),"")</f>
        <v/>
      </c>
      <c r="K29" s="9"/>
      <c r="L29" s="9"/>
      <c r="M29" s="9"/>
      <c r="N29" s="22" t="str">
        <f t="shared" si="5"/>
        <v/>
      </c>
      <c r="O29" s="28" t="str">
        <f t="shared" si="6"/>
        <v/>
      </c>
      <c r="P29" s="71"/>
      <c r="Q29" s="8"/>
      <c r="R29" s="29"/>
      <c r="S29" s="96"/>
      <c r="T29" s="54"/>
      <c r="U29" s="60"/>
      <c r="V29" s="61"/>
      <c r="W29" s="62"/>
      <c r="X29" s="4"/>
      <c r="Y29" s="4">
        <f>IF($I29="",0,MATCH($I29,※編集不可※選択項目!$D$2:$D$4,0))</f>
        <v>0</v>
      </c>
      <c r="Z29" s="4">
        <f>IF($J29="",0,MATCH($J29,※編集不可※選択項目!$E$2:$E$4,0))</f>
        <v>0</v>
      </c>
      <c r="AA29" s="4">
        <f>IF($Y29=0,0,INDEX(※編集不可※選択項目!$F$8:$F$10,MATCH($Y29&amp;"-"&amp;$Z29,※編集不可※選択項目!$B$8:$B$10,0)))</f>
        <v>0</v>
      </c>
      <c r="AB29" s="16">
        <f t="shared" si="7"/>
        <v>0</v>
      </c>
      <c r="AC29" s="16">
        <f t="shared" si="8"/>
        <v>0</v>
      </c>
      <c r="AD29" s="16" t="str">
        <f t="shared" si="9"/>
        <v/>
      </c>
      <c r="AE29" s="4">
        <f t="shared" si="10"/>
        <v>0</v>
      </c>
      <c r="AF29" s="4">
        <f t="shared" si="11"/>
        <v>0</v>
      </c>
    </row>
    <row r="30" spans="1:32" s="3" customFormat="1" ht="33" customHeight="1" x14ac:dyDescent="0.2">
      <c r="A30" s="24">
        <f t="shared" si="1"/>
        <v>19</v>
      </c>
      <c r="B30" s="25" t="str">
        <f t="shared" si="2"/>
        <v/>
      </c>
      <c r="C30" s="66"/>
      <c r="D30" s="74" t="str">
        <f t="shared" si="3"/>
        <v/>
      </c>
      <c r="E30" s="74" t="str">
        <f t="shared" si="4"/>
        <v/>
      </c>
      <c r="F30" s="81"/>
      <c r="G30" s="8"/>
      <c r="H30" s="74" t="str">
        <f>IF($C30="","",※編集不可※選択項目!$C$2)</f>
        <v/>
      </c>
      <c r="I30" s="9"/>
      <c r="J30" s="78" t="str" cm="1">
        <f t="array" ref="J30">IFERROR(_xlfn.IFS($Y30=1,"熱源水入口温度：65℃",$Y30=2,"熱源水入口温度：90℃",$Y30=3,"熱源水入口温度：70℃"),"")</f>
        <v/>
      </c>
      <c r="K30" s="9"/>
      <c r="L30" s="9"/>
      <c r="M30" s="9"/>
      <c r="N30" s="22" t="str">
        <f t="shared" si="5"/>
        <v/>
      </c>
      <c r="O30" s="28" t="str">
        <f t="shared" si="6"/>
        <v/>
      </c>
      <c r="P30" s="71"/>
      <c r="Q30" s="8"/>
      <c r="R30" s="29"/>
      <c r="S30" s="96"/>
      <c r="T30" s="54"/>
      <c r="U30" s="60"/>
      <c r="V30" s="61"/>
      <c r="W30" s="62"/>
      <c r="X30" s="4"/>
      <c r="Y30" s="4">
        <f>IF($I30="",0,MATCH($I30,※編集不可※選択項目!$D$2:$D$4,0))</f>
        <v>0</v>
      </c>
      <c r="Z30" s="4">
        <f>IF($J30="",0,MATCH($J30,※編集不可※選択項目!$E$2:$E$4,0))</f>
        <v>0</v>
      </c>
      <c r="AA30" s="4">
        <f>IF($Y30=0,0,INDEX(※編集不可※選択項目!$F$8:$F$10,MATCH($Y30&amp;"-"&amp;$Z30,※編集不可※選択項目!$B$8:$B$10,0)))</f>
        <v>0</v>
      </c>
      <c r="AB30" s="16">
        <f t="shared" si="7"/>
        <v>0</v>
      </c>
      <c r="AC30" s="16">
        <f t="shared" si="8"/>
        <v>0</v>
      </c>
      <c r="AD30" s="16" t="str">
        <f t="shared" si="9"/>
        <v/>
      </c>
      <c r="AE30" s="4">
        <f t="shared" si="10"/>
        <v>0</v>
      </c>
      <c r="AF30" s="4">
        <f t="shared" si="11"/>
        <v>0</v>
      </c>
    </row>
    <row r="31" spans="1:32" s="3" customFormat="1" ht="33" customHeight="1" x14ac:dyDescent="0.2">
      <c r="A31" s="24">
        <f t="shared" si="1"/>
        <v>20</v>
      </c>
      <c r="B31" s="25" t="str">
        <f t="shared" si="2"/>
        <v/>
      </c>
      <c r="C31" s="66"/>
      <c r="D31" s="74" t="str">
        <f t="shared" si="3"/>
        <v/>
      </c>
      <c r="E31" s="74" t="str">
        <f t="shared" si="4"/>
        <v/>
      </c>
      <c r="F31" s="81"/>
      <c r="G31" s="8"/>
      <c r="H31" s="74" t="str">
        <f>IF($C31="","",※編集不可※選択項目!$C$2)</f>
        <v/>
      </c>
      <c r="I31" s="9"/>
      <c r="J31" s="78" t="str" cm="1">
        <f t="array" ref="J31">IFERROR(_xlfn.IFS($Y31=1,"熱源水入口温度：65℃",$Y31=2,"熱源水入口温度：90℃",$Y31=3,"熱源水入口温度：70℃"),"")</f>
        <v/>
      </c>
      <c r="K31" s="9"/>
      <c r="L31" s="9"/>
      <c r="M31" s="9"/>
      <c r="N31" s="22" t="str">
        <f t="shared" si="5"/>
        <v/>
      </c>
      <c r="O31" s="28" t="str">
        <f t="shared" si="6"/>
        <v/>
      </c>
      <c r="P31" s="71"/>
      <c r="Q31" s="8"/>
      <c r="R31" s="29"/>
      <c r="S31" s="96"/>
      <c r="T31" s="54"/>
      <c r="U31" s="60"/>
      <c r="V31" s="61"/>
      <c r="W31" s="62"/>
      <c r="X31" s="4"/>
      <c r="Y31" s="4">
        <f>IF($I31="",0,MATCH($I31,※編集不可※選択項目!$D$2:$D$4,0))</f>
        <v>0</v>
      </c>
      <c r="Z31" s="4">
        <f>IF($J31="",0,MATCH($J31,※編集不可※選択項目!$E$2:$E$4,0))</f>
        <v>0</v>
      </c>
      <c r="AA31" s="4">
        <f>IF($Y31=0,0,INDEX(※編集不可※選択項目!$F$8:$F$10,MATCH($Y31&amp;"-"&amp;$Z31,※編集不可※選択項目!$B$8:$B$10,0)))</f>
        <v>0</v>
      </c>
      <c r="AB31" s="16">
        <f t="shared" si="7"/>
        <v>0</v>
      </c>
      <c r="AC31" s="16">
        <f t="shared" si="8"/>
        <v>0</v>
      </c>
      <c r="AD31" s="16" t="str">
        <f t="shared" si="9"/>
        <v/>
      </c>
      <c r="AE31" s="4">
        <f t="shared" si="10"/>
        <v>0</v>
      </c>
      <c r="AF31" s="4">
        <f t="shared" si="11"/>
        <v>0</v>
      </c>
    </row>
    <row r="32" spans="1:32" s="3" customFormat="1" ht="33" customHeight="1" x14ac:dyDescent="0.2">
      <c r="A32" s="24">
        <f t="shared" si="1"/>
        <v>21</v>
      </c>
      <c r="B32" s="25" t="str">
        <f t="shared" si="2"/>
        <v/>
      </c>
      <c r="C32" s="66"/>
      <c r="D32" s="74" t="str">
        <f t="shared" si="3"/>
        <v/>
      </c>
      <c r="E32" s="74" t="str">
        <f t="shared" si="4"/>
        <v/>
      </c>
      <c r="F32" s="81"/>
      <c r="G32" s="8"/>
      <c r="H32" s="74" t="str">
        <f>IF($C32="","",※編集不可※選択項目!$C$2)</f>
        <v/>
      </c>
      <c r="I32" s="9"/>
      <c r="J32" s="78" t="str" cm="1">
        <f t="array" ref="J32">IFERROR(_xlfn.IFS($Y32=1,"熱源水入口温度：65℃",$Y32=2,"熱源水入口温度：90℃",$Y32=3,"熱源水入口温度：70℃"),"")</f>
        <v/>
      </c>
      <c r="K32" s="9"/>
      <c r="L32" s="9"/>
      <c r="M32" s="9"/>
      <c r="N32" s="22" t="str">
        <f t="shared" si="5"/>
        <v/>
      </c>
      <c r="O32" s="28" t="str">
        <f t="shared" si="6"/>
        <v/>
      </c>
      <c r="P32" s="71"/>
      <c r="Q32" s="8"/>
      <c r="R32" s="29"/>
      <c r="S32" s="96"/>
      <c r="T32" s="54"/>
      <c r="U32" s="60"/>
      <c r="V32" s="61"/>
      <c r="W32" s="62"/>
      <c r="X32" s="4"/>
      <c r="Y32" s="4">
        <f>IF($I32="",0,MATCH($I32,※編集不可※選択項目!$D$2:$D$4,0))</f>
        <v>0</v>
      </c>
      <c r="Z32" s="4">
        <f>IF($J32="",0,MATCH($J32,※編集不可※選択項目!$E$2:$E$4,0))</f>
        <v>0</v>
      </c>
      <c r="AA32" s="4">
        <f>IF($Y32=0,0,INDEX(※編集不可※選択項目!$F$8:$F$10,MATCH($Y32&amp;"-"&amp;$Z32,※編集不可※選択項目!$B$8:$B$10,0)))</f>
        <v>0</v>
      </c>
      <c r="AB32" s="16">
        <f t="shared" si="7"/>
        <v>0</v>
      </c>
      <c r="AC32" s="16">
        <f t="shared" si="8"/>
        <v>0</v>
      </c>
      <c r="AD32" s="16" t="str">
        <f t="shared" si="9"/>
        <v/>
      </c>
      <c r="AE32" s="4">
        <f t="shared" si="10"/>
        <v>0</v>
      </c>
      <c r="AF32" s="4">
        <f t="shared" si="11"/>
        <v>0</v>
      </c>
    </row>
    <row r="33" spans="1:32" s="3" customFormat="1" ht="33" customHeight="1" x14ac:dyDescent="0.2">
      <c r="A33" s="24">
        <f t="shared" si="1"/>
        <v>22</v>
      </c>
      <c r="B33" s="25" t="str">
        <f t="shared" si="2"/>
        <v/>
      </c>
      <c r="C33" s="66"/>
      <c r="D33" s="74" t="str">
        <f t="shared" si="3"/>
        <v/>
      </c>
      <c r="E33" s="74" t="str">
        <f t="shared" si="4"/>
        <v/>
      </c>
      <c r="F33" s="81"/>
      <c r="G33" s="8"/>
      <c r="H33" s="74" t="str">
        <f>IF($C33="","",※編集不可※選択項目!$C$2)</f>
        <v/>
      </c>
      <c r="I33" s="9"/>
      <c r="J33" s="78" t="str" cm="1">
        <f t="array" ref="J33">IFERROR(_xlfn.IFS($Y33=1,"熱源水入口温度：65℃",$Y33=2,"熱源水入口温度：90℃",$Y33=3,"熱源水入口温度：70℃"),"")</f>
        <v/>
      </c>
      <c r="K33" s="9"/>
      <c r="L33" s="9"/>
      <c r="M33" s="9"/>
      <c r="N33" s="22" t="str">
        <f t="shared" si="5"/>
        <v/>
      </c>
      <c r="O33" s="28" t="str">
        <f t="shared" si="6"/>
        <v/>
      </c>
      <c r="P33" s="71"/>
      <c r="Q33" s="8"/>
      <c r="R33" s="29"/>
      <c r="S33" s="96"/>
      <c r="T33" s="54"/>
      <c r="U33" s="60"/>
      <c r="V33" s="61"/>
      <c r="W33" s="62"/>
      <c r="X33" s="4"/>
      <c r="Y33" s="4">
        <f>IF($I33="",0,MATCH($I33,※編集不可※選択項目!$D$2:$D$4,0))</f>
        <v>0</v>
      </c>
      <c r="Z33" s="4">
        <f>IF($J33="",0,MATCH($J33,※編集不可※選択項目!$E$2:$E$4,0))</f>
        <v>0</v>
      </c>
      <c r="AA33" s="4">
        <f>IF($Y33=0,0,INDEX(※編集不可※選択項目!$F$8:$F$10,MATCH($Y33&amp;"-"&amp;$Z33,※編集不可※選択項目!$B$8:$B$10,0)))</f>
        <v>0</v>
      </c>
      <c r="AB33" s="16">
        <f t="shared" si="7"/>
        <v>0</v>
      </c>
      <c r="AC33" s="16">
        <f t="shared" si="8"/>
        <v>0</v>
      </c>
      <c r="AD33" s="16" t="str">
        <f t="shared" si="9"/>
        <v/>
      </c>
      <c r="AE33" s="4">
        <f t="shared" si="10"/>
        <v>0</v>
      </c>
      <c r="AF33" s="4">
        <f t="shared" si="11"/>
        <v>0</v>
      </c>
    </row>
    <row r="34" spans="1:32" s="3" customFormat="1" ht="33" customHeight="1" x14ac:dyDescent="0.2">
      <c r="A34" s="24">
        <f t="shared" si="1"/>
        <v>23</v>
      </c>
      <c r="B34" s="25" t="str">
        <f t="shared" si="2"/>
        <v/>
      </c>
      <c r="C34" s="66"/>
      <c r="D34" s="74" t="str">
        <f t="shared" si="3"/>
        <v/>
      </c>
      <c r="E34" s="74" t="str">
        <f t="shared" si="4"/>
        <v/>
      </c>
      <c r="F34" s="81"/>
      <c r="G34" s="8"/>
      <c r="H34" s="74" t="str">
        <f>IF($C34="","",※編集不可※選択項目!$C$2)</f>
        <v/>
      </c>
      <c r="I34" s="9"/>
      <c r="J34" s="78" t="str" cm="1">
        <f t="array" ref="J34">IFERROR(_xlfn.IFS($Y34=1,"熱源水入口温度：65℃",$Y34=2,"熱源水入口温度：90℃",$Y34=3,"熱源水入口温度：70℃"),"")</f>
        <v/>
      </c>
      <c r="K34" s="9"/>
      <c r="L34" s="9"/>
      <c r="M34" s="9"/>
      <c r="N34" s="22" t="str">
        <f t="shared" si="5"/>
        <v/>
      </c>
      <c r="O34" s="28" t="str">
        <f t="shared" si="6"/>
        <v/>
      </c>
      <c r="P34" s="71"/>
      <c r="Q34" s="8"/>
      <c r="R34" s="29"/>
      <c r="S34" s="96"/>
      <c r="T34" s="54"/>
      <c r="U34" s="60"/>
      <c r="V34" s="61"/>
      <c r="W34" s="62"/>
      <c r="X34" s="4"/>
      <c r="Y34" s="4">
        <f>IF($I34="",0,MATCH($I34,※編集不可※選択項目!$D$2:$D$4,0))</f>
        <v>0</v>
      </c>
      <c r="Z34" s="4">
        <f>IF($J34="",0,MATCH($J34,※編集不可※選択項目!$E$2:$E$4,0))</f>
        <v>0</v>
      </c>
      <c r="AA34" s="4">
        <f>IF($Y34=0,0,INDEX(※編集不可※選択項目!$F$8:$F$10,MATCH($Y34&amp;"-"&amp;$Z34,※編集不可※選択項目!$B$8:$B$10,0)))</f>
        <v>0</v>
      </c>
      <c r="AB34" s="16">
        <f t="shared" si="7"/>
        <v>0</v>
      </c>
      <c r="AC34" s="16">
        <f t="shared" si="8"/>
        <v>0</v>
      </c>
      <c r="AD34" s="16" t="str">
        <f t="shared" si="9"/>
        <v/>
      </c>
      <c r="AE34" s="4">
        <f t="shared" si="10"/>
        <v>0</v>
      </c>
      <c r="AF34" s="4">
        <f t="shared" si="11"/>
        <v>0</v>
      </c>
    </row>
    <row r="35" spans="1:32" s="3" customFormat="1" ht="33" customHeight="1" x14ac:dyDescent="0.2">
      <c r="A35" s="24">
        <f t="shared" si="1"/>
        <v>24</v>
      </c>
      <c r="B35" s="25" t="str">
        <f t="shared" si="2"/>
        <v/>
      </c>
      <c r="C35" s="66"/>
      <c r="D35" s="74" t="str">
        <f t="shared" si="3"/>
        <v/>
      </c>
      <c r="E35" s="74" t="str">
        <f t="shared" si="4"/>
        <v/>
      </c>
      <c r="F35" s="81"/>
      <c r="G35" s="8"/>
      <c r="H35" s="74" t="str">
        <f>IF($C35="","",※編集不可※選択項目!$C$2)</f>
        <v/>
      </c>
      <c r="I35" s="9"/>
      <c r="J35" s="78" t="str" cm="1">
        <f t="array" ref="J35">IFERROR(_xlfn.IFS($Y35=1,"熱源水入口温度：65℃",$Y35=2,"熱源水入口温度：90℃",$Y35=3,"熱源水入口温度：70℃"),"")</f>
        <v/>
      </c>
      <c r="K35" s="9"/>
      <c r="L35" s="9"/>
      <c r="M35" s="9"/>
      <c r="N35" s="22" t="str">
        <f t="shared" si="5"/>
        <v/>
      </c>
      <c r="O35" s="28" t="str">
        <f t="shared" si="6"/>
        <v/>
      </c>
      <c r="P35" s="71"/>
      <c r="Q35" s="8"/>
      <c r="R35" s="29"/>
      <c r="S35" s="96"/>
      <c r="T35" s="54"/>
      <c r="U35" s="60"/>
      <c r="V35" s="61"/>
      <c r="W35" s="62"/>
      <c r="X35" s="4"/>
      <c r="Y35" s="4">
        <f>IF($I35="",0,MATCH($I35,※編集不可※選択項目!$D$2:$D$4,0))</f>
        <v>0</v>
      </c>
      <c r="Z35" s="4">
        <f>IF($J35="",0,MATCH($J35,※編集不可※選択項目!$E$2:$E$4,0))</f>
        <v>0</v>
      </c>
      <c r="AA35" s="4">
        <f>IF($Y35=0,0,INDEX(※編集不可※選択項目!$F$8:$F$10,MATCH($Y35&amp;"-"&amp;$Z35,※編集不可※選択項目!$B$8:$B$10,0)))</f>
        <v>0</v>
      </c>
      <c r="AB35" s="16">
        <f t="shared" si="7"/>
        <v>0</v>
      </c>
      <c r="AC35" s="16">
        <f t="shared" si="8"/>
        <v>0</v>
      </c>
      <c r="AD35" s="16" t="str">
        <f t="shared" si="9"/>
        <v/>
      </c>
      <c r="AE35" s="4">
        <f t="shared" si="10"/>
        <v>0</v>
      </c>
      <c r="AF35" s="4">
        <f t="shared" si="11"/>
        <v>0</v>
      </c>
    </row>
    <row r="36" spans="1:32" s="3" customFormat="1" ht="33" customHeight="1" x14ac:dyDescent="0.2">
      <c r="A36" s="24">
        <f t="shared" si="1"/>
        <v>25</v>
      </c>
      <c r="B36" s="25" t="str">
        <f t="shared" si="2"/>
        <v/>
      </c>
      <c r="C36" s="66"/>
      <c r="D36" s="74" t="str">
        <f t="shared" si="3"/>
        <v/>
      </c>
      <c r="E36" s="74" t="str">
        <f t="shared" si="4"/>
        <v/>
      </c>
      <c r="F36" s="81"/>
      <c r="G36" s="8"/>
      <c r="H36" s="74" t="str">
        <f>IF($C36="","",※編集不可※選択項目!$C$2)</f>
        <v/>
      </c>
      <c r="I36" s="9"/>
      <c r="J36" s="78" t="str" cm="1">
        <f t="array" ref="J36">IFERROR(_xlfn.IFS($Y36=1,"熱源水入口温度：65℃",$Y36=2,"熱源水入口温度：90℃",$Y36=3,"熱源水入口温度：70℃"),"")</f>
        <v/>
      </c>
      <c r="K36" s="9"/>
      <c r="L36" s="9"/>
      <c r="M36" s="9"/>
      <c r="N36" s="22" t="str">
        <f t="shared" si="5"/>
        <v/>
      </c>
      <c r="O36" s="28" t="str">
        <f t="shared" si="6"/>
        <v/>
      </c>
      <c r="P36" s="71"/>
      <c r="Q36" s="8"/>
      <c r="R36" s="29"/>
      <c r="S36" s="96"/>
      <c r="T36" s="54"/>
      <c r="U36" s="60"/>
      <c r="V36" s="61"/>
      <c r="W36" s="62"/>
      <c r="X36" s="4"/>
      <c r="Y36" s="4">
        <f>IF($I36="",0,MATCH($I36,※編集不可※選択項目!$D$2:$D$4,0))</f>
        <v>0</v>
      </c>
      <c r="Z36" s="4">
        <f>IF($J36="",0,MATCH($J36,※編集不可※選択項目!$E$2:$E$4,0))</f>
        <v>0</v>
      </c>
      <c r="AA36" s="4">
        <f>IF($Y36=0,0,INDEX(※編集不可※選択項目!$F$8:$F$10,MATCH($Y36&amp;"-"&amp;$Z36,※編集不可※選択項目!$B$8:$B$10,0)))</f>
        <v>0</v>
      </c>
      <c r="AB36" s="16">
        <f t="shared" si="7"/>
        <v>0</v>
      </c>
      <c r="AC36" s="16">
        <f t="shared" si="8"/>
        <v>0</v>
      </c>
      <c r="AD36" s="16" t="str">
        <f t="shared" si="9"/>
        <v/>
      </c>
      <c r="AE36" s="4">
        <f t="shared" si="10"/>
        <v>0</v>
      </c>
      <c r="AF36" s="4">
        <f t="shared" si="11"/>
        <v>0</v>
      </c>
    </row>
    <row r="37" spans="1:32" s="3" customFormat="1" ht="33" customHeight="1" x14ac:dyDescent="0.2">
      <c r="A37" s="24">
        <f t="shared" si="1"/>
        <v>26</v>
      </c>
      <c r="B37" s="25" t="str">
        <f t="shared" si="2"/>
        <v/>
      </c>
      <c r="C37" s="66"/>
      <c r="D37" s="74" t="str">
        <f t="shared" si="3"/>
        <v/>
      </c>
      <c r="E37" s="74" t="str">
        <f t="shared" si="4"/>
        <v/>
      </c>
      <c r="F37" s="81"/>
      <c r="G37" s="8"/>
      <c r="H37" s="74" t="str">
        <f>IF($C37="","",※編集不可※選択項目!$C$2)</f>
        <v/>
      </c>
      <c r="I37" s="9"/>
      <c r="J37" s="78" t="str" cm="1">
        <f t="array" ref="J37">IFERROR(_xlfn.IFS($Y37=1,"熱源水入口温度：65℃",$Y37=2,"熱源水入口温度：90℃",$Y37=3,"熱源水入口温度：70℃"),"")</f>
        <v/>
      </c>
      <c r="K37" s="9"/>
      <c r="L37" s="9"/>
      <c r="M37" s="9"/>
      <c r="N37" s="22" t="str">
        <f t="shared" si="5"/>
        <v/>
      </c>
      <c r="O37" s="28" t="str">
        <f t="shared" si="6"/>
        <v/>
      </c>
      <c r="P37" s="71"/>
      <c r="Q37" s="8"/>
      <c r="R37" s="29"/>
      <c r="S37" s="96"/>
      <c r="T37" s="54"/>
      <c r="U37" s="60"/>
      <c r="V37" s="61"/>
      <c r="W37" s="62"/>
      <c r="X37" s="4"/>
      <c r="Y37" s="4">
        <f>IF($I37="",0,MATCH($I37,※編集不可※選択項目!$D$2:$D$4,0))</f>
        <v>0</v>
      </c>
      <c r="Z37" s="4">
        <f>IF($J37="",0,MATCH($J37,※編集不可※選択項目!$E$2:$E$4,0))</f>
        <v>0</v>
      </c>
      <c r="AA37" s="4">
        <f>IF($Y37=0,0,INDEX(※編集不可※選択項目!$F$8:$F$10,MATCH($Y37&amp;"-"&amp;$Z37,※編集不可※選択項目!$B$8:$B$10,0)))</f>
        <v>0</v>
      </c>
      <c r="AB37" s="16">
        <f t="shared" si="7"/>
        <v>0</v>
      </c>
      <c r="AC37" s="16">
        <f t="shared" si="8"/>
        <v>0</v>
      </c>
      <c r="AD37" s="16" t="str">
        <f t="shared" si="9"/>
        <v/>
      </c>
      <c r="AE37" s="4">
        <f t="shared" si="10"/>
        <v>0</v>
      </c>
      <c r="AF37" s="4">
        <f t="shared" si="11"/>
        <v>0</v>
      </c>
    </row>
    <row r="38" spans="1:32" s="3" customFormat="1" ht="33" customHeight="1" x14ac:dyDescent="0.2">
      <c r="A38" s="24">
        <f t="shared" si="1"/>
        <v>27</v>
      </c>
      <c r="B38" s="25" t="str">
        <f t="shared" si="2"/>
        <v/>
      </c>
      <c r="C38" s="66"/>
      <c r="D38" s="74" t="str">
        <f t="shared" si="3"/>
        <v/>
      </c>
      <c r="E38" s="74" t="str">
        <f t="shared" si="4"/>
        <v/>
      </c>
      <c r="F38" s="81"/>
      <c r="G38" s="8"/>
      <c r="H38" s="74" t="str">
        <f>IF($C38="","",※編集不可※選択項目!$C$2)</f>
        <v/>
      </c>
      <c r="I38" s="9"/>
      <c r="J38" s="78" t="str" cm="1">
        <f t="array" ref="J38">IFERROR(_xlfn.IFS($Y38=1,"熱源水入口温度：65℃",$Y38=2,"熱源水入口温度：90℃",$Y38=3,"熱源水入口温度：70℃"),"")</f>
        <v/>
      </c>
      <c r="K38" s="9"/>
      <c r="L38" s="9"/>
      <c r="M38" s="9"/>
      <c r="N38" s="22" t="str">
        <f t="shared" si="5"/>
        <v/>
      </c>
      <c r="O38" s="28" t="str">
        <f t="shared" si="6"/>
        <v/>
      </c>
      <c r="P38" s="71"/>
      <c r="Q38" s="8"/>
      <c r="R38" s="29"/>
      <c r="S38" s="96"/>
      <c r="T38" s="54"/>
      <c r="U38" s="60"/>
      <c r="V38" s="61"/>
      <c r="W38" s="62"/>
      <c r="X38" s="4"/>
      <c r="Y38" s="4">
        <f>IF($I38="",0,MATCH($I38,※編集不可※選択項目!$D$2:$D$4,0))</f>
        <v>0</v>
      </c>
      <c r="Z38" s="4">
        <f>IF($J38="",0,MATCH($J38,※編集不可※選択項目!$E$2:$E$4,0))</f>
        <v>0</v>
      </c>
      <c r="AA38" s="4">
        <f>IF($Y38=0,0,INDEX(※編集不可※選択項目!$F$8:$F$10,MATCH($Y38&amp;"-"&amp;$Z38,※編集不可※選択項目!$B$8:$B$10,0)))</f>
        <v>0</v>
      </c>
      <c r="AB38" s="16">
        <f t="shared" si="7"/>
        <v>0</v>
      </c>
      <c r="AC38" s="16">
        <f t="shared" si="8"/>
        <v>0</v>
      </c>
      <c r="AD38" s="16" t="str">
        <f t="shared" si="9"/>
        <v/>
      </c>
      <c r="AE38" s="4">
        <f t="shared" si="10"/>
        <v>0</v>
      </c>
      <c r="AF38" s="4">
        <f t="shared" si="11"/>
        <v>0</v>
      </c>
    </row>
    <row r="39" spans="1:32" s="3" customFormat="1" ht="33" customHeight="1" x14ac:dyDescent="0.2">
      <c r="A39" s="24">
        <f t="shared" si="1"/>
        <v>28</v>
      </c>
      <c r="B39" s="25" t="str">
        <f t="shared" si="2"/>
        <v/>
      </c>
      <c r="C39" s="66"/>
      <c r="D39" s="74" t="str">
        <f t="shared" si="3"/>
        <v/>
      </c>
      <c r="E39" s="74" t="str">
        <f t="shared" si="4"/>
        <v/>
      </c>
      <c r="F39" s="81"/>
      <c r="G39" s="8"/>
      <c r="H39" s="74" t="str">
        <f>IF($C39="","",※編集不可※選択項目!$C$2)</f>
        <v/>
      </c>
      <c r="I39" s="9"/>
      <c r="J39" s="78" t="str" cm="1">
        <f t="array" ref="J39">IFERROR(_xlfn.IFS($Y39=1,"熱源水入口温度：65℃",$Y39=2,"熱源水入口温度：90℃",$Y39=3,"熱源水入口温度：70℃"),"")</f>
        <v/>
      </c>
      <c r="K39" s="9"/>
      <c r="L39" s="9"/>
      <c r="M39" s="9"/>
      <c r="N39" s="22" t="str">
        <f t="shared" si="5"/>
        <v/>
      </c>
      <c r="O39" s="28" t="str">
        <f t="shared" si="6"/>
        <v/>
      </c>
      <c r="P39" s="71"/>
      <c r="Q39" s="8"/>
      <c r="R39" s="29"/>
      <c r="S39" s="96"/>
      <c r="T39" s="54"/>
      <c r="U39" s="60"/>
      <c r="V39" s="61"/>
      <c r="W39" s="62"/>
      <c r="X39" s="4"/>
      <c r="Y39" s="4">
        <f>IF($I39="",0,MATCH($I39,※編集不可※選択項目!$D$2:$D$4,0))</f>
        <v>0</v>
      </c>
      <c r="Z39" s="4">
        <f>IF($J39="",0,MATCH($J39,※編集不可※選択項目!$E$2:$E$4,0))</f>
        <v>0</v>
      </c>
      <c r="AA39" s="4">
        <f>IF($Y39=0,0,INDEX(※編集不可※選択項目!$F$8:$F$10,MATCH($Y39&amp;"-"&amp;$Z39,※編集不可※選択項目!$B$8:$B$10,0)))</f>
        <v>0</v>
      </c>
      <c r="AB39" s="16">
        <f t="shared" si="7"/>
        <v>0</v>
      </c>
      <c r="AC39" s="16">
        <f t="shared" si="8"/>
        <v>0</v>
      </c>
      <c r="AD39" s="16" t="str">
        <f t="shared" si="9"/>
        <v/>
      </c>
      <c r="AE39" s="4">
        <f t="shared" si="10"/>
        <v>0</v>
      </c>
      <c r="AF39" s="4">
        <f t="shared" si="11"/>
        <v>0</v>
      </c>
    </row>
    <row r="40" spans="1:32" s="3" customFormat="1" ht="33" customHeight="1" x14ac:dyDescent="0.2">
      <c r="A40" s="24">
        <f t="shared" si="1"/>
        <v>29</v>
      </c>
      <c r="B40" s="25" t="str">
        <f t="shared" si="2"/>
        <v/>
      </c>
      <c r="C40" s="66"/>
      <c r="D40" s="74" t="str">
        <f t="shared" si="3"/>
        <v/>
      </c>
      <c r="E40" s="74" t="str">
        <f t="shared" si="4"/>
        <v/>
      </c>
      <c r="F40" s="81"/>
      <c r="G40" s="8"/>
      <c r="H40" s="74" t="str">
        <f>IF($C40="","",※編集不可※選択項目!$C$2)</f>
        <v/>
      </c>
      <c r="I40" s="9"/>
      <c r="J40" s="78" t="str" cm="1">
        <f t="array" ref="J40">IFERROR(_xlfn.IFS($Y40=1,"熱源水入口温度：65℃",$Y40=2,"熱源水入口温度：90℃",$Y40=3,"熱源水入口温度：70℃"),"")</f>
        <v/>
      </c>
      <c r="K40" s="9"/>
      <c r="L40" s="9"/>
      <c r="M40" s="9"/>
      <c r="N40" s="22" t="str">
        <f t="shared" si="5"/>
        <v/>
      </c>
      <c r="O40" s="28" t="str">
        <f t="shared" si="6"/>
        <v/>
      </c>
      <c r="P40" s="71"/>
      <c r="Q40" s="8"/>
      <c r="R40" s="29"/>
      <c r="S40" s="96"/>
      <c r="T40" s="54"/>
      <c r="U40" s="60"/>
      <c r="V40" s="61"/>
      <c r="W40" s="62"/>
      <c r="X40" s="4"/>
      <c r="Y40" s="4">
        <f>IF($I40="",0,MATCH($I40,※編集不可※選択項目!$D$2:$D$4,0))</f>
        <v>0</v>
      </c>
      <c r="Z40" s="4">
        <f>IF($J40="",0,MATCH($J40,※編集不可※選択項目!$E$2:$E$4,0))</f>
        <v>0</v>
      </c>
      <c r="AA40" s="4">
        <f>IF($Y40=0,0,INDEX(※編集不可※選択項目!$F$8:$F$10,MATCH($Y40&amp;"-"&amp;$Z40,※編集不可※選択項目!$B$8:$B$10,0)))</f>
        <v>0</v>
      </c>
      <c r="AB40" s="16">
        <f t="shared" si="7"/>
        <v>0</v>
      </c>
      <c r="AC40" s="16">
        <f t="shared" si="8"/>
        <v>0</v>
      </c>
      <c r="AD40" s="16" t="str">
        <f t="shared" si="9"/>
        <v/>
      </c>
      <c r="AE40" s="4">
        <f t="shared" si="10"/>
        <v>0</v>
      </c>
      <c r="AF40" s="4">
        <f t="shared" si="11"/>
        <v>0</v>
      </c>
    </row>
    <row r="41" spans="1:32" s="3" customFormat="1" ht="33" customHeight="1" x14ac:dyDescent="0.2">
      <c r="A41" s="24">
        <f t="shared" si="1"/>
        <v>30</v>
      </c>
      <c r="B41" s="25" t="str">
        <f t="shared" si="2"/>
        <v/>
      </c>
      <c r="C41" s="66"/>
      <c r="D41" s="74" t="str">
        <f t="shared" si="3"/>
        <v/>
      </c>
      <c r="E41" s="74" t="str">
        <f t="shared" si="4"/>
        <v/>
      </c>
      <c r="F41" s="81"/>
      <c r="G41" s="8"/>
      <c r="H41" s="74" t="str">
        <f>IF($C41="","",※編集不可※選択項目!$C$2)</f>
        <v/>
      </c>
      <c r="I41" s="9"/>
      <c r="J41" s="78" t="str" cm="1">
        <f t="array" ref="J41">IFERROR(_xlfn.IFS($Y41=1,"熱源水入口温度：65℃",$Y41=2,"熱源水入口温度：90℃",$Y41=3,"熱源水入口温度：70℃"),"")</f>
        <v/>
      </c>
      <c r="K41" s="9"/>
      <c r="L41" s="9"/>
      <c r="M41" s="9"/>
      <c r="N41" s="22" t="str">
        <f t="shared" si="5"/>
        <v/>
      </c>
      <c r="O41" s="28" t="str">
        <f t="shared" si="6"/>
        <v/>
      </c>
      <c r="P41" s="71"/>
      <c r="Q41" s="8"/>
      <c r="R41" s="29"/>
      <c r="S41" s="96"/>
      <c r="T41" s="54"/>
      <c r="U41" s="60"/>
      <c r="V41" s="61"/>
      <c r="W41" s="62"/>
      <c r="X41" s="4"/>
      <c r="Y41" s="4">
        <f>IF($I41="",0,MATCH($I41,※編集不可※選択項目!$D$2:$D$4,0))</f>
        <v>0</v>
      </c>
      <c r="Z41" s="4">
        <f>IF($J41="",0,MATCH($J41,※編集不可※選択項目!$E$2:$E$4,0))</f>
        <v>0</v>
      </c>
      <c r="AA41" s="4">
        <f>IF($Y41=0,0,INDEX(※編集不可※選択項目!$F$8:$F$10,MATCH($Y41&amp;"-"&amp;$Z41,※編集不可※選択項目!$B$8:$B$10,0)))</f>
        <v>0</v>
      </c>
      <c r="AB41" s="16">
        <f t="shared" si="7"/>
        <v>0</v>
      </c>
      <c r="AC41" s="16">
        <f t="shared" si="8"/>
        <v>0</v>
      </c>
      <c r="AD41" s="16" t="str">
        <f t="shared" si="9"/>
        <v/>
      </c>
      <c r="AE41" s="4">
        <f t="shared" si="10"/>
        <v>0</v>
      </c>
      <c r="AF41" s="4">
        <f t="shared" si="11"/>
        <v>0</v>
      </c>
    </row>
    <row r="42" spans="1:32" s="3" customFormat="1" ht="33" customHeight="1" x14ac:dyDescent="0.2">
      <c r="A42" s="24">
        <f t="shared" si="1"/>
        <v>31</v>
      </c>
      <c r="B42" s="25" t="str">
        <f t="shared" si="2"/>
        <v/>
      </c>
      <c r="C42" s="66"/>
      <c r="D42" s="74" t="str">
        <f t="shared" si="3"/>
        <v/>
      </c>
      <c r="E42" s="74" t="str">
        <f t="shared" si="4"/>
        <v/>
      </c>
      <c r="F42" s="81"/>
      <c r="G42" s="8"/>
      <c r="H42" s="74" t="str">
        <f>IF($C42="","",※編集不可※選択項目!$C$2)</f>
        <v/>
      </c>
      <c r="I42" s="9"/>
      <c r="J42" s="78" t="str" cm="1">
        <f t="array" ref="J42">IFERROR(_xlfn.IFS($Y42=1,"熱源水入口温度：65℃",$Y42=2,"熱源水入口温度：90℃",$Y42=3,"熱源水入口温度：70℃"),"")</f>
        <v/>
      </c>
      <c r="K42" s="9"/>
      <c r="L42" s="9"/>
      <c r="M42" s="9"/>
      <c r="N42" s="22" t="str">
        <f t="shared" si="5"/>
        <v/>
      </c>
      <c r="O42" s="28" t="str">
        <f t="shared" si="6"/>
        <v/>
      </c>
      <c r="P42" s="71"/>
      <c r="Q42" s="8"/>
      <c r="R42" s="29"/>
      <c r="S42" s="96"/>
      <c r="T42" s="54"/>
      <c r="U42" s="60"/>
      <c r="V42" s="61"/>
      <c r="W42" s="62"/>
      <c r="X42" s="4"/>
      <c r="Y42" s="4">
        <f>IF($I42="",0,MATCH($I42,※編集不可※選択項目!$D$2:$D$4,0))</f>
        <v>0</v>
      </c>
      <c r="Z42" s="4">
        <f>IF($J42="",0,MATCH($J42,※編集不可※選択項目!$E$2:$E$4,0))</f>
        <v>0</v>
      </c>
      <c r="AA42" s="4">
        <f>IF($Y42=0,0,INDEX(※編集不可※選択項目!$F$8:$F$10,MATCH($Y42&amp;"-"&amp;$Z42,※編集不可※選択項目!$B$8:$B$10,0)))</f>
        <v>0</v>
      </c>
      <c r="AB42" s="16">
        <f t="shared" si="7"/>
        <v>0</v>
      </c>
      <c r="AC42" s="16">
        <f t="shared" si="8"/>
        <v>0</v>
      </c>
      <c r="AD42" s="16" t="str">
        <f t="shared" si="9"/>
        <v/>
      </c>
      <c r="AE42" s="4">
        <f t="shared" si="10"/>
        <v>0</v>
      </c>
      <c r="AF42" s="4">
        <f t="shared" si="11"/>
        <v>0</v>
      </c>
    </row>
    <row r="43" spans="1:32" s="3" customFormat="1" ht="33" customHeight="1" x14ac:dyDescent="0.2">
      <c r="A43" s="24">
        <f t="shared" si="1"/>
        <v>32</v>
      </c>
      <c r="B43" s="25" t="str">
        <f t="shared" si="2"/>
        <v/>
      </c>
      <c r="C43" s="66"/>
      <c r="D43" s="74" t="str">
        <f t="shared" si="3"/>
        <v/>
      </c>
      <c r="E43" s="74" t="str">
        <f t="shared" si="4"/>
        <v/>
      </c>
      <c r="F43" s="81"/>
      <c r="G43" s="8"/>
      <c r="H43" s="74" t="str">
        <f>IF($C43="","",※編集不可※選択項目!$C$2)</f>
        <v/>
      </c>
      <c r="I43" s="9"/>
      <c r="J43" s="78" t="str" cm="1">
        <f t="array" ref="J43">IFERROR(_xlfn.IFS($Y43=1,"熱源水入口温度：65℃",$Y43=2,"熱源水入口温度：90℃",$Y43=3,"熱源水入口温度：70℃"),"")</f>
        <v/>
      </c>
      <c r="K43" s="9"/>
      <c r="L43" s="9"/>
      <c r="M43" s="9"/>
      <c r="N43" s="22" t="str">
        <f t="shared" si="5"/>
        <v/>
      </c>
      <c r="O43" s="28" t="str">
        <f t="shared" si="6"/>
        <v/>
      </c>
      <c r="P43" s="71"/>
      <c r="Q43" s="8"/>
      <c r="R43" s="29"/>
      <c r="S43" s="96"/>
      <c r="T43" s="54"/>
      <c r="U43" s="60"/>
      <c r="V43" s="61"/>
      <c r="W43" s="62"/>
      <c r="X43" s="4"/>
      <c r="Y43" s="4">
        <f>IF($I43="",0,MATCH($I43,※編集不可※選択項目!$D$2:$D$4,0))</f>
        <v>0</v>
      </c>
      <c r="Z43" s="4">
        <f>IF($J43="",0,MATCH($J43,※編集不可※選択項目!$E$2:$E$4,0))</f>
        <v>0</v>
      </c>
      <c r="AA43" s="4">
        <f>IF($Y43=0,0,INDEX(※編集不可※選択項目!$F$8:$F$10,MATCH($Y43&amp;"-"&amp;$Z43,※編集不可※選択項目!$B$8:$B$10,0)))</f>
        <v>0</v>
      </c>
      <c r="AB43" s="16">
        <f t="shared" si="7"/>
        <v>0</v>
      </c>
      <c r="AC43" s="16">
        <f t="shared" si="8"/>
        <v>0</v>
      </c>
      <c r="AD43" s="16" t="str">
        <f t="shared" si="9"/>
        <v/>
      </c>
      <c r="AE43" s="4">
        <f t="shared" si="10"/>
        <v>0</v>
      </c>
      <c r="AF43" s="4">
        <f t="shared" si="11"/>
        <v>0</v>
      </c>
    </row>
    <row r="44" spans="1:32" s="3" customFormat="1" ht="33" customHeight="1" x14ac:dyDescent="0.2">
      <c r="A44" s="24">
        <f t="shared" si="1"/>
        <v>33</v>
      </c>
      <c r="B44" s="25" t="str">
        <f t="shared" si="2"/>
        <v/>
      </c>
      <c r="C44" s="66"/>
      <c r="D44" s="74" t="str">
        <f t="shared" si="3"/>
        <v/>
      </c>
      <c r="E44" s="74" t="str">
        <f t="shared" si="4"/>
        <v/>
      </c>
      <c r="F44" s="81"/>
      <c r="G44" s="8"/>
      <c r="H44" s="74" t="str">
        <f>IF($C44="","",※編集不可※選択項目!$C$2)</f>
        <v/>
      </c>
      <c r="I44" s="9"/>
      <c r="J44" s="78" t="str" cm="1">
        <f t="array" ref="J44">IFERROR(_xlfn.IFS($Y44=1,"熱源水入口温度：65℃",$Y44=2,"熱源水入口温度：90℃",$Y44=3,"熱源水入口温度：70℃"),"")</f>
        <v/>
      </c>
      <c r="K44" s="9"/>
      <c r="L44" s="9"/>
      <c r="M44" s="9"/>
      <c r="N44" s="22" t="str">
        <f t="shared" si="5"/>
        <v/>
      </c>
      <c r="O44" s="28" t="str">
        <f t="shared" si="6"/>
        <v/>
      </c>
      <c r="P44" s="71"/>
      <c r="Q44" s="8"/>
      <c r="R44" s="29"/>
      <c r="S44" s="96"/>
      <c r="T44" s="54"/>
      <c r="U44" s="60"/>
      <c r="V44" s="61"/>
      <c r="W44" s="62"/>
      <c r="X44" s="4"/>
      <c r="Y44" s="4">
        <f>IF($I44="",0,MATCH($I44,※編集不可※選択項目!$D$2:$D$4,0))</f>
        <v>0</v>
      </c>
      <c r="Z44" s="4">
        <f>IF($J44="",0,MATCH($J44,※編集不可※選択項目!$E$2:$E$4,0))</f>
        <v>0</v>
      </c>
      <c r="AA44" s="4">
        <f>IF($Y44=0,0,INDEX(※編集不可※選択項目!$F$8:$F$10,MATCH($Y44&amp;"-"&amp;$Z44,※編集不可※選択項目!$B$8:$B$10,0)))</f>
        <v>0</v>
      </c>
      <c r="AB44" s="16">
        <f t="shared" si="7"/>
        <v>0</v>
      </c>
      <c r="AC44" s="16">
        <f t="shared" si="8"/>
        <v>0</v>
      </c>
      <c r="AD44" s="16" t="str">
        <f t="shared" si="9"/>
        <v/>
      </c>
      <c r="AE44" s="4">
        <f t="shared" si="10"/>
        <v>0</v>
      </c>
      <c r="AF44" s="4">
        <f t="shared" si="11"/>
        <v>0</v>
      </c>
    </row>
    <row r="45" spans="1:32" s="3" customFormat="1" ht="33" customHeight="1" x14ac:dyDescent="0.2">
      <c r="A45" s="24">
        <f t="shared" si="1"/>
        <v>34</v>
      </c>
      <c r="B45" s="25" t="str">
        <f t="shared" si="2"/>
        <v/>
      </c>
      <c r="C45" s="66"/>
      <c r="D45" s="74" t="str">
        <f t="shared" si="3"/>
        <v/>
      </c>
      <c r="E45" s="74" t="str">
        <f t="shared" si="4"/>
        <v/>
      </c>
      <c r="F45" s="81"/>
      <c r="G45" s="8"/>
      <c r="H45" s="74" t="str">
        <f>IF($C45="","",※編集不可※選択項目!$C$2)</f>
        <v/>
      </c>
      <c r="I45" s="9"/>
      <c r="J45" s="78" t="str" cm="1">
        <f t="array" ref="J45">IFERROR(_xlfn.IFS($Y45=1,"熱源水入口温度：65℃",$Y45=2,"熱源水入口温度：90℃",$Y45=3,"熱源水入口温度：70℃"),"")</f>
        <v/>
      </c>
      <c r="K45" s="9"/>
      <c r="L45" s="9"/>
      <c r="M45" s="9"/>
      <c r="N45" s="22" t="str">
        <f t="shared" si="5"/>
        <v/>
      </c>
      <c r="O45" s="28" t="str">
        <f t="shared" si="6"/>
        <v/>
      </c>
      <c r="P45" s="71"/>
      <c r="Q45" s="8"/>
      <c r="R45" s="29"/>
      <c r="S45" s="96"/>
      <c r="T45" s="54"/>
      <c r="U45" s="60"/>
      <c r="V45" s="61"/>
      <c r="W45" s="62"/>
      <c r="X45" s="4"/>
      <c r="Y45" s="4">
        <f>IF($I45="",0,MATCH($I45,※編集不可※選択項目!$D$2:$D$4,0))</f>
        <v>0</v>
      </c>
      <c r="Z45" s="4">
        <f>IF($J45="",0,MATCH($J45,※編集不可※選択項目!$E$2:$E$4,0))</f>
        <v>0</v>
      </c>
      <c r="AA45" s="4">
        <f>IF($Y45=0,0,INDEX(※編集不可※選択項目!$F$8:$F$10,MATCH($Y45&amp;"-"&amp;$Z45,※編集不可※選択項目!$B$8:$B$10,0)))</f>
        <v>0</v>
      </c>
      <c r="AB45" s="16">
        <f t="shared" si="7"/>
        <v>0</v>
      </c>
      <c r="AC45" s="16">
        <f t="shared" si="8"/>
        <v>0</v>
      </c>
      <c r="AD45" s="16" t="str">
        <f t="shared" si="9"/>
        <v/>
      </c>
      <c r="AE45" s="4">
        <f t="shared" si="10"/>
        <v>0</v>
      </c>
      <c r="AF45" s="4">
        <f t="shared" si="11"/>
        <v>0</v>
      </c>
    </row>
    <row r="46" spans="1:32" s="3" customFormat="1" ht="33" customHeight="1" x14ac:dyDescent="0.2">
      <c r="A46" s="24">
        <f t="shared" si="1"/>
        <v>35</v>
      </c>
      <c r="B46" s="25" t="str">
        <f t="shared" si="2"/>
        <v/>
      </c>
      <c r="C46" s="66"/>
      <c r="D46" s="74" t="str">
        <f t="shared" si="3"/>
        <v/>
      </c>
      <c r="E46" s="74" t="str">
        <f t="shared" si="4"/>
        <v/>
      </c>
      <c r="F46" s="81"/>
      <c r="G46" s="8"/>
      <c r="H46" s="74" t="str">
        <f>IF($C46="","",※編集不可※選択項目!$C$2)</f>
        <v/>
      </c>
      <c r="I46" s="9"/>
      <c r="J46" s="78" t="str" cm="1">
        <f t="array" ref="J46">IFERROR(_xlfn.IFS($Y46=1,"熱源水入口温度：65℃",$Y46=2,"熱源水入口温度：90℃",$Y46=3,"熱源水入口温度：70℃"),"")</f>
        <v/>
      </c>
      <c r="K46" s="9"/>
      <c r="L46" s="9"/>
      <c r="M46" s="9"/>
      <c r="N46" s="22" t="str">
        <f t="shared" si="5"/>
        <v/>
      </c>
      <c r="O46" s="28" t="str">
        <f t="shared" si="6"/>
        <v/>
      </c>
      <c r="P46" s="71"/>
      <c r="Q46" s="8"/>
      <c r="R46" s="29"/>
      <c r="S46" s="96"/>
      <c r="T46" s="54"/>
      <c r="U46" s="60"/>
      <c r="V46" s="61"/>
      <c r="W46" s="62"/>
      <c r="X46" s="4"/>
      <c r="Y46" s="4">
        <f>IF($I46="",0,MATCH($I46,※編集不可※選択項目!$D$2:$D$4,0))</f>
        <v>0</v>
      </c>
      <c r="Z46" s="4">
        <f>IF($J46="",0,MATCH($J46,※編集不可※選択項目!$E$2:$E$4,0))</f>
        <v>0</v>
      </c>
      <c r="AA46" s="4">
        <f>IF($Y46=0,0,INDEX(※編集不可※選択項目!$F$8:$F$10,MATCH($Y46&amp;"-"&amp;$Z46,※編集不可※選択項目!$B$8:$B$10,0)))</f>
        <v>0</v>
      </c>
      <c r="AB46" s="16">
        <f t="shared" si="7"/>
        <v>0</v>
      </c>
      <c r="AC46" s="16">
        <f t="shared" si="8"/>
        <v>0</v>
      </c>
      <c r="AD46" s="16" t="str">
        <f t="shared" si="9"/>
        <v/>
      </c>
      <c r="AE46" s="4">
        <f t="shared" si="10"/>
        <v>0</v>
      </c>
      <c r="AF46" s="4">
        <f t="shared" si="11"/>
        <v>0</v>
      </c>
    </row>
    <row r="47" spans="1:32" s="3" customFormat="1" ht="33" customHeight="1" x14ac:dyDescent="0.2">
      <c r="A47" s="24">
        <f t="shared" si="1"/>
        <v>36</v>
      </c>
      <c r="B47" s="25" t="str">
        <f t="shared" si="2"/>
        <v/>
      </c>
      <c r="C47" s="66"/>
      <c r="D47" s="74" t="str">
        <f t="shared" si="3"/>
        <v/>
      </c>
      <c r="E47" s="74" t="str">
        <f t="shared" si="4"/>
        <v/>
      </c>
      <c r="F47" s="81"/>
      <c r="G47" s="8"/>
      <c r="H47" s="74" t="str">
        <f>IF($C47="","",※編集不可※選択項目!$C$2)</f>
        <v/>
      </c>
      <c r="I47" s="9"/>
      <c r="J47" s="78" t="str" cm="1">
        <f t="array" ref="J47">IFERROR(_xlfn.IFS($Y47=1,"熱源水入口温度：65℃",$Y47=2,"熱源水入口温度：90℃",$Y47=3,"熱源水入口温度：70℃"),"")</f>
        <v/>
      </c>
      <c r="K47" s="9"/>
      <c r="L47" s="9"/>
      <c r="M47" s="9"/>
      <c r="N47" s="22" t="str">
        <f t="shared" si="5"/>
        <v/>
      </c>
      <c r="O47" s="28" t="str">
        <f t="shared" si="6"/>
        <v/>
      </c>
      <c r="P47" s="71"/>
      <c r="Q47" s="8"/>
      <c r="R47" s="29"/>
      <c r="S47" s="96"/>
      <c r="T47" s="54"/>
      <c r="U47" s="60"/>
      <c r="V47" s="61"/>
      <c r="W47" s="62"/>
      <c r="X47" s="4"/>
      <c r="Y47" s="4">
        <f>IF($I47="",0,MATCH($I47,※編集不可※選択項目!$D$2:$D$4,0))</f>
        <v>0</v>
      </c>
      <c r="Z47" s="4">
        <f>IF($J47="",0,MATCH($J47,※編集不可※選択項目!$E$2:$E$4,0))</f>
        <v>0</v>
      </c>
      <c r="AA47" s="4">
        <f>IF($Y47=0,0,INDEX(※編集不可※選択項目!$F$8:$F$10,MATCH($Y47&amp;"-"&amp;$Z47,※編集不可※選択項目!$B$8:$B$10,0)))</f>
        <v>0</v>
      </c>
      <c r="AB47" s="16">
        <f t="shared" si="7"/>
        <v>0</v>
      </c>
      <c r="AC47" s="16">
        <f t="shared" si="8"/>
        <v>0</v>
      </c>
      <c r="AD47" s="16" t="str">
        <f t="shared" si="9"/>
        <v/>
      </c>
      <c r="AE47" s="4">
        <f t="shared" si="10"/>
        <v>0</v>
      </c>
      <c r="AF47" s="4">
        <f t="shared" si="11"/>
        <v>0</v>
      </c>
    </row>
    <row r="48" spans="1:32" s="3" customFormat="1" ht="33" customHeight="1" x14ac:dyDescent="0.2">
      <c r="A48" s="24">
        <f t="shared" si="1"/>
        <v>37</v>
      </c>
      <c r="B48" s="25" t="str">
        <f t="shared" si="2"/>
        <v/>
      </c>
      <c r="C48" s="66"/>
      <c r="D48" s="74" t="str">
        <f t="shared" si="3"/>
        <v/>
      </c>
      <c r="E48" s="74" t="str">
        <f t="shared" si="4"/>
        <v/>
      </c>
      <c r="F48" s="81"/>
      <c r="G48" s="8"/>
      <c r="H48" s="74" t="str">
        <f>IF($C48="","",※編集不可※選択項目!$C$2)</f>
        <v/>
      </c>
      <c r="I48" s="9"/>
      <c r="J48" s="78" t="str" cm="1">
        <f t="array" ref="J48">IFERROR(_xlfn.IFS($Y48=1,"熱源水入口温度：65℃",$Y48=2,"熱源水入口温度：90℃",$Y48=3,"熱源水入口温度：70℃"),"")</f>
        <v/>
      </c>
      <c r="K48" s="9"/>
      <c r="L48" s="9"/>
      <c r="M48" s="9"/>
      <c r="N48" s="22" t="str">
        <f t="shared" si="5"/>
        <v/>
      </c>
      <c r="O48" s="28" t="str">
        <f t="shared" si="6"/>
        <v/>
      </c>
      <c r="P48" s="71"/>
      <c r="Q48" s="8"/>
      <c r="R48" s="29"/>
      <c r="S48" s="96"/>
      <c r="T48" s="54"/>
      <c r="U48" s="60"/>
      <c r="V48" s="61"/>
      <c r="W48" s="62"/>
      <c r="X48" s="4"/>
      <c r="Y48" s="4">
        <f>IF($I48="",0,MATCH($I48,※編集不可※選択項目!$D$2:$D$4,0))</f>
        <v>0</v>
      </c>
      <c r="Z48" s="4">
        <f>IF($J48="",0,MATCH($J48,※編集不可※選択項目!$E$2:$E$4,0))</f>
        <v>0</v>
      </c>
      <c r="AA48" s="4">
        <f>IF($Y48=0,0,INDEX(※編集不可※選択項目!$F$8:$F$10,MATCH($Y48&amp;"-"&amp;$Z48,※編集不可※選択項目!$B$8:$B$10,0)))</f>
        <v>0</v>
      </c>
      <c r="AB48" s="16">
        <f t="shared" si="7"/>
        <v>0</v>
      </c>
      <c r="AC48" s="16">
        <f t="shared" si="8"/>
        <v>0</v>
      </c>
      <c r="AD48" s="16" t="str">
        <f t="shared" si="9"/>
        <v/>
      </c>
      <c r="AE48" s="4">
        <f t="shared" si="10"/>
        <v>0</v>
      </c>
      <c r="AF48" s="4">
        <f t="shared" si="11"/>
        <v>0</v>
      </c>
    </row>
    <row r="49" spans="1:32" s="3" customFormat="1" ht="33" customHeight="1" x14ac:dyDescent="0.2">
      <c r="A49" s="24">
        <f t="shared" si="1"/>
        <v>38</v>
      </c>
      <c r="B49" s="25" t="str">
        <f t="shared" si="2"/>
        <v/>
      </c>
      <c r="C49" s="66"/>
      <c r="D49" s="74" t="str">
        <f t="shared" si="3"/>
        <v/>
      </c>
      <c r="E49" s="74" t="str">
        <f t="shared" si="4"/>
        <v/>
      </c>
      <c r="F49" s="81"/>
      <c r="G49" s="8"/>
      <c r="H49" s="74" t="str">
        <f>IF($C49="","",※編集不可※選択項目!$C$2)</f>
        <v/>
      </c>
      <c r="I49" s="9"/>
      <c r="J49" s="78" t="str" cm="1">
        <f t="array" ref="J49">IFERROR(_xlfn.IFS($Y49=1,"熱源水入口温度：65℃",$Y49=2,"熱源水入口温度：90℃",$Y49=3,"熱源水入口温度：70℃"),"")</f>
        <v/>
      </c>
      <c r="K49" s="9"/>
      <c r="L49" s="9"/>
      <c r="M49" s="9"/>
      <c r="N49" s="22" t="str">
        <f t="shared" si="5"/>
        <v/>
      </c>
      <c r="O49" s="28" t="str">
        <f t="shared" si="6"/>
        <v/>
      </c>
      <c r="P49" s="71"/>
      <c r="Q49" s="8"/>
      <c r="R49" s="29"/>
      <c r="S49" s="96"/>
      <c r="T49" s="54"/>
      <c r="U49" s="60"/>
      <c r="V49" s="61"/>
      <c r="W49" s="62"/>
      <c r="X49" s="4"/>
      <c r="Y49" s="4">
        <f>IF($I49="",0,MATCH($I49,※編集不可※選択項目!$D$2:$D$4,0))</f>
        <v>0</v>
      </c>
      <c r="Z49" s="4">
        <f>IF($J49="",0,MATCH($J49,※編集不可※選択項目!$E$2:$E$4,0))</f>
        <v>0</v>
      </c>
      <c r="AA49" s="4">
        <f>IF($Y49=0,0,INDEX(※編集不可※選択項目!$F$8:$F$10,MATCH($Y49&amp;"-"&amp;$Z49,※編集不可※選択項目!$B$8:$B$10,0)))</f>
        <v>0</v>
      </c>
      <c r="AB49" s="16">
        <f t="shared" si="7"/>
        <v>0</v>
      </c>
      <c r="AC49" s="16">
        <f t="shared" si="8"/>
        <v>0</v>
      </c>
      <c r="AD49" s="16" t="str">
        <f t="shared" si="9"/>
        <v/>
      </c>
      <c r="AE49" s="4">
        <f t="shared" si="10"/>
        <v>0</v>
      </c>
      <c r="AF49" s="4">
        <f t="shared" si="11"/>
        <v>0</v>
      </c>
    </row>
    <row r="50" spans="1:32" s="3" customFormat="1" ht="33" customHeight="1" x14ac:dyDescent="0.2">
      <c r="A50" s="24">
        <f t="shared" si="1"/>
        <v>39</v>
      </c>
      <c r="B50" s="25" t="str">
        <f t="shared" si="2"/>
        <v/>
      </c>
      <c r="C50" s="66"/>
      <c r="D50" s="74" t="str">
        <f t="shared" si="3"/>
        <v/>
      </c>
      <c r="E50" s="74" t="str">
        <f t="shared" si="4"/>
        <v/>
      </c>
      <c r="F50" s="81"/>
      <c r="G50" s="8"/>
      <c r="H50" s="74" t="str">
        <f>IF($C50="","",※編集不可※選択項目!$C$2)</f>
        <v/>
      </c>
      <c r="I50" s="9"/>
      <c r="J50" s="78" t="str" cm="1">
        <f t="array" ref="J50">IFERROR(_xlfn.IFS($Y50=1,"熱源水入口温度：65℃",$Y50=2,"熱源水入口温度：90℃",$Y50=3,"熱源水入口温度：70℃"),"")</f>
        <v/>
      </c>
      <c r="K50" s="9"/>
      <c r="L50" s="9"/>
      <c r="M50" s="9"/>
      <c r="N50" s="22" t="str">
        <f t="shared" si="5"/>
        <v/>
      </c>
      <c r="O50" s="28" t="str">
        <f t="shared" si="6"/>
        <v/>
      </c>
      <c r="P50" s="71"/>
      <c r="Q50" s="8"/>
      <c r="R50" s="29"/>
      <c r="S50" s="96"/>
      <c r="T50" s="54"/>
      <c r="U50" s="60"/>
      <c r="V50" s="61"/>
      <c r="W50" s="62"/>
      <c r="X50" s="4"/>
      <c r="Y50" s="4">
        <f>IF($I50="",0,MATCH($I50,※編集不可※選択項目!$D$2:$D$4,0))</f>
        <v>0</v>
      </c>
      <c r="Z50" s="4">
        <f>IF($J50="",0,MATCH($J50,※編集不可※選択項目!$E$2:$E$4,0))</f>
        <v>0</v>
      </c>
      <c r="AA50" s="4">
        <f>IF($Y50=0,0,INDEX(※編集不可※選択項目!$F$8:$F$10,MATCH($Y50&amp;"-"&amp;$Z50,※編集不可※選択項目!$B$8:$B$10,0)))</f>
        <v>0</v>
      </c>
      <c r="AB50" s="16">
        <f t="shared" si="7"/>
        <v>0</v>
      </c>
      <c r="AC50" s="16">
        <f t="shared" si="8"/>
        <v>0</v>
      </c>
      <c r="AD50" s="16" t="str">
        <f t="shared" si="9"/>
        <v/>
      </c>
      <c r="AE50" s="4">
        <f t="shared" si="10"/>
        <v>0</v>
      </c>
      <c r="AF50" s="4">
        <f t="shared" si="11"/>
        <v>0</v>
      </c>
    </row>
    <row r="51" spans="1:32" s="3" customFormat="1" ht="33" customHeight="1" x14ac:dyDescent="0.2">
      <c r="A51" s="24">
        <f t="shared" si="1"/>
        <v>40</v>
      </c>
      <c r="B51" s="25" t="str">
        <f t="shared" si="2"/>
        <v/>
      </c>
      <c r="C51" s="66"/>
      <c r="D51" s="74" t="str">
        <f t="shared" si="3"/>
        <v/>
      </c>
      <c r="E51" s="74" t="str">
        <f t="shared" si="4"/>
        <v/>
      </c>
      <c r="F51" s="81"/>
      <c r="G51" s="8"/>
      <c r="H51" s="74" t="str">
        <f>IF($C51="","",※編集不可※選択項目!$C$2)</f>
        <v/>
      </c>
      <c r="I51" s="9"/>
      <c r="J51" s="78" t="str" cm="1">
        <f t="array" ref="J51">IFERROR(_xlfn.IFS($Y51=1,"熱源水入口温度：65℃",$Y51=2,"熱源水入口温度：90℃",$Y51=3,"熱源水入口温度：70℃"),"")</f>
        <v/>
      </c>
      <c r="K51" s="9"/>
      <c r="L51" s="9"/>
      <c r="M51" s="9"/>
      <c r="N51" s="22" t="str">
        <f t="shared" si="5"/>
        <v/>
      </c>
      <c r="O51" s="28" t="str">
        <f t="shared" si="6"/>
        <v/>
      </c>
      <c r="P51" s="71"/>
      <c r="Q51" s="8"/>
      <c r="R51" s="29"/>
      <c r="S51" s="96"/>
      <c r="T51" s="54"/>
      <c r="U51" s="60"/>
      <c r="V51" s="61"/>
      <c r="W51" s="62"/>
      <c r="X51" s="4"/>
      <c r="Y51" s="4">
        <f>IF($I51="",0,MATCH($I51,※編集不可※選択項目!$D$2:$D$4,0))</f>
        <v>0</v>
      </c>
      <c r="Z51" s="4">
        <f>IF($J51="",0,MATCH($J51,※編集不可※選択項目!$E$2:$E$4,0))</f>
        <v>0</v>
      </c>
      <c r="AA51" s="4">
        <f>IF($Y51=0,0,INDEX(※編集不可※選択項目!$F$8:$F$10,MATCH($Y51&amp;"-"&amp;$Z51,※編集不可※選択項目!$B$8:$B$10,0)))</f>
        <v>0</v>
      </c>
      <c r="AB51" s="16">
        <f t="shared" si="7"/>
        <v>0</v>
      </c>
      <c r="AC51" s="16">
        <f t="shared" si="8"/>
        <v>0</v>
      </c>
      <c r="AD51" s="16" t="str">
        <f t="shared" si="9"/>
        <v/>
      </c>
      <c r="AE51" s="4">
        <f t="shared" si="10"/>
        <v>0</v>
      </c>
      <c r="AF51" s="4">
        <f t="shared" si="11"/>
        <v>0</v>
      </c>
    </row>
    <row r="52" spans="1:32" s="3" customFormat="1" ht="33" customHeight="1" x14ac:dyDescent="0.2">
      <c r="A52" s="24">
        <f t="shared" si="1"/>
        <v>41</v>
      </c>
      <c r="B52" s="25" t="str">
        <f t="shared" si="2"/>
        <v/>
      </c>
      <c r="C52" s="66"/>
      <c r="D52" s="74" t="str">
        <f t="shared" si="3"/>
        <v/>
      </c>
      <c r="E52" s="74" t="str">
        <f t="shared" si="4"/>
        <v/>
      </c>
      <c r="F52" s="81"/>
      <c r="G52" s="8"/>
      <c r="H52" s="74" t="str">
        <f>IF($C52="","",※編集不可※選択項目!$C$2)</f>
        <v/>
      </c>
      <c r="I52" s="9"/>
      <c r="J52" s="78" t="str" cm="1">
        <f t="array" ref="J52">IFERROR(_xlfn.IFS($Y52=1,"熱源水入口温度：65℃",$Y52=2,"熱源水入口温度：90℃",$Y52=3,"熱源水入口温度：70℃"),"")</f>
        <v/>
      </c>
      <c r="K52" s="9"/>
      <c r="L52" s="9"/>
      <c r="M52" s="9"/>
      <c r="N52" s="22" t="str">
        <f t="shared" si="5"/>
        <v/>
      </c>
      <c r="O52" s="28" t="str">
        <f t="shared" si="6"/>
        <v/>
      </c>
      <c r="P52" s="71"/>
      <c r="Q52" s="8"/>
      <c r="R52" s="29"/>
      <c r="S52" s="96"/>
      <c r="T52" s="54"/>
      <c r="U52" s="60"/>
      <c r="V52" s="61"/>
      <c r="W52" s="62"/>
      <c r="X52" s="4"/>
      <c r="Y52" s="4">
        <f>IF($I52="",0,MATCH($I52,※編集不可※選択項目!$D$2:$D$4,0))</f>
        <v>0</v>
      </c>
      <c r="Z52" s="4">
        <f>IF($J52="",0,MATCH($J52,※編集不可※選択項目!$E$2:$E$4,0))</f>
        <v>0</v>
      </c>
      <c r="AA52" s="4">
        <f>IF($Y52=0,0,INDEX(※編集不可※選択項目!$F$8:$F$10,MATCH($Y52&amp;"-"&amp;$Z52,※編集不可※選択項目!$B$8:$B$10,0)))</f>
        <v>0</v>
      </c>
      <c r="AB52" s="16">
        <f t="shared" si="7"/>
        <v>0</v>
      </c>
      <c r="AC52" s="16">
        <f t="shared" si="8"/>
        <v>0</v>
      </c>
      <c r="AD52" s="16" t="str">
        <f t="shared" si="9"/>
        <v/>
      </c>
      <c r="AE52" s="4">
        <f t="shared" si="10"/>
        <v>0</v>
      </c>
      <c r="AF52" s="4">
        <f t="shared" si="11"/>
        <v>0</v>
      </c>
    </row>
    <row r="53" spans="1:32" s="3" customFormat="1" ht="33" customHeight="1" x14ac:dyDescent="0.2">
      <c r="A53" s="24">
        <f t="shared" si="1"/>
        <v>42</v>
      </c>
      <c r="B53" s="25" t="str">
        <f t="shared" si="2"/>
        <v/>
      </c>
      <c r="C53" s="66"/>
      <c r="D53" s="74" t="str">
        <f t="shared" si="3"/>
        <v/>
      </c>
      <c r="E53" s="74" t="str">
        <f t="shared" si="4"/>
        <v/>
      </c>
      <c r="F53" s="81"/>
      <c r="G53" s="8"/>
      <c r="H53" s="74" t="str">
        <f>IF($C53="","",※編集不可※選択項目!$C$2)</f>
        <v/>
      </c>
      <c r="I53" s="9"/>
      <c r="J53" s="78" t="str" cm="1">
        <f t="array" ref="J53">IFERROR(_xlfn.IFS($Y53=1,"熱源水入口温度：65℃",$Y53=2,"熱源水入口温度：90℃",$Y53=3,"熱源水入口温度：70℃"),"")</f>
        <v/>
      </c>
      <c r="K53" s="9"/>
      <c r="L53" s="9"/>
      <c r="M53" s="9"/>
      <c r="N53" s="22" t="str">
        <f t="shared" si="5"/>
        <v/>
      </c>
      <c r="O53" s="28" t="str">
        <f t="shared" si="6"/>
        <v/>
      </c>
      <c r="P53" s="71"/>
      <c r="Q53" s="8"/>
      <c r="R53" s="29"/>
      <c r="S53" s="96"/>
      <c r="T53" s="54"/>
      <c r="U53" s="60"/>
      <c r="V53" s="61"/>
      <c r="W53" s="62"/>
      <c r="X53" s="4"/>
      <c r="Y53" s="4">
        <f>IF($I53="",0,MATCH($I53,※編集不可※選択項目!$D$2:$D$4,0))</f>
        <v>0</v>
      </c>
      <c r="Z53" s="4">
        <f>IF($J53="",0,MATCH($J53,※編集不可※選択項目!$E$2:$E$4,0))</f>
        <v>0</v>
      </c>
      <c r="AA53" s="4">
        <f>IF($Y53=0,0,INDEX(※編集不可※選択項目!$F$8:$F$10,MATCH($Y53&amp;"-"&amp;$Z53,※編集不可※選択項目!$B$8:$B$10,0)))</f>
        <v>0</v>
      </c>
      <c r="AB53" s="16">
        <f t="shared" si="7"/>
        <v>0</v>
      </c>
      <c r="AC53" s="16">
        <f t="shared" si="8"/>
        <v>0</v>
      </c>
      <c r="AD53" s="16" t="str">
        <f t="shared" si="9"/>
        <v/>
      </c>
      <c r="AE53" s="4">
        <f t="shared" si="10"/>
        <v>0</v>
      </c>
      <c r="AF53" s="4">
        <f t="shared" si="11"/>
        <v>0</v>
      </c>
    </row>
    <row r="54" spans="1:32" s="3" customFormat="1" ht="33" customHeight="1" x14ac:dyDescent="0.2">
      <c r="A54" s="24">
        <f t="shared" si="1"/>
        <v>43</v>
      </c>
      <c r="B54" s="25" t="str">
        <f t="shared" si="2"/>
        <v/>
      </c>
      <c r="C54" s="66"/>
      <c r="D54" s="74" t="str">
        <f t="shared" si="3"/>
        <v/>
      </c>
      <c r="E54" s="74" t="str">
        <f t="shared" si="4"/>
        <v/>
      </c>
      <c r="F54" s="81"/>
      <c r="G54" s="8"/>
      <c r="H54" s="74" t="str">
        <f>IF($C54="","",※編集不可※選択項目!$C$2)</f>
        <v/>
      </c>
      <c r="I54" s="9"/>
      <c r="J54" s="78" t="str" cm="1">
        <f t="array" ref="J54">IFERROR(_xlfn.IFS($Y54=1,"熱源水入口温度：65℃",$Y54=2,"熱源水入口温度：90℃",$Y54=3,"熱源水入口温度：70℃"),"")</f>
        <v/>
      </c>
      <c r="K54" s="9"/>
      <c r="L54" s="9"/>
      <c r="M54" s="9"/>
      <c r="N54" s="22" t="str">
        <f t="shared" si="5"/>
        <v/>
      </c>
      <c r="O54" s="28" t="str">
        <f t="shared" si="6"/>
        <v/>
      </c>
      <c r="P54" s="71"/>
      <c r="Q54" s="8"/>
      <c r="R54" s="29"/>
      <c r="S54" s="96"/>
      <c r="T54" s="54"/>
      <c r="U54" s="60"/>
      <c r="V54" s="61"/>
      <c r="W54" s="62"/>
      <c r="X54" s="4"/>
      <c r="Y54" s="4">
        <f>IF($I54="",0,MATCH($I54,※編集不可※選択項目!$D$2:$D$4,0))</f>
        <v>0</v>
      </c>
      <c r="Z54" s="4">
        <f>IF($J54="",0,MATCH($J54,※編集不可※選択項目!$E$2:$E$4,0))</f>
        <v>0</v>
      </c>
      <c r="AA54" s="4">
        <f>IF($Y54=0,0,INDEX(※編集不可※選択項目!$F$8:$F$10,MATCH($Y54&amp;"-"&amp;$Z54,※編集不可※選択項目!$B$8:$B$10,0)))</f>
        <v>0</v>
      </c>
      <c r="AB54" s="16">
        <f t="shared" si="7"/>
        <v>0</v>
      </c>
      <c r="AC54" s="16">
        <f t="shared" si="8"/>
        <v>0</v>
      </c>
      <c r="AD54" s="16" t="str">
        <f t="shared" si="9"/>
        <v/>
      </c>
      <c r="AE54" s="4">
        <f t="shared" si="10"/>
        <v>0</v>
      </c>
      <c r="AF54" s="4">
        <f t="shared" si="11"/>
        <v>0</v>
      </c>
    </row>
    <row r="55" spans="1:32" s="3" customFormat="1" ht="33" customHeight="1" x14ac:dyDescent="0.2">
      <c r="A55" s="24">
        <f t="shared" si="1"/>
        <v>44</v>
      </c>
      <c r="B55" s="25" t="str">
        <f t="shared" si="2"/>
        <v/>
      </c>
      <c r="C55" s="66"/>
      <c r="D55" s="74" t="str">
        <f t="shared" si="3"/>
        <v/>
      </c>
      <c r="E55" s="74" t="str">
        <f t="shared" si="4"/>
        <v/>
      </c>
      <c r="F55" s="81"/>
      <c r="G55" s="8"/>
      <c r="H55" s="74" t="str">
        <f>IF($C55="","",※編集不可※選択項目!$C$2)</f>
        <v/>
      </c>
      <c r="I55" s="9"/>
      <c r="J55" s="78" t="str" cm="1">
        <f t="array" ref="J55">IFERROR(_xlfn.IFS($Y55=1,"熱源水入口温度：65℃",$Y55=2,"熱源水入口温度：90℃",$Y55=3,"熱源水入口温度：70℃"),"")</f>
        <v/>
      </c>
      <c r="K55" s="9"/>
      <c r="L55" s="9"/>
      <c r="M55" s="9"/>
      <c r="N55" s="22" t="str">
        <f t="shared" si="5"/>
        <v/>
      </c>
      <c r="O55" s="28" t="str">
        <f t="shared" si="6"/>
        <v/>
      </c>
      <c r="P55" s="71"/>
      <c r="Q55" s="8"/>
      <c r="R55" s="29"/>
      <c r="S55" s="96"/>
      <c r="T55" s="54"/>
      <c r="U55" s="60"/>
      <c r="V55" s="61"/>
      <c r="W55" s="62"/>
      <c r="X55" s="4"/>
      <c r="Y55" s="4">
        <f>IF($I55="",0,MATCH($I55,※編集不可※選択項目!$D$2:$D$4,0))</f>
        <v>0</v>
      </c>
      <c r="Z55" s="4">
        <f>IF($J55="",0,MATCH($J55,※編集不可※選択項目!$E$2:$E$4,0))</f>
        <v>0</v>
      </c>
      <c r="AA55" s="4">
        <f>IF($Y55=0,0,INDEX(※編集不可※選択項目!$F$8:$F$10,MATCH($Y55&amp;"-"&amp;$Z55,※編集不可※選択項目!$B$8:$B$10,0)))</f>
        <v>0</v>
      </c>
      <c r="AB55" s="16">
        <f t="shared" si="7"/>
        <v>0</v>
      </c>
      <c r="AC55" s="16">
        <f t="shared" si="8"/>
        <v>0</v>
      </c>
      <c r="AD55" s="16" t="str">
        <f t="shared" si="9"/>
        <v/>
      </c>
      <c r="AE55" s="4">
        <f t="shared" si="10"/>
        <v>0</v>
      </c>
      <c r="AF55" s="4">
        <f t="shared" si="11"/>
        <v>0</v>
      </c>
    </row>
    <row r="56" spans="1:32" s="3" customFormat="1" ht="33" customHeight="1" x14ac:dyDescent="0.2">
      <c r="A56" s="24">
        <f t="shared" si="1"/>
        <v>45</v>
      </c>
      <c r="B56" s="25" t="str">
        <f t="shared" si="2"/>
        <v/>
      </c>
      <c r="C56" s="66"/>
      <c r="D56" s="74" t="str">
        <f t="shared" si="3"/>
        <v/>
      </c>
      <c r="E56" s="74" t="str">
        <f t="shared" si="4"/>
        <v/>
      </c>
      <c r="F56" s="81"/>
      <c r="G56" s="8"/>
      <c r="H56" s="74" t="str">
        <f>IF($C56="","",※編集不可※選択項目!$C$2)</f>
        <v/>
      </c>
      <c r="I56" s="9"/>
      <c r="J56" s="78" t="str" cm="1">
        <f t="array" ref="J56">IFERROR(_xlfn.IFS($Y56=1,"熱源水入口温度：65℃",$Y56=2,"熱源水入口温度：90℃",$Y56=3,"熱源水入口温度：70℃"),"")</f>
        <v/>
      </c>
      <c r="K56" s="9"/>
      <c r="L56" s="9"/>
      <c r="M56" s="9"/>
      <c r="N56" s="22" t="str">
        <f t="shared" si="5"/>
        <v/>
      </c>
      <c r="O56" s="28" t="str">
        <f t="shared" si="6"/>
        <v/>
      </c>
      <c r="P56" s="71"/>
      <c r="Q56" s="8"/>
      <c r="R56" s="29"/>
      <c r="S56" s="96"/>
      <c r="T56" s="54"/>
      <c r="U56" s="60"/>
      <c r="V56" s="61"/>
      <c r="W56" s="62"/>
      <c r="X56" s="4"/>
      <c r="Y56" s="4">
        <f>IF($I56="",0,MATCH($I56,※編集不可※選択項目!$D$2:$D$4,0))</f>
        <v>0</v>
      </c>
      <c r="Z56" s="4">
        <f>IF($J56="",0,MATCH($J56,※編集不可※選択項目!$E$2:$E$4,0))</f>
        <v>0</v>
      </c>
      <c r="AA56" s="4">
        <f>IF($Y56=0,0,INDEX(※編集不可※選択項目!$F$8:$F$10,MATCH($Y56&amp;"-"&amp;$Z56,※編集不可※選択項目!$B$8:$B$10,0)))</f>
        <v>0</v>
      </c>
      <c r="AB56" s="16">
        <f t="shared" si="7"/>
        <v>0</v>
      </c>
      <c r="AC56" s="16">
        <f t="shared" si="8"/>
        <v>0</v>
      </c>
      <c r="AD56" s="16" t="str">
        <f t="shared" si="9"/>
        <v/>
      </c>
      <c r="AE56" s="4">
        <f t="shared" si="10"/>
        <v>0</v>
      </c>
      <c r="AF56" s="4">
        <f t="shared" si="11"/>
        <v>0</v>
      </c>
    </row>
    <row r="57" spans="1:32" s="3" customFormat="1" ht="33" customHeight="1" x14ac:dyDescent="0.2">
      <c r="A57" s="24">
        <f t="shared" si="1"/>
        <v>46</v>
      </c>
      <c r="B57" s="25" t="str">
        <f t="shared" si="2"/>
        <v/>
      </c>
      <c r="C57" s="66"/>
      <c r="D57" s="74" t="str">
        <f t="shared" si="3"/>
        <v/>
      </c>
      <c r="E57" s="74" t="str">
        <f t="shared" si="4"/>
        <v/>
      </c>
      <c r="F57" s="81"/>
      <c r="G57" s="8"/>
      <c r="H57" s="74" t="str">
        <f>IF($C57="","",※編集不可※選択項目!$C$2)</f>
        <v/>
      </c>
      <c r="I57" s="9"/>
      <c r="J57" s="78" t="str" cm="1">
        <f t="array" ref="J57">IFERROR(_xlfn.IFS($Y57=1,"熱源水入口温度：65℃",$Y57=2,"熱源水入口温度：90℃",$Y57=3,"熱源水入口温度：70℃"),"")</f>
        <v/>
      </c>
      <c r="K57" s="9"/>
      <c r="L57" s="9"/>
      <c r="M57" s="9"/>
      <c r="N57" s="22" t="str">
        <f t="shared" si="5"/>
        <v/>
      </c>
      <c r="O57" s="28" t="str">
        <f t="shared" si="6"/>
        <v/>
      </c>
      <c r="P57" s="71"/>
      <c r="Q57" s="8"/>
      <c r="R57" s="29"/>
      <c r="S57" s="96"/>
      <c r="T57" s="54"/>
      <c r="U57" s="60"/>
      <c r="V57" s="61"/>
      <c r="W57" s="62"/>
      <c r="X57" s="4"/>
      <c r="Y57" s="4">
        <f>IF($I57="",0,MATCH($I57,※編集不可※選択項目!$D$2:$D$4,0))</f>
        <v>0</v>
      </c>
      <c r="Z57" s="4">
        <f>IF($J57="",0,MATCH($J57,※編集不可※選択項目!$E$2:$E$4,0))</f>
        <v>0</v>
      </c>
      <c r="AA57" s="4">
        <f>IF($Y57=0,0,INDEX(※編集不可※選択項目!$F$8:$F$10,MATCH($Y57&amp;"-"&amp;$Z57,※編集不可※選択項目!$B$8:$B$10,0)))</f>
        <v>0</v>
      </c>
      <c r="AB57" s="16">
        <f t="shared" si="7"/>
        <v>0</v>
      </c>
      <c r="AC57" s="16">
        <f t="shared" si="8"/>
        <v>0</v>
      </c>
      <c r="AD57" s="16" t="str">
        <f t="shared" si="9"/>
        <v/>
      </c>
      <c r="AE57" s="4">
        <f t="shared" si="10"/>
        <v>0</v>
      </c>
      <c r="AF57" s="4">
        <f t="shared" si="11"/>
        <v>0</v>
      </c>
    </row>
    <row r="58" spans="1:32" s="3" customFormat="1" ht="33" customHeight="1" x14ac:dyDescent="0.2">
      <c r="A58" s="24">
        <f t="shared" si="1"/>
        <v>47</v>
      </c>
      <c r="B58" s="25" t="str">
        <f t="shared" si="2"/>
        <v/>
      </c>
      <c r="C58" s="66"/>
      <c r="D58" s="74" t="str">
        <f t="shared" si="3"/>
        <v/>
      </c>
      <c r="E58" s="74" t="str">
        <f t="shared" si="4"/>
        <v/>
      </c>
      <c r="F58" s="81"/>
      <c r="G58" s="8"/>
      <c r="H58" s="74" t="str">
        <f>IF($C58="","",※編集不可※選択項目!$C$2)</f>
        <v/>
      </c>
      <c r="I58" s="9"/>
      <c r="J58" s="78" t="str" cm="1">
        <f t="array" ref="J58">IFERROR(_xlfn.IFS($Y58=1,"熱源水入口温度：65℃",$Y58=2,"熱源水入口温度：90℃",$Y58=3,"熱源水入口温度：70℃"),"")</f>
        <v/>
      </c>
      <c r="K58" s="9"/>
      <c r="L58" s="9"/>
      <c r="M58" s="9"/>
      <c r="N58" s="22" t="str">
        <f t="shared" si="5"/>
        <v/>
      </c>
      <c r="O58" s="28" t="str">
        <f t="shared" si="6"/>
        <v/>
      </c>
      <c r="P58" s="71"/>
      <c r="Q58" s="8"/>
      <c r="R58" s="29"/>
      <c r="S58" s="96"/>
      <c r="T58" s="54"/>
      <c r="U58" s="60"/>
      <c r="V58" s="61"/>
      <c r="W58" s="62"/>
      <c r="X58" s="4"/>
      <c r="Y58" s="4">
        <f>IF($I58="",0,MATCH($I58,※編集不可※選択項目!$D$2:$D$4,0))</f>
        <v>0</v>
      </c>
      <c r="Z58" s="4">
        <f>IF($J58="",0,MATCH($J58,※編集不可※選択項目!$E$2:$E$4,0))</f>
        <v>0</v>
      </c>
      <c r="AA58" s="4">
        <f>IF($Y58=0,0,INDEX(※編集不可※選択項目!$F$8:$F$10,MATCH($Y58&amp;"-"&amp;$Z58,※編集不可※選択項目!$B$8:$B$10,0)))</f>
        <v>0</v>
      </c>
      <c r="AB58" s="16">
        <f t="shared" si="7"/>
        <v>0</v>
      </c>
      <c r="AC58" s="16">
        <f t="shared" si="8"/>
        <v>0</v>
      </c>
      <c r="AD58" s="16" t="str">
        <f t="shared" si="9"/>
        <v/>
      </c>
      <c r="AE58" s="4">
        <f t="shared" si="10"/>
        <v>0</v>
      </c>
      <c r="AF58" s="4">
        <f t="shared" si="11"/>
        <v>0</v>
      </c>
    </row>
    <row r="59" spans="1:32" s="3" customFormat="1" ht="33" customHeight="1" x14ac:dyDescent="0.2">
      <c r="A59" s="24">
        <f t="shared" si="1"/>
        <v>48</v>
      </c>
      <c r="B59" s="25" t="str">
        <f t="shared" si="2"/>
        <v/>
      </c>
      <c r="C59" s="66"/>
      <c r="D59" s="74" t="str">
        <f t="shared" si="3"/>
        <v/>
      </c>
      <c r="E59" s="74" t="str">
        <f t="shared" si="4"/>
        <v/>
      </c>
      <c r="F59" s="81"/>
      <c r="G59" s="8"/>
      <c r="H59" s="74" t="str">
        <f>IF($C59="","",※編集不可※選択項目!$C$2)</f>
        <v/>
      </c>
      <c r="I59" s="9"/>
      <c r="J59" s="78" t="str" cm="1">
        <f t="array" ref="J59">IFERROR(_xlfn.IFS($Y59=1,"熱源水入口温度：65℃",$Y59=2,"熱源水入口温度：90℃",$Y59=3,"熱源水入口温度：70℃"),"")</f>
        <v/>
      </c>
      <c r="K59" s="9"/>
      <c r="L59" s="9"/>
      <c r="M59" s="9"/>
      <c r="N59" s="22" t="str">
        <f t="shared" si="5"/>
        <v/>
      </c>
      <c r="O59" s="28" t="str">
        <f t="shared" si="6"/>
        <v/>
      </c>
      <c r="P59" s="71"/>
      <c r="Q59" s="8"/>
      <c r="R59" s="29"/>
      <c r="S59" s="96"/>
      <c r="T59" s="54"/>
      <c r="U59" s="60"/>
      <c r="V59" s="61"/>
      <c r="W59" s="62"/>
      <c r="X59" s="4"/>
      <c r="Y59" s="4">
        <f>IF($I59="",0,MATCH($I59,※編集不可※選択項目!$D$2:$D$4,0))</f>
        <v>0</v>
      </c>
      <c r="Z59" s="4">
        <f>IF($J59="",0,MATCH($J59,※編集不可※選択項目!$E$2:$E$4,0))</f>
        <v>0</v>
      </c>
      <c r="AA59" s="4">
        <f>IF($Y59=0,0,INDEX(※編集不可※選択項目!$F$8:$F$10,MATCH($Y59&amp;"-"&amp;$Z59,※編集不可※選択項目!$B$8:$B$10,0)))</f>
        <v>0</v>
      </c>
      <c r="AB59" s="16">
        <f t="shared" si="7"/>
        <v>0</v>
      </c>
      <c r="AC59" s="16">
        <f t="shared" si="8"/>
        <v>0</v>
      </c>
      <c r="AD59" s="16" t="str">
        <f t="shared" si="9"/>
        <v/>
      </c>
      <c r="AE59" s="4">
        <f t="shared" si="10"/>
        <v>0</v>
      </c>
      <c r="AF59" s="4">
        <f t="shared" si="11"/>
        <v>0</v>
      </c>
    </row>
    <row r="60" spans="1:32" s="3" customFormat="1" ht="33" customHeight="1" x14ac:dyDescent="0.2">
      <c r="A60" s="24">
        <f t="shared" si="1"/>
        <v>49</v>
      </c>
      <c r="B60" s="25" t="str">
        <f t="shared" si="2"/>
        <v/>
      </c>
      <c r="C60" s="66"/>
      <c r="D60" s="74" t="str">
        <f t="shared" si="3"/>
        <v/>
      </c>
      <c r="E60" s="74" t="str">
        <f t="shared" si="4"/>
        <v/>
      </c>
      <c r="F60" s="81"/>
      <c r="G60" s="8"/>
      <c r="H60" s="74" t="str">
        <f>IF($C60="","",※編集不可※選択項目!$C$2)</f>
        <v/>
      </c>
      <c r="I60" s="9"/>
      <c r="J60" s="78" t="str" cm="1">
        <f t="array" ref="J60">IFERROR(_xlfn.IFS($Y60=1,"熱源水入口温度：65℃",$Y60=2,"熱源水入口温度：90℃",$Y60=3,"熱源水入口温度：70℃"),"")</f>
        <v/>
      </c>
      <c r="K60" s="9"/>
      <c r="L60" s="9"/>
      <c r="M60" s="9"/>
      <c r="N60" s="22" t="str">
        <f t="shared" si="5"/>
        <v/>
      </c>
      <c r="O60" s="28" t="str">
        <f t="shared" si="6"/>
        <v/>
      </c>
      <c r="P60" s="71"/>
      <c r="Q60" s="8"/>
      <c r="R60" s="29"/>
      <c r="S60" s="96"/>
      <c r="T60" s="54"/>
      <c r="U60" s="60"/>
      <c r="V60" s="61"/>
      <c r="W60" s="62"/>
      <c r="X60" s="4"/>
      <c r="Y60" s="4">
        <f>IF($I60="",0,MATCH($I60,※編集不可※選択項目!$D$2:$D$4,0))</f>
        <v>0</v>
      </c>
      <c r="Z60" s="4">
        <f>IF($J60="",0,MATCH($J60,※編集不可※選択項目!$E$2:$E$4,0))</f>
        <v>0</v>
      </c>
      <c r="AA60" s="4">
        <f>IF($Y60=0,0,INDEX(※編集不可※選択項目!$F$8:$F$10,MATCH($Y60&amp;"-"&amp;$Z60,※編集不可※選択項目!$B$8:$B$10,0)))</f>
        <v>0</v>
      </c>
      <c r="AB60" s="16">
        <f t="shared" si="7"/>
        <v>0</v>
      </c>
      <c r="AC60" s="16">
        <f t="shared" si="8"/>
        <v>0</v>
      </c>
      <c r="AD60" s="16" t="str">
        <f t="shared" si="9"/>
        <v/>
      </c>
      <c r="AE60" s="4">
        <f t="shared" si="10"/>
        <v>0</v>
      </c>
      <c r="AF60" s="4">
        <f t="shared" si="11"/>
        <v>0</v>
      </c>
    </row>
    <row r="61" spans="1:32" s="3" customFormat="1" ht="33" customHeight="1" thickBot="1" x14ac:dyDescent="0.25">
      <c r="A61" s="26">
        <f t="shared" si="1"/>
        <v>50</v>
      </c>
      <c r="B61" s="40" t="str">
        <f t="shared" si="2"/>
        <v/>
      </c>
      <c r="C61" s="67"/>
      <c r="D61" s="75" t="str">
        <f t="shared" si="3"/>
        <v/>
      </c>
      <c r="E61" s="75" t="str">
        <f t="shared" si="4"/>
        <v/>
      </c>
      <c r="F61" s="82"/>
      <c r="G61" s="10"/>
      <c r="H61" s="75" t="str">
        <f>IF($C61="","",※編集不可※選択項目!$C$2)</f>
        <v/>
      </c>
      <c r="I61" s="11"/>
      <c r="J61" s="79" t="str" cm="1">
        <f t="array" ref="J61">IFERROR(_xlfn.IFS($Y61=1,"熱源水入口温度：65℃",$Y61=2,"熱源水入口温度：90℃",$Y61=3,"熱源水入口温度：70℃"),"")</f>
        <v/>
      </c>
      <c r="K61" s="11"/>
      <c r="L61" s="11"/>
      <c r="M61" s="11"/>
      <c r="N61" s="23" t="str">
        <f t="shared" si="5"/>
        <v/>
      </c>
      <c r="O61" s="33" t="str">
        <f t="shared" si="6"/>
        <v/>
      </c>
      <c r="P61" s="72"/>
      <c r="Q61" s="10"/>
      <c r="R61" s="34"/>
      <c r="S61" s="97"/>
      <c r="T61" s="55"/>
      <c r="U61" s="60"/>
      <c r="V61" s="61"/>
      <c r="W61" s="62"/>
      <c r="X61" s="4"/>
      <c r="Y61" s="4">
        <f>IF($I61="",0,MATCH($I61,※編集不可※選択項目!$D$2:$D$4,0))</f>
        <v>0</v>
      </c>
      <c r="Z61" s="4">
        <f>IF($J61="",0,MATCH($J61,※編集不可※選択項目!$E$2:$E$4,0))</f>
        <v>0</v>
      </c>
      <c r="AA61" s="4">
        <f>IF($Y61=0,0,INDEX(※編集不可※選択項目!$F$8:$F$10,MATCH($Y61&amp;"-"&amp;$Z61,※編集不可※選択項目!$B$8:$B$10,0)))</f>
        <v>0</v>
      </c>
      <c r="AB61" s="16">
        <f t="shared" si="7"/>
        <v>0</v>
      </c>
      <c r="AC61" s="16">
        <f t="shared" si="8"/>
        <v>0</v>
      </c>
      <c r="AD61" s="16" t="str">
        <f t="shared" si="9"/>
        <v/>
      </c>
      <c r="AE61" s="4">
        <f t="shared" si="10"/>
        <v>0</v>
      </c>
      <c r="AF61" s="4">
        <f t="shared" si="11"/>
        <v>0</v>
      </c>
    </row>
    <row r="62" spans="1:32" x14ac:dyDescent="0.2">
      <c r="Y62" s="56"/>
      <c r="Z62" s="56"/>
      <c r="AA62" s="56"/>
    </row>
    <row r="63" spans="1:32" x14ac:dyDescent="0.2">
      <c r="U63" s="100">
        <f>COUNTA(U12:U61)</f>
        <v>0</v>
      </c>
      <c r="AB63" s="99">
        <f>SUM(AB9,AB12:AB61)</f>
        <v>0</v>
      </c>
      <c r="AC63" s="99">
        <f>SUM(AC12:AC61)</f>
        <v>0</v>
      </c>
      <c r="AD63" s="99"/>
      <c r="AE63" s="99">
        <f>IF(COUNTIF(AE12:AE61,"&gt;=2"),2,1)</f>
        <v>1</v>
      </c>
      <c r="AF63" s="99">
        <f>SUM(AF12:AF61)</f>
        <v>0</v>
      </c>
    </row>
    <row r="64" spans="1:32" x14ac:dyDescent="0.2">
      <c r="AC64" s="99">
        <f>SUM(AB63:AC63)</f>
        <v>0</v>
      </c>
    </row>
  </sheetData>
  <sheetProtection algorithmName="SHA-512" hashValue="densXTSIcGKmzo8NPEa8HC1Q/LiGKVl6Koo8jWZK5oUOAnNhrFeoG8gvO7oxYz3jkvAnwtCN8vX0yZo1HyctLQ==" saltValue="pFHhmdY1hOYG/CcsxMAFOg==" spinCount="100000" sheet="1" objects="1" scenarios="1" autoFilter="0"/>
  <autoFilter ref="A10:AF10" xr:uid="{597E87C9-9778-4F11-9AB4-050E5E837BAA}"/>
  <dataConsolidate/>
  <mergeCells count="27">
    <mergeCell ref="A1:G1"/>
    <mergeCell ref="A2:B2"/>
    <mergeCell ref="C2:D2"/>
    <mergeCell ref="F2:G2"/>
    <mergeCell ref="A3:E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I1:K1"/>
    <mergeCell ref="J2:K2"/>
    <mergeCell ref="J3:K3"/>
    <mergeCell ref="J4:K4"/>
    <mergeCell ref="L1:N1"/>
    <mergeCell ref="Y9:Z9"/>
    <mergeCell ref="P9:P10"/>
    <mergeCell ref="R9:R10"/>
    <mergeCell ref="S9:S10"/>
    <mergeCell ref="U9:W9"/>
    <mergeCell ref="T9:T10"/>
    <mergeCell ref="Q9:Q10"/>
  </mergeCells>
  <phoneticPr fontId="18"/>
  <conditionalFormatting sqref="G12:G61">
    <cfRule type="expression" dxfId="8" priority="62">
      <formula>$AE12&gt;=2</formula>
    </cfRule>
  </conditionalFormatting>
  <conditionalFormatting sqref="O12:O61">
    <cfRule type="expression" dxfId="7" priority="61">
      <formula>$AF12=1</formula>
    </cfRule>
  </conditionalFormatting>
  <conditionalFormatting sqref="F12:G61 I12:I61 K12:M61">
    <cfRule type="expression" dxfId="6" priority="17">
      <formula>AND($C12&lt;&gt;"",F12="")</formula>
    </cfRule>
  </conditionalFormatting>
  <conditionalFormatting sqref="Q12:Q61">
    <cfRule type="expression" dxfId="5" priority="52">
      <formula>$AC12=1</formula>
    </cfRule>
    <cfRule type="expression" dxfId="4" priority="1">
      <formula>COUNTIF(G12,"*■*")=0</formula>
    </cfRule>
  </conditionalFormatting>
  <conditionalFormatting sqref="C2 F2 G3">
    <cfRule type="expression" dxfId="3" priority="16">
      <formula>AND($G$4&gt;0,C2="")</formula>
    </cfRule>
  </conditionalFormatting>
  <conditionalFormatting sqref="J3">
    <cfRule type="expression" dxfId="2" priority="54">
      <formula>$AE$63=2</formula>
    </cfRule>
  </conditionalFormatting>
  <conditionalFormatting sqref="J2">
    <cfRule type="expression" dxfId="1" priority="53">
      <formula>$AC$64&gt;=1</formula>
    </cfRule>
  </conditionalFormatting>
  <conditionalFormatting sqref="J4">
    <cfRule type="expression" dxfId="0" priority="60">
      <formula>$AF$63&gt;=1</formula>
    </cfRule>
  </conditionalFormatting>
  <dataValidations xWindow="586" yWindow="370" count="16"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B3C824BD-6405-4064-BE9E-A73A6556F544}">
      <formula1>40</formula1>
    </dataValidation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2:G61" xr:uid="{03A404ED-0885-4F9B-990B-AEBB52B2BE20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0769623C-F0D3-4C7A-8611-0CF1B5407B4C}">
      <formula1>40</formula1>
    </dataValidation>
    <dataValidation type="custom" operator="lessThanOrEqual" allowBlank="1" showInputMessage="1" showErrorMessage="1" errorTitle="無効な入力" error="小数点第二位までの数値を入力してください。" sqref="M12:M61" xr:uid="{737720B0-3302-4D85-A5B4-58A01B11756B}">
      <formula1>$M12*100=INT($M12*100)</formula1>
    </dataValidation>
    <dataValidation allowBlank="1" showErrorMessage="1" sqref="I62:J1048576" xr:uid="{1C3F17C5-316E-4A8B-9FBD-71114D1B333B}"/>
    <dataValidation type="whole" allowBlank="1" showInputMessage="1" showErrorMessage="1" error="120(℃)以上、4桁以内の数値を入力してください。" sqref="K12:K61" xr:uid="{AE50C0B7-778D-462B-9B5E-1B3840C69309}">
      <formula1>120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2:L61" xr:uid="{E30893AF-D1EA-41F5-A26A-6D54CC3FE353}">
      <formula1>$L12*100=INT($L12*100)</formula1>
    </dataValidation>
    <dataValidation allowBlank="1" showInputMessage="1" sqref="P9:W9" xr:uid="{C5A0D0CE-CD19-4770-A75D-B76457870E2E}"/>
    <dataValidation type="textLength" operator="lessThanOrEqual" allowBlank="1" showInputMessage="1" showErrorMessage="1" errorTitle="無効な入力" error="40文字以下で入力してください。" sqref="R11:R61" xr:uid="{63244CBB-9BD5-4A0F-9779-ED4DD60DBB3D}">
      <formula1>40</formula1>
    </dataValidation>
    <dataValidation type="list" allowBlank="1" showInputMessage="1" showErrorMessage="1" sqref="U11:U61" xr:uid="{1067A830-DE0F-4DF1-829C-17121AB2E989}">
      <formula1>"✓"</formula1>
    </dataValidation>
    <dataValidation type="custom" allowBlank="1" showInputMessage="1" showErrorMessage="1" errorTitle="無効な入力" error="整数で値を入力して下さい。" sqref="P11" xr:uid="{72E9A3C2-E8A8-4842-8A98-107E00AED5EF}">
      <formula1>P11=INT(P11)</formula1>
    </dataValidation>
    <dataValidation type="textLength" operator="lessThanOrEqual" allowBlank="1" showInputMessage="1" showErrorMessage="1" error="200字以内で入力してください。" sqref="Q12:Q61" xr:uid="{EF264ADD-5012-4591-8D01-D5E7F25FF597}">
      <formula1>200</formula1>
    </dataValidation>
    <dataValidation type="list" allowBlank="1" showInputMessage="1" showErrorMessage="1" sqref="V11:V61" xr:uid="{75C20D15-C3AF-49D7-AF74-929ACA2A474C}">
      <formula1>"OK,NG"</formula1>
    </dataValidation>
    <dataValidation type="custom" allowBlank="1" showInputMessage="1" showErrorMessage="1" errorTitle="無効な入力" error="整数で値を入力してください。" sqref="P12:P61" xr:uid="{EE958B17-449D-4C4C-8C0D-9C35391F38AA}">
      <formula1>P12=INT(P12)</formula1>
    </dataValidation>
    <dataValidation type="list" allowBlank="1" showInputMessage="1" showErrorMessage="1" sqref="S12:S61" xr:uid="{2FEDED3C-DD12-4D2B-9A4F-EA776F9B9910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2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C12:C61</xm:sqref>
        </x14:dataValidation>
        <x14:dataValidation type="list" allowBlank="1" showInputMessage="1" showErrorMessage="1" xr:uid="{42DA8527-6F14-472E-98A6-543E022C4718}">
          <x14:formula1>
            <xm:f>※編集不可※選択項目!$D$2:$D$4</xm:f>
          </x14:formula1>
          <xm:sqref>I12:I61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14:A15"/>
  <sheetViews>
    <sheetView showGridLines="0" view="pageBreakPreview" zoomScaleNormal="100" zoomScaleSheetLayoutView="100" workbookViewId="0"/>
  </sheetViews>
  <sheetFormatPr defaultRowHeight="13" x14ac:dyDescent="0.2"/>
  <sheetData>
    <row r="14" spans="1:1" x14ac:dyDescent="0.2">
      <c r="A14" s="39" t="s">
        <v>61</v>
      </c>
    </row>
    <row r="15" spans="1:1" x14ac:dyDescent="0.2">
      <c r="A15" s="39" t="s">
        <v>62</v>
      </c>
    </row>
  </sheetData>
  <sheetProtection algorithmName="SHA-512" hashValue="uohm9jwbBVqVLUcdLkvLVoa9MlEhDzWpl7kqiVpCa5b6DcptaLPd6BUJibrwYrlVUfF8wwc4joCTyarfjJSEtQ==" saltValue="IysyzHsa5o4XkQRBRFasEA==" spinCount="100000" sheet="1" objects="1" scenarios="1" selectLockedCells="1" selectUnlockedCells="1"/>
  <phoneticPr fontId="18"/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913B-ACD5-4B6C-987A-6BDB40B0F813}">
  <sheetPr codeName="Sheet5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38" customWidth="1"/>
    <col min="2" max="2" width="86.90625" style="38" customWidth="1"/>
    <col min="3" max="16384" width="9" style="38"/>
  </cols>
  <sheetData>
    <row r="1" spans="1:2" ht="30" customHeight="1" x14ac:dyDescent="0.2">
      <c r="A1" s="70" t="s">
        <v>42</v>
      </c>
    </row>
    <row r="2" spans="1:2" ht="22.5" customHeight="1" x14ac:dyDescent="0.2">
      <c r="A2" s="69" t="s">
        <v>43</v>
      </c>
      <c r="B2" s="85" t="s">
        <v>83</v>
      </c>
    </row>
    <row r="3" spans="1:2" ht="22.5" customHeight="1" x14ac:dyDescent="0.2">
      <c r="A3" s="69" t="s">
        <v>44</v>
      </c>
      <c r="B3" s="86" t="s">
        <v>84</v>
      </c>
    </row>
    <row r="4" spans="1:2" ht="19.5" customHeight="1" x14ac:dyDescent="0.2">
      <c r="A4" s="177" t="s">
        <v>45</v>
      </c>
      <c r="B4" s="180" t="s">
        <v>85</v>
      </c>
    </row>
    <row r="5" spans="1:2" ht="19.5" customHeight="1" x14ac:dyDescent="0.2">
      <c r="A5" s="178"/>
      <c r="B5" s="181"/>
    </row>
    <row r="6" spans="1:2" ht="19.5" customHeight="1" x14ac:dyDescent="0.2">
      <c r="A6" s="178"/>
      <c r="B6" s="181"/>
    </row>
    <row r="7" spans="1:2" ht="19.5" customHeight="1" x14ac:dyDescent="0.2">
      <c r="A7" s="178"/>
      <c r="B7" s="181"/>
    </row>
    <row r="8" spans="1:2" ht="19.5" customHeight="1" x14ac:dyDescent="0.2">
      <c r="A8" s="178"/>
      <c r="B8" s="181"/>
    </row>
    <row r="9" spans="1:2" ht="19.5" customHeight="1" x14ac:dyDescent="0.2">
      <c r="A9" s="178"/>
      <c r="B9" s="181"/>
    </row>
    <row r="10" spans="1:2" ht="19.5" customHeight="1" x14ac:dyDescent="0.2">
      <c r="A10" s="178"/>
      <c r="B10" s="181"/>
    </row>
    <row r="11" spans="1:2" ht="19.5" customHeight="1" x14ac:dyDescent="0.2">
      <c r="A11" s="178"/>
      <c r="B11" s="181"/>
    </row>
    <row r="12" spans="1:2" ht="19.5" customHeight="1" x14ac:dyDescent="0.2">
      <c r="A12" s="178"/>
      <c r="B12" s="181"/>
    </row>
    <row r="13" spans="1:2" ht="19.5" customHeight="1" x14ac:dyDescent="0.2">
      <c r="A13" s="178"/>
      <c r="B13" s="181"/>
    </row>
    <row r="14" spans="1:2" ht="19.5" customHeight="1" x14ac:dyDescent="0.2">
      <c r="A14" s="178"/>
      <c r="B14" s="181"/>
    </row>
    <row r="15" spans="1:2" ht="19.5" customHeight="1" x14ac:dyDescent="0.2">
      <c r="A15" s="178"/>
      <c r="B15" s="181"/>
    </row>
    <row r="16" spans="1:2" ht="19.5" customHeight="1" x14ac:dyDescent="0.2">
      <c r="A16" s="178"/>
      <c r="B16" s="181"/>
    </row>
    <row r="17" spans="1:2" ht="19.5" customHeight="1" x14ac:dyDescent="0.2">
      <c r="A17" s="178"/>
      <c r="B17" s="181"/>
    </row>
    <row r="18" spans="1:2" ht="19.5" customHeight="1" x14ac:dyDescent="0.2">
      <c r="A18" s="178"/>
      <c r="B18" s="181"/>
    </row>
    <row r="19" spans="1:2" ht="19.5" customHeight="1" x14ac:dyDescent="0.2">
      <c r="A19" s="178"/>
      <c r="B19" s="181"/>
    </row>
    <row r="20" spans="1:2" ht="19.5" customHeight="1" x14ac:dyDescent="0.2">
      <c r="A20" s="178"/>
      <c r="B20" s="181"/>
    </row>
    <row r="21" spans="1:2" ht="19.5" customHeight="1" x14ac:dyDescent="0.2">
      <c r="A21" s="178"/>
      <c r="B21" s="181"/>
    </row>
    <row r="22" spans="1:2" ht="19.5" customHeight="1" x14ac:dyDescent="0.2">
      <c r="A22" s="178"/>
      <c r="B22" s="181"/>
    </row>
    <row r="23" spans="1:2" ht="19.5" customHeight="1" x14ac:dyDescent="0.2">
      <c r="A23" s="178"/>
      <c r="B23" s="181"/>
    </row>
    <row r="24" spans="1:2" ht="19.5" customHeight="1" x14ac:dyDescent="0.2">
      <c r="A24" s="178"/>
      <c r="B24" s="181"/>
    </row>
    <row r="25" spans="1:2" ht="19.5" customHeight="1" x14ac:dyDescent="0.2">
      <c r="A25" s="178"/>
      <c r="B25" s="181"/>
    </row>
    <row r="26" spans="1:2" ht="19.5" customHeight="1" x14ac:dyDescent="0.2">
      <c r="A26" s="178"/>
      <c r="B26" s="181"/>
    </row>
    <row r="27" spans="1:2" ht="19.5" customHeight="1" x14ac:dyDescent="0.2">
      <c r="A27" s="179"/>
      <c r="B27" s="182"/>
    </row>
  </sheetData>
  <sheetProtection algorithmName="SHA-512" hashValue="Au+Ap090mnWhEq0GnyliCvufCj5mzodDEa4J9+PqskAMEPXPocD6Yx8rVyC1XFNhcIlI8vFP1DzFmL8Ol0ub4Q==" saltValue="ppolXZ2CWMuxrAJ2xRjtWg==" spinCount="100000" sheet="1" objects="1" scenarios="1"/>
  <mergeCells count="2">
    <mergeCell ref="A4:A27"/>
    <mergeCell ref="B4:B27"/>
  </mergeCells>
  <phoneticPr fontId="18"/>
  <hyperlinks>
    <hyperlink ref="B2" r:id="rId1" xr:uid="{2F8FBED5-8C57-4E07-B66F-8C38E16A7D93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F10"/>
  <sheetViews>
    <sheetView zoomScale="85" zoomScaleNormal="85" workbookViewId="0"/>
  </sheetViews>
  <sheetFormatPr defaultColWidth="9" defaultRowHeight="16" x14ac:dyDescent="0.2"/>
  <cols>
    <col min="1" max="1" width="18.453125" style="12" bestFit="1" customWidth="1"/>
    <col min="2" max="2" width="20.90625" style="12" bestFit="1" customWidth="1"/>
    <col min="3" max="3" width="15.36328125" style="12" bestFit="1" customWidth="1"/>
    <col min="4" max="4" width="37.36328125" style="12" bestFit="1" customWidth="1"/>
    <col min="5" max="5" width="22" style="12" bestFit="1" customWidth="1"/>
    <col min="6" max="16384" width="9" style="12"/>
  </cols>
  <sheetData>
    <row r="1" spans="1:6" x14ac:dyDescent="0.2">
      <c r="A1" s="83" t="s">
        <v>18</v>
      </c>
      <c r="B1" s="83" t="s">
        <v>17</v>
      </c>
      <c r="C1" s="83" t="s">
        <v>81</v>
      </c>
      <c r="D1" s="83" t="s">
        <v>70</v>
      </c>
      <c r="E1" s="83" t="s">
        <v>82</v>
      </c>
    </row>
    <row r="2" spans="1:6" x14ac:dyDescent="0.2">
      <c r="A2" s="84" t="s">
        <v>60</v>
      </c>
      <c r="B2" s="84" t="s">
        <v>28</v>
      </c>
      <c r="C2" s="84" t="s">
        <v>30</v>
      </c>
      <c r="D2" s="84" t="s">
        <v>31</v>
      </c>
      <c r="E2" s="84" t="s">
        <v>34</v>
      </c>
    </row>
    <row r="3" spans="1:6" x14ac:dyDescent="0.2">
      <c r="D3" s="84" t="s">
        <v>32</v>
      </c>
      <c r="E3" s="84" t="s">
        <v>35</v>
      </c>
    </row>
    <row r="4" spans="1:6" x14ac:dyDescent="0.2">
      <c r="D4" s="84" t="s">
        <v>33</v>
      </c>
      <c r="E4" s="84" t="s">
        <v>36</v>
      </c>
    </row>
    <row r="7" spans="1:6" x14ac:dyDescent="0.2">
      <c r="B7" s="83" t="s">
        <v>93</v>
      </c>
      <c r="C7" s="83" t="s">
        <v>81</v>
      </c>
      <c r="D7" s="83" t="s">
        <v>70</v>
      </c>
      <c r="E7" s="83" t="s">
        <v>82</v>
      </c>
      <c r="F7" s="83" t="s">
        <v>92</v>
      </c>
    </row>
    <row r="8" spans="1:6" x14ac:dyDescent="0.2">
      <c r="B8" s="89" t="s">
        <v>94</v>
      </c>
      <c r="C8" s="183" t="s">
        <v>30</v>
      </c>
      <c r="D8" s="84" t="s">
        <v>31</v>
      </c>
      <c r="E8" s="84" t="s">
        <v>34</v>
      </c>
      <c r="F8" s="88">
        <v>3.5</v>
      </c>
    </row>
    <row r="9" spans="1:6" x14ac:dyDescent="0.2">
      <c r="B9" s="89" t="s">
        <v>95</v>
      </c>
      <c r="C9" s="184"/>
      <c r="D9" s="84" t="s">
        <v>32</v>
      </c>
      <c r="E9" s="84" t="s">
        <v>35</v>
      </c>
      <c r="F9" s="88">
        <v>3</v>
      </c>
    </row>
    <row r="10" spans="1:6" x14ac:dyDescent="0.2">
      <c r="B10" s="89" t="s">
        <v>96</v>
      </c>
      <c r="C10" s="185"/>
      <c r="D10" s="84" t="s">
        <v>33</v>
      </c>
      <c r="E10" s="84" t="s">
        <v>36</v>
      </c>
      <c r="F10" s="88">
        <v>2.46</v>
      </c>
    </row>
  </sheetData>
  <mergeCells count="1">
    <mergeCell ref="C8:C10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2023-02-17T07:43:26Z</dcterms:modified>
</cp:coreProperties>
</file>