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workbookProtection workbookPassword="B6C9" lockStructure="1"/>
  <bookViews>
    <workbookView xWindow="12585" yWindow="-15" windowWidth="12630" windowHeight="11790" tabRatio="811"/>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45621"/>
</workbook>
</file>

<file path=xl/calcChain.xml><?xml version="1.0" encoding="utf-8"?>
<calcChain xmlns="http://schemas.openxmlformats.org/spreadsheetml/2006/main">
  <c r="U28" i="44" l="1"/>
  <c r="G27" i="44" l="1"/>
  <c r="Q28" i="47" l="1"/>
  <c r="N28" i="44"/>
  <c r="L40" i="47"/>
  <c r="Q30" i="47"/>
  <c r="I18" i="44" l="1"/>
  <c r="U36" i="44" l="1"/>
  <c r="U32" i="44"/>
  <c r="U39" i="44"/>
  <c r="U35" i="44"/>
  <c r="U31" i="44"/>
  <c r="U38" i="44"/>
  <c r="U34" i="44"/>
  <c r="U30" i="44"/>
  <c r="U37" i="44"/>
  <c r="U33" i="44"/>
  <c r="U29" i="44"/>
  <c r="Q39" i="47"/>
  <c r="Q38" i="47"/>
  <c r="Q37" i="47"/>
  <c r="Q36" i="47"/>
  <c r="Q35" i="47"/>
  <c r="Q34" i="47"/>
  <c r="Q33" i="47"/>
  <c r="Q32" i="47"/>
  <c r="Q31" i="47"/>
  <c r="Q29" i="47"/>
  <c r="W27" i="47"/>
  <c r="P18" i="47"/>
  <c r="I18" i="47"/>
  <c r="AJ22" i="47"/>
  <c r="P19" i="47"/>
  <c r="Q27" i="47" s="1"/>
  <c r="B19" i="47"/>
  <c r="AI28" i="47" l="1"/>
  <c r="W28" i="47" s="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U40" i="44" l="1"/>
  <c r="B19" i="44"/>
  <c r="P19" i="44"/>
  <c r="N27" i="44" s="1"/>
  <c r="P18" i="44" l="1"/>
  <c r="AJ22" i="44" l="1"/>
  <c r="G31" i="47" l="1"/>
  <c r="G38" i="47"/>
  <c r="G29" i="47"/>
  <c r="G36" i="47"/>
  <c r="G34" i="47"/>
  <c r="G32" i="47"/>
  <c r="G39" i="47"/>
  <c r="G30" i="47"/>
  <c r="G37" i="47"/>
  <c r="G35" i="47"/>
  <c r="G33" i="47"/>
  <c r="G28" i="47" l="1"/>
  <c r="G40" i="47" s="1"/>
</calcChain>
</file>

<file path=xl/comments1.xml><?xml version="1.0" encoding="utf-8"?>
<comments xmlns="http://schemas.openxmlformats.org/spreadsheetml/2006/main">
  <authors>
    <author>作成者</author>
  </authors>
  <commentList>
    <comment ref="I19" authorId="0">
      <text>
        <r>
          <rPr>
            <b/>
            <sz val="9"/>
            <color indexed="81"/>
            <rFont val="ＭＳ Ｐゴシック"/>
            <family val="3"/>
            <charset val="128"/>
          </rPr>
          <t>「%」の場合の桁数表示→2（1）</t>
        </r>
      </text>
    </comment>
    <comment ref="L26" authorId="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<sst xmlns="http://schemas.openxmlformats.org/spreadsheetml/2006/main" count="246" uniqueCount="129">
  <si>
    <t>合計</t>
    <rPh sb="0" eb="2">
      <t>ゴウケイ</t>
    </rPh>
    <phoneticPr fontId="9"/>
  </si>
  <si>
    <t>製品名</t>
    <rPh sb="0" eb="3">
      <t>セイヒンメイ</t>
    </rPh>
    <phoneticPr fontId="9"/>
  </si>
  <si>
    <t>■設備情報</t>
    <rPh sb="1" eb="3">
      <t>セツビ</t>
    </rPh>
    <rPh sb="3" eb="5">
      <t>ジョウホウ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</si>
  <si>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</si>
  <si>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</si>
  <si>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</si>
  <si>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</si>
  <si>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</si>
  <si>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</si>
  <si>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</si>
  <si>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</si>
  <si>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</si>
  <si>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</si>
  <si>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</si>
  <si>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</si>
  <si>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</si>
  <si>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</si>
  <si>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</si>
  <si>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</si>
  <si>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</si>
  <si>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</si>
  <si>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</si>
  <si>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</si>
  <si>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</si>
  <si>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</si>
  <si>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</si>
  <si>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</si>
  <si>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</si>
  <si>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</si>
  <si>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</si>
  <si>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</si>
  <si>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</si>
  <si>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</si>
  <si>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</si>
  <si>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</si>
  <si>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</si>
  <si>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</si>
  <si>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手入力</t>
    <rPh sb="0" eb="1">
      <t>テ</t>
    </rPh>
    <rPh sb="1" eb="3">
      <t>ニュウリョク</t>
    </rPh>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</si>
  <si>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</si>
  <si>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</si>
  <si>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</si>
  <si>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</si>
  <si>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</si>
  <si>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</si>
  <si>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</si>
  <si>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</si>
  <si>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</si>
  <si>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</si>
  <si>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</si>
  <si>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</si>
  <si>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一般炭</t>
    <rPh sb="0" eb="2">
      <t>イッパン</t>
    </rPh>
    <rPh sb="2" eb="3">
      <t>スミ</t>
    </rPh>
    <phoneticPr fontId="22"/>
  </si>
  <si>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</si>
  <si>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</si>
  <si>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</si>
  <si>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</si>
  <si>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</si>
  <si>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</si>
  <si>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</si>
  <si>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</si>
  <si>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</si>
  <si>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</si>
  <si>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</si>
  <si>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</si>
  <si>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</si>
  <si>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</si>
  <si>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</si>
  <si>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</si>
  <si>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</si>
  <si>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</si>
  <si>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</si>
  <si>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</si>
  <si>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</si>
  <si>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</si>
  <si>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</si>
  <si>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</si>
  <si>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</si>
  <si>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</si>
  <si>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導入予定設備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</si>
  <si>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</si>
  <si>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</si>
  <si>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</si>
  <si>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</si>
  <si>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</si>
  <si>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 xml:space="preserve"> </t>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</si>
  <si>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</si>
  <si>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</si>
  <si>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</si>
  <si>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</si>
  <si>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</si>
  <si>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</si>
  <si>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</si>
  <si>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</si>
  <si>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</si>
  <si>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</si>
  <si>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</si>
  <si>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</si>
  <si>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</si>
  <si>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</si>
  <si>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◆種別</t>
    <rPh sb="1" eb="3">
      <t>シュベツ</t>
    </rPh>
    <phoneticPr fontId="9"/>
  </si>
  <si>
    <t>業務用ヒートポンプ給湯器</t>
  </si>
  <si>
    <t>その他電気式給湯器</t>
  </si>
  <si>
    <t>給湯器N</t>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</si>
  <si>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</si>
  <si>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</si>
  <si>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</si>
  <si>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</si>
  <si>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</si>
  <si>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</si>
  <si>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</si>
  <si>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</si>
  <si>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←貯湯タンクを有して間欠運転使用をしている場合は
　有りを選択する。貯湯タンクレス、また貯湯タンクを
　有するが連続運転使用の場合は「無し」を選択する。</t>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</si>
  <si>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</si>
  <si>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</si>
  <si>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</si>
  <si>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</si>
  <si>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</si>
  <si>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t>様式 1-4　NO.</t>
    <phoneticPr fontId="9"/>
  </si>
  <si>
    <t>様式 1-3　NO.</t>
    <phoneticPr fontId="9"/>
  </si>
  <si>
    <t>メーカー</t>
    <phoneticPr fontId="9"/>
  </si>
  <si>
    <t>←計算する設備のメーカー名を入力</t>
    <phoneticPr fontId="9"/>
  </si>
  <si>
    <r>
      <rPr>
        <b/>
        <sz val="12"/>
        <color theme="1"/>
        <rFont val="ＭＳ 明朝"/>
        <family val="1"/>
        <charset val="128"/>
      </rPr>
      <t>　</t>
    </r>
    <r>
      <rPr>
        <b/>
        <u/>
        <sz val="12"/>
        <color theme="1"/>
        <rFont val="ＭＳ 明朝"/>
        <family val="1"/>
        <charset val="128"/>
      </rPr>
      <t>業務用給湯器　SII省電力計算フォーマット</t>
    </r>
    <rPh sb="1" eb="4">
      <t>ギョウムヨウ</t>
    </rPh>
    <rPh sb="4" eb="7">
      <t>キュウトウキ</t>
    </rPh>
    <rPh sb="11" eb="12">
      <t>ショウ</t>
    </rPh>
    <rPh sb="12" eb="14">
      <t>デンリョク</t>
    </rPh>
    <rPh sb="14" eb="16">
      <t>ケイサン</t>
    </rPh>
    <phoneticPr fontId="9"/>
  </si>
  <si>
    <t>■電力使用量</t>
    <rPh sb="1" eb="3">
      <t>デンリョク</t>
    </rPh>
    <rPh sb="3" eb="5">
      <t>シヨウ</t>
    </rPh>
    <rPh sb="5" eb="6">
      <t>リョウ</t>
    </rPh>
    <phoneticPr fontId="9"/>
  </si>
  <si>
    <t>電力</t>
    <rPh sb="0" eb="2">
      <t>デンリョク</t>
    </rPh>
    <phoneticPr fontId="9"/>
  </si>
  <si>
    <t>電力使用量</t>
    <rPh sb="0" eb="2">
      <t>デンリョク</t>
    </rPh>
    <rPh sb="2" eb="4">
      <t>シヨウ</t>
    </rPh>
    <rPh sb="4" eb="5">
      <t>リョウ</t>
    </rPh>
    <phoneticPr fontId="9"/>
  </si>
  <si>
    <t>←エネルギー種別を選択</t>
    <rPh sb="6" eb="8">
      <t>シュベツ</t>
    </rPh>
    <rPh sb="9" eb="11">
      <t>センタク</t>
    </rPh>
    <phoneticPr fontId="9"/>
  </si>
  <si>
    <t>エネルギー種別</t>
    <rPh sb="5" eb="7">
      <t>シュベツ</t>
    </rPh>
    <phoneticPr fontId="9"/>
  </si>
  <si>
    <t>←エネルギー種別にて「その他(電気)」を選択した場合は、手入力をする。</t>
    <rPh sb="6" eb="8">
      <t>シュベツ</t>
    </rPh>
    <rPh sb="15" eb="17">
      <t>デンキ</t>
    </rPh>
    <phoneticPr fontId="9"/>
  </si>
  <si>
    <r>
      <rPr>
        <sz val="8"/>
        <color rgb="FFFF0000"/>
        <rFont val="ＭＳ 明朝"/>
        <family val="1"/>
        <charset val="128"/>
      </rPr>
      <t>【電力使用量】</t>
    </r>
    <r>
      <rPr>
        <sz val="8"/>
        <color rgb="FF0070C0"/>
        <rFont val="ＭＳ 明朝"/>
        <family val="1"/>
        <charset val="128"/>
      </rPr>
      <t xml:space="preserve">
 </t>
    </r>
    <r>
      <rPr>
        <sz val="8"/>
        <color rgb="FFFF0000"/>
        <rFont val="ＭＳ 明朝"/>
        <family val="1"/>
        <charset val="128"/>
      </rPr>
      <t>赤枠内の数値を補助事業
 ポータルに転記</t>
    </r>
    <rPh sb="1" eb="3">
      <t>デンリョク</t>
    </rPh>
    <rPh sb="3" eb="6">
      <t>シヨウリョウ</t>
    </rPh>
    <rPh sb="9" eb="10">
      <t>アカ</t>
    </rPh>
    <rPh sb="10" eb="11">
      <t>ワク</t>
    </rPh>
    <rPh sb="11" eb="12">
      <t>ナイ</t>
    </rPh>
    <rPh sb="13" eb="15">
      <t>スウチ</t>
    </rPh>
    <rPh sb="16" eb="18">
      <t>ホジョ</t>
    </rPh>
    <rPh sb="18" eb="20">
      <t>ジギョウ</t>
    </rPh>
    <rPh sb="27" eb="29">
      <t>テンキ</t>
    </rPh>
    <phoneticPr fontId="16"/>
  </si>
  <si>
    <t>導入予定設備が複数型番ある場合は、能力按分後必要熱量の総和が既存設備の必要熱量と一致することを確認してください。</t>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</si>
</sst>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Red]&quot;¥&quot;\-#,##0"/>
    <numFmt numFmtId="176" formatCode="0.0"/>
    <numFmt numFmtId="177" formatCode="0.0%"/>
    <numFmt numFmtId="178" formatCode="0&quot;月&quot;"/>
    <numFmt numFmtId="179" formatCode="General&quot;台&quot;"/>
    <numFmt numFmtId="180" formatCode="&quot;(&quot;@&quot;)&quot;"/>
    <numFmt numFmtId="181" formatCode="#,##0.0;[Red]\-#,##0.0"/>
    <numFmt numFmtId="182" formatCode="#,##0.00_ ;[Red]\-#,##0.00\ "/>
    <numFmt numFmtId="183" formatCode="0.000&quot; kl&quot;"/>
    <numFmt numFmtId="184" formatCode="#,##0.0_ "/>
    <numFmt numFmtId="185" formatCode="#,##0_ "/>
    <numFmt numFmtId="186" formatCode="#,##0.0_);[Red]\(#,##0.0\)"/>
    <numFmt numFmtId="187" formatCode="#,##0.000_);[Red]\(#,##0.000\)"/>
    <numFmt numFmtId="188" formatCode="0_);[Red]\(0\)"/>
    <numFmt numFmtId="189" formatCode="0.0_ "/>
    <numFmt numFmtId="190" formatCode="0.0_);[Red]\(0.0\)"/>
    <numFmt numFmtId="191" formatCode="#,##0.000_ "/>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7"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11">
    <xf numFmtId="0" fontId="0" fillId="0" borderId="0" xfId="0"/>
    <xf numFmtId="0" fontId="18" fillId="0" borderId="15" xfId="0" applyFont="1" applyFill="1" applyBorder="1" applyAlignment="1">
      <alignment vertical="center"/>
    </xf>
    <xf numFmtId="0" fontId="19" fillId="0" borderId="16" xfId="0" applyFont="1" applyFill="1" applyBorder="1" applyAlignment="1">
      <alignment vertical="center"/>
    </xf>
    <xf numFmtId="0" fontId="19" fillId="0" borderId="17" xfId="0" applyFont="1" applyFill="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6" fontId="21" fillId="0" borderId="24" xfId="0" applyNumberFormat="1" applyFont="1" applyBorder="1"/>
    <xf numFmtId="0" fontId="24" fillId="0" borderId="0" xfId="22" applyFont="1">
      <alignment vertical="center"/>
    </xf>
    <xf numFmtId="0" fontId="25" fillId="0" borderId="0" xfId="23" applyFont="1" applyFill="1" applyBorder="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Fill="1" applyBorder="1" applyAlignment="1">
      <alignment horizontal="left" vertical="center" wrapText="1" shrinkToFit="1"/>
    </xf>
    <xf numFmtId="40" fontId="28" fillId="0" borderId="4" xfId="21" applyNumberFormat="1" applyFont="1" applyFill="1" applyBorder="1" applyAlignment="1">
      <alignment horizontal="left" vertical="center"/>
    </xf>
    <xf numFmtId="181" fontId="28" fillId="0" borderId="19" xfId="21" applyNumberFormat="1" applyFont="1" applyFill="1" applyBorder="1" applyAlignment="1">
      <alignment horizontal="left" vertical="center"/>
    </xf>
    <xf numFmtId="0" fontId="28" fillId="0" borderId="4" xfId="24" applyFont="1" applyFill="1" applyBorder="1" applyAlignment="1">
      <alignment horizontal="left" vertical="center" shrinkToFit="1"/>
    </xf>
    <xf numFmtId="181" fontId="28" fillId="0" borderId="4" xfId="21" applyNumberFormat="1" applyFont="1" applyFill="1" applyBorder="1" applyAlignment="1">
      <alignment horizontal="left" vertical="center"/>
    </xf>
    <xf numFmtId="0" fontId="28" fillId="0" borderId="23" xfId="24" applyFont="1" applyFill="1" applyBorder="1" applyAlignment="1">
      <alignment horizontal="left" vertical="center" shrinkToFit="1"/>
    </xf>
    <xf numFmtId="181" fontId="28" fillId="0" borderId="23" xfId="21" applyNumberFormat="1" applyFont="1" applyFill="1" applyBorder="1" applyAlignment="1">
      <alignment horizontal="left" vertical="center"/>
    </xf>
    <xf numFmtId="0" fontId="28" fillId="0" borderId="23" xfId="24" applyFont="1" applyFill="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2" fontId="28" fillId="0" borderId="4" xfId="21" applyNumberFormat="1" applyFont="1" applyFill="1" applyBorder="1" applyAlignment="1">
      <alignment horizontal="left" vertical="center" shrinkToFit="1"/>
    </xf>
    <xf numFmtId="182"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2" fontId="28" fillId="0" borderId="23" xfId="21" applyNumberFormat="1" applyFont="1" applyFill="1" applyBorder="1" applyAlignment="1">
      <alignment horizontal="left" vertical="center" shrinkToFit="1"/>
    </xf>
    <xf numFmtId="182" fontId="28" fillId="0" borderId="11" xfId="21" applyNumberFormat="1" applyFont="1" applyFill="1" applyBorder="1" applyAlignment="1">
      <alignment horizontal="left" vertical="center" shrinkToFit="1"/>
    </xf>
    <xf numFmtId="0" fontId="8" fillId="0" borderId="12" xfId="3" applyFont="1" applyFill="1" applyBorder="1" applyAlignment="1">
      <alignment horizontal="left"/>
    </xf>
    <xf numFmtId="0" fontId="8" fillId="0" borderId="4" xfId="3" applyBorder="1" applyAlignment="1">
      <alignment horizontal="left"/>
    </xf>
    <xf numFmtId="0" fontId="0" fillId="0" borderId="4" xfId="0" applyBorder="1" applyAlignment="1">
      <alignment vertical="center"/>
    </xf>
    <xf numFmtId="0" fontId="0" fillId="0" borderId="0" xfId="0" applyBorder="1" applyAlignment="1">
      <alignment horizontal="right" vertical="center" shrinkToFit="1"/>
    </xf>
    <xf numFmtId="0" fontId="0" fillId="0" borderId="0" xfId="0" applyNumberFormat="1" applyFill="1" applyBorder="1" applyAlignment="1">
      <alignment vertical="center"/>
    </xf>
    <xf numFmtId="0" fontId="8" fillId="0" borderId="0" xfId="3" applyBorder="1" applyAlignment="1">
      <alignment horizontal="left"/>
    </xf>
    <xf numFmtId="0" fontId="8" fillId="0" borderId="0" xfId="3" applyFont="1" applyFill="1" applyBorder="1" applyAlignment="1">
      <alignment horizontal="left"/>
    </xf>
    <xf numFmtId="0" fontId="8" fillId="0" borderId="26" xfId="3" applyBorder="1" applyAlignment="1">
      <alignment horizontal="left"/>
    </xf>
    <xf numFmtId="0" fontId="24" fillId="0" borderId="4" xfId="22" applyFont="1" applyFill="1" applyBorder="1">
      <alignment vertical="center"/>
    </xf>
    <xf numFmtId="0" fontId="0" fillId="0" borderId="0" xfId="0" applyAlignment="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Alignme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45" fillId="0" borderId="0" xfId="17" applyFont="1" applyBorder="1" applyAlignment="1" applyProtection="1">
      <alignment vertical="center"/>
      <protection hidden="1"/>
    </xf>
    <xf numFmtId="0" fontId="10" fillId="0" borderId="8" xfId="17" applyFont="1" applyFill="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Fill="1" applyBorder="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Fill="1" applyBorder="1" applyAlignment="1" applyProtection="1">
      <alignment vertical="center" shrinkToFit="1"/>
      <protection hidden="1"/>
    </xf>
    <xf numFmtId="0" fontId="10" fillId="0" borderId="0" xfId="17" applyFont="1" applyFill="1" applyBorder="1" applyAlignment="1" applyProtection="1">
      <alignment vertical="center" shrinkToFit="1"/>
      <protection hidden="1"/>
    </xf>
    <xf numFmtId="0" fontId="42" fillId="0" borderId="0" xfId="64" applyFont="1" applyBorder="1" applyProtection="1">
      <alignment vertical="center"/>
      <protection hidden="1"/>
    </xf>
    <xf numFmtId="0" fontId="40" fillId="0" borderId="0" xfId="64" applyFont="1" applyBorder="1" applyProtection="1">
      <alignment vertical="center"/>
      <protection hidden="1"/>
    </xf>
    <xf numFmtId="0" fontId="2" fillId="0" borderId="0" xfId="64" applyBorder="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NumberFormat="1" applyFont="1" applyBorder="1" applyAlignment="1" applyProtection="1">
      <alignment vertical="center" shrinkToFit="1"/>
      <protection hidden="1"/>
    </xf>
    <xf numFmtId="176" fontId="46" fillId="0" borderId="0" xfId="0" applyNumberFormat="1" applyFont="1" applyBorder="1" applyAlignment="1" applyProtection="1">
      <alignment vertical="center"/>
      <protection hidden="1"/>
    </xf>
    <xf numFmtId="0" fontId="10" fillId="0" borderId="7" xfId="17" applyFont="1" applyFill="1" applyBorder="1" applyAlignment="1" applyProtection="1">
      <alignment vertical="center" shrinkToFit="1"/>
      <protection hidden="1"/>
    </xf>
    <xf numFmtId="0" fontId="10" fillId="0" borderId="0" xfId="17" applyFont="1" applyFill="1" applyBorder="1" applyAlignment="1" applyProtection="1">
      <alignment vertical="center" wrapText="1" shrinkToFit="1"/>
      <protection hidden="1"/>
    </xf>
    <xf numFmtId="180" fontId="10" fillId="0" borderId="0" xfId="17" applyNumberFormat="1" applyFont="1" applyFill="1" applyBorder="1" applyAlignment="1" applyProtection="1">
      <alignment vertical="center" shrinkToFit="1"/>
      <protection hidden="1"/>
    </xf>
    <xf numFmtId="185" fontId="10" fillId="0" borderId="0" xfId="20" applyNumberFormat="1" applyFont="1" applyFill="1" applyBorder="1" applyAlignment="1" applyProtection="1">
      <alignment vertical="center" shrinkToFit="1"/>
      <protection hidden="1"/>
    </xf>
    <xf numFmtId="0" fontId="10" fillId="0" borderId="0" xfId="17" applyFont="1" applyFill="1" applyBorder="1" applyAlignment="1" applyProtection="1">
      <alignment horizontal="center" vertical="center" textRotation="255" wrapText="1"/>
      <protection hidden="1"/>
    </xf>
    <xf numFmtId="0" fontId="10" fillId="0" borderId="0" xfId="17" applyFont="1" applyFill="1" applyBorder="1" applyAlignment="1" applyProtection="1">
      <alignment vertical="center"/>
      <protection hidden="1"/>
    </xf>
    <xf numFmtId="0" fontId="10" fillId="0" borderId="0" xfId="17" applyFont="1" applyBorder="1" applyAlignment="1" applyProtection="1">
      <alignment vertical="center"/>
      <protection hidden="1"/>
    </xf>
    <xf numFmtId="0" fontId="10" fillId="0" borderId="0" xfId="17" applyFont="1" applyFill="1" applyAlignment="1" applyProtection="1">
      <alignment vertical="center"/>
      <protection hidden="1"/>
    </xf>
    <xf numFmtId="0" fontId="10" fillId="0" borderId="0" xfId="17" applyFont="1" applyFill="1" applyBorder="1" applyAlignment="1" applyProtection="1">
      <alignment vertical="center" wrapText="1"/>
      <protection hidden="1"/>
    </xf>
    <xf numFmtId="183" fontId="32" fillId="0" borderId="0" xfId="17" applyNumberFormat="1" applyFont="1" applyFill="1" applyBorder="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46" fillId="0" borderId="0" xfId="0" applyFont="1" applyBorder="1" applyProtection="1">
      <protection hidden="1"/>
    </xf>
    <xf numFmtId="0" fontId="46" fillId="0" borderId="0" xfId="0" applyFont="1" applyBorder="1" applyAlignment="1" applyProtection="1">
      <alignmen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45" fillId="0" borderId="0" xfId="17" applyFont="1" applyBorder="1" applyAlignment="1" applyProtection="1">
      <alignment horizontal="center" vertical="center"/>
      <protection hidden="1"/>
    </xf>
    <xf numFmtId="0" fontId="33" fillId="0" borderId="0" xfId="0" applyFont="1" applyAlignment="1" applyProtection="1">
      <alignment horizontal="left" vertical="center"/>
      <protection hidden="1"/>
    </xf>
    <xf numFmtId="191" fontId="49" fillId="0" borderId="0" xfId="17" applyNumberFormat="1" applyFont="1" applyBorder="1" applyAlignment="1" applyProtection="1">
      <alignment horizontal="left" vertical="center" wrapText="1" shrinkToFit="1"/>
      <protection hidden="1"/>
    </xf>
    <xf numFmtId="0" fontId="43" fillId="0" borderId="0" xfId="17" applyFont="1" applyFill="1" applyBorder="1" applyAlignment="1" applyProtection="1">
      <alignment horizontal="left" vertical="center" shrinkToFit="1"/>
      <protection hidden="1"/>
    </xf>
    <xf numFmtId="0" fontId="44" fillId="0" borderId="0" xfId="17" quotePrefix="1" applyFont="1" applyFill="1" applyBorder="1" applyAlignment="1" applyProtection="1">
      <alignment horizontal="center" vertical="center"/>
      <protection hidden="1"/>
    </xf>
    <xf numFmtId="0" fontId="10" fillId="3" borderId="4" xfId="17" applyFont="1" applyFill="1" applyBorder="1" applyAlignment="1" applyProtection="1">
      <alignment horizontal="left" vertical="center" shrinkToFit="1"/>
      <protection locked="0" hidden="1"/>
    </xf>
    <xf numFmtId="190" fontId="10" fillId="4" borderId="2" xfId="20" applyNumberFormat="1" applyFont="1" applyFill="1" applyBorder="1" applyAlignment="1" applyProtection="1">
      <alignment horizontal="right" vertical="center" shrinkToFit="1"/>
      <protection hidden="1"/>
    </xf>
    <xf numFmtId="190" fontId="10" fillId="4" borderId="4" xfId="20" applyNumberFormat="1" applyFont="1" applyFill="1" applyBorder="1" applyAlignment="1" applyProtection="1">
      <alignment horizontal="right" vertical="center" shrinkToFit="1"/>
      <protection hidden="1"/>
    </xf>
    <xf numFmtId="0" fontId="43" fillId="0" borderId="0" xfId="17" applyFont="1" applyFill="1" applyBorder="1" applyAlignment="1" applyProtection="1">
      <alignment horizontal="left" vertical="center" wrapText="1" shrinkToFit="1"/>
      <protection hidden="1"/>
    </xf>
    <xf numFmtId="179" fontId="10" fillId="0" borderId="4" xfId="17" applyNumberFormat="1" applyFont="1" applyFill="1" applyBorder="1" applyAlignment="1" applyProtection="1">
      <alignment horizontal="center" vertical="center" shrinkToFit="1"/>
      <protection hidden="1"/>
    </xf>
    <xf numFmtId="0" fontId="10" fillId="3" borderId="1" xfId="17" applyNumberFormat="1" applyFont="1" applyFill="1" applyBorder="1" applyAlignment="1" applyProtection="1">
      <alignment horizontal="center" vertical="center" shrinkToFit="1"/>
      <protection locked="0" hidden="1"/>
    </xf>
    <xf numFmtId="0" fontId="10" fillId="3" borderId="3" xfId="17" applyNumberFormat="1" applyFont="1" applyFill="1" applyBorder="1" applyAlignment="1" applyProtection="1">
      <alignment horizontal="center" vertical="center" shrinkToFit="1"/>
      <protection locked="0" hidden="1"/>
    </xf>
    <xf numFmtId="0" fontId="10" fillId="0" borderId="0" xfId="17" applyFont="1" applyFill="1" applyBorder="1" applyAlignment="1" applyProtection="1">
      <alignmen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2" fontId="10" fillId="0" borderId="1" xfId="17" applyNumberFormat="1" applyFont="1" applyFill="1" applyBorder="1" applyAlignment="1" applyProtection="1">
      <alignment horizontal="center" vertical="center" shrinkToFit="1"/>
      <protection locked="0" hidden="1"/>
    </xf>
    <xf numFmtId="2" fontId="10" fillId="0" borderId="3" xfId="17" applyNumberFormat="1" applyFont="1" applyFill="1" applyBorder="1" applyAlignment="1" applyProtection="1">
      <alignment horizontal="center" vertical="center" shrinkToFit="1"/>
      <protection locked="0" hidden="1"/>
    </xf>
    <xf numFmtId="2" fontId="10" fillId="0" borderId="2" xfId="17" applyNumberFormat="1" applyFont="1" applyFill="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Fill="1" applyBorder="1" applyAlignment="1" applyProtection="1">
      <alignment horizontal="center" vertical="center" shrinkToFit="1"/>
      <protection hidden="1"/>
    </xf>
    <xf numFmtId="185" fontId="10" fillId="0" borderId="4" xfId="20" applyNumberFormat="1" applyFont="1" applyBorder="1" applyAlignment="1" applyProtection="1">
      <alignment horizontal="right"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178" fontId="10" fillId="2" borderId="4" xfId="17" applyNumberFormat="1" applyFont="1" applyFill="1" applyBorder="1" applyAlignment="1" applyProtection="1">
      <alignment horizontal="center" vertical="center" shrinkToFit="1"/>
      <protection hidden="1"/>
    </xf>
    <xf numFmtId="178" fontId="10" fillId="2" borderId="1" xfId="17" applyNumberFormat="1"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Fill="1" applyBorder="1" applyAlignment="1" applyProtection="1">
      <alignment horizontal="left" vertical="center" shrinkToFit="1"/>
      <protection hidden="1"/>
    </xf>
    <xf numFmtId="0" fontId="10" fillId="0" borderId="3" xfId="17" applyFont="1" applyFill="1" applyBorder="1" applyAlignment="1" applyProtection="1">
      <alignment horizontal="left" vertical="center" shrinkToFit="1"/>
      <protection hidden="1"/>
    </xf>
    <xf numFmtId="0" fontId="10" fillId="0" borderId="2" xfId="17" applyFont="1" applyFill="1" applyBorder="1" applyAlignment="1" applyProtection="1">
      <alignment horizontal="left" vertical="center" shrinkToFit="1"/>
      <protection hidden="1"/>
    </xf>
    <xf numFmtId="189" fontId="10" fillId="3" borderId="1" xfId="20" applyNumberFormat="1" applyFont="1" applyFill="1" applyBorder="1" applyAlignment="1" applyProtection="1">
      <alignment horizontal="center" vertical="center" shrinkToFit="1"/>
      <protection locked="0" hidden="1"/>
    </xf>
    <xf numFmtId="189" fontId="10" fillId="3" borderId="3" xfId="20" applyNumberFormat="1" applyFont="1" applyFill="1" applyBorder="1" applyAlignment="1" applyProtection="1">
      <alignment horizontal="center" vertical="center" shrinkToFit="1"/>
      <protection locked="0" hidden="1"/>
    </xf>
    <xf numFmtId="189" fontId="10" fillId="3" borderId="2" xfId="20" applyNumberFormat="1" applyFont="1" applyFill="1" applyBorder="1" applyAlignment="1" applyProtection="1">
      <alignment horizontal="center" vertical="center" shrinkToFit="1"/>
      <protection locked="0" hidden="1"/>
    </xf>
    <xf numFmtId="0" fontId="10" fillId="0" borderId="4" xfId="17" applyNumberFormat="1" applyFont="1" applyFill="1" applyBorder="1" applyAlignment="1" applyProtection="1">
      <alignment horizontal="left" vertical="center" shrinkToFit="1"/>
      <protection hidden="1"/>
    </xf>
    <xf numFmtId="0" fontId="10" fillId="0" borderId="7" xfId="17"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2" borderId="4" xfId="17" applyFont="1" applyFill="1" applyBorder="1" applyAlignment="1" applyProtection="1">
      <alignment horizontal="center"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0" fontId="10" fillId="0" borderId="0" xfId="0" applyFont="1" applyFill="1" applyBorder="1" applyAlignment="1" applyProtection="1">
      <alignment horizontal="center" vertical="center"/>
      <protection hidden="1"/>
    </xf>
    <xf numFmtId="0" fontId="10" fillId="2" borderId="19" xfId="17" applyFont="1" applyFill="1" applyBorder="1" applyAlignment="1" applyProtection="1">
      <alignment horizontal="center" vertical="center" shrinkToFit="1"/>
      <protection hidden="1"/>
    </xf>
    <xf numFmtId="178" fontId="10" fillId="2" borderId="18" xfId="17" applyNumberFormat="1" applyFont="1" applyFill="1" applyBorder="1" applyAlignment="1" applyProtection="1">
      <alignment horizontal="center" vertical="center" shrinkToFit="1"/>
      <protection hidden="1"/>
    </xf>
    <xf numFmtId="178"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Border="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Fill="1" applyBorder="1" applyAlignment="1" applyProtection="1">
      <alignment vertical="center" shrinkToFit="1"/>
      <protection hidden="1"/>
    </xf>
    <xf numFmtId="184" fontId="10" fillId="3" borderId="40" xfId="17" applyNumberFormat="1" applyFont="1" applyFill="1" applyBorder="1" applyAlignment="1" applyProtection="1">
      <alignment horizontal="right" vertical="center" shrinkToFit="1"/>
      <protection locked="0" hidden="1"/>
    </xf>
    <xf numFmtId="184" fontId="10" fillId="3" borderId="4" xfId="17" applyNumberFormat="1" applyFont="1" applyFill="1" applyBorder="1" applyAlignment="1" applyProtection="1">
      <alignment horizontal="right" vertical="center" shrinkToFit="1"/>
      <protection locked="0" hidden="1"/>
    </xf>
    <xf numFmtId="184" fontId="10" fillId="3" borderId="41" xfId="17" applyNumberFormat="1" applyFont="1" applyFill="1" applyBorder="1" applyAlignment="1" applyProtection="1">
      <alignment horizontal="right" vertical="center" shrinkToFit="1"/>
      <protection locked="0" hidden="1"/>
    </xf>
    <xf numFmtId="184" fontId="10" fillId="3" borderId="37" xfId="17" applyNumberFormat="1" applyFont="1" applyFill="1" applyBorder="1" applyAlignment="1" applyProtection="1">
      <alignment horizontal="right" vertical="center" shrinkToFit="1"/>
      <protection locked="0" hidden="1"/>
    </xf>
    <xf numFmtId="184" fontId="10" fillId="3" borderId="38" xfId="17" applyNumberFormat="1" applyFont="1" applyFill="1" applyBorder="1" applyAlignment="1" applyProtection="1">
      <alignment horizontal="right" vertical="center" shrinkToFit="1"/>
      <protection locked="0" hidden="1"/>
    </xf>
    <xf numFmtId="184" fontId="10" fillId="3" borderId="39" xfId="17" applyNumberFormat="1" applyFont="1" applyFill="1" applyBorder="1" applyAlignment="1" applyProtection="1">
      <alignment horizontal="right" vertical="center" shrinkToFit="1"/>
      <protection locked="0" hidden="1"/>
    </xf>
    <xf numFmtId="184" fontId="10" fillId="3" borderId="42" xfId="17" applyNumberFormat="1" applyFont="1" applyFill="1" applyBorder="1" applyAlignment="1" applyProtection="1">
      <alignment horizontal="right" vertical="center" shrinkToFit="1"/>
      <protection locked="0" hidden="1"/>
    </xf>
    <xf numFmtId="184" fontId="10" fillId="3" borderId="43" xfId="17" applyNumberFormat="1" applyFont="1" applyFill="1" applyBorder="1" applyAlignment="1" applyProtection="1">
      <alignment horizontal="right" vertical="center" shrinkToFit="1"/>
      <protection locked="0" hidden="1"/>
    </xf>
    <xf numFmtId="184" fontId="10" fillId="3" borderId="44" xfId="17" applyNumberFormat="1" applyFont="1" applyFill="1" applyBorder="1" applyAlignment="1" applyProtection="1">
      <alignment horizontal="right" vertical="center" shrinkToFit="1"/>
      <protection locked="0" hidden="1"/>
    </xf>
    <xf numFmtId="184" fontId="10" fillId="0" borderId="10" xfId="17" applyNumberFormat="1" applyFont="1" applyFill="1" applyBorder="1" applyAlignment="1" applyProtection="1">
      <alignment horizontal="right" vertical="center" shrinkToFit="1"/>
      <protection hidden="1"/>
    </xf>
    <xf numFmtId="184" fontId="10" fillId="0" borderId="12" xfId="17" applyNumberFormat="1" applyFont="1" applyFill="1" applyBorder="1" applyAlignment="1" applyProtection="1">
      <alignment horizontal="right" vertical="center" shrinkToFit="1"/>
      <protection hidden="1"/>
    </xf>
    <xf numFmtId="0" fontId="10" fillId="2" borderId="26" xfId="17" applyNumberFormat="1"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180" fontId="10" fillId="2" borderId="8" xfId="17" applyNumberFormat="1" applyFont="1" applyFill="1" applyBorder="1" applyAlignment="1" applyProtection="1">
      <alignment horizontal="center" vertical="center" shrinkToFit="1"/>
      <protection hidden="1"/>
    </xf>
    <xf numFmtId="180" fontId="10" fillId="2" borderId="0" xfId="17" applyNumberFormat="1" applyFont="1" applyFill="1" applyBorder="1" applyAlignment="1" applyProtection="1">
      <alignment horizontal="center" vertical="center" shrinkToFit="1"/>
      <protection hidden="1"/>
    </xf>
    <xf numFmtId="185" fontId="10" fillId="0" borderId="27" xfId="20" applyNumberFormat="1" applyFont="1" applyBorder="1" applyAlignment="1" applyProtection="1">
      <alignment horizontal="right" vertical="center" shrinkToFit="1"/>
      <protection hidden="1"/>
    </xf>
    <xf numFmtId="184" fontId="10" fillId="0" borderId="27" xfId="17" applyNumberFormat="1" applyFont="1" applyFill="1" applyBorder="1" applyAlignment="1" applyProtection="1">
      <alignment horizontal="right" vertical="center" shrinkToFit="1"/>
      <protection hidden="1"/>
    </xf>
    <xf numFmtId="190" fontId="10" fillId="4" borderId="13" xfId="20" applyNumberFormat="1" applyFont="1" applyFill="1" applyBorder="1" applyAlignment="1" applyProtection="1">
      <alignment horizontal="right" vertical="center" shrinkToFit="1"/>
      <protection hidden="1"/>
    </xf>
    <xf numFmtId="190" fontId="10" fillId="4" borderId="18" xfId="20" applyNumberFormat="1" applyFont="1" applyFill="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wrapText="1" shrinkToFit="1"/>
      <protection hidden="1"/>
    </xf>
    <xf numFmtId="180" fontId="10" fillId="2" borderId="26" xfId="17" applyNumberFormat="1" applyFont="1" applyFill="1" applyBorder="1" applyAlignment="1" applyProtection="1">
      <alignment horizontal="center" vertical="center" shrinkToFit="1"/>
      <protection hidden="1"/>
    </xf>
    <xf numFmtId="186" fontId="10" fillId="0" borderId="34" xfId="17" applyNumberFormat="1" applyFont="1" applyFill="1" applyBorder="1" applyAlignment="1" applyProtection="1">
      <alignment horizontal="right" vertical="center" shrinkToFit="1"/>
      <protection hidden="1"/>
    </xf>
    <xf numFmtId="186" fontId="10" fillId="0" borderId="35" xfId="17" applyNumberFormat="1" applyFont="1" applyFill="1" applyBorder="1" applyAlignment="1" applyProtection="1">
      <alignment horizontal="right" vertical="center" shrinkToFit="1"/>
      <protection hidden="1"/>
    </xf>
    <xf numFmtId="186" fontId="10" fillId="0" borderId="36" xfId="17" applyNumberFormat="1" applyFont="1" applyFill="1" applyBorder="1" applyAlignment="1" applyProtection="1">
      <alignment horizontal="right" vertical="center" shrinkToFit="1"/>
      <protection hidden="1"/>
    </xf>
    <xf numFmtId="185" fontId="10" fillId="0" borderId="1" xfId="20" applyNumberFormat="1" applyFont="1" applyBorder="1" applyAlignment="1" applyProtection="1">
      <alignment horizontal="right" vertical="center" shrinkToFit="1"/>
      <protection hidden="1"/>
    </xf>
    <xf numFmtId="185" fontId="10" fillId="0" borderId="3" xfId="20" applyNumberFormat="1" applyFont="1" applyBorder="1" applyAlignment="1" applyProtection="1">
      <alignment horizontal="right" vertical="center" shrinkToFit="1"/>
      <protection hidden="1"/>
    </xf>
    <xf numFmtId="185" fontId="10" fillId="3" borderId="4" xfId="20" applyNumberFormat="1" applyFont="1" applyFill="1" applyBorder="1" applyAlignment="1" applyProtection="1">
      <alignment horizontal="right" vertical="center" shrinkToFit="1"/>
      <protection locked="0" hidden="1"/>
    </xf>
    <xf numFmtId="190" fontId="10" fillId="3" borderId="4" xfId="20" applyNumberFormat="1" applyFont="1" applyFill="1" applyBorder="1" applyAlignment="1" applyProtection="1">
      <alignment horizontal="right" vertical="center" shrinkToFit="1"/>
      <protection locked="0" hidden="1"/>
    </xf>
    <xf numFmtId="190"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6" fontId="10" fillId="0" borderId="32" xfId="17" applyNumberFormat="1" applyFont="1" applyFill="1" applyBorder="1" applyAlignment="1" applyProtection="1">
      <alignment horizontal="right" vertical="center" shrinkToFit="1"/>
      <protection hidden="1"/>
    </xf>
    <xf numFmtId="186" fontId="10" fillId="0" borderId="3" xfId="17" applyNumberFormat="1" applyFont="1" applyFill="1" applyBorder="1" applyAlignment="1" applyProtection="1">
      <alignment horizontal="right" vertical="center" shrinkToFit="1"/>
      <protection hidden="1"/>
    </xf>
    <xf numFmtId="186" fontId="10" fillId="0" borderId="33" xfId="17" applyNumberFormat="1" applyFont="1" applyFill="1" applyBorder="1" applyAlignment="1" applyProtection="1">
      <alignment horizontal="right" vertical="center" shrinkToFit="1"/>
      <protection hidden="1"/>
    </xf>
    <xf numFmtId="187" fontId="10" fillId="0" borderId="0" xfId="17" applyNumberFormat="1" applyFont="1" applyFill="1" applyBorder="1" applyAlignment="1" applyProtection="1">
      <alignment horizontal="right" vertical="center" shrinkToFit="1"/>
      <protection hidden="1"/>
    </xf>
    <xf numFmtId="185" fontId="10" fillId="0" borderId="20" xfId="20" applyNumberFormat="1" applyFont="1" applyBorder="1" applyAlignment="1" applyProtection="1">
      <alignment horizontal="right" vertical="center" shrinkToFit="1"/>
      <protection hidden="1"/>
    </xf>
    <xf numFmtId="185" fontId="10" fillId="0" borderId="21" xfId="20" applyNumberFormat="1" applyFont="1" applyBorder="1" applyAlignment="1" applyProtection="1">
      <alignment horizontal="right" vertical="center" shrinkToFit="1"/>
      <protection hidden="1"/>
    </xf>
    <xf numFmtId="186" fontId="10" fillId="0" borderId="29" xfId="17" applyNumberFormat="1" applyFont="1" applyFill="1" applyBorder="1" applyAlignment="1" applyProtection="1">
      <alignment horizontal="right" vertical="center" shrinkToFit="1"/>
      <protection hidden="1"/>
    </xf>
    <xf numFmtId="186" fontId="10" fillId="0" borderId="30" xfId="17" applyNumberFormat="1" applyFont="1" applyFill="1" applyBorder="1" applyAlignment="1" applyProtection="1">
      <alignment horizontal="right" vertical="center" shrinkToFit="1"/>
      <protection hidden="1"/>
    </xf>
    <xf numFmtId="186" fontId="10" fillId="0" borderId="31" xfId="17" applyNumberFormat="1" applyFont="1" applyFill="1" applyBorder="1" applyAlignment="1" applyProtection="1">
      <alignment horizontal="right" vertical="center" shrinkToFit="1"/>
      <protection hidden="1"/>
    </xf>
    <xf numFmtId="188" fontId="10" fillId="3" borderId="1" xfId="17" applyNumberFormat="1" applyFont="1" applyFill="1" applyBorder="1" applyAlignment="1" applyProtection="1">
      <alignment horizontal="center" vertical="center" shrinkToFit="1"/>
      <protection locked="0" hidden="1"/>
    </xf>
    <xf numFmtId="188" fontId="10" fillId="3" borderId="3" xfId="17" applyNumberFormat="1" applyFont="1" applyFill="1" applyBorder="1" applyAlignment="1" applyProtection="1">
      <alignment horizontal="center" vertical="center" shrinkToFit="1"/>
      <protection locked="0" hidden="1"/>
    </xf>
    <xf numFmtId="0" fontId="10" fillId="0" borderId="8" xfId="17" applyFont="1" applyFill="1" applyBorder="1" applyAlignment="1" applyProtection="1">
      <alignment horizontal="center" vertical="center" shrinkToFit="1"/>
      <protection hidden="1"/>
    </xf>
    <xf numFmtId="180" fontId="10" fillId="2" borderId="10" xfId="17" applyNumberFormat="1" applyFont="1" applyFill="1" applyBorder="1" applyAlignment="1" applyProtection="1">
      <alignment horizontal="center" vertical="center" shrinkToFit="1"/>
      <protection hidden="1"/>
    </xf>
    <xf numFmtId="180" fontId="10" fillId="2" borderId="12" xfId="17" applyNumberFormat="1" applyFont="1" applyFill="1" applyBorder="1" applyAlignment="1" applyProtection="1">
      <alignment horizontal="center" vertical="center" shrinkToFit="1"/>
      <protection hidden="1"/>
    </xf>
    <xf numFmtId="180"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0" fontId="10" fillId="0" borderId="8" xfId="17" applyNumberFormat="1" applyFont="1" applyFill="1" applyBorder="1" applyAlignment="1" applyProtection="1">
      <alignment horizontal="center" vertical="center" shrinkToFit="1"/>
      <protection hidden="1"/>
    </xf>
    <xf numFmtId="180" fontId="10" fillId="0" borderId="0"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5" fontId="10" fillId="3" borderId="18" xfId="20" applyNumberFormat="1" applyFont="1" applyFill="1" applyBorder="1" applyAlignment="1" applyProtection="1">
      <alignment horizontal="right" vertical="center" shrinkToFit="1"/>
      <protection locked="0" hidden="1"/>
    </xf>
    <xf numFmtId="190" fontId="10" fillId="3" borderId="18" xfId="20" applyNumberFormat="1" applyFont="1" applyFill="1" applyBorder="1" applyAlignment="1" applyProtection="1">
      <alignment horizontal="right" vertical="center" shrinkToFit="1"/>
      <protection locked="0" hidden="1"/>
    </xf>
    <xf numFmtId="190"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0" fontId="51" fillId="0" borderId="7" xfId="0" applyFont="1" applyBorder="1" applyAlignment="1" applyProtection="1">
      <alignment horizontal="left" vertical="top" wrapText="1"/>
      <protection hidden="1"/>
    </xf>
    <xf numFmtId="0" fontId="51" fillId="0" borderId="0" xfId="0" applyFont="1" applyAlignment="1" applyProtection="1">
      <alignment horizontal="left" vertical="top" wrapText="1"/>
      <protection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185"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6" fontId="10" fillId="0" borderId="19" xfId="17" applyNumberFormat="1" applyFont="1" applyFill="1" applyBorder="1" applyAlignment="1" applyProtection="1">
      <alignment horizontal="right" vertical="center" shrinkToFit="1"/>
      <protection hidden="1"/>
    </xf>
  </cellXfs>
  <cellStyles count="224">
    <cellStyle name="Excel Built-in Comma [0] 1" xfId="38"/>
    <cellStyle name="Excel Built-in Currency [0] 1" xfId="39"/>
    <cellStyle name="Excel Built-in Normal" xfId="40"/>
    <cellStyle name="Excel Built-in Normal 1" xfId="41"/>
    <cellStyle name="Excel Built-in Normal 1 2" xfId="42"/>
    <cellStyle name="Excel Built-in Normal 2" xfId="43"/>
    <cellStyle name="パーセント" xfId="20" builtinId="5"/>
    <cellStyle name="パーセント 2" xfId="2"/>
    <cellStyle name="パーセント 3" xfId="36"/>
    <cellStyle name="パーセント 3 2" xfId="57"/>
    <cellStyle name="パーセント 3 3" xfId="71"/>
    <cellStyle name="パーセント 3 3 2" xfId="201"/>
    <cellStyle name="パーセント 3 3 3" xfId="118"/>
    <cellStyle name="パーセント 3 4" xfId="185"/>
    <cellStyle name="パーセント 3 5" xfId="153"/>
    <cellStyle name="パーセント 3 6" xfId="102"/>
    <cellStyle name="パーセント 4" xfId="53"/>
    <cellStyle name="パーセント 4 2" xfId="77"/>
    <cellStyle name="パーセント 4 2 2" xfId="205"/>
    <cellStyle name="パーセント 4 2 3" xfId="122"/>
    <cellStyle name="パーセント 4 3" xfId="189"/>
    <cellStyle name="パーセント 4 4" xfId="156"/>
    <cellStyle name="パーセント 4 5" xfId="106"/>
    <cellStyle name="パーセント 5" xfId="66"/>
    <cellStyle name="パーセント 5 2" xfId="214"/>
    <cellStyle name="パーセント 5 3" xfId="164"/>
    <cellStyle name="パーセント 5 4" xfId="131"/>
    <cellStyle name="パーセント 6" xfId="90"/>
    <cellStyle name="パーセント 6 2" xfId="223"/>
    <cellStyle name="パーセント 6 3" xfId="173"/>
    <cellStyle name="パーセント 6 4" xfId="140"/>
    <cellStyle name="パーセント 7" xfId="143"/>
    <cellStyle name="ハイパーリンク 2" xfId="5"/>
    <cellStyle name="ハイパーリンク 2 2" xfId="61"/>
    <cellStyle name="桁区切り" xfId="19" builtinId="6"/>
    <cellStyle name="桁区切り 2" xfId="1"/>
    <cellStyle name="桁区切り 2 2" xfId="44"/>
    <cellStyle name="桁区切り 2 3" xfId="51"/>
    <cellStyle name="桁区切り 3" xfId="6"/>
    <cellStyle name="桁区切り 4" xfId="21"/>
    <cellStyle name="桁区切り 4 2" xfId="58"/>
    <cellStyle name="桁区切り 4 2 2" xfId="81"/>
    <cellStyle name="桁区切り 4 2 2 2" xfId="209"/>
    <cellStyle name="桁区切り 4 2 2 3" xfId="126"/>
    <cellStyle name="桁区切り 4 2 3" xfId="193"/>
    <cellStyle name="桁区切り 4 2 4" xfId="160"/>
    <cellStyle name="桁区切り 4 2 5" xfId="110"/>
    <cellStyle name="桁区切り 4 3" xfId="45"/>
    <cellStyle name="桁区切り 4 3 2" xfId="87"/>
    <cellStyle name="桁区切り 4 3 2 2" xfId="218"/>
    <cellStyle name="桁区切り 4 3 3" xfId="168"/>
    <cellStyle name="桁区切り 4 3 4" xfId="135"/>
    <cellStyle name="桁区切り 4 4" xfId="28"/>
    <cellStyle name="桁区切り 4 4 2" xfId="94"/>
    <cellStyle name="桁区切り 4 4 2 2" xfId="202"/>
    <cellStyle name="桁区切り 4 4 3" xfId="177"/>
    <cellStyle name="桁区切り 4 4 4" xfId="119"/>
    <cellStyle name="桁区切り 4 5" xfId="72"/>
    <cellStyle name="桁区切り 4 5 2" xfId="148"/>
    <cellStyle name="桁区切り 4 6" xfId="186"/>
    <cellStyle name="桁区切り 4 7" xfId="103"/>
    <cellStyle name="桁区切り 5" xfId="37"/>
    <cellStyle name="桁区切り 6" xfId="52"/>
    <cellStyle name="桁区切り 6 2" xfId="76"/>
    <cellStyle name="桁区切り 6 2 2" xfId="204"/>
    <cellStyle name="桁区切り 6 2 3" xfId="121"/>
    <cellStyle name="桁区切り 6 3" xfId="188"/>
    <cellStyle name="桁区切り 6 4" xfId="155"/>
    <cellStyle name="桁区切り 6 5" xfId="105"/>
    <cellStyle name="桁区切り 7" xfId="65"/>
    <cellStyle name="桁区切り 7 2" xfId="213"/>
    <cellStyle name="桁区切り 7 3" xfId="163"/>
    <cellStyle name="桁区切り 7 4" xfId="130"/>
    <cellStyle name="桁区切り 8" xfId="89"/>
    <cellStyle name="桁区切り 8 2" xfId="222"/>
    <cellStyle name="桁区切り 8 3" xfId="172"/>
    <cellStyle name="桁区切り 8 4" xfId="139"/>
    <cellStyle name="桁区切り 9" xfId="142"/>
    <cellStyle name="通貨 2" xfId="7"/>
    <cellStyle name="通貨 2 2" xfId="54"/>
    <cellStyle name="通貨 2 2 2" xfId="78"/>
    <cellStyle name="通貨 2 2 2 2" xfId="206"/>
    <cellStyle name="通貨 2 2 2 3" xfId="123"/>
    <cellStyle name="通貨 2 2 3" xfId="190"/>
    <cellStyle name="通貨 2 2 4" xfId="157"/>
    <cellStyle name="通貨 2 2 5" xfId="107"/>
    <cellStyle name="通貨 2 3" xfId="30"/>
    <cellStyle name="通貨 2 3 2" xfId="84"/>
    <cellStyle name="通貨 2 3 2 2" xfId="215"/>
    <cellStyle name="通貨 2 3 3" xfId="165"/>
    <cellStyle name="通貨 2 3 4" xfId="132"/>
    <cellStyle name="通貨 2 4" xfId="25"/>
    <cellStyle name="通貨 2 4 2" xfId="91"/>
    <cellStyle name="通貨 2 4 2 2" xfId="196"/>
    <cellStyle name="通貨 2 4 3" xfId="174"/>
    <cellStyle name="通貨 2 4 4" xfId="113"/>
    <cellStyle name="通貨 2 5" xfId="68"/>
    <cellStyle name="通貨 2 5 2" xfId="144"/>
    <cellStyle name="通貨 2 6" xfId="180"/>
    <cellStyle name="通貨 2 7" xfId="97"/>
    <cellStyle name="標準" xfId="0" builtinId="0"/>
    <cellStyle name="標準 10" xfId="35"/>
    <cellStyle name="標準 10 2" xfId="67"/>
    <cellStyle name="標準 10 2 2" xfId="200"/>
    <cellStyle name="標準 10 2 3" xfId="117"/>
    <cellStyle name="標準 10 3" xfId="184"/>
    <cellStyle name="標準 10 4" xfId="152"/>
    <cellStyle name="標準 10 5" xfId="101"/>
    <cellStyle name="標準 11" xfId="49"/>
    <cellStyle name="標準 11 2" xfId="75"/>
    <cellStyle name="標準 11 2 2" xfId="203"/>
    <cellStyle name="標準 11 2 3" xfId="120"/>
    <cellStyle name="標準 11 3" xfId="187"/>
    <cellStyle name="標準 11 4" xfId="154"/>
    <cellStyle name="標準 11 5" xfId="104"/>
    <cellStyle name="標準 12" xfId="63"/>
    <cellStyle name="標準 12 2" xfId="83"/>
    <cellStyle name="標準 12 2 2" xfId="212"/>
    <cellStyle name="標準 12 3" xfId="162"/>
    <cellStyle name="標準 12 4" xfId="129"/>
    <cellStyle name="標準 13" xfId="64"/>
    <cellStyle name="標準 13 2" xfId="221"/>
    <cellStyle name="標準 13 3" xfId="171"/>
    <cellStyle name="標準 13 4" xfId="138"/>
    <cellStyle name="標準 14" xfId="141"/>
    <cellStyle name="標準 2" xfId="8"/>
    <cellStyle name="標準 2 2" xfId="3"/>
    <cellStyle name="標準 2 2 2" xfId="9"/>
    <cellStyle name="標準 2 2 3" xfId="62"/>
    <cellStyle name="標準 2 2 3 2" xfId="74"/>
    <cellStyle name="標準 2 2 3 2 2" xfId="220"/>
    <cellStyle name="標準 2 2 3 2 3" xfId="170"/>
    <cellStyle name="標準 2 2 3 2 4" xfId="137"/>
    <cellStyle name="標準 2 2 3 3" xfId="96"/>
    <cellStyle name="標準 2 2 3 3 2" xfId="211"/>
    <cellStyle name="標準 2 2 3 3 3" xfId="179"/>
    <cellStyle name="標準 2 2 3 3 4" xfId="128"/>
    <cellStyle name="標準 2 2 3 4" xfId="149"/>
    <cellStyle name="標準 2 2 3 5" xfId="195"/>
    <cellStyle name="標準 2 2 3 6" xfId="112"/>
    <cellStyle name="標準 2 3" xfId="10"/>
    <cellStyle name="標準 2 3 2" xfId="11"/>
    <cellStyle name="標準 2 3 2 2" xfId="22"/>
    <cellStyle name="標準 2 4" xfId="12"/>
    <cellStyle name="標準 2 5" xfId="13"/>
    <cellStyle name="標準 2 6" xfId="60"/>
    <cellStyle name="標準 2_システム要件表_0201" xfId="48"/>
    <cellStyle name="標準 3" xfId="14"/>
    <cellStyle name="標準 3 2" xfId="46"/>
    <cellStyle name="標準 3 3" xfId="50"/>
    <cellStyle name="標準 4" xfId="15"/>
    <cellStyle name="標準 4 2" xfId="151"/>
    <cellStyle name="標準 4 3" xfId="150"/>
    <cellStyle name="標準 5" xfId="4"/>
    <cellStyle name="標準 6" xfId="16"/>
    <cellStyle name="標準 6 2" xfId="55"/>
    <cellStyle name="標準 6 2 2" xfId="79"/>
    <cellStyle name="標準 6 2 2 2" xfId="207"/>
    <cellStyle name="標準 6 2 2 3" xfId="124"/>
    <cellStyle name="標準 6 2 3" xfId="191"/>
    <cellStyle name="標準 6 2 4" xfId="158"/>
    <cellStyle name="標準 6 2 5" xfId="108"/>
    <cellStyle name="標準 6 3" xfId="31"/>
    <cellStyle name="標準 6 3 2" xfId="85"/>
    <cellStyle name="標準 6 3 2 2" xfId="216"/>
    <cellStyle name="標準 6 3 3" xfId="166"/>
    <cellStyle name="標準 6 3 4" xfId="133"/>
    <cellStyle name="標準 6 4" xfId="26"/>
    <cellStyle name="標準 6 4 2" xfId="92"/>
    <cellStyle name="標準 6 4 2 2" xfId="197"/>
    <cellStyle name="標準 6 4 3" xfId="175"/>
    <cellStyle name="標準 6 4 4" xfId="114"/>
    <cellStyle name="標準 6 5" xfId="69"/>
    <cellStyle name="標準 6 5 2" xfId="145"/>
    <cellStyle name="標準 6 6" xfId="181"/>
    <cellStyle name="標準 6 7" xfId="98"/>
    <cellStyle name="標準 63" xfId="47"/>
    <cellStyle name="標準 7" xfId="17"/>
    <cellStyle name="標準 7 2" xfId="33"/>
    <cellStyle name="標準 8" xfId="18"/>
    <cellStyle name="標準 8 2" xfId="56"/>
    <cellStyle name="標準 8 2 2" xfId="80"/>
    <cellStyle name="標準 8 2 2 2" xfId="208"/>
    <cellStyle name="標準 8 2 2 3" xfId="125"/>
    <cellStyle name="標準 8 2 3" xfId="192"/>
    <cellStyle name="標準 8 2 4" xfId="159"/>
    <cellStyle name="標準 8 2 5" xfId="109"/>
    <cellStyle name="標準 8 3" xfId="32"/>
    <cellStyle name="標準 8 3 2" xfId="86"/>
    <cellStyle name="標準 8 3 2 2" xfId="217"/>
    <cellStyle name="標準 8 3 3" xfId="167"/>
    <cellStyle name="標準 8 3 4" xfId="134"/>
    <cellStyle name="標準 8 4" xfId="27"/>
    <cellStyle name="標準 8 4 2" xfId="93"/>
    <cellStyle name="標準 8 4 2 2" xfId="198"/>
    <cellStyle name="標準 8 4 3" xfId="176"/>
    <cellStyle name="標準 8 4 4" xfId="115"/>
    <cellStyle name="標準 8 5" xfId="70"/>
    <cellStyle name="標準 8 5 2" xfId="146"/>
    <cellStyle name="標準 8 6" xfId="182"/>
    <cellStyle name="標準 8 7" xfId="99"/>
    <cellStyle name="標準 9" xfId="23"/>
    <cellStyle name="標準 9 2" xfId="59"/>
    <cellStyle name="標準 9 2 2" xfId="82"/>
    <cellStyle name="標準 9 2 2 2" xfId="210"/>
    <cellStyle name="標準 9 2 2 3" xfId="127"/>
    <cellStyle name="標準 9 2 3" xfId="194"/>
    <cellStyle name="標準 9 2 4" xfId="161"/>
    <cellStyle name="標準 9 2 5" xfId="111"/>
    <cellStyle name="標準 9 3" xfId="34"/>
    <cellStyle name="標準 9 3 2" xfId="88"/>
    <cellStyle name="標準 9 3 2 2" xfId="219"/>
    <cellStyle name="標準 9 3 3" xfId="169"/>
    <cellStyle name="標準 9 3 4" xfId="136"/>
    <cellStyle name="標準 9 4" xfId="29"/>
    <cellStyle name="標準 9 4 2" xfId="95"/>
    <cellStyle name="標準 9 4 2 2" xfId="199"/>
    <cellStyle name="標準 9 4 3" xfId="178"/>
    <cellStyle name="標準 9 4 4" xfId="116"/>
    <cellStyle name="標準 9 5" xfId="73"/>
    <cellStyle name="標準 9 5 2" xfId="147"/>
    <cellStyle name="標準 9 6" xfId="183"/>
    <cellStyle name="標準 9 7" xfId="100"/>
    <cellStyle name="標準_サーモジャケットの提案書" xfId="24"/>
  </cellStyles>
  <dxfs count="4">
    <dxf>
      <fill>
        <patternFill>
          <bgColor rgb="FFFFFFCC"/>
        </patternFill>
      </fill>
    </dxf>
    <dxf>
      <fill>
        <patternFill>
          <bgColor rgb="FFFFFFCC"/>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24</xdr:col>
      <xdr:colOff>133350</xdr:colOff>
      <xdr:row>0</xdr:row>
      <xdr:rowOff>85725</xdr:rowOff>
    </xdr:from>
    <xdr:to>
      <xdr:col>33</xdr:col>
      <xdr:colOff>192156</xdr:colOff>
      <xdr:row>0</xdr:row>
      <xdr:rowOff>416925</xdr:rowOff>
    </xdr:to>
    <xdr:sp macro="" textlink="">
      <xdr:nvSpPr>
        <xdr:cNvPr id="5" name="角丸四角形 4"/>
        <xdr:cNvSpPr/>
      </xdr:nvSpPr>
      <xdr:spPr>
        <a:xfrm>
          <a:off x="5391150"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電力使用量を用いて計算</a:t>
          </a:r>
        </a:p>
      </xdr:txBody>
    </xdr:sp>
    <xdr:clientData/>
  </xdr:twoCellAnchor>
  <xdr:twoCellAnchor>
    <xdr:from>
      <xdr:col>0</xdr:col>
      <xdr:colOff>95250</xdr:colOff>
      <xdr:row>1</xdr:row>
      <xdr:rowOff>38100</xdr:rowOff>
    </xdr:from>
    <xdr:to>
      <xdr:col>33</xdr:col>
      <xdr:colOff>142877</xdr:colOff>
      <xdr:row>2</xdr:row>
      <xdr:rowOff>647700</xdr:rowOff>
    </xdr:to>
    <xdr:sp macro="" textlink="">
      <xdr:nvSpPr>
        <xdr:cNvPr id="6" name="テキスト ボックス 5"/>
        <xdr:cNvSpPr txBox="1"/>
      </xdr:nvSpPr>
      <xdr:spPr>
        <a:xfrm>
          <a:off x="95250" y="476250"/>
          <a:ext cx="7115177" cy="10477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133350</xdr:colOff>
      <xdr:row>0</xdr:row>
      <xdr:rowOff>85725</xdr:rowOff>
    </xdr:from>
    <xdr:to>
      <xdr:col>33</xdr:col>
      <xdr:colOff>192156</xdr:colOff>
      <xdr:row>0</xdr:row>
      <xdr:rowOff>416925</xdr:rowOff>
    </xdr:to>
    <xdr:sp macro="" textlink="">
      <xdr:nvSpPr>
        <xdr:cNvPr id="4" name="角丸四角形 3"/>
        <xdr:cNvSpPr/>
      </xdr:nvSpPr>
      <xdr:spPr>
        <a:xfrm>
          <a:off x="5391150"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電力使用量を用いて計算</a:t>
          </a:r>
        </a:p>
      </xdr:txBody>
    </xdr:sp>
    <xdr:clientData/>
  </xdr:twoCellAnchor>
  <xdr:twoCellAnchor>
    <xdr:from>
      <xdr:col>0</xdr:col>
      <xdr:colOff>95250</xdr:colOff>
      <xdr:row>1</xdr:row>
      <xdr:rowOff>38100</xdr:rowOff>
    </xdr:from>
    <xdr:to>
      <xdr:col>33</xdr:col>
      <xdr:colOff>142877</xdr:colOff>
      <xdr:row>2</xdr:row>
      <xdr:rowOff>647700</xdr:rowOff>
    </xdr:to>
    <xdr:sp macro="" textlink="">
      <xdr:nvSpPr>
        <xdr:cNvPr id="5" name="テキスト ボックス 4"/>
        <xdr:cNvSpPr txBox="1"/>
      </xdr:nvSpPr>
      <xdr:spPr>
        <a:xfrm>
          <a:off x="95250" y="476250"/>
          <a:ext cx="7115177" cy="10477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showGridLines="0" tabSelected="1" view="pageBreakPreview" zoomScaleNormal="85" zoomScaleSheetLayoutView="100" workbookViewId="0">
      <selection activeCell="I7" sqref="I7:R7"/>
    </sheetView>
  </sheetViews>
  <sheetFormatPr defaultRowHeight="12"/>
  <cols>
    <col min="1" max="32" width="2.875" style="43" customWidth="1"/>
    <col min="33" max="33" width="0.75" style="43" customWidth="1"/>
    <col min="34" max="34" width="3.375" style="43" customWidth="1"/>
    <col min="35" max="35" width="18" style="43" hidden="1" customWidth="1"/>
    <col min="36" max="36" width="9" style="43" hidden="1" customWidth="1"/>
    <col min="37" max="37" width="22" style="43" hidden="1" customWidth="1"/>
    <col min="38" max="38" width="9" style="43" hidden="1" customWidth="1"/>
    <col min="39" max="40" width="9" style="43" customWidth="1"/>
    <col min="41" max="16384" width="9" style="43"/>
  </cols>
  <sheetData>
    <row r="1" spans="1:48" ht="34.5" customHeight="1">
      <c r="A1" s="101" t="s">
        <v>120</v>
      </c>
      <c r="B1" s="101"/>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41"/>
      <c r="AG1" s="41"/>
      <c r="AH1" s="41"/>
      <c r="AI1" s="42"/>
      <c r="AJ1" s="42"/>
      <c r="AK1" s="42"/>
      <c r="AL1" s="42"/>
      <c r="AM1" s="42"/>
      <c r="AN1" s="42"/>
      <c r="AO1" s="42"/>
      <c r="AP1" s="42"/>
      <c r="AQ1" s="42"/>
      <c r="AR1" s="42"/>
      <c r="AS1" s="42"/>
      <c r="AT1" s="42"/>
      <c r="AU1" s="42"/>
      <c r="AV1" s="42"/>
    </row>
    <row r="2" spans="1:48" ht="34.5" customHeight="1"/>
    <row r="3" spans="1:48" ht="55.5" customHeight="1"/>
    <row r="4" spans="1:48" ht="15" customHeight="1">
      <c r="B4" s="102"/>
      <c r="C4" s="103"/>
      <c r="D4" s="103"/>
      <c r="E4" s="104"/>
      <c r="F4" s="105" t="s">
        <v>115</v>
      </c>
      <c r="G4" s="106"/>
      <c r="H4" s="106"/>
      <c r="I4" s="106"/>
      <c r="J4" s="106"/>
      <c r="K4" s="106"/>
      <c r="AI4" s="44"/>
      <c r="AJ4" s="44"/>
      <c r="AK4" s="44"/>
      <c r="AL4" s="44"/>
    </row>
    <row r="5" spans="1:48" ht="15" customHeight="1">
      <c r="A5" s="43" t="s">
        <v>70</v>
      </c>
      <c r="AI5" s="45" t="s">
        <v>94</v>
      </c>
      <c r="AJ5" s="44"/>
      <c r="AK5" s="44"/>
      <c r="AL5" s="44"/>
    </row>
    <row r="6" spans="1:48" s="47" customFormat="1" ht="15" customHeight="1">
      <c r="A6" s="43"/>
      <c r="B6" s="112" t="s">
        <v>72</v>
      </c>
      <c r="C6" s="113"/>
      <c r="D6" s="113"/>
      <c r="E6" s="113"/>
      <c r="F6" s="113"/>
      <c r="G6" s="113"/>
      <c r="H6" s="114"/>
      <c r="I6" s="115" t="s">
        <v>76</v>
      </c>
      <c r="J6" s="116"/>
      <c r="K6" s="116"/>
      <c r="L6" s="116"/>
      <c r="M6" s="116"/>
      <c r="N6" s="116"/>
      <c r="O6" s="116"/>
      <c r="P6" s="116"/>
      <c r="Q6" s="116"/>
      <c r="R6" s="117"/>
      <c r="S6" s="46"/>
      <c r="T6" s="80"/>
      <c r="U6" s="80"/>
      <c r="V6" s="80"/>
      <c r="W6" s="80"/>
      <c r="X6" s="80"/>
      <c r="Y6" s="80"/>
      <c r="Z6" s="80"/>
      <c r="AA6" s="80"/>
      <c r="AB6" s="80"/>
      <c r="AC6" s="80"/>
      <c r="AD6" s="80"/>
      <c r="AE6" s="80"/>
      <c r="AF6" s="80"/>
      <c r="AG6" s="80"/>
      <c r="AI6" s="48" t="s">
        <v>69</v>
      </c>
      <c r="AJ6" s="48"/>
      <c r="AK6" s="48"/>
      <c r="AL6" s="48"/>
    </row>
    <row r="7" spans="1:48" s="47" customFormat="1" ht="15" customHeight="1">
      <c r="A7" s="43"/>
      <c r="B7" s="107" t="s">
        <v>116</v>
      </c>
      <c r="C7" s="108"/>
      <c r="D7" s="108"/>
      <c r="E7" s="108"/>
      <c r="F7" s="108"/>
      <c r="G7" s="108"/>
      <c r="H7" s="109"/>
      <c r="I7" s="90"/>
      <c r="J7" s="91"/>
      <c r="K7" s="91"/>
      <c r="L7" s="91"/>
      <c r="M7" s="91"/>
      <c r="N7" s="91"/>
      <c r="O7" s="91"/>
      <c r="P7" s="91"/>
      <c r="Q7" s="91"/>
      <c r="R7" s="92"/>
      <c r="S7" s="46"/>
      <c r="T7" s="80" t="s">
        <v>105</v>
      </c>
      <c r="U7" s="80"/>
      <c r="V7" s="80"/>
      <c r="W7" s="80"/>
      <c r="X7" s="80"/>
      <c r="Y7" s="80"/>
      <c r="Z7" s="80"/>
      <c r="AA7" s="80"/>
      <c r="AB7" s="80"/>
      <c r="AC7" s="80"/>
      <c r="AD7" s="80"/>
      <c r="AE7" s="80"/>
      <c r="AF7" s="80"/>
      <c r="AG7" s="80"/>
      <c r="AI7" s="48"/>
      <c r="AJ7" s="48"/>
      <c r="AK7" s="48"/>
      <c r="AL7" s="48"/>
    </row>
    <row r="8" spans="1:48" s="47" customFormat="1" ht="3" customHeight="1">
      <c r="A8" s="43"/>
      <c r="B8" s="49"/>
      <c r="C8" s="49"/>
      <c r="D8" s="49"/>
      <c r="E8" s="49"/>
      <c r="F8" s="49"/>
      <c r="G8" s="49"/>
      <c r="H8" s="49"/>
      <c r="I8" s="49"/>
      <c r="J8" s="49"/>
      <c r="K8" s="49"/>
      <c r="L8" s="49"/>
      <c r="M8" s="49"/>
      <c r="N8" s="49"/>
      <c r="O8" s="49"/>
      <c r="P8" s="49"/>
      <c r="Q8" s="49"/>
      <c r="R8" s="49"/>
      <c r="S8" s="50"/>
      <c r="T8" s="50"/>
      <c r="U8" s="50"/>
      <c r="V8" s="50"/>
      <c r="W8" s="50"/>
      <c r="X8" s="50"/>
      <c r="Y8" s="50"/>
      <c r="Z8" s="50"/>
      <c r="AA8" s="50"/>
      <c r="AB8" s="50"/>
      <c r="AC8" s="50"/>
      <c r="AD8" s="50"/>
      <c r="AE8" s="50"/>
      <c r="AF8" s="50"/>
      <c r="AG8" s="43"/>
      <c r="AI8" s="48"/>
      <c r="AJ8" s="48"/>
      <c r="AK8" s="48"/>
      <c r="AL8" s="48"/>
    </row>
    <row r="9" spans="1:48" s="47" customFormat="1" ht="15" customHeight="1">
      <c r="A9" s="43" t="s">
        <v>2</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43"/>
      <c r="AI9" s="48" t="s">
        <v>14</v>
      </c>
      <c r="AJ9" s="48"/>
      <c r="AK9" s="48"/>
      <c r="AL9" s="48"/>
    </row>
    <row r="10" spans="1:48" s="47" customFormat="1" ht="15" customHeight="1">
      <c r="A10" s="43"/>
      <c r="B10" s="127" t="s">
        <v>118</v>
      </c>
      <c r="C10" s="127"/>
      <c r="D10" s="127"/>
      <c r="E10" s="127"/>
      <c r="F10" s="127"/>
      <c r="G10" s="127"/>
      <c r="H10" s="127"/>
      <c r="I10" s="90" t="s">
        <v>8</v>
      </c>
      <c r="J10" s="91"/>
      <c r="K10" s="91"/>
      <c r="L10" s="91"/>
      <c r="M10" s="91"/>
      <c r="N10" s="91"/>
      <c r="O10" s="91"/>
      <c r="P10" s="91"/>
      <c r="Q10" s="91"/>
      <c r="R10" s="91"/>
      <c r="S10" s="46"/>
      <c r="T10" s="80" t="s">
        <v>119</v>
      </c>
      <c r="U10" s="80"/>
      <c r="V10" s="80"/>
      <c r="W10" s="80"/>
      <c r="X10" s="80"/>
      <c r="Y10" s="80"/>
      <c r="Z10" s="80"/>
      <c r="AA10" s="80"/>
      <c r="AB10" s="80"/>
      <c r="AC10" s="80"/>
      <c r="AD10" s="80"/>
      <c r="AE10" s="80"/>
      <c r="AF10" s="80"/>
      <c r="AG10" s="80"/>
      <c r="AI10" s="48" t="s">
        <v>10</v>
      </c>
      <c r="AJ10" s="48"/>
      <c r="AK10" s="48"/>
      <c r="AL10" s="48"/>
    </row>
    <row r="11" spans="1:48" s="47" customFormat="1" ht="30" customHeight="1">
      <c r="A11" s="43"/>
      <c r="B11" s="127" t="s">
        <v>1</v>
      </c>
      <c r="C11" s="127"/>
      <c r="D11" s="127"/>
      <c r="E11" s="127"/>
      <c r="F11" s="127"/>
      <c r="G11" s="127"/>
      <c r="H11" s="127"/>
      <c r="I11" s="132" t="s">
        <v>101</v>
      </c>
      <c r="J11" s="91"/>
      <c r="K11" s="91"/>
      <c r="L11" s="91"/>
      <c r="M11" s="91"/>
      <c r="N11" s="91"/>
      <c r="O11" s="91"/>
      <c r="P11" s="91"/>
      <c r="Q11" s="91"/>
      <c r="R11" s="91"/>
      <c r="S11" s="51"/>
      <c r="T11" s="80" t="s">
        <v>106</v>
      </c>
      <c r="U11" s="80"/>
      <c r="V11" s="80"/>
      <c r="W11" s="80"/>
      <c r="X11" s="80"/>
      <c r="Y11" s="80"/>
      <c r="Z11" s="80"/>
      <c r="AA11" s="80"/>
      <c r="AB11" s="80"/>
      <c r="AC11" s="80"/>
      <c r="AD11" s="80"/>
      <c r="AE11" s="80"/>
      <c r="AF11" s="80"/>
      <c r="AG11" s="80"/>
      <c r="AI11" s="48"/>
      <c r="AJ11" s="48"/>
      <c r="AK11" s="48"/>
      <c r="AL11" s="48"/>
    </row>
    <row r="12" spans="1:48" s="47" customFormat="1" ht="15" customHeight="1">
      <c r="A12" s="43"/>
      <c r="B12" s="127" t="s">
        <v>71</v>
      </c>
      <c r="C12" s="127"/>
      <c r="D12" s="127"/>
      <c r="E12" s="127"/>
      <c r="F12" s="127"/>
      <c r="G12" s="127"/>
      <c r="H12" s="127"/>
      <c r="I12" s="90" t="s">
        <v>90</v>
      </c>
      <c r="J12" s="91"/>
      <c r="K12" s="91"/>
      <c r="L12" s="91"/>
      <c r="M12" s="91"/>
      <c r="N12" s="91"/>
      <c r="O12" s="91"/>
      <c r="P12" s="91"/>
      <c r="Q12" s="91"/>
      <c r="R12" s="91"/>
      <c r="S12" s="51"/>
      <c r="T12" s="80" t="s">
        <v>107</v>
      </c>
      <c r="U12" s="80"/>
      <c r="V12" s="80"/>
      <c r="W12" s="80"/>
      <c r="X12" s="80"/>
      <c r="Y12" s="80"/>
      <c r="Z12" s="80"/>
      <c r="AA12" s="80"/>
      <c r="AB12" s="80"/>
      <c r="AC12" s="80"/>
      <c r="AD12" s="80"/>
      <c r="AE12" s="80"/>
      <c r="AF12" s="80"/>
      <c r="AG12" s="80"/>
      <c r="AI12" s="48"/>
      <c r="AJ12" s="48"/>
      <c r="AK12" s="48"/>
      <c r="AL12" s="48"/>
    </row>
    <row r="13" spans="1:48" s="47" customFormat="1" ht="15" customHeight="1">
      <c r="A13" s="43"/>
      <c r="B13" s="50"/>
      <c r="C13" s="50"/>
      <c r="D13" s="50"/>
      <c r="E13" s="50"/>
      <c r="F13" s="50"/>
      <c r="G13" s="50"/>
      <c r="H13" s="50"/>
      <c r="I13" s="50"/>
      <c r="J13" s="50"/>
      <c r="K13" s="50"/>
      <c r="L13" s="50"/>
      <c r="M13" s="50"/>
      <c r="N13" s="50"/>
      <c r="O13" s="50"/>
      <c r="P13" s="52"/>
      <c r="Q13" s="52"/>
      <c r="R13" s="52"/>
      <c r="S13" s="52"/>
      <c r="T13" s="52"/>
      <c r="U13" s="52"/>
      <c r="V13" s="52"/>
      <c r="W13" s="52"/>
      <c r="X13" s="52"/>
      <c r="Y13" s="50"/>
      <c r="Z13" s="50"/>
      <c r="AA13" s="50"/>
      <c r="AB13" s="50"/>
      <c r="AC13" s="50"/>
      <c r="AD13" s="50"/>
      <c r="AE13" s="50"/>
      <c r="AF13" s="50"/>
      <c r="AG13" s="43"/>
      <c r="AI13" s="48"/>
      <c r="AJ13" s="48"/>
      <c r="AK13" s="48"/>
      <c r="AL13" s="48"/>
    </row>
    <row r="14" spans="1:48" s="47" customFormat="1" ht="15" customHeight="1">
      <c r="A14" s="39"/>
      <c r="B14" s="81" t="s">
        <v>108</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40"/>
      <c r="AI14" s="53"/>
      <c r="AJ14" s="53"/>
      <c r="AK14" s="53"/>
      <c r="AL14" s="53"/>
      <c r="AM14" s="54"/>
      <c r="AN14" s="54"/>
      <c r="AO14" s="54"/>
      <c r="AP14" s="55"/>
      <c r="AQ14" s="55"/>
      <c r="AR14" s="55"/>
      <c r="AS14" s="55"/>
      <c r="AT14" s="55"/>
    </row>
    <row r="15" spans="1:48" s="47" customFormat="1" ht="15" customHeight="1">
      <c r="A15" s="39" t="s">
        <v>103</v>
      </c>
      <c r="B15" s="50"/>
      <c r="C15" s="50"/>
      <c r="D15" s="50"/>
      <c r="E15" s="50"/>
      <c r="F15" s="50"/>
      <c r="G15" s="50"/>
      <c r="H15" s="50"/>
      <c r="I15" s="50"/>
      <c r="J15" s="50"/>
      <c r="K15" s="50"/>
      <c r="L15" s="50"/>
      <c r="M15" s="50"/>
      <c r="N15" s="50"/>
      <c r="O15" s="50"/>
      <c r="P15" s="52"/>
      <c r="Q15" s="52"/>
      <c r="R15" s="52"/>
      <c r="S15" s="52"/>
      <c r="T15" s="52"/>
      <c r="U15" s="52"/>
      <c r="V15" s="52"/>
      <c r="W15" s="52"/>
      <c r="X15" s="52"/>
      <c r="Y15" s="50"/>
      <c r="Z15" s="50"/>
      <c r="AA15" s="50"/>
      <c r="AB15" s="50"/>
      <c r="AC15" s="50"/>
      <c r="AD15" s="50"/>
      <c r="AE15" s="50"/>
      <c r="AF15" s="50"/>
      <c r="AG15" s="43"/>
    </row>
    <row r="16" spans="1:48" s="47" customFormat="1" ht="15" customHeight="1">
      <c r="A16" s="43"/>
      <c r="B16" s="127" t="s">
        <v>74</v>
      </c>
      <c r="C16" s="127"/>
      <c r="D16" s="127"/>
      <c r="E16" s="127"/>
      <c r="F16" s="127"/>
      <c r="G16" s="127"/>
      <c r="H16" s="127"/>
      <c r="I16" s="82" t="s">
        <v>99</v>
      </c>
      <c r="J16" s="82"/>
      <c r="K16" s="82"/>
      <c r="L16" s="82"/>
      <c r="M16" s="82"/>
      <c r="N16" s="82"/>
      <c r="O16" s="82"/>
      <c r="P16" s="82"/>
      <c r="Q16" s="82"/>
      <c r="R16" s="82"/>
      <c r="S16" s="52"/>
      <c r="T16" s="80" t="s">
        <v>109</v>
      </c>
      <c r="U16" s="80"/>
      <c r="V16" s="80"/>
      <c r="W16" s="80"/>
      <c r="X16" s="80"/>
      <c r="Y16" s="80"/>
      <c r="Z16" s="80"/>
      <c r="AA16" s="80"/>
      <c r="AB16" s="80"/>
      <c r="AC16" s="80"/>
      <c r="AD16" s="80"/>
      <c r="AE16" s="80"/>
      <c r="AF16" s="80"/>
      <c r="AG16" s="80"/>
    </row>
    <row r="17" spans="1:36" s="47" customFormat="1" ht="15" customHeight="1">
      <c r="A17" s="43"/>
      <c r="B17" s="128" t="s">
        <v>125</v>
      </c>
      <c r="C17" s="127"/>
      <c r="D17" s="127"/>
      <c r="E17" s="127"/>
      <c r="F17" s="127"/>
      <c r="G17" s="127"/>
      <c r="H17" s="127"/>
      <c r="I17" s="82" t="s">
        <v>35</v>
      </c>
      <c r="J17" s="82"/>
      <c r="K17" s="82"/>
      <c r="L17" s="82"/>
      <c r="M17" s="82"/>
      <c r="N17" s="82"/>
      <c r="O17" s="82"/>
      <c r="P17" s="82"/>
      <c r="Q17" s="82"/>
      <c r="R17" s="82"/>
      <c r="S17" s="46"/>
      <c r="T17" s="80" t="s">
        <v>124</v>
      </c>
      <c r="U17" s="80"/>
      <c r="V17" s="80"/>
      <c r="W17" s="80"/>
      <c r="X17" s="80"/>
      <c r="Y17" s="80"/>
      <c r="Z17" s="80"/>
      <c r="AA17" s="80"/>
      <c r="AB17" s="80"/>
      <c r="AC17" s="80"/>
      <c r="AD17" s="80"/>
      <c r="AE17" s="80"/>
      <c r="AF17" s="80"/>
      <c r="AG17" s="80"/>
    </row>
    <row r="18" spans="1:36" s="47" customFormat="1" ht="30" customHeight="1">
      <c r="A18" s="43"/>
      <c r="B18" s="56"/>
      <c r="C18" s="129" t="s">
        <v>102</v>
      </c>
      <c r="D18" s="130"/>
      <c r="E18" s="130"/>
      <c r="F18" s="130"/>
      <c r="G18" s="130"/>
      <c r="H18" s="131"/>
      <c r="I18" s="93">
        <f>VLOOKUP($I$17,'&lt;給湯器&gt;マスタ'!$B$6:$F$23,2,FALSE)</f>
        <v>9.9700000000000006</v>
      </c>
      <c r="J18" s="94"/>
      <c r="K18" s="94"/>
      <c r="L18" s="94"/>
      <c r="M18" s="94"/>
      <c r="N18" s="94"/>
      <c r="O18" s="95"/>
      <c r="P18" s="96" t="str">
        <f>VLOOKUP($I$17,'&lt;給湯器&gt;マスタ'!$B$6:$F$23,3,FALSE)</f>
        <v>MJ/kWh</v>
      </c>
      <c r="Q18" s="97"/>
      <c r="R18" s="98"/>
      <c r="S18" s="46"/>
      <c r="T18" s="85" t="s">
        <v>126</v>
      </c>
      <c r="U18" s="80"/>
      <c r="V18" s="80"/>
      <c r="W18" s="80"/>
      <c r="X18" s="80"/>
      <c r="Y18" s="80"/>
      <c r="Z18" s="80"/>
      <c r="AA18" s="80"/>
      <c r="AB18" s="80"/>
      <c r="AC18" s="80"/>
      <c r="AD18" s="80"/>
      <c r="AE18" s="80"/>
      <c r="AF18" s="80"/>
      <c r="AG18" s="80"/>
    </row>
    <row r="19" spans="1:36" s="47" customFormat="1" ht="15" customHeight="1">
      <c r="A19" s="43"/>
      <c r="B19" s="127" t="str">
        <f>VLOOKUP($I$17,'&lt;給湯器&gt;マスタ'!B6:H23,6,0)</f>
        <v>年間加熱効率</v>
      </c>
      <c r="C19" s="127"/>
      <c r="D19" s="127"/>
      <c r="E19" s="127"/>
      <c r="F19" s="127"/>
      <c r="G19" s="127"/>
      <c r="H19" s="127"/>
      <c r="I19" s="118">
        <v>78</v>
      </c>
      <c r="J19" s="119"/>
      <c r="K19" s="119"/>
      <c r="L19" s="119"/>
      <c r="M19" s="119"/>
      <c r="N19" s="119"/>
      <c r="O19" s="120"/>
      <c r="P19" s="121" t="str">
        <f>VLOOKUP($I$17,'&lt;給湯器&gt;マスタ'!B6:H23,7,0)</f>
        <v xml:space="preserve"> </v>
      </c>
      <c r="Q19" s="121"/>
      <c r="R19" s="121"/>
      <c r="S19" s="46"/>
      <c r="T19" s="85" t="s">
        <v>114</v>
      </c>
      <c r="U19" s="80"/>
      <c r="V19" s="80"/>
      <c r="W19" s="80"/>
      <c r="X19" s="80"/>
      <c r="Y19" s="80"/>
      <c r="Z19" s="80"/>
      <c r="AA19" s="80"/>
      <c r="AB19" s="80"/>
      <c r="AC19" s="80"/>
      <c r="AD19" s="80"/>
      <c r="AE19" s="80"/>
      <c r="AF19" s="80"/>
      <c r="AG19" s="80"/>
    </row>
    <row r="20" spans="1:36" s="47" customFormat="1" ht="3" customHeight="1">
      <c r="A20" s="43"/>
      <c r="B20" s="50"/>
      <c r="C20" s="50"/>
      <c r="D20" s="50"/>
      <c r="E20" s="57"/>
      <c r="F20" s="57"/>
      <c r="G20" s="57"/>
      <c r="H20" s="57"/>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43"/>
    </row>
    <row r="21" spans="1:36" s="47" customFormat="1" ht="15" customHeight="1">
      <c r="A21" s="39" t="s">
        <v>104</v>
      </c>
      <c r="B21" s="50"/>
      <c r="C21" s="50"/>
      <c r="D21" s="50"/>
      <c r="E21" s="57"/>
      <c r="F21" s="57"/>
      <c r="G21" s="57"/>
      <c r="H21" s="57"/>
      <c r="I21" s="50"/>
      <c r="J21" s="50"/>
      <c r="K21" s="50"/>
      <c r="L21" s="50"/>
      <c r="M21" s="50"/>
      <c r="N21" s="50"/>
      <c r="O21" s="50"/>
      <c r="P21" s="50"/>
      <c r="Q21" s="50"/>
      <c r="R21" s="50"/>
      <c r="S21" s="50"/>
      <c r="T21" s="80"/>
      <c r="U21" s="80"/>
      <c r="V21" s="80"/>
      <c r="W21" s="80"/>
      <c r="X21" s="80"/>
      <c r="Y21" s="80"/>
      <c r="Z21" s="80"/>
      <c r="AA21" s="80"/>
      <c r="AB21" s="80"/>
      <c r="AC21" s="80"/>
      <c r="AD21" s="80"/>
      <c r="AE21" s="80"/>
      <c r="AF21" s="80"/>
      <c r="AG21" s="80"/>
    </row>
    <row r="22" spans="1:36" s="47" customFormat="1" ht="45" customHeight="1">
      <c r="A22" s="43"/>
      <c r="B22" s="123" t="s">
        <v>78</v>
      </c>
      <c r="C22" s="159"/>
      <c r="D22" s="159"/>
      <c r="E22" s="159"/>
      <c r="F22" s="159"/>
      <c r="G22" s="159"/>
      <c r="H22" s="124"/>
      <c r="I22" s="90" t="s">
        <v>7</v>
      </c>
      <c r="J22" s="91"/>
      <c r="K22" s="91"/>
      <c r="L22" s="91"/>
      <c r="M22" s="91"/>
      <c r="N22" s="91"/>
      <c r="O22" s="91"/>
      <c r="P22" s="91"/>
      <c r="Q22" s="91"/>
      <c r="R22" s="92"/>
      <c r="T22" s="85" t="s">
        <v>110</v>
      </c>
      <c r="U22" s="80"/>
      <c r="V22" s="80"/>
      <c r="W22" s="80"/>
      <c r="X22" s="80"/>
      <c r="Y22" s="80"/>
      <c r="Z22" s="80"/>
      <c r="AA22" s="80"/>
      <c r="AB22" s="80"/>
      <c r="AC22" s="80"/>
      <c r="AD22" s="80"/>
      <c r="AE22" s="80"/>
      <c r="AF22" s="80"/>
      <c r="AG22" s="80"/>
      <c r="AI22" s="58" t="s">
        <v>12</v>
      </c>
      <c r="AJ22" s="59">
        <f>IF(I22="有り",0.9,1)</f>
        <v>0.9</v>
      </c>
    </row>
    <row r="23" spans="1:36" s="47" customFormat="1" ht="15" customHeight="1">
      <c r="A23" s="43"/>
      <c r="B23" s="127" t="s">
        <v>73</v>
      </c>
      <c r="C23" s="127"/>
      <c r="D23" s="127"/>
      <c r="E23" s="127"/>
      <c r="F23" s="127"/>
      <c r="G23" s="127"/>
      <c r="H23" s="127"/>
      <c r="I23" s="87">
        <v>1</v>
      </c>
      <c r="J23" s="88"/>
      <c r="K23" s="88"/>
      <c r="L23" s="88"/>
      <c r="M23" s="88"/>
      <c r="N23" s="88"/>
      <c r="O23" s="88"/>
      <c r="P23" s="86" t="s">
        <v>112</v>
      </c>
      <c r="Q23" s="86"/>
      <c r="R23" s="86"/>
      <c r="T23" s="80" t="s">
        <v>113</v>
      </c>
      <c r="U23" s="80"/>
      <c r="V23" s="80"/>
      <c r="W23" s="80"/>
      <c r="X23" s="80"/>
      <c r="Y23" s="80"/>
      <c r="Z23" s="80"/>
      <c r="AA23" s="80"/>
      <c r="AB23" s="80"/>
      <c r="AC23" s="80"/>
      <c r="AD23" s="80"/>
      <c r="AE23" s="80"/>
      <c r="AF23" s="80"/>
      <c r="AG23" s="80"/>
    </row>
    <row r="24" spans="1:36" s="47" customFormat="1" ht="3" customHeight="1">
      <c r="A24" s="43"/>
      <c r="B24" s="60"/>
      <c r="C24" s="60"/>
      <c r="D24" s="60"/>
      <c r="E24" s="122"/>
      <c r="F24" s="122"/>
      <c r="G24" s="122"/>
      <c r="H24" s="122"/>
      <c r="I24" s="146"/>
      <c r="J24" s="146"/>
      <c r="K24" s="146"/>
      <c r="L24" s="146"/>
      <c r="M24" s="146"/>
      <c r="N24" s="146"/>
      <c r="O24" s="146"/>
      <c r="P24" s="146"/>
      <c r="Q24" s="146"/>
      <c r="R24" s="146"/>
      <c r="S24" s="99"/>
      <c r="T24" s="99"/>
      <c r="U24" s="99"/>
      <c r="V24" s="99"/>
      <c r="W24" s="89"/>
      <c r="X24" s="89"/>
      <c r="Y24" s="89"/>
      <c r="Z24" s="89"/>
      <c r="AA24" s="89"/>
      <c r="AB24" s="89"/>
      <c r="AC24" s="89"/>
      <c r="AD24" s="89"/>
      <c r="AE24" s="89"/>
      <c r="AF24" s="89"/>
      <c r="AG24" s="43"/>
    </row>
    <row r="25" spans="1:36" ht="14.25" customHeight="1">
      <c r="A25" s="43" t="s">
        <v>121</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7"/>
      <c r="AF25" s="57"/>
    </row>
    <row r="26" spans="1:36" ht="15" customHeight="1">
      <c r="B26" s="137" t="s">
        <v>122</v>
      </c>
      <c r="C26" s="138"/>
      <c r="D26" s="139"/>
      <c r="E26" s="123" t="s">
        <v>3</v>
      </c>
      <c r="F26" s="124"/>
      <c r="G26" s="123" t="s">
        <v>123</v>
      </c>
      <c r="H26" s="159"/>
      <c r="I26" s="159"/>
      <c r="J26" s="159"/>
      <c r="K26" s="159"/>
      <c r="L26" s="159"/>
      <c r="M26" s="159"/>
      <c r="N26" s="128" t="s">
        <v>6</v>
      </c>
      <c r="O26" s="128"/>
      <c r="P26" s="128"/>
      <c r="Q26" s="128"/>
      <c r="R26" s="128"/>
      <c r="S26" s="128"/>
      <c r="T26" s="128"/>
      <c r="U26" s="166" t="s">
        <v>75</v>
      </c>
      <c r="V26" s="166"/>
      <c r="W26" s="166"/>
      <c r="X26" s="166"/>
      <c r="Y26" s="166"/>
      <c r="Z26" s="166"/>
      <c r="AA26" s="166"/>
      <c r="AB26" s="61"/>
      <c r="AC26" s="61"/>
      <c r="AD26" s="61"/>
      <c r="AE26" s="61"/>
      <c r="AF26" s="61"/>
    </row>
    <row r="27" spans="1:36" ht="15" customHeight="1" thickBot="1">
      <c r="B27" s="140"/>
      <c r="C27" s="141"/>
      <c r="D27" s="142"/>
      <c r="E27" s="125"/>
      <c r="F27" s="126"/>
      <c r="G27" s="160" t="str">
        <f>VLOOKUP($I$17,'&lt;給湯器&gt;マスタ'!$B$6:$I$23,4,FALSE)</f>
        <v>kWh</v>
      </c>
      <c r="H27" s="161"/>
      <c r="I27" s="161"/>
      <c r="J27" s="161"/>
      <c r="K27" s="161"/>
      <c r="L27" s="161"/>
      <c r="M27" s="161"/>
      <c r="N27" s="158" t="str">
        <f>IF(P19=" ","","("&amp;P19&amp;")")</f>
        <v/>
      </c>
      <c r="O27" s="158"/>
      <c r="P27" s="158"/>
      <c r="Q27" s="158"/>
      <c r="R27" s="158"/>
      <c r="S27" s="158"/>
      <c r="T27" s="158"/>
      <c r="U27" s="167" t="s">
        <v>11</v>
      </c>
      <c r="V27" s="167"/>
      <c r="W27" s="167"/>
      <c r="X27" s="167"/>
      <c r="Y27" s="167"/>
      <c r="Z27" s="167"/>
      <c r="AA27" s="167"/>
      <c r="AB27" s="62"/>
      <c r="AC27" s="62"/>
      <c r="AD27" s="62"/>
      <c r="AE27" s="62"/>
      <c r="AF27" s="62"/>
    </row>
    <row r="28" spans="1:36" ht="15" customHeight="1" thickTop="1">
      <c r="B28" s="140"/>
      <c r="C28" s="141"/>
      <c r="D28" s="142"/>
      <c r="E28" s="110">
        <v>4</v>
      </c>
      <c r="F28" s="111"/>
      <c r="G28" s="150">
        <v>2450</v>
      </c>
      <c r="H28" s="151"/>
      <c r="I28" s="151"/>
      <c r="J28" s="151"/>
      <c r="K28" s="151"/>
      <c r="L28" s="151"/>
      <c r="M28" s="152"/>
      <c r="N28" s="83">
        <f>$I$19</f>
        <v>78</v>
      </c>
      <c r="O28" s="84"/>
      <c r="P28" s="84"/>
      <c r="Q28" s="84"/>
      <c r="R28" s="84"/>
      <c r="S28" s="84"/>
      <c r="T28" s="84"/>
      <c r="U28" s="100">
        <f>ROUNDDOWN(G28*$I$18*$N28/100*$AJ$22,0)</f>
        <v>17147</v>
      </c>
      <c r="V28" s="100"/>
      <c r="W28" s="100"/>
      <c r="X28" s="100"/>
      <c r="Y28" s="100"/>
      <c r="Z28" s="100"/>
      <c r="AA28" s="100"/>
      <c r="AB28" s="63"/>
      <c r="AC28" s="63"/>
      <c r="AD28" s="63"/>
      <c r="AE28" s="63"/>
      <c r="AF28" s="63"/>
    </row>
    <row r="29" spans="1:36" ht="15" customHeight="1">
      <c r="B29" s="140"/>
      <c r="C29" s="141"/>
      <c r="D29" s="142"/>
      <c r="E29" s="110">
        <v>5</v>
      </c>
      <c r="F29" s="111"/>
      <c r="G29" s="147">
        <v>2450</v>
      </c>
      <c r="H29" s="148"/>
      <c r="I29" s="148"/>
      <c r="J29" s="148"/>
      <c r="K29" s="148"/>
      <c r="L29" s="148"/>
      <c r="M29" s="149"/>
      <c r="N29" s="83">
        <f t="shared" ref="N29:N39" si="0">$I$19</f>
        <v>78</v>
      </c>
      <c r="O29" s="84"/>
      <c r="P29" s="84"/>
      <c r="Q29" s="84"/>
      <c r="R29" s="84"/>
      <c r="S29" s="84"/>
      <c r="T29" s="84"/>
      <c r="U29" s="100">
        <f t="shared" ref="U29:U39" si="1">ROUNDDOWN(G29*$I$18*$N29/100*$AJ$22,0)</f>
        <v>17147</v>
      </c>
      <c r="V29" s="100"/>
      <c r="W29" s="100"/>
      <c r="X29" s="100"/>
      <c r="Y29" s="100"/>
      <c r="Z29" s="100"/>
      <c r="AA29" s="100"/>
      <c r="AB29" s="63"/>
      <c r="AC29" s="63"/>
      <c r="AD29" s="63"/>
      <c r="AE29" s="63"/>
      <c r="AF29" s="63"/>
    </row>
    <row r="30" spans="1:36" ht="15" customHeight="1">
      <c r="B30" s="140"/>
      <c r="C30" s="141"/>
      <c r="D30" s="142"/>
      <c r="E30" s="110">
        <v>6</v>
      </c>
      <c r="F30" s="111"/>
      <c r="G30" s="147">
        <v>2450</v>
      </c>
      <c r="H30" s="148"/>
      <c r="I30" s="148"/>
      <c r="J30" s="148"/>
      <c r="K30" s="148"/>
      <c r="L30" s="148"/>
      <c r="M30" s="149"/>
      <c r="N30" s="83">
        <f t="shared" si="0"/>
        <v>78</v>
      </c>
      <c r="O30" s="84"/>
      <c r="P30" s="84"/>
      <c r="Q30" s="84"/>
      <c r="R30" s="84"/>
      <c r="S30" s="84"/>
      <c r="T30" s="84"/>
      <c r="U30" s="100">
        <f t="shared" si="1"/>
        <v>17147</v>
      </c>
      <c r="V30" s="100"/>
      <c r="W30" s="100"/>
      <c r="X30" s="100"/>
      <c r="Y30" s="100"/>
      <c r="Z30" s="100"/>
      <c r="AA30" s="100"/>
      <c r="AB30" s="63"/>
      <c r="AC30" s="63"/>
      <c r="AD30" s="63"/>
      <c r="AE30" s="63"/>
      <c r="AF30" s="63"/>
    </row>
    <row r="31" spans="1:36" ht="15" customHeight="1">
      <c r="B31" s="140"/>
      <c r="C31" s="141"/>
      <c r="D31" s="142"/>
      <c r="E31" s="110">
        <v>7</v>
      </c>
      <c r="F31" s="111"/>
      <c r="G31" s="147">
        <v>2450</v>
      </c>
      <c r="H31" s="148"/>
      <c r="I31" s="148"/>
      <c r="J31" s="148"/>
      <c r="K31" s="148"/>
      <c r="L31" s="148"/>
      <c r="M31" s="149"/>
      <c r="N31" s="83">
        <f t="shared" si="0"/>
        <v>78</v>
      </c>
      <c r="O31" s="84"/>
      <c r="P31" s="84"/>
      <c r="Q31" s="84"/>
      <c r="R31" s="84"/>
      <c r="S31" s="84"/>
      <c r="T31" s="84"/>
      <c r="U31" s="100">
        <f t="shared" si="1"/>
        <v>17147</v>
      </c>
      <c r="V31" s="100"/>
      <c r="W31" s="100"/>
      <c r="X31" s="100"/>
      <c r="Y31" s="100"/>
      <c r="Z31" s="100"/>
      <c r="AA31" s="100"/>
      <c r="AB31" s="63"/>
      <c r="AC31" s="63"/>
      <c r="AD31" s="63"/>
      <c r="AE31" s="63"/>
      <c r="AF31" s="63"/>
    </row>
    <row r="32" spans="1:36" ht="15" customHeight="1">
      <c r="B32" s="140"/>
      <c r="C32" s="141"/>
      <c r="D32" s="142"/>
      <c r="E32" s="110">
        <v>8</v>
      </c>
      <c r="F32" s="111"/>
      <c r="G32" s="147">
        <v>1900</v>
      </c>
      <c r="H32" s="148"/>
      <c r="I32" s="148"/>
      <c r="J32" s="148"/>
      <c r="K32" s="148"/>
      <c r="L32" s="148"/>
      <c r="M32" s="149"/>
      <c r="N32" s="83">
        <f t="shared" si="0"/>
        <v>78</v>
      </c>
      <c r="O32" s="84"/>
      <c r="P32" s="84"/>
      <c r="Q32" s="84"/>
      <c r="R32" s="84"/>
      <c r="S32" s="84"/>
      <c r="T32" s="84"/>
      <c r="U32" s="100">
        <f t="shared" si="1"/>
        <v>13297</v>
      </c>
      <c r="V32" s="100"/>
      <c r="W32" s="100"/>
      <c r="X32" s="100"/>
      <c r="Y32" s="100"/>
      <c r="Z32" s="100"/>
      <c r="AA32" s="100"/>
      <c r="AB32" s="63"/>
      <c r="AC32" s="63"/>
      <c r="AD32" s="63"/>
      <c r="AE32" s="63"/>
      <c r="AF32" s="63"/>
    </row>
    <row r="33" spans="1:34" ht="15" customHeight="1">
      <c r="B33" s="140"/>
      <c r="C33" s="141"/>
      <c r="D33" s="142"/>
      <c r="E33" s="110">
        <v>9</v>
      </c>
      <c r="F33" s="111"/>
      <c r="G33" s="147">
        <v>1900</v>
      </c>
      <c r="H33" s="148"/>
      <c r="I33" s="148"/>
      <c r="J33" s="148"/>
      <c r="K33" s="148"/>
      <c r="L33" s="148"/>
      <c r="M33" s="149"/>
      <c r="N33" s="83">
        <f t="shared" si="0"/>
        <v>78</v>
      </c>
      <c r="O33" s="84"/>
      <c r="P33" s="84"/>
      <c r="Q33" s="84"/>
      <c r="R33" s="84"/>
      <c r="S33" s="84"/>
      <c r="T33" s="84"/>
      <c r="U33" s="100">
        <f t="shared" si="1"/>
        <v>13297</v>
      </c>
      <c r="V33" s="100"/>
      <c r="W33" s="100"/>
      <c r="X33" s="100"/>
      <c r="Y33" s="100"/>
      <c r="Z33" s="100"/>
      <c r="AA33" s="100"/>
      <c r="AB33" s="63"/>
      <c r="AC33" s="63"/>
      <c r="AD33" s="63"/>
      <c r="AE33" s="63"/>
      <c r="AF33" s="63"/>
    </row>
    <row r="34" spans="1:34" ht="15" customHeight="1">
      <c r="B34" s="140"/>
      <c r="C34" s="141"/>
      <c r="D34" s="142"/>
      <c r="E34" s="110">
        <v>10</v>
      </c>
      <c r="F34" s="111"/>
      <c r="G34" s="147">
        <v>1900</v>
      </c>
      <c r="H34" s="148"/>
      <c r="I34" s="148"/>
      <c r="J34" s="148"/>
      <c r="K34" s="148"/>
      <c r="L34" s="148"/>
      <c r="M34" s="149"/>
      <c r="N34" s="83">
        <f t="shared" si="0"/>
        <v>78</v>
      </c>
      <c r="O34" s="84"/>
      <c r="P34" s="84"/>
      <c r="Q34" s="84"/>
      <c r="R34" s="84"/>
      <c r="S34" s="84"/>
      <c r="T34" s="84"/>
      <c r="U34" s="100">
        <f t="shared" si="1"/>
        <v>13297</v>
      </c>
      <c r="V34" s="100"/>
      <c r="W34" s="100"/>
      <c r="X34" s="100"/>
      <c r="Y34" s="100"/>
      <c r="Z34" s="100"/>
      <c r="AA34" s="100"/>
      <c r="AB34" s="63"/>
      <c r="AC34" s="63"/>
      <c r="AD34" s="63"/>
      <c r="AE34" s="63"/>
      <c r="AF34" s="63"/>
    </row>
    <row r="35" spans="1:34" ht="15" customHeight="1">
      <c r="B35" s="140"/>
      <c r="C35" s="141"/>
      <c r="D35" s="142"/>
      <c r="E35" s="110">
        <v>11</v>
      </c>
      <c r="F35" s="111"/>
      <c r="G35" s="147">
        <v>1900</v>
      </c>
      <c r="H35" s="148"/>
      <c r="I35" s="148"/>
      <c r="J35" s="148"/>
      <c r="K35" s="148"/>
      <c r="L35" s="148"/>
      <c r="M35" s="149"/>
      <c r="N35" s="83">
        <f t="shared" si="0"/>
        <v>78</v>
      </c>
      <c r="O35" s="84"/>
      <c r="P35" s="84"/>
      <c r="Q35" s="84"/>
      <c r="R35" s="84"/>
      <c r="S35" s="84"/>
      <c r="T35" s="84"/>
      <c r="U35" s="100">
        <f t="shared" si="1"/>
        <v>13297</v>
      </c>
      <c r="V35" s="100"/>
      <c r="W35" s="100"/>
      <c r="X35" s="100"/>
      <c r="Y35" s="100"/>
      <c r="Z35" s="100"/>
      <c r="AA35" s="100"/>
      <c r="AB35" s="63"/>
      <c r="AC35" s="63"/>
      <c r="AD35" s="63"/>
      <c r="AE35" s="63"/>
      <c r="AF35" s="63"/>
    </row>
    <row r="36" spans="1:34" ht="15" customHeight="1">
      <c r="B36" s="140"/>
      <c r="C36" s="141"/>
      <c r="D36" s="142"/>
      <c r="E36" s="110">
        <v>12</v>
      </c>
      <c r="F36" s="111"/>
      <c r="G36" s="147">
        <v>1900</v>
      </c>
      <c r="H36" s="148"/>
      <c r="I36" s="148"/>
      <c r="J36" s="148"/>
      <c r="K36" s="148"/>
      <c r="L36" s="148"/>
      <c r="M36" s="149"/>
      <c r="N36" s="83">
        <f t="shared" si="0"/>
        <v>78</v>
      </c>
      <c r="O36" s="84"/>
      <c r="P36" s="84"/>
      <c r="Q36" s="84"/>
      <c r="R36" s="84"/>
      <c r="S36" s="84"/>
      <c r="T36" s="84"/>
      <c r="U36" s="100">
        <f t="shared" si="1"/>
        <v>13297</v>
      </c>
      <c r="V36" s="100"/>
      <c r="W36" s="100"/>
      <c r="X36" s="100"/>
      <c r="Y36" s="100"/>
      <c r="Z36" s="100"/>
      <c r="AA36" s="100"/>
      <c r="AB36" s="79" t="s">
        <v>127</v>
      </c>
      <c r="AC36" s="79"/>
      <c r="AD36" s="79"/>
      <c r="AE36" s="79"/>
      <c r="AF36" s="79"/>
      <c r="AG36" s="79"/>
      <c r="AH36" s="79"/>
    </row>
    <row r="37" spans="1:34" ht="15" customHeight="1">
      <c r="B37" s="140"/>
      <c r="C37" s="141"/>
      <c r="D37" s="142"/>
      <c r="E37" s="110">
        <v>1</v>
      </c>
      <c r="F37" s="111"/>
      <c r="G37" s="147">
        <v>1900</v>
      </c>
      <c r="H37" s="148"/>
      <c r="I37" s="148"/>
      <c r="J37" s="148"/>
      <c r="K37" s="148"/>
      <c r="L37" s="148"/>
      <c r="M37" s="149"/>
      <c r="N37" s="83">
        <f t="shared" si="0"/>
        <v>78</v>
      </c>
      <c r="O37" s="84"/>
      <c r="P37" s="84"/>
      <c r="Q37" s="84"/>
      <c r="R37" s="84"/>
      <c r="S37" s="84"/>
      <c r="T37" s="84"/>
      <c r="U37" s="100">
        <f t="shared" si="1"/>
        <v>13297</v>
      </c>
      <c r="V37" s="100"/>
      <c r="W37" s="100"/>
      <c r="X37" s="100"/>
      <c r="Y37" s="100"/>
      <c r="Z37" s="100"/>
      <c r="AA37" s="100"/>
      <c r="AB37" s="79"/>
      <c r="AC37" s="79"/>
      <c r="AD37" s="79"/>
      <c r="AE37" s="79"/>
      <c r="AF37" s="79"/>
      <c r="AG37" s="79"/>
      <c r="AH37" s="79"/>
    </row>
    <row r="38" spans="1:34" ht="15" customHeight="1">
      <c r="B38" s="140"/>
      <c r="C38" s="141"/>
      <c r="D38" s="142"/>
      <c r="E38" s="110">
        <v>2</v>
      </c>
      <c r="F38" s="111"/>
      <c r="G38" s="147">
        <v>2450</v>
      </c>
      <c r="H38" s="148"/>
      <c r="I38" s="148"/>
      <c r="J38" s="148"/>
      <c r="K38" s="148"/>
      <c r="L38" s="148"/>
      <c r="M38" s="149"/>
      <c r="N38" s="83">
        <f t="shared" si="0"/>
        <v>78</v>
      </c>
      <c r="O38" s="84"/>
      <c r="P38" s="84"/>
      <c r="Q38" s="84"/>
      <c r="R38" s="84"/>
      <c r="S38" s="84"/>
      <c r="T38" s="84"/>
      <c r="U38" s="100">
        <f t="shared" si="1"/>
        <v>17147</v>
      </c>
      <c r="V38" s="100"/>
      <c r="W38" s="100"/>
      <c r="X38" s="100"/>
      <c r="Y38" s="100"/>
      <c r="Z38" s="100"/>
      <c r="AA38" s="100"/>
      <c r="AB38" s="79"/>
      <c r="AC38" s="79"/>
      <c r="AD38" s="79"/>
      <c r="AE38" s="79"/>
      <c r="AF38" s="79"/>
      <c r="AG38" s="79"/>
      <c r="AH38" s="79"/>
    </row>
    <row r="39" spans="1:34" ht="15" customHeight="1" thickBot="1">
      <c r="B39" s="140"/>
      <c r="C39" s="141"/>
      <c r="D39" s="142"/>
      <c r="E39" s="135">
        <v>3</v>
      </c>
      <c r="F39" s="136"/>
      <c r="G39" s="153">
        <v>2450</v>
      </c>
      <c r="H39" s="154"/>
      <c r="I39" s="154"/>
      <c r="J39" s="154"/>
      <c r="K39" s="154"/>
      <c r="L39" s="154"/>
      <c r="M39" s="155"/>
      <c r="N39" s="164">
        <f t="shared" si="0"/>
        <v>78</v>
      </c>
      <c r="O39" s="165"/>
      <c r="P39" s="165"/>
      <c r="Q39" s="165"/>
      <c r="R39" s="165"/>
      <c r="S39" s="165"/>
      <c r="T39" s="165"/>
      <c r="U39" s="100">
        <f t="shared" si="1"/>
        <v>17147</v>
      </c>
      <c r="V39" s="100"/>
      <c r="W39" s="100"/>
      <c r="X39" s="100"/>
      <c r="Y39" s="100"/>
      <c r="Z39" s="100"/>
      <c r="AA39" s="100"/>
      <c r="AB39" s="79"/>
      <c r="AC39" s="79"/>
      <c r="AD39" s="79"/>
      <c r="AE39" s="79"/>
      <c r="AF39" s="79"/>
      <c r="AG39" s="79"/>
      <c r="AH39" s="79"/>
    </row>
    <row r="40" spans="1:34" ht="15" customHeight="1" thickTop="1">
      <c r="B40" s="143"/>
      <c r="C40" s="144"/>
      <c r="D40" s="145"/>
      <c r="E40" s="134" t="s">
        <v>0</v>
      </c>
      <c r="F40" s="134"/>
      <c r="G40" s="156">
        <f>SUM(G28:K39)</f>
        <v>26100</v>
      </c>
      <c r="H40" s="157"/>
      <c r="I40" s="157"/>
      <c r="J40" s="157"/>
      <c r="K40" s="157"/>
      <c r="L40" s="157"/>
      <c r="M40" s="157"/>
      <c r="N40" s="163"/>
      <c r="O40" s="163"/>
      <c r="P40" s="163"/>
      <c r="Q40" s="163"/>
      <c r="R40" s="163"/>
      <c r="S40" s="163"/>
      <c r="T40" s="163"/>
      <c r="U40" s="162">
        <f>SUM(U28:AA39)</f>
        <v>182664</v>
      </c>
      <c r="V40" s="162"/>
      <c r="W40" s="162"/>
      <c r="X40" s="162"/>
      <c r="Y40" s="162"/>
      <c r="Z40" s="162"/>
      <c r="AA40" s="162"/>
      <c r="AB40" s="79"/>
      <c r="AC40" s="79"/>
      <c r="AD40" s="79"/>
      <c r="AE40" s="79"/>
      <c r="AF40" s="79"/>
      <c r="AG40" s="79"/>
      <c r="AH40" s="79"/>
    </row>
    <row r="41" spans="1:34" ht="15" customHeight="1">
      <c r="B41" s="64"/>
      <c r="C41" s="64"/>
      <c r="D41" s="64"/>
      <c r="E41" s="65"/>
      <c r="F41" s="65"/>
      <c r="G41" s="65"/>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row>
    <row r="42" spans="1:34" ht="15" customHeight="1">
      <c r="A42" s="67"/>
      <c r="B42" s="133"/>
      <c r="C42" s="133"/>
      <c r="D42" s="65"/>
      <c r="E42" s="65"/>
      <c r="F42" s="65"/>
      <c r="G42" s="65"/>
      <c r="H42" s="65"/>
      <c r="I42" s="67"/>
      <c r="J42" s="67"/>
      <c r="K42" s="67"/>
      <c r="L42" s="67"/>
      <c r="P42" s="65"/>
      <c r="Q42" s="65"/>
      <c r="R42" s="65"/>
      <c r="S42" s="68"/>
      <c r="T42" s="65"/>
      <c r="U42" s="65"/>
      <c r="V42" s="65"/>
      <c r="W42" s="65"/>
      <c r="X42" s="65"/>
      <c r="Y42" s="65"/>
      <c r="Z42" s="69"/>
      <c r="AA42" s="69"/>
      <c r="AB42" s="69"/>
      <c r="AC42" s="69"/>
      <c r="AD42" s="69"/>
      <c r="AE42" s="69"/>
      <c r="AF42" s="69"/>
    </row>
    <row r="43" spans="1:34" ht="15" customHeight="1"/>
  </sheetData>
  <sheetProtection password="B6C9" sheet="1" objects="1" scenarios="1" selectLockedCells="1"/>
  <mergeCells count="107">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 ref="U29:AA29"/>
    <mergeCell ref="U30:AA30"/>
    <mergeCell ref="U31:AA31"/>
    <mergeCell ref="U32:AA32"/>
    <mergeCell ref="U33:AA33"/>
    <mergeCell ref="U34:AA34"/>
    <mergeCell ref="G29:M29"/>
    <mergeCell ref="G30:M30"/>
    <mergeCell ref="G31:M31"/>
    <mergeCell ref="G32:M32"/>
    <mergeCell ref="G33:M33"/>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s>
  <phoneticPr fontId="9"/>
  <conditionalFormatting sqref="N28:N30">
    <cfRule type="expression" dxfId="3" priority="4">
      <formula>#REF!="独自計算"</formula>
    </cfRule>
  </conditionalFormatting>
  <conditionalFormatting sqref="N31:N39">
    <cfRule type="expression" dxfId="2" priority="2">
      <formula>#REF!="独自計算"</formula>
    </cfRule>
  </conditionalFormatting>
  <conditionalFormatting sqref="I18:O18">
    <cfRule type="cellIs" dxfId="1" priority="1" operator="equal">
      <formula>"手入力"</formula>
    </cfRule>
  </conditionalFormatting>
  <dataValidations count="1">
    <dataValidation type="list" allowBlank="1" showInputMessage="1" showErrorMessage="1" sqref="I22:R22">
      <formula1>"有り,無し"</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'&lt;給湯器&gt;マスタ'!$B$6:$B$7</xm:f>
          </x14:formula1>
          <xm:sqref>I17:R17</xm:sqref>
        </x14:dataValidation>
        <x14:dataValidation type="list" allowBlank="1" showInputMessage="1" showErrorMessage="1">
          <x14:formula1>
            <xm:f>'&lt;給湯器&gt;マスタ'!$V$5:$V$6</xm:f>
          </x14:formula1>
          <xm:sqref>I16:R16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47"/>
  <sheetViews>
    <sheetView showGridLines="0" view="pageBreakPreview" zoomScaleNormal="85" zoomScaleSheetLayoutView="100" workbookViewId="0">
      <selection activeCell="I7" sqref="I7:R7"/>
    </sheetView>
  </sheetViews>
  <sheetFormatPr defaultRowHeight="12"/>
  <cols>
    <col min="1" max="32" width="2.875" style="43" customWidth="1"/>
    <col min="33" max="33" width="0.75" style="43" customWidth="1"/>
    <col min="34" max="34" width="3.375" style="43" customWidth="1"/>
    <col min="35" max="35" width="18" style="43" hidden="1" customWidth="1"/>
    <col min="36" max="36" width="9" style="43" hidden="1" customWidth="1"/>
    <col min="37" max="37" width="37.25" style="43" hidden="1" customWidth="1"/>
    <col min="38" max="38" width="10.625" style="43" hidden="1" customWidth="1"/>
    <col min="39" max="40" width="9" style="43" customWidth="1"/>
    <col min="41" max="16384" width="9" style="43"/>
  </cols>
  <sheetData>
    <row r="1" spans="1:48" ht="34.5" customHeight="1">
      <c r="A1" s="101" t="s">
        <v>120</v>
      </c>
      <c r="B1" s="101"/>
      <c r="C1" s="101"/>
      <c r="D1" s="101"/>
      <c r="E1" s="101"/>
      <c r="F1" s="101"/>
      <c r="G1" s="101"/>
      <c r="H1" s="101"/>
      <c r="I1" s="101"/>
      <c r="J1" s="101"/>
      <c r="K1" s="101"/>
      <c r="L1" s="101"/>
      <c r="M1" s="101"/>
      <c r="N1" s="101"/>
      <c r="O1" s="101"/>
      <c r="P1" s="101"/>
      <c r="Q1" s="101"/>
      <c r="R1" s="101"/>
      <c r="S1" s="101"/>
      <c r="T1" s="101"/>
      <c r="U1" s="101"/>
      <c r="V1" s="101"/>
      <c r="W1" s="101"/>
      <c r="X1" s="101"/>
      <c r="Y1" s="101"/>
      <c r="Z1" s="101"/>
      <c r="AA1" s="101"/>
      <c r="AB1" s="101"/>
      <c r="AC1" s="101"/>
      <c r="AD1" s="101"/>
      <c r="AE1" s="101"/>
      <c r="AF1" s="41"/>
      <c r="AG1" s="41"/>
      <c r="AH1" s="41"/>
      <c r="AI1" s="42"/>
      <c r="AJ1" s="42"/>
      <c r="AK1" s="42"/>
      <c r="AL1" s="42"/>
      <c r="AM1" s="42"/>
      <c r="AN1" s="42"/>
      <c r="AO1" s="42"/>
      <c r="AP1" s="42"/>
      <c r="AQ1" s="42"/>
      <c r="AR1" s="42"/>
      <c r="AS1" s="42"/>
      <c r="AT1" s="42"/>
      <c r="AU1" s="42"/>
      <c r="AV1" s="42"/>
    </row>
    <row r="2" spans="1:48" ht="34.5" customHeight="1">
      <c r="A2" s="70"/>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42"/>
      <c r="AJ2" s="42"/>
      <c r="AK2" s="42"/>
      <c r="AL2" s="42"/>
      <c r="AM2" s="42"/>
      <c r="AN2" s="42"/>
      <c r="AO2" s="42"/>
      <c r="AP2" s="42"/>
      <c r="AQ2" s="42"/>
      <c r="AR2" s="42"/>
      <c r="AS2" s="42"/>
      <c r="AT2" s="42"/>
      <c r="AU2" s="42"/>
      <c r="AV2" s="42"/>
    </row>
    <row r="3" spans="1:48" ht="55.5" customHeight="1">
      <c r="A3" s="71"/>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row>
    <row r="4" spans="1:48" ht="15" customHeight="1">
      <c r="A4" s="71"/>
      <c r="B4" s="102"/>
      <c r="C4" s="103"/>
      <c r="D4" s="103"/>
      <c r="E4" s="104"/>
      <c r="F4" s="105" t="s">
        <v>115</v>
      </c>
      <c r="G4" s="106"/>
      <c r="H4" s="106"/>
      <c r="I4" s="106"/>
      <c r="J4" s="106"/>
      <c r="K4" s="106"/>
      <c r="L4" s="71"/>
      <c r="M4" s="71"/>
      <c r="N4" s="71"/>
      <c r="O4" s="71"/>
      <c r="P4" s="71"/>
      <c r="Q4" s="71"/>
      <c r="R4" s="71"/>
      <c r="S4" s="71"/>
      <c r="T4" s="71"/>
      <c r="U4" s="71"/>
      <c r="V4" s="71"/>
      <c r="W4" s="71"/>
      <c r="X4" s="71"/>
      <c r="Y4" s="71"/>
      <c r="Z4" s="71"/>
      <c r="AA4" s="71"/>
      <c r="AB4" s="71"/>
      <c r="AC4" s="71"/>
      <c r="AD4" s="71"/>
      <c r="AE4" s="71"/>
      <c r="AF4" s="71"/>
      <c r="AG4" s="71"/>
      <c r="AH4" s="72"/>
      <c r="AI4" s="45"/>
      <c r="AJ4" s="73"/>
      <c r="AK4" s="73"/>
      <c r="AL4" s="73"/>
      <c r="AM4" s="73"/>
      <c r="AN4" s="71"/>
      <c r="AO4" s="71"/>
      <c r="AP4" s="71"/>
      <c r="AQ4" s="71"/>
      <c r="AR4" s="71"/>
      <c r="AS4" s="71"/>
      <c r="AT4" s="71"/>
    </row>
    <row r="5" spans="1:48" ht="15" customHeight="1">
      <c r="A5" s="43" t="s">
        <v>70</v>
      </c>
      <c r="AH5" s="72"/>
      <c r="AI5" s="45" t="s">
        <v>95</v>
      </c>
      <c r="AJ5" s="45"/>
      <c r="AK5" s="45"/>
      <c r="AL5" s="45"/>
      <c r="AM5" s="45"/>
    </row>
    <row r="6" spans="1:48" s="47" customFormat="1" ht="15" customHeight="1">
      <c r="A6" s="43"/>
      <c r="B6" s="112" t="s">
        <v>72</v>
      </c>
      <c r="C6" s="113"/>
      <c r="D6" s="113"/>
      <c r="E6" s="113"/>
      <c r="F6" s="113"/>
      <c r="G6" s="113"/>
      <c r="H6" s="114"/>
      <c r="I6" s="115" t="s">
        <v>77</v>
      </c>
      <c r="J6" s="116"/>
      <c r="K6" s="116"/>
      <c r="L6" s="116"/>
      <c r="M6" s="116"/>
      <c r="N6" s="116"/>
      <c r="O6" s="116"/>
      <c r="P6" s="116"/>
      <c r="Q6" s="116"/>
      <c r="R6" s="117"/>
      <c r="S6" s="46"/>
      <c r="T6" s="52"/>
      <c r="U6" s="52"/>
      <c r="V6" s="52"/>
      <c r="AG6" s="43"/>
      <c r="AI6" s="74" t="s">
        <v>13</v>
      </c>
      <c r="AJ6" s="74"/>
      <c r="AK6" s="74"/>
      <c r="AL6" s="74"/>
      <c r="AM6" s="74"/>
    </row>
    <row r="7" spans="1:48" s="47" customFormat="1" ht="15" customHeight="1">
      <c r="A7" s="43"/>
      <c r="B7" s="107" t="s">
        <v>117</v>
      </c>
      <c r="C7" s="108"/>
      <c r="D7" s="108"/>
      <c r="E7" s="108"/>
      <c r="F7" s="108"/>
      <c r="G7" s="108"/>
      <c r="H7" s="109"/>
      <c r="I7" s="90"/>
      <c r="J7" s="91"/>
      <c r="K7" s="91"/>
      <c r="L7" s="91"/>
      <c r="M7" s="91"/>
      <c r="N7" s="91"/>
      <c r="O7" s="91"/>
      <c r="P7" s="91"/>
      <c r="Q7" s="91"/>
      <c r="R7" s="92"/>
      <c r="S7" s="46"/>
      <c r="T7" s="80" t="s">
        <v>105</v>
      </c>
      <c r="U7" s="80"/>
      <c r="V7" s="80"/>
      <c r="W7" s="80"/>
      <c r="X7" s="80"/>
      <c r="Y7" s="80"/>
      <c r="Z7" s="80"/>
      <c r="AA7" s="80"/>
      <c r="AB7" s="80"/>
      <c r="AC7" s="80"/>
      <c r="AD7" s="80"/>
      <c r="AE7" s="80"/>
      <c r="AF7" s="80"/>
      <c r="AG7" s="80"/>
      <c r="AI7" s="74"/>
      <c r="AJ7" s="74"/>
      <c r="AK7" s="74"/>
      <c r="AL7" s="74"/>
      <c r="AM7" s="74"/>
    </row>
    <row r="8" spans="1:48" s="47" customFormat="1" ht="3" customHeight="1">
      <c r="A8" s="43"/>
      <c r="B8" s="49"/>
      <c r="C8" s="49"/>
      <c r="D8" s="49"/>
      <c r="E8" s="49"/>
      <c r="F8" s="49"/>
      <c r="G8" s="49"/>
      <c r="H8" s="49"/>
      <c r="I8" s="49"/>
      <c r="J8" s="49"/>
      <c r="K8" s="49"/>
      <c r="L8" s="49"/>
      <c r="M8" s="49"/>
      <c r="N8" s="49"/>
      <c r="O8" s="49"/>
      <c r="P8" s="49"/>
      <c r="Q8" s="49"/>
      <c r="R8" s="49"/>
      <c r="S8" s="50"/>
      <c r="T8" s="50"/>
      <c r="U8" s="50"/>
      <c r="V8" s="50"/>
      <c r="W8" s="50"/>
      <c r="X8" s="50"/>
      <c r="Y8" s="50"/>
      <c r="Z8" s="50"/>
      <c r="AA8" s="50"/>
      <c r="AB8" s="50"/>
      <c r="AC8" s="50"/>
      <c r="AD8" s="50"/>
      <c r="AE8" s="50"/>
      <c r="AF8" s="50"/>
      <c r="AG8" s="43"/>
      <c r="AI8" s="74"/>
      <c r="AJ8" s="74"/>
      <c r="AK8" s="74"/>
      <c r="AL8" s="74"/>
      <c r="AM8" s="74"/>
    </row>
    <row r="9" spans="1:48" s="47" customFormat="1" ht="15" customHeight="1">
      <c r="A9" s="43" t="s">
        <v>2</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43"/>
      <c r="AI9" s="74" t="s">
        <v>15</v>
      </c>
      <c r="AJ9" s="74"/>
      <c r="AK9" s="74"/>
      <c r="AL9" s="74"/>
      <c r="AM9" s="74"/>
    </row>
    <row r="10" spans="1:48" s="47" customFormat="1" ht="15" customHeight="1">
      <c r="A10" s="43"/>
      <c r="B10" s="127" t="s">
        <v>118</v>
      </c>
      <c r="C10" s="127"/>
      <c r="D10" s="127"/>
      <c r="E10" s="127"/>
      <c r="F10" s="127"/>
      <c r="G10" s="127"/>
      <c r="H10" s="127"/>
      <c r="I10" s="82" t="s">
        <v>9</v>
      </c>
      <c r="J10" s="82"/>
      <c r="K10" s="82"/>
      <c r="L10" s="82"/>
      <c r="M10" s="82"/>
      <c r="N10" s="82"/>
      <c r="O10" s="82"/>
      <c r="P10" s="82"/>
      <c r="Q10" s="82"/>
      <c r="R10" s="82"/>
      <c r="S10" s="46"/>
      <c r="T10" s="80" t="s">
        <v>119</v>
      </c>
      <c r="U10" s="80"/>
      <c r="V10" s="80"/>
      <c r="W10" s="80"/>
      <c r="X10" s="80"/>
      <c r="Y10" s="80"/>
      <c r="Z10" s="80"/>
      <c r="AA10" s="80"/>
      <c r="AB10" s="80"/>
      <c r="AC10" s="80"/>
      <c r="AD10" s="80"/>
      <c r="AE10" s="80"/>
      <c r="AF10" s="80"/>
      <c r="AG10" s="80"/>
      <c r="AI10" s="74" t="s">
        <v>17</v>
      </c>
      <c r="AJ10" s="74"/>
      <c r="AK10" s="74"/>
      <c r="AL10" s="74"/>
      <c r="AM10" s="74"/>
    </row>
    <row r="11" spans="1:48" s="47" customFormat="1" ht="30" customHeight="1">
      <c r="A11" s="43"/>
      <c r="B11" s="127" t="s">
        <v>1</v>
      </c>
      <c r="C11" s="127"/>
      <c r="D11" s="127"/>
      <c r="E11" s="127"/>
      <c r="F11" s="127"/>
      <c r="G11" s="127"/>
      <c r="H11" s="127"/>
      <c r="I11" s="82" t="s">
        <v>31</v>
      </c>
      <c r="J11" s="82"/>
      <c r="K11" s="82"/>
      <c r="L11" s="82"/>
      <c r="M11" s="82"/>
      <c r="N11" s="82"/>
      <c r="O11" s="82"/>
      <c r="P11" s="82"/>
      <c r="Q11" s="82"/>
      <c r="R11" s="82"/>
      <c r="S11" s="51"/>
      <c r="T11" s="80" t="s">
        <v>106</v>
      </c>
      <c r="U11" s="80"/>
      <c r="V11" s="80"/>
      <c r="W11" s="80"/>
      <c r="X11" s="80"/>
      <c r="Y11" s="80"/>
      <c r="Z11" s="80"/>
      <c r="AA11" s="80"/>
      <c r="AB11" s="80"/>
      <c r="AC11" s="80"/>
      <c r="AD11" s="80"/>
      <c r="AE11" s="80"/>
      <c r="AF11" s="80"/>
      <c r="AG11" s="80"/>
      <c r="AI11" s="74" t="s">
        <v>16</v>
      </c>
      <c r="AJ11" s="74"/>
      <c r="AK11" s="74"/>
      <c r="AL11" s="74"/>
      <c r="AM11" s="74"/>
    </row>
    <row r="12" spans="1:48" s="47" customFormat="1" ht="15" customHeight="1">
      <c r="A12" s="43"/>
      <c r="B12" s="127" t="s">
        <v>71</v>
      </c>
      <c r="C12" s="127"/>
      <c r="D12" s="127"/>
      <c r="E12" s="127"/>
      <c r="F12" s="127"/>
      <c r="G12" s="127"/>
      <c r="H12" s="127"/>
      <c r="I12" s="82" t="s">
        <v>32</v>
      </c>
      <c r="J12" s="82"/>
      <c r="K12" s="82"/>
      <c r="L12" s="82"/>
      <c r="M12" s="82"/>
      <c r="N12" s="82"/>
      <c r="O12" s="82"/>
      <c r="P12" s="82"/>
      <c r="Q12" s="82"/>
      <c r="R12" s="82"/>
      <c r="S12" s="51"/>
      <c r="T12" s="80" t="s">
        <v>107</v>
      </c>
      <c r="U12" s="80"/>
      <c r="V12" s="80"/>
      <c r="W12" s="80"/>
      <c r="X12" s="80"/>
      <c r="Y12" s="80"/>
      <c r="Z12" s="80"/>
      <c r="AA12" s="80"/>
      <c r="AB12" s="80"/>
      <c r="AC12" s="80"/>
      <c r="AD12" s="80"/>
      <c r="AE12" s="80"/>
      <c r="AF12" s="80"/>
      <c r="AG12" s="80"/>
      <c r="AI12" s="74"/>
      <c r="AJ12" s="74"/>
      <c r="AK12" s="74"/>
      <c r="AL12" s="74"/>
      <c r="AM12" s="74"/>
    </row>
    <row r="13" spans="1:48" s="47" customFormat="1" ht="15" customHeight="1">
      <c r="A13" s="43"/>
      <c r="B13" s="50"/>
      <c r="C13" s="50"/>
      <c r="D13" s="50"/>
      <c r="E13" s="50"/>
      <c r="F13" s="50"/>
      <c r="G13" s="50"/>
      <c r="H13" s="50"/>
      <c r="I13" s="50"/>
      <c r="J13" s="50"/>
      <c r="K13" s="50"/>
      <c r="L13" s="50"/>
      <c r="M13" s="50"/>
      <c r="N13" s="50"/>
      <c r="O13" s="50"/>
      <c r="P13" s="52"/>
      <c r="Q13" s="52"/>
      <c r="R13" s="52"/>
      <c r="S13" s="52"/>
      <c r="T13" s="52"/>
      <c r="U13" s="52"/>
      <c r="V13" s="52"/>
      <c r="W13" s="52"/>
      <c r="X13" s="52"/>
      <c r="Y13" s="50"/>
      <c r="Z13" s="50"/>
      <c r="AA13" s="50"/>
      <c r="AB13" s="50"/>
      <c r="AC13" s="50"/>
      <c r="AD13" s="50"/>
      <c r="AE13" s="50"/>
      <c r="AF13" s="50"/>
      <c r="AG13" s="43"/>
      <c r="AI13" s="74" t="s">
        <v>19</v>
      </c>
      <c r="AJ13" s="74"/>
      <c r="AK13" s="74"/>
      <c r="AL13" s="74"/>
      <c r="AM13" s="74"/>
    </row>
    <row r="14" spans="1:48" s="47" customFormat="1" ht="15" customHeight="1">
      <c r="A14" s="75"/>
      <c r="B14" s="81" t="s">
        <v>108</v>
      </c>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71"/>
      <c r="AI14" s="74" t="s">
        <v>20</v>
      </c>
      <c r="AJ14" s="74"/>
      <c r="AK14" s="74"/>
      <c r="AL14" s="74"/>
      <c r="AM14" s="74"/>
    </row>
    <row r="15" spans="1:48" s="47" customFormat="1" ht="15" customHeight="1">
      <c r="A15" s="43" t="s">
        <v>96</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43"/>
      <c r="AI15" s="74" t="s">
        <v>97</v>
      </c>
      <c r="AJ15" s="73"/>
      <c r="AK15" s="73"/>
      <c r="AL15" s="73"/>
      <c r="AM15" s="73"/>
      <c r="AN15" s="71"/>
      <c r="AO15" s="71"/>
      <c r="AP15" s="71"/>
      <c r="AQ15" s="71"/>
      <c r="AR15" s="71"/>
      <c r="AS15" s="71"/>
      <c r="AT15" s="71"/>
    </row>
    <row r="16" spans="1:48" s="47" customFormat="1" ht="15" customHeight="1">
      <c r="A16" s="43"/>
      <c r="B16" s="112" t="s">
        <v>74</v>
      </c>
      <c r="C16" s="113"/>
      <c r="D16" s="113"/>
      <c r="E16" s="113"/>
      <c r="F16" s="113"/>
      <c r="G16" s="113"/>
      <c r="H16" s="114"/>
      <c r="I16" s="82" t="s">
        <v>99</v>
      </c>
      <c r="J16" s="82"/>
      <c r="K16" s="82"/>
      <c r="L16" s="82"/>
      <c r="M16" s="82"/>
      <c r="N16" s="82"/>
      <c r="O16" s="82"/>
      <c r="P16" s="82"/>
      <c r="Q16" s="82"/>
      <c r="R16" s="82"/>
      <c r="S16" s="50"/>
      <c r="T16" s="80" t="s">
        <v>109</v>
      </c>
      <c r="U16" s="80"/>
      <c r="V16" s="80"/>
      <c r="W16" s="80"/>
      <c r="X16" s="80"/>
      <c r="Y16" s="80"/>
      <c r="Z16" s="80"/>
      <c r="AA16" s="80"/>
      <c r="AB16" s="80"/>
      <c r="AC16" s="80"/>
      <c r="AD16" s="80"/>
      <c r="AE16" s="80"/>
      <c r="AF16" s="80"/>
      <c r="AG16" s="80"/>
      <c r="AI16" s="74" t="s">
        <v>21</v>
      </c>
      <c r="AJ16" s="74"/>
      <c r="AK16" s="74"/>
      <c r="AL16" s="74"/>
      <c r="AM16" s="74"/>
    </row>
    <row r="17" spans="1:39" s="47" customFormat="1" ht="15" customHeight="1">
      <c r="A17" s="43"/>
      <c r="B17" s="128" t="s">
        <v>125</v>
      </c>
      <c r="C17" s="127"/>
      <c r="D17" s="127"/>
      <c r="E17" s="127"/>
      <c r="F17" s="127"/>
      <c r="G17" s="127"/>
      <c r="H17" s="127"/>
      <c r="I17" s="82" t="s">
        <v>35</v>
      </c>
      <c r="J17" s="82"/>
      <c r="K17" s="82"/>
      <c r="L17" s="82"/>
      <c r="M17" s="82"/>
      <c r="N17" s="82"/>
      <c r="O17" s="82"/>
      <c r="P17" s="82"/>
      <c r="Q17" s="82"/>
      <c r="R17" s="82"/>
      <c r="S17" s="46"/>
      <c r="T17" s="80" t="s">
        <v>124</v>
      </c>
      <c r="U17" s="80"/>
      <c r="V17" s="80"/>
      <c r="W17" s="80"/>
      <c r="X17" s="80"/>
      <c r="Y17" s="80"/>
      <c r="Z17" s="80"/>
      <c r="AA17" s="80"/>
      <c r="AB17" s="80"/>
      <c r="AC17" s="80"/>
      <c r="AD17" s="80"/>
      <c r="AE17" s="80"/>
      <c r="AF17" s="80"/>
      <c r="AG17" s="80"/>
      <c r="AI17" s="74"/>
      <c r="AJ17" s="74"/>
      <c r="AK17" s="74"/>
      <c r="AL17" s="74"/>
      <c r="AM17" s="74"/>
    </row>
    <row r="18" spans="1:39" s="47" customFormat="1" ht="30" customHeight="1">
      <c r="A18" s="43"/>
      <c r="B18" s="76"/>
      <c r="C18" s="129" t="s">
        <v>102</v>
      </c>
      <c r="D18" s="130"/>
      <c r="E18" s="130"/>
      <c r="F18" s="130"/>
      <c r="G18" s="130"/>
      <c r="H18" s="131"/>
      <c r="I18" s="93">
        <f>VLOOKUP($I$17,'&lt;給湯器&gt;マスタ'!$B$6:$F$23,2,FALSE)</f>
        <v>9.9700000000000006</v>
      </c>
      <c r="J18" s="94"/>
      <c r="K18" s="94"/>
      <c r="L18" s="94"/>
      <c r="M18" s="94"/>
      <c r="N18" s="94"/>
      <c r="O18" s="95"/>
      <c r="P18" s="96" t="str">
        <f>VLOOKUP($I$17,'&lt;給湯器&gt;マスタ'!$B$6:$F$23,3,FALSE)</f>
        <v>MJ/kWh</v>
      </c>
      <c r="Q18" s="97"/>
      <c r="R18" s="98"/>
      <c r="S18" s="46"/>
      <c r="T18" s="85" t="s">
        <v>126</v>
      </c>
      <c r="U18" s="80"/>
      <c r="V18" s="80"/>
      <c r="W18" s="80"/>
      <c r="X18" s="80"/>
      <c r="Y18" s="80"/>
      <c r="Z18" s="80"/>
      <c r="AA18" s="80"/>
      <c r="AB18" s="80"/>
      <c r="AC18" s="80"/>
      <c r="AD18" s="80"/>
      <c r="AE18" s="80"/>
      <c r="AF18" s="80"/>
      <c r="AG18" s="80"/>
      <c r="AI18" s="74" t="s">
        <v>22</v>
      </c>
      <c r="AJ18" s="74"/>
      <c r="AK18" s="74"/>
      <c r="AL18" s="74"/>
      <c r="AM18" s="74"/>
    </row>
    <row r="19" spans="1:39" s="47" customFormat="1" ht="15" customHeight="1">
      <c r="A19" s="43"/>
      <c r="B19" s="112" t="str">
        <f>VLOOKUP($I$17,'&lt;給湯器&gt;マスタ'!B6:H23,6,0)</f>
        <v>年間加熱効率</v>
      </c>
      <c r="C19" s="113"/>
      <c r="D19" s="113"/>
      <c r="E19" s="113"/>
      <c r="F19" s="113"/>
      <c r="G19" s="113"/>
      <c r="H19" s="114"/>
      <c r="I19" s="118">
        <v>95</v>
      </c>
      <c r="J19" s="119"/>
      <c r="K19" s="119"/>
      <c r="L19" s="119"/>
      <c r="M19" s="119"/>
      <c r="N19" s="119"/>
      <c r="O19" s="120"/>
      <c r="P19" s="121" t="str">
        <f>VLOOKUP($I$17,'&lt;給湯器&gt;マスタ'!B6:H23,7,0)</f>
        <v xml:space="preserve"> </v>
      </c>
      <c r="Q19" s="121"/>
      <c r="R19" s="121"/>
      <c r="S19" s="46"/>
      <c r="T19" s="85" t="s">
        <v>114</v>
      </c>
      <c r="U19" s="80"/>
      <c r="V19" s="80"/>
      <c r="W19" s="80"/>
      <c r="X19" s="80"/>
      <c r="Y19" s="80"/>
      <c r="Z19" s="80"/>
      <c r="AA19" s="80"/>
      <c r="AB19" s="80"/>
      <c r="AC19" s="80"/>
      <c r="AD19" s="80"/>
      <c r="AE19" s="80"/>
      <c r="AF19" s="80"/>
      <c r="AG19" s="80"/>
      <c r="AI19" s="74"/>
      <c r="AJ19" s="74"/>
      <c r="AK19" s="74"/>
      <c r="AL19" s="74"/>
      <c r="AM19" s="74"/>
    </row>
    <row r="20" spans="1:39" s="47" customFormat="1" ht="3" customHeight="1">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43"/>
    </row>
    <row r="21" spans="1:39" s="47" customFormat="1" ht="15" customHeight="1">
      <c r="A21" s="39" t="s">
        <v>104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43"/>
    </row>
    <row r="22" spans="1:39" s="47" customFormat="1" ht="45" customHeight="1">
      <c r="A22" s="43"/>
      <c r="B22" s="127" t="s">
        <v>78</v>
      </c>
      <c r="C22" s="127"/>
      <c r="D22" s="127"/>
      <c r="E22" s="127"/>
      <c r="F22" s="127"/>
      <c r="G22" s="127"/>
      <c r="H22" s="127"/>
      <c r="I22" s="90" t="s">
        <v>7</v>
      </c>
      <c r="J22" s="91"/>
      <c r="K22" s="91"/>
      <c r="L22" s="91"/>
      <c r="M22" s="91"/>
      <c r="N22" s="91"/>
      <c r="O22" s="91"/>
      <c r="P22" s="91"/>
      <c r="Q22" s="91"/>
      <c r="R22" s="92"/>
      <c r="S22" s="46"/>
      <c r="T22" s="85" t="s">
        <v>110</v>
      </c>
      <c r="U22" s="80"/>
      <c r="V22" s="80"/>
      <c r="W22" s="80"/>
      <c r="X22" s="80"/>
      <c r="Y22" s="80"/>
      <c r="Z22" s="80"/>
      <c r="AA22" s="80"/>
      <c r="AB22" s="80"/>
      <c r="AC22" s="80"/>
      <c r="AD22" s="80"/>
      <c r="AE22" s="80"/>
      <c r="AF22" s="80"/>
      <c r="AG22" s="80"/>
      <c r="AI22" s="58" t="s">
        <v>12</v>
      </c>
      <c r="AJ22" s="59">
        <f>IF(I22="有り",0.9,1)</f>
        <v>0.9</v>
      </c>
    </row>
    <row r="23" spans="1:39" s="47" customFormat="1" ht="15" customHeight="1">
      <c r="A23" s="43"/>
      <c r="B23" s="127" t="s">
        <v>73</v>
      </c>
      <c r="C23" s="127"/>
      <c r="D23" s="127"/>
      <c r="E23" s="127"/>
      <c r="F23" s="127"/>
      <c r="G23" s="127"/>
      <c r="H23" s="127"/>
      <c r="I23" s="186">
        <v>1</v>
      </c>
      <c r="J23" s="187"/>
      <c r="K23" s="187"/>
      <c r="L23" s="187"/>
      <c r="M23" s="187"/>
      <c r="N23" s="187"/>
      <c r="O23" s="187"/>
      <c r="P23" s="86" t="s">
        <v>112</v>
      </c>
      <c r="Q23" s="86"/>
      <c r="R23" s="86"/>
      <c r="S23" s="46"/>
      <c r="T23" s="80" t="s">
        <v>111</v>
      </c>
      <c r="U23" s="80"/>
      <c r="V23" s="80"/>
      <c r="W23" s="80"/>
      <c r="X23" s="80"/>
      <c r="Y23" s="80"/>
      <c r="Z23" s="80"/>
      <c r="AA23" s="80"/>
      <c r="AB23" s="80"/>
      <c r="AC23" s="80"/>
      <c r="AD23" s="80"/>
      <c r="AE23" s="80"/>
      <c r="AF23" s="80"/>
      <c r="AG23" s="80"/>
      <c r="AI23" s="74"/>
      <c r="AJ23" s="74"/>
    </row>
    <row r="24" spans="1:39" s="47" customFormat="1" ht="3" customHeight="1">
      <c r="A24" s="43"/>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43"/>
      <c r="AH24" s="43"/>
      <c r="AI24" s="74"/>
      <c r="AJ24" s="74"/>
    </row>
    <row r="25" spans="1:39" s="47" customFormat="1" ht="15" customHeight="1">
      <c r="A25" s="43" t="s">
        <v>121</v>
      </c>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7"/>
      <c r="AF25" s="57"/>
      <c r="AG25" s="43"/>
      <c r="AH25" s="43"/>
      <c r="AI25" s="74"/>
      <c r="AJ25" s="74"/>
    </row>
    <row r="26" spans="1:39" s="47" customFormat="1" ht="30" customHeight="1">
      <c r="A26" s="43"/>
      <c r="B26" s="137" t="s">
        <v>122</v>
      </c>
      <c r="C26" s="138"/>
      <c r="D26" s="139"/>
      <c r="E26" s="123" t="s">
        <v>3</v>
      </c>
      <c r="F26" s="124"/>
      <c r="G26" s="123" t="s">
        <v>75</v>
      </c>
      <c r="H26" s="159"/>
      <c r="I26" s="159"/>
      <c r="J26" s="159"/>
      <c r="K26" s="159"/>
      <c r="L26" s="195" t="s">
        <v>79</v>
      </c>
      <c r="M26" s="196"/>
      <c r="N26" s="196"/>
      <c r="O26" s="196"/>
      <c r="P26" s="197"/>
      <c r="Q26" s="123" t="s">
        <v>6</v>
      </c>
      <c r="R26" s="159"/>
      <c r="S26" s="159"/>
      <c r="T26" s="159"/>
      <c r="U26" s="159"/>
      <c r="V26" s="124"/>
      <c r="W26" s="123" t="s">
        <v>123</v>
      </c>
      <c r="X26" s="159"/>
      <c r="Y26" s="159"/>
      <c r="Z26" s="159"/>
      <c r="AA26" s="124"/>
      <c r="AB26" s="188"/>
      <c r="AC26" s="99"/>
      <c r="AD26" s="99"/>
      <c r="AE26" s="99"/>
      <c r="AF26" s="99"/>
      <c r="AG26" s="43"/>
      <c r="AH26" s="43"/>
      <c r="AI26" s="74"/>
      <c r="AJ26" s="74"/>
    </row>
    <row r="27" spans="1:39" s="47" customFormat="1" ht="15" customHeight="1" thickBot="1">
      <c r="A27" s="43"/>
      <c r="B27" s="140"/>
      <c r="C27" s="141"/>
      <c r="D27" s="142"/>
      <c r="E27" s="125"/>
      <c r="F27" s="126"/>
      <c r="G27" s="189" t="s">
        <v>11</v>
      </c>
      <c r="H27" s="190"/>
      <c r="I27" s="190"/>
      <c r="J27" s="190"/>
      <c r="K27" s="190"/>
      <c r="L27" s="160" t="s">
        <v>18</v>
      </c>
      <c r="M27" s="161"/>
      <c r="N27" s="161"/>
      <c r="O27" s="161"/>
      <c r="P27" s="191"/>
      <c r="Q27" s="125" t="str">
        <f>IF(P19=" ","","("&amp;P19&amp;")")</f>
        <v/>
      </c>
      <c r="R27" s="192"/>
      <c r="S27" s="192"/>
      <c r="T27" s="192"/>
      <c r="U27" s="192"/>
      <c r="V27" s="126"/>
      <c r="W27" s="160" t="str">
        <f>VLOOKUP($I$17,'&lt;給湯器&gt;マスタ'!$B$6:$I$23,4,FALSE)</f>
        <v>kWh</v>
      </c>
      <c r="X27" s="161"/>
      <c r="Y27" s="161"/>
      <c r="Z27" s="161"/>
      <c r="AA27" s="191"/>
      <c r="AB27" s="193"/>
      <c r="AC27" s="194"/>
      <c r="AD27" s="194"/>
      <c r="AE27" s="194"/>
      <c r="AF27" s="194"/>
      <c r="AG27" s="43"/>
      <c r="AH27" s="43"/>
      <c r="AI27" s="77" t="s">
        <v>93</v>
      </c>
      <c r="AJ27" s="74"/>
    </row>
    <row r="28" spans="1:39" s="47" customFormat="1" ht="15" customHeight="1" thickTop="1">
      <c r="A28" s="43"/>
      <c r="B28" s="140"/>
      <c r="C28" s="141"/>
      <c r="D28" s="142"/>
      <c r="E28" s="110">
        <v>4</v>
      </c>
      <c r="F28" s="110"/>
      <c r="G28" s="171">
        <f>既存設備!U28</f>
        <v>17147</v>
      </c>
      <c r="H28" s="172"/>
      <c r="I28" s="172"/>
      <c r="J28" s="172"/>
      <c r="K28" s="172"/>
      <c r="L28" s="173">
        <v>77395</v>
      </c>
      <c r="M28" s="173"/>
      <c r="N28" s="174"/>
      <c r="O28" s="174"/>
      <c r="P28" s="174"/>
      <c r="Q28" s="175">
        <f>$I$19</f>
        <v>95</v>
      </c>
      <c r="R28" s="175"/>
      <c r="S28" s="175"/>
      <c r="T28" s="175"/>
      <c r="U28" s="176"/>
      <c r="V28" s="176"/>
      <c r="W28" s="183">
        <f>ROUNDDOWN(IF($B$26="電気",AI28/Q28/$AJ$22,AI28/(Q28/100)/$AJ$22),1)</f>
        <v>9079.1</v>
      </c>
      <c r="X28" s="184"/>
      <c r="Y28" s="184"/>
      <c r="Z28" s="184"/>
      <c r="AA28" s="185"/>
      <c r="AB28" s="180"/>
      <c r="AC28" s="180"/>
      <c r="AD28" s="180"/>
      <c r="AE28" s="180"/>
      <c r="AF28" s="180"/>
      <c r="AG28" s="43"/>
      <c r="AH28" s="43"/>
      <c r="AI28" s="45">
        <f>ROUNDDOWN(IF($B$26="電気",L28/'&lt;給湯器&gt;マスタ'!$T$5,L28/$I$18),1)</f>
        <v>7762.7</v>
      </c>
      <c r="AJ28" s="74"/>
    </row>
    <row r="29" spans="1:39" ht="15" customHeight="1">
      <c r="B29" s="140"/>
      <c r="C29" s="141"/>
      <c r="D29" s="142"/>
      <c r="E29" s="110">
        <v>5</v>
      </c>
      <c r="F29" s="110"/>
      <c r="G29" s="171">
        <f>既存設備!U29</f>
        <v>17147</v>
      </c>
      <c r="H29" s="172"/>
      <c r="I29" s="172"/>
      <c r="J29" s="172"/>
      <c r="K29" s="172"/>
      <c r="L29" s="173">
        <v>77395</v>
      </c>
      <c r="M29" s="173"/>
      <c r="N29" s="174"/>
      <c r="O29" s="174"/>
      <c r="P29" s="174"/>
      <c r="Q29" s="175">
        <f t="shared" ref="Q29:Q39" si="0">$I$19</f>
        <v>95</v>
      </c>
      <c r="R29" s="175"/>
      <c r="S29" s="175"/>
      <c r="T29" s="175"/>
      <c r="U29" s="176"/>
      <c r="V29" s="176"/>
      <c r="W29" s="177">
        <f>ROUNDDOWN(IF($B$26="電気",AI29/Q29/$AJ$22,AI29/(Q29/100)/$AJ$22),1)</f>
        <v>9079.1</v>
      </c>
      <c r="X29" s="178"/>
      <c r="Y29" s="178"/>
      <c r="Z29" s="178"/>
      <c r="AA29" s="179"/>
      <c r="AB29" s="180"/>
      <c r="AC29" s="180"/>
      <c r="AD29" s="180"/>
      <c r="AE29" s="180"/>
      <c r="AF29" s="180"/>
      <c r="AI29" s="45">
        <f>ROUNDDOWN(IF($B$26="電気",L29/'&lt;給湯器&gt;マスタ'!$T$5,L29/$I$18),1)</f>
        <v>7762.7</v>
      </c>
      <c r="AJ29" s="45"/>
    </row>
    <row r="30" spans="1:39" ht="15" customHeight="1">
      <c r="B30" s="140"/>
      <c r="C30" s="141"/>
      <c r="D30" s="142"/>
      <c r="E30" s="110">
        <v>6</v>
      </c>
      <c r="F30" s="110"/>
      <c r="G30" s="171">
        <f>既存設備!U30</f>
        <v>17147</v>
      </c>
      <c r="H30" s="172"/>
      <c r="I30" s="172"/>
      <c r="J30" s="172"/>
      <c r="K30" s="172"/>
      <c r="L30" s="173">
        <v>77395</v>
      </c>
      <c r="M30" s="173"/>
      <c r="N30" s="174"/>
      <c r="O30" s="174"/>
      <c r="P30" s="174"/>
      <c r="Q30" s="175">
        <f t="shared" si="0"/>
        <v>95</v>
      </c>
      <c r="R30" s="175"/>
      <c r="S30" s="175"/>
      <c r="T30" s="175"/>
      <c r="U30" s="176"/>
      <c r="V30" s="176"/>
      <c r="W30" s="177">
        <f t="shared" ref="W30:W39" si="1">ROUNDDOWN(IF($B$26="電気",AI30/Q30/$AJ$22,AI30/(Q30/100)/$AJ$22),1)</f>
        <v>9079.1</v>
      </c>
      <c r="X30" s="178"/>
      <c r="Y30" s="178"/>
      <c r="Z30" s="178"/>
      <c r="AA30" s="179"/>
      <c r="AB30" s="180"/>
      <c r="AC30" s="180"/>
      <c r="AD30" s="180"/>
      <c r="AE30" s="180"/>
      <c r="AF30" s="180"/>
      <c r="AI30" s="45">
        <f>ROUNDDOWN(IF($B$26="電気",L30/'&lt;給湯器&gt;マスタ'!$T$5,L30/$I$18),1)</f>
        <v>7762.7</v>
      </c>
      <c r="AJ30" s="45"/>
    </row>
    <row r="31" spans="1:39" ht="15" customHeight="1">
      <c r="B31" s="140"/>
      <c r="C31" s="141"/>
      <c r="D31" s="142"/>
      <c r="E31" s="110">
        <v>7</v>
      </c>
      <c r="F31" s="110"/>
      <c r="G31" s="171">
        <f>既存設備!U31</f>
        <v>17147</v>
      </c>
      <c r="H31" s="172"/>
      <c r="I31" s="172"/>
      <c r="J31" s="172"/>
      <c r="K31" s="172"/>
      <c r="L31" s="173">
        <v>77395</v>
      </c>
      <c r="M31" s="173"/>
      <c r="N31" s="174"/>
      <c r="O31" s="174"/>
      <c r="P31" s="174"/>
      <c r="Q31" s="175">
        <f t="shared" si="0"/>
        <v>95</v>
      </c>
      <c r="R31" s="175"/>
      <c r="S31" s="175"/>
      <c r="T31" s="175"/>
      <c r="U31" s="176"/>
      <c r="V31" s="176"/>
      <c r="W31" s="177">
        <f t="shared" si="1"/>
        <v>9079.1</v>
      </c>
      <c r="X31" s="178"/>
      <c r="Y31" s="178"/>
      <c r="Z31" s="178"/>
      <c r="AA31" s="179"/>
      <c r="AB31" s="180"/>
      <c r="AC31" s="180"/>
      <c r="AD31" s="180"/>
      <c r="AE31" s="180"/>
      <c r="AF31" s="180"/>
      <c r="AI31" s="45">
        <f>ROUNDDOWN(IF($B$26="電気",L31/'&lt;給湯器&gt;マスタ'!$T$5,L31/$I$18),1)</f>
        <v>7762.7</v>
      </c>
      <c r="AJ31" s="45"/>
    </row>
    <row r="32" spans="1:39" ht="15" customHeight="1">
      <c r="B32" s="140"/>
      <c r="C32" s="141"/>
      <c r="D32" s="142"/>
      <c r="E32" s="110">
        <v>8</v>
      </c>
      <c r="F32" s="110"/>
      <c r="G32" s="171">
        <f>既存設備!U32</f>
        <v>13297</v>
      </c>
      <c r="H32" s="172"/>
      <c r="I32" s="172"/>
      <c r="J32" s="172"/>
      <c r="K32" s="172"/>
      <c r="L32" s="173">
        <v>60021</v>
      </c>
      <c r="M32" s="173"/>
      <c r="N32" s="174"/>
      <c r="O32" s="174"/>
      <c r="P32" s="174"/>
      <c r="Q32" s="175">
        <f t="shared" si="0"/>
        <v>95</v>
      </c>
      <c r="R32" s="175"/>
      <c r="S32" s="175"/>
      <c r="T32" s="175"/>
      <c r="U32" s="176"/>
      <c r="V32" s="176"/>
      <c r="W32" s="177">
        <f t="shared" si="1"/>
        <v>7041</v>
      </c>
      <c r="X32" s="178"/>
      <c r="Y32" s="178"/>
      <c r="Z32" s="178"/>
      <c r="AA32" s="179"/>
      <c r="AB32" s="180"/>
      <c r="AC32" s="180"/>
      <c r="AD32" s="180"/>
      <c r="AE32" s="180"/>
      <c r="AF32" s="180"/>
      <c r="AI32" s="45">
        <f>ROUNDDOWN(IF($B$26="電気",L32/'&lt;給湯器&gt;マスタ'!$T$5,L32/$I$18),1)</f>
        <v>6020.1</v>
      </c>
      <c r="AJ32" s="45"/>
    </row>
    <row r="33" spans="1:36" ht="15" customHeight="1">
      <c r="B33" s="140"/>
      <c r="C33" s="141"/>
      <c r="D33" s="142"/>
      <c r="E33" s="110">
        <v>9</v>
      </c>
      <c r="F33" s="110"/>
      <c r="G33" s="171">
        <f>既存設備!U33</f>
        <v>13297</v>
      </c>
      <c r="H33" s="172"/>
      <c r="I33" s="172"/>
      <c r="J33" s="172"/>
      <c r="K33" s="172"/>
      <c r="L33" s="173">
        <v>60021</v>
      </c>
      <c r="M33" s="173"/>
      <c r="N33" s="174"/>
      <c r="O33" s="174"/>
      <c r="P33" s="174"/>
      <c r="Q33" s="175">
        <f t="shared" si="0"/>
        <v>95</v>
      </c>
      <c r="R33" s="175"/>
      <c r="S33" s="175"/>
      <c r="T33" s="175"/>
      <c r="U33" s="176"/>
      <c r="V33" s="176"/>
      <c r="W33" s="177">
        <f t="shared" si="1"/>
        <v>7041</v>
      </c>
      <c r="X33" s="178"/>
      <c r="Y33" s="178"/>
      <c r="Z33" s="178"/>
      <c r="AA33" s="179"/>
      <c r="AB33" s="180"/>
      <c r="AC33" s="180"/>
      <c r="AD33" s="180"/>
      <c r="AE33" s="180"/>
      <c r="AF33" s="180"/>
      <c r="AI33" s="45">
        <f>ROUNDDOWN(IF($B$26="電気",L33/'&lt;給湯器&gt;マスタ'!$T$5,L33/$I$18),1)</f>
        <v>6020.1</v>
      </c>
      <c r="AJ33" s="45"/>
    </row>
    <row r="34" spans="1:36" ht="15" customHeight="1">
      <c r="B34" s="140"/>
      <c r="C34" s="141"/>
      <c r="D34" s="142"/>
      <c r="E34" s="110">
        <v>10</v>
      </c>
      <c r="F34" s="110"/>
      <c r="G34" s="171">
        <f>既存設備!U34</f>
        <v>13297</v>
      </c>
      <c r="H34" s="172"/>
      <c r="I34" s="172"/>
      <c r="J34" s="172"/>
      <c r="K34" s="172"/>
      <c r="L34" s="173">
        <v>60021</v>
      </c>
      <c r="M34" s="173"/>
      <c r="N34" s="174"/>
      <c r="O34" s="174"/>
      <c r="P34" s="174"/>
      <c r="Q34" s="175">
        <f t="shared" si="0"/>
        <v>95</v>
      </c>
      <c r="R34" s="175"/>
      <c r="S34" s="175"/>
      <c r="T34" s="175"/>
      <c r="U34" s="176"/>
      <c r="V34" s="176"/>
      <c r="W34" s="177">
        <f t="shared" si="1"/>
        <v>7041</v>
      </c>
      <c r="X34" s="178"/>
      <c r="Y34" s="178"/>
      <c r="Z34" s="178"/>
      <c r="AA34" s="179"/>
      <c r="AB34" s="180"/>
      <c r="AC34" s="180"/>
      <c r="AD34" s="180"/>
      <c r="AE34" s="180"/>
      <c r="AF34" s="180"/>
      <c r="AI34" s="45">
        <f>ROUNDDOWN(IF($B$26="電気",L34/'&lt;給湯器&gt;マスタ'!$T$5,L34/$I$18),1)</f>
        <v>6020.1</v>
      </c>
      <c r="AJ34" s="45"/>
    </row>
    <row r="35" spans="1:36" ht="15" customHeight="1">
      <c r="B35" s="140"/>
      <c r="C35" s="141"/>
      <c r="D35" s="142"/>
      <c r="E35" s="110">
        <v>11</v>
      </c>
      <c r="F35" s="110"/>
      <c r="G35" s="171">
        <f>既存設備!U35</f>
        <v>13297</v>
      </c>
      <c r="H35" s="172"/>
      <c r="I35" s="172"/>
      <c r="J35" s="172"/>
      <c r="K35" s="172"/>
      <c r="L35" s="173">
        <v>60021</v>
      </c>
      <c r="M35" s="173"/>
      <c r="N35" s="174"/>
      <c r="O35" s="174"/>
      <c r="P35" s="174"/>
      <c r="Q35" s="175">
        <f t="shared" si="0"/>
        <v>95</v>
      </c>
      <c r="R35" s="175"/>
      <c r="S35" s="175"/>
      <c r="T35" s="175"/>
      <c r="U35" s="176"/>
      <c r="V35" s="176"/>
      <c r="W35" s="177">
        <f t="shared" si="1"/>
        <v>7041</v>
      </c>
      <c r="X35" s="178"/>
      <c r="Y35" s="178"/>
      <c r="Z35" s="178"/>
      <c r="AA35" s="179"/>
      <c r="AB35" s="180"/>
      <c r="AC35" s="180"/>
      <c r="AD35" s="180"/>
      <c r="AE35" s="180"/>
      <c r="AF35" s="180"/>
      <c r="AI35" s="45">
        <f>ROUNDDOWN(IF($B$26="電気",L35/'&lt;給湯器&gt;マスタ'!$T$5,L35/$I$18),1)</f>
        <v>6020.1</v>
      </c>
      <c r="AJ35" s="45"/>
    </row>
    <row r="36" spans="1:36" ht="15" customHeight="1">
      <c r="B36" s="140"/>
      <c r="C36" s="141"/>
      <c r="D36" s="142"/>
      <c r="E36" s="110">
        <v>12</v>
      </c>
      <c r="F36" s="110"/>
      <c r="G36" s="171">
        <f>既存設備!U36</f>
        <v>13297</v>
      </c>
      <c r="H36" s="172"/>
      <c r="I36" s="172"/>
      <c r="J36" s="172"/>
      <c r="K36" s="172"/>
      <c r="L36" s="173">
        <v>60021</v>
      </c>
      <c r="M36" s="173"/>
      <c r="N36" s="174"/>
      <c r="O36" s="174"/>
      <c r="P36" s="174"/>
      <c r="Q36" s="175">
        <f t="shared" si="0"/>
        <v>95</v>
      </c>
      <c r="R36" s="175"/>
      <c r="S36" s="175"/>
      <c r="T36" s="175"/>
      <c r="U36" s="176"/>
      <c r="V36" s="176"/>
      <c r="W36" s="177">
        <f t="shared" si="1"/>
        <v>7041</v>
      </c>
      <c r="X36" s="178"/>
      <c r="Y36" s="178"/>
      <c r="Z36" s="178"/>
      <c r="AA36" s="179"/>
      <c r="AB36" s="79" t="s">
        <v>127</v>
      </c>
      <c r="AC36" s="79"/>
      <c r="AD36" s="79"/>
      <c r="AE36" s="79"/>
      <c r="AF36" s="79"/>
      <c r="AG36" s="79"/>
      <c r="AH36" s="79"/>
      <c r="AI36" s="45">
        <f>ROUNDDOWN(IF($B$26="電気",L36/'&lt;給湯器&gt;マスタ'!$T$5,L36/$I$18),1)</f>
        <v>6020.1</v>
      </c>
      <c r="AJ36" s="45"/>
    </row>
    <row r="37" spans="1:36" ht="15" customHeight="1">
      <c r="B37" s="140"/>
      <c r="C37" s="141"/>
      <c r="D37" s="142"/>
      <c r="E37" s="110">
        <v>1</v>
      </c>
      <c r="F37" s="110"/>
      <c r="G37" s="171">
        <f>既存設備!U37</f>
        <v>13297</v>
      </c>
      <c r="H37" s="172"/>
      <c r="I37" s="172"/>
      <c r="J37" s="172"/>
      <c r="K37" s="172"/>
      <c r="L37" s="173">
        <v>60021</v>
      </c>
      <c r="M37" s="173"/>
      <c r="N37" s="174"/>
      <c r="O37" s="174"/>
      <c r="P37" s="174"/>
      <c r="Q37" s="175">
        <f t="shared" si="0"/>
        <v>95</v>
      </c>
      <c r="R37" s="175"/>
      <c r="S37" s="175"/>
      <c r="T37" s="175"/>
      <c r="U37" s="176"/>
      <c r="V37" s="176"/>
      <c r="W37" s="177">
        <f t="shared" si="1"/>
        <v>7041</v>
      </c>
      <c r="X37" s="178"/>
      <c r="Y37" s="178"/>
      <c r="Z37" s="178"/>
      <c r="AA37" s="179"/>
      <c r="AB37" s="79"/>
      <c r="AC37" s="79"/>
      <c r="AD37" s="79"/>
      <c r="AE37" s="79"/>
      <c r="AF37" s="79"/>
      <c r="AG37" s="79"/>
      <c r="AH37" s="79"/>
      <c r="AI37" s="45">
        <f>ROUNDDOWN(IF($B$26="電気",L37/'&lt;給湯器&gt;マスタ'!$T$5,L37/$I$18),1)</f>
        <v>6020.1</v>
      </c>
      <c r="AJ37" s="45"/>
    </row>
    <row r="38" spans="1:36" ht="15" customHeight="1">
      <c r="B38" s="140"/>
      <c r="C38" s="141"/>
      <c r="D38" s="142"/>
      <c r="E38" s="110">
        <v>2</v>
      </c>
      <c r="F38" s="110"/>
      <c r="G38" s="171">
        <f>既存設備!U38</f>
        <v>17147</v>
      </c>
      <c r="H38" s="172"/>
      <c r="I38" s="172"/>
      <c r="J38" s="172"/>
      <c r="K38" s="172"/>
      <c r="L38" s="173">
        <v>77395</v>
      </c>
      <c r="M38" s="173"/>
      <c r="N38" s="174"/>
      <c r="O38" s="174"/>
      <c r="P38" s="174"/>
      <c r="Q38" s="175">
        <f t="shared" si="0"/>
        <v>95</v>
      </c>
      <c r="R38" s="175"/>
      <c r="S38" s="175"/>
      <c r="T38" s="175"/>
      <c r="U38" s="176"/>
      <c r="V38" s="176"/>
      <c r="W38" s="177">
        <f t="shared" si="1"/>
        <v>9079.1</v>
      </c>
      <c r="X38" s="178"/>
      <c r="Y38" s="178"/>
      <c r="Z38" s="178"/>
      <c r="AA38" s="179"/>
      <c r="AB38" s="79"/>
      <c r="AC38" s="79"/>
      <c r="AD38" s="79"/>
      <c r="AE38" s="79"/>
      <c r="AF38" s="79"/>
      <c r="AG38" s="79"/>
      <c r="AH38" s="79"/>
      <c r="AI38" s="45">
        <f>ROUNDDOWN(IF($B$26="電気",L38/'&lt;給湯器&gt;マスタ'!$T$5,L38/$I$18),1)</f>
        <v>7762.7</v>
      </c>
      <c r="AJ38" s="45"/>
    </row>
    <row r="39" spans="1:36" ht="15" customHeight="1" thickBot="1">
      <c r="B39" s="140"/>
      <c r="C39" s="141"/>
      <c r="D39" s="142"/>
      <c r="E39" s="135">
        <v>3</v>
      </c>
      <c r="F39" s="135"/>
      <c r="G39" s="171">
        <f>既存設備!U39</f>
        <v>17147</v>
      </c>
      <c r="H39" s="172"/>
      <c r="I39" s="172"/>
      <c r="J39" s="172"/>
      <c r="K39" s="172"/>
      <c r="L39" s="198">
        <v>77395</v>
      </c>
      <c r="M39" s="198"/>
      <c r="N39" s="199"/>
      <c r="O39" s="199"/>
      <c r="P39" s="199"/>
      <c r="Q39" s="200">
        <f t="shared" si="0"/>
        <v>95</v>
      </c>
      <c r="R39" s="200"/>
      <c r="S39" s="200"/>
      <c r="T39" s="200"/>
      <c r="U39" s="201"/>
      <c r="V39" s="201"/>
      <c r="W39" s="168">
        <f t="shared" si="1"/>
        <v>9079.1</v>
      </c>
      <c r="X39" s="169"/>
      <c r="Y39" s="169"/>
      <c r="Z39" s="169"/>
      <c r="AA39" s="170"/>
      <c r="AB39" s="79"/>
      <c r="AC39" s="79"/>
      <c r="AD39" s="79"/>
      <c r="AE39" s="79"/>
      <c r="AF39" s="79"/>
      <c r="AG39" s="79"/>
      <c r="AH39" s="79"/>
      <c r="AI39" s="45">
        <f>ROUNDDOWN(IF($B$26="電気",L39/'&lt;給湯器&gt;マスタ'!$T$5,L39/$I$18),1)</f>
        <v>7762.7</v>
      </c>
      <c r="AJ39" s="45"/>
    </row>
    <row r="40" spans="1:36" ht="15" customHeight="1" thickTop="1">
      <c r="B40" s="143"/>
      <c r="C40" s="144"/>
      <c r="D40" s="145"/>
      <c r="E40" s="134" t="s">
        <v>0</v>
      </c>
      <c r="F40" s="134"/>
      <c r="G40" s="181">
        <f>SUM(G28:K39)</f>
        <v>182664</v>
      </c>
      <c r="H40" s="182"/>
      <c r="I40" s="182"/>
      <c r="J40" s="182"/>
      <c r="K40" s="182"/>
      <c r="L40" s="204">
        <f>SUM(L28:P39)</f>
        <v>824496</v>
      </c>
      <c r="M40" s="205"/>
      <c r="N40" s="205"/>
      <c r="O40" s="205"/>
      <c r="P40" s="206"/>
      <c r="Q40" s="207"/>
      <c r="R40" s="208"/>
      <c r="S40" s="208"/>
      <c r="T40" s="208"/>
      <c r="U40" s="208"/>
      <c r="V40" s="209"/>
      <c r="W40" s="210">
        <f>SUM(W28:AA39)</f>
        <v>96720.6</v>
      </c>
      <c r="X40" s="210"/>
      <c r="Y40" s="210"/>
      <c r="Z40" s="210"/>
      <c r="AA40" s="210"/>
      <c r="AB40" s="79"/>
      <c r="AC40" s="79"/>
      <c r="AD40" s="79"/>
      <c r="AE40" s="79"/>
      <c r="AF40" s="79"/>
      <c r="AG40" s="79"/>
      <c r="AH40" s="79"/>
    </row>
    <row r="41" spans="1:36" ht="15" customHeight="1">
      <c r="B41" s="64"/>
      <c r="C41" s="64"/>
      <c r="D41" s="64"/>
      <c r="E41" s="65"/>
      <c r="F41" s="65"/>
      <c r="G41" s="202" t="s">
        <v>128</v>
      </c>
      <c r="H41" s="202"/>
      <c r="I41" s="202"/>
      <c r="J41" s="202"/>
      <c r="K41" s="202"/>
      <c r="L41" s="202"/>
      <c r="M41" s="202"/>
      <c r="N41" s="202"/>
      <c r="O41" s="202"/>
      <c r="P41" s="202"/>
      <c r="Q41" s="202"/>
      <c r="R41" s="202"/>
      <c r="S41" s="202"/>
      <c r="T41" s="202"/>
      <c r="U41" s="202"/>
      <c r="V41" s="202"/>
      <c r="W41" s="202"/>
      <c r="X41" s="202"/>
      <c r="Y41" s="202"/>
      <c r="Z41" s="202"/>
      <c r="AA41" s="202"/>
      <c r="AB41" s="66"/>
      <c r="AC41" s="66"/>
      <c r="AD41" s="66"/>
      <c r="AE41" s="66"/>
      <c r="AF41" s="66"/>
    </row>
    <row r="42" spans="1:36" ht="15" customHeight="1">
      <c r="A42" s="67"/>
      <c r="B42" s="133"/>
      <c r="C42" s="133"/>
      <c r="D42" s="65"/>
      <c r="E42" s="65"/>
      <c r="F42" s="65"/>
      <c r="G42" s="203"/>
      <c r="H42" s="203"/>
      <c r="I42" s="203"/>
      <c r="J42" s="203"/>
      <c r="K42" s="203"/>
      <c r="L42" s="203"/>
      <c r="M42" s="203"/>
      <c r="N42" s="203"/>
      <c r="O42" s="203"/>
      <c r="P42" s="203"/>
      <c r="Q42" s="203"/>
      <c r="R42" s="203"/>
      <c r="S42" s="203"/>
      <c r="T42" s="203"/>
      <c r="U42" s="203"/>
      <c r="V42" s="203"/>
      <c r="W42" s="203"/>
      <c r="X42" s="203"/>
      <c r="Y42" s="203"/>
      <c r="Z42" s="203"/>
      <c r="AA42" s="203"/>
      <c r="AB42" s="69"/>
      <c r="AC42" s="69"/>
      <c r="AD42" s="69"/>
      <c r="AE42" s="69"/>
      <c r="AF42" s="69"/>
    </row>
    <row r="43" spans="1:36" ht="15" customHeight="1">
      <c r="G43" s="71"/>
      <c r="H43" s="71"/>
      <c r="I43" s="71"/>
      <c r="J43" s="71"/>
      <c r="K43" s="71"/>
      <c r="L43" s="71"/>
      <c r="M43" s="71"/>
      <c r="N43" s="71"/>
      <c r="O43" s="71"/>
      <c r="P43" s="71"/>
      <c r="Q43" s="71"/>
      <c r="R43" s="71"/>
      <c r="S43" s="71"/>
      <c r="T43" s="71"/>
      <c r="U43" s="71"/>
      <c r="V43" s="71"/>
      <c r="W43" s="71"/>
      <c r="X43" s="71"/>
      <c r="Y43" s="71"/>
      <c r="Z43" s="71"/>
      <c r="AA43" s="71"/>
    </row>
    <row r="44" spans="1:36" ht="15" customHeight="1"/>
    <row r="45" spans="1:36" ht="15" customHeight="1"/>
    <row r="46" spans="1:36" ht="15" customHeight="1"/>
    <row r="47" spans="1:36" ht="38.25" customHeight="1">
      <c r="AI47" s="78"/>
    </row>
  </sheetData>
  <sheetProtection password="B6C9" sheet="1" objects="1" scenarios="1" selectLockedCells="1"/>
  <mergeCells count="127">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 ref="B7:H7"/>
    <mergeCell ref="I10:R10"/>
    <mergeCell ref="I11:R11"/>
    <mergeCell ref="I12:R12"/>
    <mergeCell ref="B6:H6"/>
    <mergeCell ref="I6:R6"/>
    <mergeCell ref="I7:R7"/>
    <mergeCell ref="B14:AG14"/>
    <mergeCell ref="T7:AG7"/>
    <mergeCell ref="T10:AG10"/>
    <mergeCell ref="T11:AG11"/>
    <mergeCell ref="T12:AG12"/>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s>
  <phoneticPr fontId="9"/>
  <conditionalFormatting sqref="I18:O18">
    <cfRule type="cellIs" dxfId="0" priority="1" operator="equal">
      <formula>"手入力"</formula>
    </cfRule>
  </conditionalFormatting>
  <dataValidations count="1">
    <dataValidation type="list" allowBlank="1" showInputMessage="1" showErrorMessage="1" sqref="I22:R22">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'&lt;給湯器&gt;マスタ'!$B$6:$B$7</xm:f>
          </x14:formula1>
          <xm:sqref>I17:R17</xm:sqref>
        </x14:dataValidation>
        <x14:dataValidation type="list" allowBlank="1" showInputMessage="1" showErrorMessage="1">
          <x14:formula1>
            <xm:f>'&lt;給湯器&gt;マスタ'!$V$5</xm:f>
          </x14:formula1>
          <xm:sqref>I16:R16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71"/>
  <sheetViews>
    <sheetView zoomScale="85" zoomScaleNormal="85" workbookViewId="0"/>
  </sheetViews>
  <sheetFormatPr defaultColWidth="7.25" defaultRowHeight="13.5"/>
  <cols>
    <col min="1" max="1" width="5.25" customWidth="1"/>
    <col min="2" max="2" width="17.125" customWidth="1"/>
    <col min="3" max="4" width="13.375" customWidth="1"/>
    <col min="5" max="5" width="17.25" bestFit="1" customWidth="1"/>
    <col min="6" max="7" width="10.5" customWidth="1"/>
    <col min="8" max="8" width="2.625" bestFit="1" customWidth="1"/>
    <col min="9" max="9" width="3.125" customWidth="1"/>
    <col min="10" max="10" width="15.25" bestFit="1" customWidth="1"/>
    <col min="15" max="15" width="23.875" customWidth="1"/>
    <col min="16" max="16" width="17.375" customWidth="1"/>
    <col min="17" max="17" width="9.125" customWidth="1"/>
    <col min="18" max="18" width="7.25" customWidth="1"/>
    <col min="20" max="20" width="15.5" style="4" bestFit="1" customWidth="1"/>
    <col min="21" max="21" width="2.75" style="4" customWidth="1"/>
    <col min="22" max="22" width="11.625" style="4" customWidth="1"/>
  </cols>
  <sheetData>
    <row r="1" spans="2:22" ht="14.25" thickBot="1"/>
    <row r="2" spans="2:22" ht="15" thickBot="1">
      <c r="B2" s="1" t="s">
        <v>4</v>
      </c>
      <c r="C2" s="2"/>
      <c r="D2" s="2"/>
      <c r="E2" s="2"/>
      <c r="F2" s="2"/>
      <c r="G2" s="2"/>
      <c r="H2" s="2"/>
      <c r="I2" s="2"/>
      <c r="J2" s="2"/>
      <c r="K2" s="2"/>
      <c r="L2" s="2"/>
      <c r="M2" s="2"/>
      <c r="N2" s="3"/>
    </row>
    <row r="4" spans="2:22">
      <c r="B4" s="8" t="s">
        <v>33</v>
      </c>
      <c r="C4" s="9"/>
      <c r="D4" s="4"/>
      <c r="E4" s="4"/>
      <c r="F4" s="4"/>
      <c r="G4" s="4"/>
      <c r="H4" s="4"/>
      <c r="J4" s="28" t="s">
        <v>84</v>
      </c>
      <c r="K4" s="34"/>
      <c r="L4" s="28" t="s">
        <v>85</v>
      </c>
      <c r="M4" s="4"/>
      <c r="O4" s="5" t="s">
        <v>28</v>
      </c>
      <c r="P4" s="5"/>
      <c r="Q4" s="5"/>
      <c r="T4" s="4" t="s">
        <v>89</v>
      </c>
      <c r="V4" s="37" t="s">
        <v>98</v>
      </c>
    </row>
    <row r="5" spans="2:22" ht="22.5">
      <c r="B5" s="10" t="s">
        <v>5</v>
      </c>
      <c r="C5" s="11" t="s">
        <v>34</v>
      </c>
      <c r="D5" s="20" t="s">
        <v>53</v>
      </c>
      <c r="E5" s="21" t="s">
        <v>54</v>
      </c>
      <c r="F5" s="22" t="s">
        <v>55</v>
      </c>
      <c r="G5" s="22"/>
      <c r="H5" s="22"/>
      <c r="J5" s="29" t="s">
        <v>86</v>
      </c>
      <c r="K5" s="35"/>
      <c r="L5" s="29">
        <v>2016</v>
      </c>
      <c r="M5" s="31"/>
      <c r="O5" s="6" t="s">
        <v>23</v>
      </c>
      <c r="P5" s="6" t="s">
        <v>25</v>
      </c>
      <c r="Q5" s="7" t="s">
        <v>26</v>
      </c>
      <c r="R5" s="6" t="s">
        <v>30</v>
      </c>
      <c r="T5" s="30">
        <v>3.6</v>
      </c>
      <c r="V5" s="38" t="s">
        <v>99</v>
      </c>
    </row>
    <row r="6" spans="2:22">
      <c r="B6" s="12" t="s">
        <v>35</v>
      </c>
      <c r="C6" s="13">
        <v>9.9700000000000006</v>
      </c>
      <c r="D6" s="23" t="s">
        <v>92</v>
      </c>
      <c r="E6" s="24" t="s">
        <v>56</v>
      </c>
      <c r="F6" s="24" t="s">
        <v>57</v>
      </c>
      <c r="G6" s="23" t="s">
        <v>80</v>
      </c>
      <c r="H6" s="23" t="s">
        <v>83</v>
      </c>
      <c r="J6" s="29">
        <v>1951</v>
      </c>
      <c r="K6" s="35"/>
      <c r="L6" s="29">
        <v>2017</v>
      </c>
      <c r="M6" s="32"/>
      <c r="O6" s="6" t="s">
        <v>24</v>
      </c>
      <c r="P6" s="6" t="s">
        <v>27</v>
      </c>
      <c r="Q6" s="6" t="s">
        <v>91</v>
      </c>
      <c r="R6" s="6" t="s">
        <v>29</v>
      </c>
      <c r="V6" s="38" t="s">
        <v>100</v>
      </c>
    </row>
    <row r="7" spans="2:22">
      <c r="B7" s="12" t="s">
        <v>36</v>
      </c>
      <c r="C7" s="14" t="s">
        <v>37</v>
      </c>
      <c r="D7" s="24" t="s">
        <v>92</v>
      </c>
      <c r="E7" s="24" t="s">
        <v>56</v>
      </c>
      <c r="F7" s="24" t="s">
        <v>57</v>
      </c>
      <c r="G7" s="23" t="s">
        <v>80</v>
      </c>
      <c r="H7" s="23" t="s">
        <v>83</v>
      </c>
      <c r="J7" s="29">
        <v>1952</v>
      </c>
      <c r="K7" s="33"/>
      <c r="L7" s="32"/>
      <c r="M7" s="32"/>
      <c r="T7" s="4" t="s">
        <v>87</v>
      </c>
      <c r="V7" s="38"/>
    </row>
    <row r="8" spans="2:22">
      <c r="B8" s="15" t="s">
        <v>38</v>
      </c>
      <c r="C8" s="16">
        <v>45</v>
      </c>
      <c r="D8" s="23" t="s">
        <v>58</v>
      </c>
      <c r="E8" s="23" t="s">
        <v>59</v>
      </c>
      <c r="F8" s="23" t="s">
        <v>60</v>
      </c>
      <c r="G8" s="23" t="s">
        <v>82</v>
      </c>
      <c r="H8" s="23" t="s">
        <v>81</v>
      </c>
      <c r="J8" s="29">
        <v>1953</v>
      </c>
      <c r="K8" s="33"/>
      <c r="L8" s="32"/>
      <c r="M8" s="32"/>
      <c r="T8" s="30">
        <v>2.58E-2</v>
      </c>
      <c r="V8" s="38"/>
    </row>
    <row r="9" spans="2:22">
      <c r="B9" s="15" t="s">
        <v>39</v>
      </c>
      <c r="C9" s="16">
        <v>46</v>
      </c>
      <c r="D9" s="23" t="s">
        <v>58</v>
      </c>
      <c r="E9" s="23" t="s">
        <v>59</v>
      </c>
      <c r="F9" s="23" t="s">
        <v>60</v>
      </c>
      <c r="G9" s="23" t="s">
        <v>82</v>
      </c>
      <c r="H9" s="23" t="s">
        <v>81</v>
      </c>
      <c r="J9" s="29">
        <v>1954</v>
      </c>
      <c r="K9" s="33"/>
      <c r="L9" s="32"/>
      <c r="M9" s="32"/>
    </row>
    <row r="10" spans="2:22">
      <c r="B10" s="15" t="s">
        <v>40</v>
      </c>
      <c r="C10" s="16">
        <v>50.8</v>
      </c>
      <c r="D10" s="23" t="s">
        <v>61</v>
      </c>
      <c r="E10" s="25" t="s">
        <v>62</v>
      </c>
      <c r="F10" s="23" t="s">
        <v>60</v>
      </c>
      <c r="G10" s="23" t="s">
        <v>82</v>
      </c>
      <c r="H10" s="23" t="s">
        <v>81</v>
      </c>
      <c r="J10" s="29">
        <v>1955</v>
      </c>
      <c r="K10" s="33"/>
      <c r="L10" s="32"/>
      <c r="M10" s="32"/>
      <c r="T10" s="8" t="s">
        <v>88</v>
      </c>
    </row>
    <row r="11" spans="2:22">
      <c r="B11" s="17" t="s">
        <v>41</v>
      </c>
      <c r="C11" s="18">
        <v>54.6</v>
      </c>
      <c r="D11" s="26" t="s">
        <v>61</v>
      </c>
      <c r="E11" s="25" t="s">
        <v>62</v>
      </c>
      <c r="F11" s="23" t="s">
        <v>60</v>
      </c>
      <c r="G11" s="23" t="s">
        <v>82</v>
      </c>
      <c r="H11" s="23" t="s">
        <v>81</v>
      </c>
      <c r="J11" s="29">
        <v>1956</v>
      </c>
      <c r="K11" s="33"/>
      <c r="L11" s="32"/>
      <c r="M11" s="32"/>
      <c r="T11" s="36">
        <v>4.1900000000000004</v>
      </c>
    </row>
    <row r="12" spans="2:22">
      <c r="B12" s="15" t="s">
        <v>42</v>
      </c>
      <c r="C12" s="16">
        <v>43.5</v>
      </c>
      <c r="D12" s="23" t="s">
        <v>58</v>
      </c>
      <c r="E12" s="23" t="s">
        <v>59</v>
      </c>
      <c r="F12" s="23" t="s">
        <v>60</v>
      </c>
      <c r="G12" s="23" t="s">
        <v>82</v>
      </c>
      <c r="H12" s="23" t="s">
        <v>81</v>
      </c>
      <c r="J12" s="29">
        <v>1957</v>
      </c>
      <c r="K12" s="33"/>
      <c r="L12" s="32"/>
      <c r="M12" s="32"/>
    </row>
    <row r="13" spans="2:22">
      <c r="B13" s="19" t="s">
        <v>43</v>
      </c>
      <c r="C13" s="14" t="s">
        <v>37</v>
      </c>
      <c r="D13" s="23" t="s">
        <v>58</v>
      </c>
      <c r="E13" s="23" t="s">
        <v>59</v>
      </c>
      <c r="F13" s="23" t="s">
        <v>60</v>
      </c>
      <c r="G13" s="23" t="s">
        <v>82</v>
      </c>
      <c r="H13" s="23" t="s">
        <v>81</v>
      </c>
      <c r="J13" s="29">
        <v>1958</v>
      </c>
      <c r="K13" s="33"/>
      <c r="L13" s="32"/>
      <c r="M13" s="32"/>
    </row>
    <row r="14" spans="2:22">
      <c r="B14" s="12" t="s">
        <v>43</v>
      </c>
      <c r="C14" s="14" t="s">
        <v>37</v>
      </c>
      <c r="D14" s="23" t="s">
        <v>63</v>
      </c>
      <c r="E14" s="26" t="s">
        <v>62</v>
      </c>
      <c r="F14" s="23" t="s">
        <v>60</v>
      </c>
      <c r="G14" s="23" t="s">
        <v>82</v>
      </c>
      <c r="H14" s="23" t="s">
        <v>81</v>
      </c>
      <c r="J14" s="29">
        <v>1959</v>
      </c>
      <c r="K14" s="33"/>
      <c r="L14" s="32"/>
      <c r="M14" s="32"/>
    </row>
    <row r="15" spans="2:22">
      <c r="B15" s="15" t="s">
        <v>44</v>
      </c>
      <c r="C15" s="14">
        <v>36.700000000000003</v>
      </c>
      <c r="D15" s="24" t="s">
        <v>64</v>
      </c>
      <c r="E15" s="23" t="s">
        <v>65</v>
      </c>
      <c r="F15" s="23" t="s">
        <v>66</v>
      </c>
      <c r="G15" s="23" t="s">
        <v>82</v>
      </c>
      <c r="H15" s="23" t="s">
        <v>81</v>
      </c>
      <c r="J15" s="29">
        <v>1960</v>
      </c>
      <c r="K15" s="33"/>
      <c r="L15" s="32"/>
      <c r="M15" s="32"/>
    </row>
    <row r="16" spans="2:22">
      <c r="B16" s="15" t="s">
        <v>45</v>
      </c>
      <c r="C16" s="16">
        <v>37.700000000000003</v>
      </c>
      <c r="D16" s="23" t="s">
        <v>64</v>
      </c>
      <c r="E16" s="23" t="s">
        <v>65</v>
      </c>
      <c r="F16" s="23" t="s">
        <v>66</v>
      </c>
      <c r="G16" s="23" t="s">
        <v>82</v>
      </c>
      <c r="H16" s="23" t="s">
        <v>81</v>
      </c>
      <c r="J16" s="29">
        <v>1961</v>
      </c>
      <c r="K16" s="33"/>
      <c r="L16" s="32"/>
      <c r="M16" s="32"/>
    </row>
    <row r="17" spans="2:13">
      <c r="B17" s="15" t="s">
        <v>46</v>
      </c>
      <c r="C17" s="16">
        <v>39.1</v>
      </c>
      <c r="D17" s="23" t="s">
        <v>64</v>
      </c>
      <c r="E17" s="23" t="s">
        <v>65</v>
      </c>
      <c r="F17" s="23" t="s">
        <v>66</v>
      </c>
      <c r="G17" s="23" t="s">
        <v>82</v>
      </c>
      <c r="H17" s="23" t="s">
        <v>81</v>
      </c>
      <c r="J17" s="29">
        <v>1962</v>
      </c>
      <c r="K17" s="33"/>
      <c r="L17" s="32"/>
      <c r="M17" s="32"/>
    </row>
    <row r="18" spans="2:13">
      <c r="B18" s="15" t="s">
        <v>47</v>
      </c>
      <c r="C18" s="16">
        <v>41.9</v>
      </c>
      <c r="D18" s="23" t="s">
        <v>64</v>
      </c>
      <c r="E18" s="23" t="s">
        <v>65</v>
      </c>
      <c r="F18" s="23" t="s">
        <v>66</v>
      </c>
      <c r="G18" s="23" t="s">
        <v>82</v>
      </c>
      <c r="H18" s="23" t="s">
        <v>81</v>
      </c>
      <c r="J18" s="29">
        <v>1963</v>
      </c>
      <c r="K18" s="33"/>
      <c r="L18" s="32"/>
      <c r="M18" s="32"/>
    </row>
    <row r="19" spans="2:13">
      <c r="B19" s="15" t="s">
        <v>48</v>
      </c>
      <c r="C19" s="16">
        <v>41.9</v>
      </c>
      <c r="D19" s="23" t="s">
        <v>64</v>
      </c>
      <c r="E19" s="23" t="s">
        <v>65</v>
      </c>
      <c r="F19" s="23" t="s">
        <v>66</v>
      </c>
      <c r="G19" s="23" t="s">
        <v>82</v>
      </c>
      <c r="H19" s="23" t="s">
        <v>81</v>
      </c>
      <c r="J19" s="29">
        <v>1964</v>
      </c>
      <c r="K19" s="33"/>
      <c r="L19" s="32"/>
      <c r="M19" s="32"/>
    </row>
    <row r="20" spans="2:13">
      <c r="B20" s="12" t="s">
        <v>49</v>
      </c>
      <c r="C20" s="14" t="s">
        <v>37</v>
      </c>
      <c r="D20" s="27" t="s">
        <v>64</v>
      </c>
      <c r="E20" s="24" t="s">
        <v>65</v>
      </c>
      <c r="F20" s="23" t="s">
        <v>66</v>
      </c>
      <c r="G20" s="23" t="s">
        <v>82</v>
      </c>
      <c r="H20" s="23" t="s">
        <v>81</v>
      </c>
      <c r="J20" s="29">
        <v>1965</v>
      </c>
      <c r="K20" s="33"/>
      <c r="L20" s="32"/>
      <c r="M20" s="32"/>
    </row>
    <row r="21" spans="2:13">
      <c r="B21" s="15" t="s">
        <v>50</v>
      </c>
      <c r="C21" s="16">
        <v>25.7</v>
      </c>
      <c r="D21" s="23" t="s">
        <v>63</v>
      </c>
      <c r="E21" s="23" t="s">
        <v>67</v>
      </c>
      <c r="F21" s="23" t="s">
        <v>68</v>
      </c>
      <c r="G21" s="23" t="s">
        <v>82</v>
      </c>
      <c r="H21" s="23" t="s">
        <v>81</v>
      </c>
      <c r="J21" s="29">
        <v>1966</v>
      </c>
      <c r="K21" s="33"/>
      <c r="L21" s="32"/>
      <c r="M21" s="32"/>
    </row>
    <row r="22" spans="2:13">
      <c r="B22" s="15" t="s">
        <v>51</v>
      </c>
      <c r="C22" s="16">
        <v>29.4</v>
      </c>
      <c r="D22" s="23" t="s">
        <v>63</v>
      </c>
      <c r="E22" s="23" t="s">
        <v>62</v>
      </c>
      <c r="F22" s="23" t="s">
        <v>68</v>
      </c>
      <c r="G22" s="23" t="s">
        <v>82</v>
      </c>
      <c r="H22" s="23" t="s">
        <v>81</v>
      </c>
      <c r="J22" s="29">
        <v>1967</v>
      </c>
      <c r="K22" s="33"/>
      <c r="L22" s="32"/>
      <c r="M22" s="32"/>
    </row>
    <row r="23" spans="2:13">
      <c r="B23" s="15" t="s">
        <v>52</v>
      </c>
      <c r="C23" s="14" t="s">
        <v>37</v>
      </c>
      <c r="D23" s="23" t="s">
        <v>63</v>
      </c>
      <c r="E23" s="23" t="s">
        <v>62</v>
      </c>
      <c r="F23" s="23" t="s">
        <v>68</v>
      </c>
      <c r="G23" s="23" t="s">
        <v>82</v>
      </c>
      <c r="H23" s="23" t="s">
        <v>81</v>
      </c>
      <c r="J23" s="29">
        <v>1968</v>
      </c>
      <c r="K23" s="33"/>
      <c r="L23" s="32"/>
      <c r="M23" s="32"/>
    </row>
    <row r="24" spans="2:13">
      <c r="J24" s="29">
        <v>1969</v>
      </c>
      <c r="K24" s="33"/>
      <c r="L24" s="32"/>
      <c r="M24" s="32"/>
    </row>
    <row r="25" spans="2:13">
      <c r="J25" s="29">
        <v>1970</v>
      </c>
      <c r="K25" s="33"/>
      <c r="L25" s="32"/>
      <c r="M25" s="32"/>
    </row>
    <row r="26" spans="2:13">
      <c r="J26" s="29">
        <v>1971</v>
      </c>
      <c r="K26" s="33"/>
      <c r="L26" s="32"/>
      <c r="M26" s="32"/>
    </row>
    <row r="27" spans="2:13">
      <c r="J27" s="29">
        <v>1972</v>
      </c>
      <c r="K27" s="33"/>
      <c r="L27" s="32"/>
      <c r="M27" s="32"/>
    </row>
    <row r="28" spans="2:13">
      <c r="J28" s="29">
        <v>1973</v>
      </c>
      <c r="K28" s="33"/>
      <c r="L28" s="32"/>
      <c r="M28" s="32"/>
    </row>
    <row r="29" spans="2:13">
      <c r="J29" s="29">
        <v>1974</v>
      </c>
      <c r="K29" s="33"/>
      <c r="L29" s="32"/>
      <c r="M29" s="32"/>
    </row>
    <row r="30" spans="2:13">
      <c r="J30" s="29">
        <v>1975</v>
      </c>
      <c r="K30" s="33"/>
      <c r="L30" s="32"/>
      <c r="M30" s="32"/>
    </row>
    <row r="31" spans="2:13">
      <c r="J31" s="29">
        <v>1976</v>
      </c>
      <c r="K31" s="33"/>
      <c r="L31" s="32"/>
      <c r="M31" s="32"/>
    </row>
    <row r="32" spans="2:13">
      <c r="J32" s="29">
        <v>1977</v>
      </c>
      <c r="K32" s="33"/>
      <c r="L32" s="32"/>
      <c r="M32" s="32"/>
    </row>
    <row r="33" spans="10:13">
      <c r="J33" s="29">
        <v>1978</v>
      </c>
      <c r="K33" s="33"/>
      <c r="L33" s="32"/>
      <c r="M33" s="32"/>
    </row>
    <row r="34" spans="10:13">
      <c r="J34" s="29">
        <v>1979</v>
      </c>
      <c r="K34" s="33"/>
      <c r="L34" s="32"/>
      <c r="M34" s="32"/>
    </row>
    <row r="35" spans="10:13">
      <c r="J35" s="29">
        <v>1980</v>
      </c>
      <c r="K35" s="33"/>
      <c r="L35" s="32"/>
      <c r="M35" s="32"/>
    </row>
    <row r="36" spans="10:13">
      <c r="J36" s="29">
        <v>1981</v>
      </c>
      <c r="K36" s="33"/>
      <c r="L36" s="32"/>
      <c r="M36" s="32"/>
    </row>
    <row r="37" spans="10:13">
      <c r="J37" s="29">
        <v>1982</v>
      </c>
      <c r="K37" s="33"/>
      <c r="L37" s="32"/>
      <c r="M37" s="32"/>
    </row>
    <row r="38" spans="10:13">
      <c r="J38" s="29">
        <v>1983</v>
      </c>
      <c r="K38" s="33"/>
      <c r="L38" s="32"/>
      <c r="M38" s="32"/>
    </row>
    <row r="39" spans="10:13">
      <c r="J39" s="29">
        <v>1984</v>
      </c>
      <c r="K39" s="33"/>
      <c r="L39" s="32"/>
      <c r="M39" s="32"/>
    </row>
    <row r="40" spans="10:13">
      <c r="J40" s="29">
        <v>1985</v>
      </c>
      <c r="K40" s="33"/>
      <c r="L40" s="32"/>
      <c r="M40" s="32"/>
    </row>
    <row r="41" spans="10:13">
      <c r="J41" s="29">
        <v>1986</v>
      </c>
      <c r="K41" s="33"/>
      <c r="L41" s="32"/>
      <c r="M41" s="32"/>
    </row>
    <row r="42" spans="10:13">
      <c r="J42" s="29">
        <v>1987</v>
      </c>
      <c r="K42" s="33"/>
      <c r="M42" s="32"/>
    </row>
    <row r="43" spans="10:13">
      <c r="J43" s="29">
        <v>1988</v>
      </c>
      <c r="K43" s="33"/>
    </row>
    <row r="44" spans="10:13">
      <c r="J44" s="29">
        <v>1989</v>
      </c>
      <c r="K44" s="33"/>
    </row>
    <row r="45" spans="10:13">
      <c r="J45" s="29">
        <v>1990</v>
      </c>
      <c r="K45" s="33"/>
    </row>
    <row r="46" spans="10:13">
      <c r="J46" s="29">
        <v>1991</v>
      </c>
      <c r="K46" s="33"/>
    </row>
    <row r="47" spans="10:13">
      <c r="J47" s="29">
        <v>1992</v>
      </c>
      <c r="K47" s="33"/>
    </row>
    <row r="48" spans="10:13">
      <c r="J48" s="29">
        <v>1993</v>
      </c>
      <c r="K48" s="33"/>
    </row>
    <row r="49" spans="10:11">
      <c r="J49" s="29">
        <v>1994</v>
      </c>
      <c r="K49" s="33"/>
    </row>
    <row r="50" spans="10:11">
      <c r="J50" s="29">
        <v>1995</v>
      </c>
      <c r="K50" s="33"/>
    </row>
    <row r="51" spans="10:11">
      <c r="J51" s="29">
        <v>1996</v>
      </c>
      <c r="K51" s="33"/>
    </row>
    <row r="52" spans="10:11">
      <c r="J52" s="29">
        <v>1997</v>
      </c>
      <c r="K52" s="33"/>
    </row>
    <row r="53" spans="10:11">
      <c r="J53" s="29">
        <v>1998</v>
      </c>
      <c r="K53" s="33"/>
    </row>
    <row r="54" spans="10:11">
      <c r="J54" s="29">
        <v>1999</v>
      </c>
      <c r="K54" s="33"/>
    </row>
    <row r="55" spans="10:11">
      <c r="J55" s="29">
        <v>2000</v>
      </c>
      <c r="K55" s="33"/>
    </row>
    <row r="56" spans="10:11">
      <c r="J56" s="29">
        <v>2001</v>
      </c>
      <c r="K56" s="33"/>
    </row>
    <row r="57" spans="10:11">
      <c r="J57" s="29">
        <v>2002</v>
      </c>
      <c r="K57" s="33"/>
    </row>
    <row r="58" spans="10:11">
      <c r="J58" s="29">
        <v>2003</v>
      </c>
      <c r="K58" s="33"/>
    </row>
    <row r="59" spans="10:11">
      <c r="J59" s="29">
        <v>2004</v>
      </c>
      <c r="K59" s="33"/>
    </row>
    <row r="60" spans="10:11">
      <c r="J60" s="29">
        <v>2005</v>
      </c>
      <c r="K60" s="33"/>
    </row>
    <row r="61" spans="10:11">
      <c r="J61" s="29">
        <v>2006</v>
      </c>
      <c r="K61" s="33"/>
    </row>
    <row r="62" spans="10:11">
      <c r="J62" s="29">
        <v>2007</v>
      </c>
      <c r="K62" s="33"/>
    </row>
    <row r="63" spans="10:11">
      <c r="J63" s="29">
        <v>2008</v>
      </c>
      <c r="K63" s="33"/>
    </row>
    <row r="64" spans="10:11">
      <c r="J64" s="29">
        <v>2009</v>
      </c>
      <c r="K64" s="33"/>
    </row>
    <row r="65" spans="10:11">
      <c r="J65" s="29">
        <v>2010</v>
      </c>
      <c r="K65" s="33"/>
    </row>
    <row r="66" spans="10:11">
      <c r="J66" s="29">
        <v>2011</v>
      </c>
      <c r="K66" s="33"/>
    </row>
    <row r="67" spans="10:11">
      <c r="J67" s="29">
        <v>2012</v>
      </c>
      <c r="K67" s="33"/>
    </row>
    <row r="68" spans="10:11">
      <c r="J68" s="29">
        <v>2013</v>
      </c>
      <c r="K68" s="33"/>
    </row>
    <row r="69" spans="10:11">
      <c r="J69" s="29">
        <v>2014</v>
      </c>
      <c r="K69" s="33"/>
    </row>
    <row r="70" spans="10:11">
      <c r="J70" s="29">
        <v>2015</v>
      </c>
      <c r="K70" s="33"/>
    </row>
    <row r="71" spans="10:11">
      <c r="J71" s="29">
        <v>2016</v>
      </c>
      <c r="K71" s="33"/>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2019-05-14T06:56:01Z</dcterms:modified>
</cp:coreProperties>
</file>