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sii.local\SII-fileserver\share\1pub\Ｒ３年度（地域PF）\300_公募・説明会\04.交付申請書\"/>
    </mc:Choice>
  </mc:AlternateContent>
  <xr:revisionPtr revIDLastSave="0" documentId="13_ncr:1_{656EC91A-968B-4132-A529-EF0822E11B05}" xr6:coauthVersionLast="45" xr6:coauthVersionMax="45" xr10:uidLastSave="{00000000-0000-0000-0000-000000000000}"/>
  <workbookProtection workbookAlgorithmName="SHA-512" workbookHashValue="qCTHoO9Pe1KG3k4mbLkJ2NId/2J07TGCODyKXEsPc3XuAxdmujK+Q9HhK4aZA04Hfbv6INvMVjWF7DZPlfkqsw==" workbookSaltValue="s+oYHIuraJoyxX+Ipb0qIw==" workbookSpinCount="100000" lockStructure="1"/>
  <bookViews>
    <workbookView xWindow="-120" yWindow="-120" windowWidth="29040" windowHeight="15840" tabRatio="910" xr2:uid="{00000000-000D-0000-FFFF-FFFF00000000}"/>
  </bookViews>
  <sheets>
    <sheet name="提出資料チェックシート" sheetId="13" r:id="rId1"/>
    <sheet name="様式第１_交付申請書" sheetId="34" r:id="rId2"/>
    <sheet name="様式第１（別紙１・２） " sheetId="40" r:id="rId3"/>
    <sheet name="様式第１（別紙３）" sheetId="5" r:id="rId4"/>
    <sheet name="補助事業概要説明書(別添１)１～２" sheetId="16" r:id="rId5"/>
    <sheet name="補助事業概要説明書(別添１)３" sheetId="65" r:id="rId6"/>
    <sheet name="補助事業概要説明書(別添1)４" sheetId="46" r:id="rId7"/>
    <sheet name="人件費単価計算書(別添２－１)" sheetId="11" r:id="rId8"/>
    <sheet name="支出計画書(別添２－２)" sheetId="76" r:id="rId9"/>
    <sheet name="専門家一覧(別添３)" sheetId="58" r:id="rId10"/>
    <sheet name="専門家集計用" sheetId="78" state="hidden" r:id="rId11"/>
    <sheet name="支援対象者(予定)一覧(別添４)" sheetId="53" r:id="rId12"/>
    <sheet name="拠点状況届出書（別添５）" sheetId="63" r:id="rId13"/>
    <sheet name="健保等級単価一覧表" sheetId="64" state="hidden" r:id="rId14"/>
    <sheet name="DB用集計" sheetId="77" state="hidden" r:id="rId15"/>
  </sheets>
  <definedNames>
    <definedName name="_xlnm._FilterDatabase" localSheetId="8" hidden="1">'支出計画書(別添２－２)'!#REF!</definedName>
    <definedName name="_xlnm._FilterDatabase" localSheetId="9" hidden="1">'専門家一覧(別添３)'!$B$8:$L$124</definedName>
    <definedName name="_xlnm.Print_Area" localSheetId="12">'拠点状況届出書（別添５）'!$B$4:$F$407</definedName>
    <definedName name="_xlnm.Print_Area" localSheetId="11">'支援対象者(予定)一覧(別添４)'!$B$2:$J$42</definedName>
    <definedName name="_xlnm.Print_Area" localSheetId="8">'支出計画書(別添２－２)'!$B$2:$K$119</definedName>
    <definedName name="_xlnm.Print_Area" localSheetId="7">'人件費単価計算書(別添２－１)'!$B$2:$J$65</definedName>
    <definedName name="_xlnm.Print_Area" localSheetId="9">'専門家一覧(別添３)'!$B$2:$L$124</definedName>
    <definedName name="_xlnm.Print_Area" localSheetId="0">提出資料チェックシート!$A$2:$J$166</definedName>
    <definedName name="_xlnm.Print_Area" localSheetId="4">'補助事業概要説明書(別添１)１～２'!$B$2:$H$94</definedName>
    <definedName name="_xlnm.Print_Area" localSheetId="5">'補助事業概要説明書(別添１)３'!$B$2:$F$56</definedName>
    <definedName name="_xlnm.Print_Area" localSheetId="6">'補助事業概要説明書(別添1)４'!$B$2:$T$20</definedName>
    <definedName name="_xlnm.Print_Area" localSheetId="2">'様式第１（別紙１・２） '!$B$2:$H$28</definedName>
    <definedName name="_xlnm.Print_Area" localSheetId="3">'様式第１（別紙３）'!$B$2:$K$30</definedName>
    <definedName name="_xlnm.Print_Area" localSheetId="1">様式第１_交付申請書!$B$2:$I$39</definedName>
    <definedName name="_xlnm.Print_Titles" localSheetId="11">'支援対象者(予定)一覧(別添４)'!$11:$12</definedName>
    <definedName name="_xlnm.Print_Titles" localSheetId="7">'人件費単価計算書(別添２－１)'!$2:$2</definedName>
    <definedName name="_xlnm.Print_Titles" localSheetId="9">'専門家一覧(別添３)'!$8:$9</definedName>
    <definedName name="拠点">'補助事業概要説明書(別添１)１～２'!$C$34:$C$39</definedName>
    <definedName name="雇用区分">'人件費単価計算書(別添２－１)'!$N$2:$N$3</definedName>
    <definedName name="消費税を補助対象に含める" localSheetId="8">'支出計画書(別添２－２)'!$O$4:$O$10</definedName>
    <definedName name="職員区分">'補助事業概要説明書(別添１)１～２'!$C$20:$C$29</definedName>
    <definedName name="担当者名">'補助事業概要説明書(別添１)１～２'!$B$20:$B$29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65" l="1"/>
  <c r="C32" i="76" l="1"/>
  <c r="K33" i="76"/>
  <c r="K34" i="76"/>
  <c r="K35" i="76"/>
  <c r="K36" i="76"/>
  <c r="K37" i="76"/>
  <c r="K38" i="76"/>
  <c r="K39" i="76"/>
  <c r="K40" i="76"/>
  <c r="K41" i="76"/>
  <c r="K32" i="76" l="1"/>
  <c r="K28" i="76"/>
  <c r="I28" i="76"/>
  <c r="H25" i="78" l="1"/>
  <c r="H26" i="78"/>
  <c r="H27" i="78"/>
  <c r="H28" i="78"/>
  <c r="H29" i="78"/>
  <c r="H30" i="78"/>
  <c r="H31" i="78"/>
  <c r="H32" i="78"/>
  <c r="H33" i="78"/>
  <c r="H34" i="78"/>
  <c r="H35" i="78"/>
  <c r="H36" i="78"/>
  <c r="H37" i="78"/>
  <c r="H38" i="78"/>
  <c r="H39" i="78"/>
  <c r="H40" i="78"/>
  <c r="H41" i="78"/>
  <c r="H42" i="78"/>
  <c r="H43" i="78"/>
  <c r="H44" i="78"/>
  <c r="H45" i="78"/>
  <c r="H46" i="78"/>
  <c r="H47" i="78"/>
  <c r="H48" i="78"/>
  <c r="H49" i="78"/>
  <c r="H50" i="78"/>
  <c r="H51" i="78"/>
  <c r="H52" i="78"/>
  <c r="H53" i="78"/>
  <c r="H54" i="78"/>
  <c r="H55" i="78"/>
  <c r="H56" i="78"/>
  <c r="H57" i="78"/>
  <c r="Q57" i="78"/>
  <c r="P57" i="78"/>
  <c r="O57" i="78"/>
  <c r="N57" i="78"/>
  <c r="M57" i="78"/>
  <c r="L57" i="78"/>
  <c r="K57" i="78"/>
  <c r="J57" i="78"/>
  <c r="I57" i="78"/>
  <c r="G57" i="78"/>
  <c r="F57" i="78"/>
  <c r="E57" i="78"/>
  <c r="D57" i="78"/>
  <c r="C57" i="78"/>
  <c r="B57" i="78"/>
  <c r="Q56" i="78"/>
  <c r="P56" i="78"/>
  <c r="O56" i="78"/>
  <c r="N56" i="78"/>
  <c r="M56" i="78"/>
  <c r="L56" i="78"/>
  <c r="K56" i="78"/>
  <c r="J56" i="78"/>
  <c r="I56" i="78"/>
  <c r="G56" i="78"/>
  <c r="F56" i="78"/>
  <c r="E56" i="78"/>
  <c r="D56" i="78"/>
  <c r="C56" i="78"/>
  <c r="B56" i="78"/>
  <c r="Q55" i="78"/>
  <c r="P55" i="78"/>
  <c r="O55" i="78"/>
  <c r="N55" i="78"/>
  <c r="M55" i="78"/>
  <c r="L55" i="78"/>
  <c r="K55" i="78"/>
  <c r="J55" i="78"/>
  <c r="I55" i="78"/>
  <c r="G55" i="78"/>
  <c r="F55" i="78"/>
  <c r="E55" i="78"/>
  <c r="D55" i="78"/>
  <c r="C55" i="78"/>
  <c r="B55" i="78"/>
  <c r="Q54" i="78"/>
  <c r="P54" i="78"/>
  <c r="O54" i="78"/>
  <c r="N54" i="78"/>
  <c r="M54" i="78"/>
  <c r="L54" i="78"/>
  <c r="K54" i="78"/>
  <c r="J54" i="78"/>
  <c r="I54" i="78"/>
  <c r="G54" i="78"/>
  <c r="F54" i="78"/>
  <c r="E54" i="78"/>
  <c r="D54" i="78"/>
  <c r="C54" i="78"/>
  <c r="B54" i="78"/>
  <c r="Q53" i="78"/>
  <c r="P53" i="78"/>
  <c r="O53" i="78"/>
  <c r="N53" i="78"/>
  <c r="M53" i="78"/>
  <c r="L53" i="78"/>
  <c r="K53" i="78"/>
  <c r="J53" i="78"/>
  <c r="I53" i="78"/>
  <c r="G53" i="78"/>
  <c r="F53" i="78"/>
  <c r="E53" i="78"/>
  <c r="D53" i="78"/>
  <c r="C53" i="78"/>
  <c r="B53" i="78"/>
  <c r="Q52" i="78"/>
  <c r="P52" i="78"/>
  <c r="O52" i="78"/>
  <c r="N52" i="78"/>
  <c r="M52" i="78"/>
  <c r="L52" i="78"/>
  <c r="K52" i="78"/>
  <c r="J52" i="78"/>
  <c r="I52" i="78"/>
  <c r="G52" i="78"/>
  <c r="F52" i="78"/>
  <c r="E52" i="78"/>
  <c r="D52" i="78"/>
  <c r="C52" i="78"/>
  <c r="B52" i="78"/>
  <c r="Q51" i="78"/>
  <c r="P51" i="78"/>
  <c r="O51" i="78"/>
  <c r="N51" i="78"/>
  <c r="M51" i="78"/>
  <c r="L51" i="78"/>
  <c r="K51" i="78"/>
  <c r="J51" i="78"/>
  <c r="I51" i="78"/>
  <c r="G51" i="78"/>
  <c r="F51" i="78"/>
  <c r="E51" i="78"/>
  <c r="D51" i="78"/>
  <c r="C51" i="78"/>
  <c r="B51" i="78"/>
  <c r="Q50" i="78"/>
  <c r="P50" i="78"/>
  <c r="O50" i="78"/>
  <c r="N50" i="78"/>
  <c r="M50" i="78"/>
  <c r="L50" i="78"/>
  <c r="K50" i="78"/>
  <c r="J50" i="78"/>
  <c r="I50" i="78"/>
  <c r="G50" i="78"/>
  <c r="F50" i="78"/>
  <c r="E50" i="78"/>
  <c r="D50" i="78"/>
  <c r="C50" i="78"/>
  <c r="B50" i="78"/>
  <c r="Q49" i="78"/>
  <c r="P49" i="78"/>
  <c r="O49" i="78"/>
  <c r="N49" i="78"/>
  <c r="M49" i="78"/>
  <c r="L49" i="78"/>
  <c r="K49" i="78"/>
  <c r="J49" i="78"/>
  <c r="I49" i="78"/>
  <c r="G49" i="78"/>
  <c r="F49" i="78"/>
  <c r="E49" i="78"/>
  <c r="D49" i="78"/>
  <c r="C49" i="78"/>
  <c r="B49" i="78"/>
  <c r="Q48" i="78"/>
  <c r="P48" i="78"/>
  <c r="O48" i="78"/>
  <c r="N48" i="78"/>
  <c r="M48" i="78"/>
  <c r="L48" i="78"/>
  <c r="K48" i="78"/>
  <c r="J48" i="78"/>
  <c r="I48" i="78"/>
  <c r="G48" i="78"/>
  <c r="F48" i="78"/>
  <c r="E48" i="78"/>
  <c r="D48" i="78"/>
  <c r="C48" i="78"/>
  <c r="B48" i="78"/>
  <c r="Q47" i="78"/>
  <c r="P47" i="78"/>
  <c r="O47" i="78"/>
  <c r="N47" i="78"/>
  <c r="M47" i="78"/>
  <c r="L47" i="78"/>
  <c r="K47" i="78"/>
  <c r="J47" i="78"/>
  <c r="I47" i="78"/>
  <c r="G47" i="78"/>
  <c r="F47" i="78"/>
  <c r="E47" i="78"/>
  <c r="D47" i="78"/>
  <c r="C47" i="78"/>
  <c r="B47" i="78"/>
  <c r="Q46" i="78"/>
  <c r="P46" i="78"/>
  <c r="O46" i="78"/>
  <c r="N46" i="78"/>
  <c r="M46" i="78"/>
  <c r="L46" i="78"/>
  <c r="K46" i="78"/>
  <c r="J46" i="78"/>
  <c r="I46" i="78"/>
  <c r="G46" i="78"/>
  <c r="F46" i="78"/>
  <c r="E46" i="78"/>
  <c r="D46" i="78"/>
  <c r="C46" i="78"/>
  <c r="B46" i="78"/>
  <c r="Q45" i="78"/>
  <c r="P45" i="78"/>
  <c r="O45" i="78"/>
  <c r="N45" i="78"/>
  <c r="M45" i="78"/>
  <c r="L45" i="78"/>
  <c r="K45" i="78"/>
  <c r="J45" i="78"/>
  <c r="I45" i="78"/>
  <c r="G45" i="78"/>
  <c r="F45" i="78"/>
  <c r="E45" i="78"/>
  <c r="D45" i="78"/>
  <c r="C45" i="78"/>
  <c r="B45" i="78"/>
  <c r="Q44" i="78"/>
  <c r="P44" i="78"/>
  <c r="O44" i="78"/>
  <c r="N44" i="78"/>
  <c r="M44" i="78"/>
  <c r="L44" i="78"/>
  <c r="K44" i="78"/>
  <c r="J44" i="78"/>
  <c r="I44" i="78"/>
  <c r="G44" i="78"/>
  <c r="F44" i="78"/>
  <c r="E44" i="78"/>
  <c r="D44" i="78"/>
  <c r="C44" i="78"/>
  <c r="B44" i="78"/>
  <c r="Q43" i="78"/>
  <c r="P43" i="78"/>
  <c r="O43" i="78"/>
  <c r="N43" i="78"/>
  <c r="M43" i="78"/>
  <c r="L43" i="78"/>
  <c r="K43" i="78"/>
  <c r="J43" i="78"/>
  <c r="I43" i="78"/>
  <c r="G43" i="78"/>
  <c r="F43" i="78"/>
  <c r="E43" i="78"/>
  <c r="D43" i="78"/>
  <c r="C43" i="78"/>
  <c r="B43" i="78"/>
  <c r="Q42" i="78"/>
  <c r="P42" i="78"/>
  <c r="O42" i="78"/>
  <c r="N42" i="78"/>
  <c r="M42" i="78"/>
  <c r="L42" i="78"/>
  <c r="K42" i="78"/>
  <c r="J42" i="78"/>
  <c r="I42" i="78"/>
  <c r="G42" i="78"/>
  <c r="F42" i="78"/>
  <c r="E42" i="78"/>
  <c r="D42" i="78"/>
  <c r="C42" i="78"/>
  <c r="B42" i="78"/>
  <c r="Q41" i="78"/>
  <c r="P41" i="78"/>
  <c r="O41" i="78"/>
  <c r="N41" i="78"/>
  <c r="M41" i="78"/>
  <c r="L41" i="78"/>
  <c r="K41" i="78"/>
  <c r="J41" i="78"/>
  <c r="I41" i="78"/>
  <c r="G41" i="78"/>
  <c r="F41" i="78"/>
  <c r="E41" i="78"/>
  <c r="D41" i="78"/>
  <c r="C41" i="78"/>
  <c r="B41" i="78"/>
  <c r="Q40" i="78"/>
  <c r="P40" i="78"/>
  <c r="O40" i="78"/>
  <c r="N40" i="78"/>
  <c r="M40" i="78"/>
  <c r="L40" i="78"/>
  <c r="K40" i="78"/>
  <c r="J40" i="78"/>
  <c r="I40" i="78"/>
  <c r="G40" i="78"/>
  <c r="F40" i="78"/>
  <c r="E40" i="78"/>
  <c r="D40" i="78"/>
  <c r="C40" i="78"/>
  <c r="B40" i="78"/>
  <c r="Q39" i="78"/>
  <c r="P39" i="78"/>
  <c r="O39" i="78"/>
  <c r="N39" i="78"/>
  <c r="M39" i="78"/>
  <c r="L39" i="78"/>
  <c r="K39" i="78"/>
  <c r="J39" i="78"/>
  <c r="I39" i="78"/>
  <c r="G39" i="78"/>
  <c r="F39" i="78"/>
  <c r="E39" i="78"/>
  <c r="D39" i="78"/>
  <c r="C39" i="78"/>
  <c r="B39" i="78"/>
  <c r="Q38" i="78"/>
  <c r="P38" i="78"/>
  <c r="O38" i="78"/>
  <c r="N38" i="78"/>
  <c r="M38" i="78"/>
  <c r="L38" i="78"/>
  <c r="K38" i="78"/>
  <c r="J38" i="78"/>
  <c r="I38" i="78"/>
  <c r="G38" i="78"/>
  <c r="F38" i="78"/>
  <c r="E38" i="78"/>
  <c r="D38" i="78"/>
  <c r="C38" i="78"/>
  <c r="B38" i="78"/>
  <c r="Q37" i="78"/>
  <c r="P37" i="78"/>
  <c r="O37" i="78"/>
  <c r="N37" i="78"/>
  <c r="M37" i="78"/>
  <c r="L37" i="78"/>
  <c r="K37" i="78"/>
  <c r="J37" i="78"/>
  <c r="I37" i="78"/>
  <c r="G37" i="78"/>
  <c r="F37" i="78"/>
  <c r="E37" i="78"/>
  <c r="D37" i="78"/>
  <c r="C37" i="78"/>
  <c r="B37" i="78"/>
  <c r="Q36" i="78"/>
  <c r="P36" i="78"/>
  <c r="O36" i="78"/>
  <c r="N36" i="78"/>
  <c r="M36" i="78"/>
  <c r="L36" i="78"/>
  <c r="K36" i="78"/>
  <c r="J36" i="78"/>
  <c r="I36" i="78"/>
  <c r="G36" i="78"/>
  <c r="F36" i="78"/>
  <c r="E36" i="78"/>
  <c r="D36" i="78"/>
  <c r="C36" i="78"/>
  <c r="B36" i="78"/>
  <c r="Q35" i="78"/>
  <c r="P35" i="78"/>
  <c r="O35" i="78"/>
  <c r="N35" i="78"/>
  <c r="M35" i="78"/>
  <c r="L35" i="78"/>
  <c r="K35" i="78"/>
  <c r="J35" i="78"/>
  <c r="I35" i="78"/>
  <c r="G35" i="78"/>
  <c r="F35" i="78"/>
  <c r="E35" i="78"/>
  <c r="D35" i="78"/>
  <c r="C35" i="78"/>
  <c r="B35" i="78"/>
  <c r="Q34" i="78"/>
  <c r="P34" i="78"/>
  <c r="O34" i="78"/>
  <c r="N34" i="78"/>
  <c r="M34" i="78"/>
  <c r="L34" i="78"/>
  <c r="K34" i="78"/>
  <c r="J34" i="78"/>
  <c r="I34" i="78"/>
  <c r="G34" i="78"/>
  <c r="F34" i="78"/>
  <c r="E34" i="78"/>
  <c r="D34" i="78"/>
  <c r="C34" i="78"/>
  <c r="B34" i="78"/>
  <c r="Q33" i="78"/>
  <c r="P33" i="78"/>
  <c r="O33" i="78"/>
  <c r="N33" i="78"/>
  <c r="M33" i="78"/>
  <c r="L33" i="78"/>
  <c r="K33" i="78"/>
  <c r="J33" i="78"/>
  <c r="I33" i="78"/>
  <c r="G33" i="78"/>
  <c r="F33" i="78"/>
  <c r="E33" i="78"/>
  <c r="D33" i="78"/>
  <c r="C33" i="78"/>
  <c r="B33" i="78"/>
  <c r="Q32" i="78"/>
  <c r="P32" i="78"/>
  <c r="O32" i="78"/>
  <c r="N32" i="78"/>
  <c r="M32" i="78"/>
  <c r="L32" i="78"/>
  <c r="K32" i="78"/>
  <c r="J32" i="78"/>
  <c r="I32" i="78"/>
  <c r="G32" i="78"/>
  <c r="F32" i="78"/>
  <c r="E32" i="78"/>
  <c r="D32" i="78"/>
  <c r="C32" i="78"/>
  <c r="B32" i="78"/>
  <c r="Q31" i="78"/>
  <c r="P31" i="78"/>
  <c r="O31" i="78"/>
  <c r="N31" i="78"/>
  <c r="M31" i="78"/>
  <c r="L31" i="78"/>
  <c r="K31" i="78"/>
  <c r="J31" i="78"/>
  <c r="I31" i="78"/>
  <c r="G31" i="78"/>
  <c r="F31" i="78"/>
  <c r="E31" i="78"/>
  <c r="D31" i="78"/>
  <c r="C31" i="78"/>
  <c r="B31" i="78"/>
  <c r="Q30" i="78"/>
  <c r="P30" i="78"/>
  <c r="O30" i="78"/>
  <c r="N30" i="78"/>
  <c r="M30" i="78"/>
  <c r="L30" i="78"/>
  <c r="K30" i="78"/>
  <c r="J30" i="78"/>
  <c r="I30" i="78"/>
  <c r="G30" i="78"/>
  <c r="F30" i="78"/>
  <c r="E30" i="78"/>
  <c r="D30" i="78"/>
  <c r="C30" i="78"/>
  <c r="B30" i="78"/>
  <c r="Q29" i="78"/>
  <c r="P29" i="78"/>
  <c r="O29" i="78"/>
  <c r="N29" i="78"/>
  <c r="M29" i="78"/>
  <c r="L29" i="78"/>
  <c r="K29" i="78"/>
  <c r="J29" i="78"/>
  <c r="I29" i="78"/>
  <c r="G29" i="78"/>
  <c r="F29" i="78"/>
  <c r="E29" i="78"/>
  <c r="D29" i="78"/>
  <c r="C29" i="78"/>
  <c r="B29" i="78"/>
  <c r="Q28" i="78"/>
  <c r="P28" i="78"/>
  <c r="O28" i="78"/>
  <c r="N28" i="78"/>
  <c r="M28" i="78"/>
  <c r="L28" i="78"/>
  <c r="K28" i="78"/>
  <c r="J28" i="78"/>
  <c r="I28" i="78"/>
  <c r="G28" i="78"/>
  <c r="F28" i="78"/>
  <c r="E28" i="78"/>
  <c r="D28" i="78"/>
  <c r="C28" i="78"/>
  <c r="B28" i="78"/>
  <c r="Q27" i="78"/>
  <c r="P27" i="78"/>
  <c r="O27" i="78"/>
  <c r="N27" i="78"/>
  <c r="M27" i="78"/>
  <c r="L27" i="78"/>
  <c r="K27" i="78"/>
  <c r="J27" i="78"/>
  <c r="I27" i="78"/>
  <c r="G27" i="78"/>
  <c r="F27" i="78"/>
  <c r="E27" i="78"/>
  <c r="D27" i="78"/>
  <c r="C27" i="78"/>
  <c r="B27" i="78"/>
  <c r="Q26" i="78"/>
  <c r="P26" i="78"/>
  <c r="O26" i="78"/>
  <c r="N26" i="78"/>
  <c r="M26" i="78"/>
  <c r="L26" i="78"/>
  <c r="K26" i="78"/>
  <c r="J26" i="78"/>
  <c r="I26" i="78"/>
  <c r="G26" i="78"/>
  <c r="F26" i="78"/>
  <c r="E26" i="78"/>
  <c r="D26" i="78"/>
  <c r="C26" i="78"/>
  <c r="B26" i="78"/>
  <c r="Q25" i="78"/>
  <c r="P25" i="78"/>
  <c r="O25" i="78"/>
  <c r="N25" i="78"/>
  <c r="M25" i="78"/>
  <c r="L25" i="78"/>
  <c r="K25" i="78"/>
  <c r="J25" i="78"/>
  <c r="I25" i="78"/>
  <c r="G25" i="78"/>
  <c r="F25" i="78"/>
  <c r="E25" i="78"/>
  <c r="D25" i="78"/>
  <c r="C25" i="78"/>
  <c r="B25" i="78"/>
  <c r="Q24" i="78"/>
  <c r="P24" i="78"/>
  <c r="O24" i="78"/>
  <c r="N24" i="78"/>
  <c r="M24" i="78"/>
  <c r="L24" i="78"/>
  <c r="K24" i="78"/>
  <c r="J24" i="78"/>
  <c r="I24" i="78"/>
  <c r="H24" i="78"/>
  <c r="G24" i="78"/>
  <c r="F24" i="78"/>
  <c r="E24" i="78"/>
  <c r="D24" i="78"/>
  <c r="C24" i="78"/>
  <c r="B24" i="78"/>
  <c r="Q23" i="78"/>
  <c r="P23" i="78"/>
  <c r="O23" i="78"/>
  <c r="N23" i="78"/>
  <c r="M23" i="78"/>
  <c r="L23" i="78"/>
  <c r="K23" i="78"/>
  <c r="J23" i="78"/>
  <c r="I23" i="78"/>
  <c r="H23" i="78"/>
  <c r="G23" i="78"/>
  <c r="F23" i="78"/>
  <c r="E23" i="78"/>
  <c r="D23" i="78"/>
  <c r="C23" i="78"/>
  <c r="B23" i="78"/>
  <c r="Q22" i="78"/>
  <c r="P22" i="78"/>
  <c r="O22" i="78"/>
  <c r="N22" i="78"/>
  <c r="M22" i="78"/>
  <c r="L22" i="78"/>
  <c r="K22" i="78"/>
  <c r="J22" i="78"/>
  <c r="I22" i="78"/>
  <c r="H22" i="78"/>
  <c r="G22" i="78"/>
  <c r="F22" i="78"/>
  <c r="E22" i="78"/>
  <c r="D22" i="78"/>
  <c r="C22" i="78"/>
  <c r="B22" i="78"/>
  <c r="Q21" i="78"/>
  <c r="P21" i="78"/>
  <c r="O21" i="78"/>
  <c r="N21" i="78"/>
  <c r="M21" i="78"/>
  <c r="L21" i="78"/>
  <c r="K21" i="78"/>
  <c r="J21" i="78"/>
  <c r="I21" i="78"/>
  <c r="H21" i="78"/>
  <c r="G21" i="78"/>
  <c r="F21" i="78"/>
  <c r="E21" i="78"/>
  <c r="D21" i="78"/>
  <c r="C21" i="78"/>
  <c r="B21" i="78"/>
  <c r="Q20" i="78"/>
  <c r="P20" i="78"/>
  <c r="O20" i="78"/>
  <c r="N20" i="78"/>
  <c r="M20" i="78"/>
  <c r="L20" i="78"/>
  <c r="K20" i="78"/>
  <c r="J20" i="78"/>
  <c r="I20" i="78"/>
  <c r="H20" i="78"/>
  <c r="G20" i="78"/>
  <c r="F20" i="78"/>
  <c r="E20" i="78"/>
  <c r="D20" i="78"/>
  <c r="C20" i="78"/>
  <c r="B20" i="78"/>
  <c r="Q19" i="78"/>
  <c r="P19" i="78"/>
  <c r="O19" i="78"/>
  <c r="N19" i="78"/>
  <c r="M19" i="78"/>
  <c r="L19" i="78"/>
  <c r="K19" i="78"/>
  <c r="J19" i="78"/>
  <c r="I19" i="78"/>
  <c r="H19" i="78"/>
  <c r="G19" i="78"/>
  <c r="F19" i="78"/>
  <c r="E19" i="78"/>
  <c r="D19" i="78"/>
  <c r="C19" i="78"/>
  <c r="B19" i="78"/>
  <c r="Q18" i="78"/>
  <c r="P18" i="78"/>
  <c r="O18" i="78"/>
  <c r="N18" i="78"/>
  <c r="M18" i="78"/>
  <c r="L18" i="78"/>
  <c r="K18" i="78"/>
  <c r="J18" i="78"/>
  <c r="I18" i="78"/>
  <c r="H18" i="78"/>
  <c r="G18" i="78"/>
  <c r="F18" i="78"/>
  <c r="E18" i="78"/>
  <c r="D18" i="78"/>
  <c r="C18" i="78"/>
  <c r="B18" i="78"/>
  <c r="Q17" i="78"/>
  <c r="P17" i="78"/>
  <c r="O17" i="78"/>
  <c r="N17" i="78"/>
  <c r="M17" i="78"/>
  <c r="L17" i="78"/>
  <c r="K17" i="78"/>
  <c r="J17" i="78"/>
  <c r="I17" i="78"/>
  <c r="H17" i="78"/>
  <c r="G17" i="78"/>
  <c r="F17" i="78"/>
  <c r="E17" i="78"/>
  <c r="D17" i="78"/>
  <c r="C17" i="78"/>
  <c r="B17" i="78"/>
  <c r="Q16" i="78"/>
  <c r="P16" i="78"/>
  <c r="O16" i="78"/>
  <c r="N16" i="78"/>
  <c r="M16" i="78"/>
  <c r="L16" i="78"/>
  <c r="K16" i="78"/>
  <c r="J16" i="78"/>
  <c r="I16" i="78"/>
  <c r="H16" i="78"/>
  <c r="G16" i="78"/>
  <c r="F16" i="78"/>
  <c r="E16" i="78"/>
  <c r="D16" i="78"/>
  <c r="C16" i="78"/>
  <c r="B16" i="78"/>
  <c r="Q15" i="78"/>
  <c r="P15" i="78"/>
  <c r="O15" i="78"/>
  <c r="N15" i="78"/>
  <c r="M15" i="78"/>
  <c r="L15" i="78"/>
  <c r="K15" i="78"/>
  <c r="J15" i="78"/>
  <c r="I15" i="78"/>
  <c r="H15" i="78"/>
  <c r="G15" i="78"/>
  <c r="F15" i="78"/>
  <c r="E15" i="78"/>
  <c r="D15" i="78"/>
  <c r="C15" i="78"/>
  <c r="B15" i="78"/>
  <c r="Q14" i="78"/>
  <c r="P14" i="78"/>
  <c r="O14" i="78"/>
  <c r="N14" i="78"/>
  <c r="M14" i="78"/>
  <c r="L14" i="78"/>
  <c r="K14" i="78"/>
  <c r="J14" i="78"/>
  <c r="I14" i="78"/>
  <c r="H14" i="78"/>
  <c r="G14" i="78"/>
  <c r="F14" i="78"/>
  <c r="E14" i="78"/>
  <c r="D14" i="78"/>
  <c r="C14" i="78"/>
  <c r="B14" i="78"/>
  <c r="Q13" i="78"/>
  <c r="P13" i="78"/>
  <c r="O13" i="78"/>
  <c r="N13" i="78"/>
  <c r="M13" i="78"/>
  <c r="L13" i="78"/>
  <c r="K13" i="78"/>
  <c r="J13" i="78"/>
  <c r="I13" i="78"/>
  <c r="H13" i="78"/>
  <c r="G13" i="78"/>
  <c r="F13" i="78"/>
  <c r="E13" i="78"/>
  <c r="D13" i="78"/>
  <c r="C13" i="78"/>
  <c r="B13" i="78"/>
  <c r="Q12" i="78"/>
  <c r="P12" i="78"/>
  <c r="O12" i="78"/>
  <c r="N12" i="78"/>
  <c r="M12" i="78"/>
  <c r="L12" i="78"/>
  <c r="K12" i="78"/>
  <c r="J12" i="78"/>
  <c r="I12" i="78"/>
  <c r="H12" i="78"/>
  <c r="G12" i="78"/>
  <c r="F12" i="78"/>
  <c r="E12" i="78"/>
  <c r="D12" i="78"/>
  <c r="C12" i="78"/>
  <c r="B12" i="78"/>
  <c r="Q11" i="78"/>
  <c r="P11" i="78"/>
  <c r="O11" i="78"/>
  <c r="N11" i="78"/>
  <c r="M11" i="78"/>
  <c r="L11" i="78"/>
  <c r="K11" i="78"/>
  <c r="J11" i="78"/>
  <c r="I11" i="78"/>
  <c r="H11" i="78"/>
  <c r="G11" i="78"/>
  <c r="F11" i="78"/>
  <c r="E11" i="78"/>
  <c r="D11" i="78"/>
  <c r="C11" i="78"/>
  <c r="B11" i="78"/>
  <c r="Q10" i="78"/>
  <c r="P10" i="78"/>
  <c r="O10" i="78"/>
  <c r="N10" i="78"/>
  <c r="M10" i="78"/>
  <c r="L10" i="78"/>
  <c r="K10" i="78"/>
  <c r="J10" i="78"/>
  <c r="I10" i="78"/>
  <c r="H10" i="78"/>
  <c r="G10" i="78"/>
  <c r="F10" i="78"/>
  <c r="E10" i="78"/>
  <c r="D10" i="78"/>
  <c r="C10" i="78"/>
  <c r="B10" i="78"/>
  <c r="Q9" i="78"/>
  <c r="P9" i="78"/>
  <c r="O9" i="78"/>
  <c r="N9" i="78"/>
  <c r="M9" i="78"/>
  <c r="L9" i="78"/>
  <c r="K9" i="78"/>
  <c r="J9" i="78"/>
  <c r="I9" i="78"/>
  <c r="H9" i="78"/>
  <c r="G9" i="78"/>
  <c r="F9" i="78"/>
  <c r="E9" i="78"/>
  <c r="D9" i="78"/>
  <c r="C9" i="78"/>
  <c r="B9" i="78"/>
  <c r="Q8" i="78"/>
  <c r="P8" i="78"/>
  <c r="O8" i="78"/>
  <c r="N8" i="78"/>
  <c r="M8" i="78"/>
  <c r="L8" i="78"/>
  <c r="K8" i="78"/>
  <c r="J8" i="78"/>
  <c r="I8" i="78"/>
  <c r="H8" i="78"/>
  <c r="G8" i="78"/>
  <c r="F8" i="78"/>
  <c r="E8" i="78"/>
  <c r="D8" i="78"/>
  <c r="C8" i="78"/>
  <c r="B8" i="78"/>
  <c r="Q7" i="78"/>
  <c r="P7" i="78"/>
  <c r="O7" i="78"/>
  <c r="N7" i="78"/>
  <c r="M7" i="78"/>
  <c r="L7" i="78"/>
  <c r="K7" i="78"/>
  <c r="J7" i="78"/>
  <c r="I7" i="78"/>
  <c r="H7" i="78"/>
  <c r="G7" i="78"/>
  <c r="F7" i="78"/>
  <c r="E7" i="78"/>
  <c r="D7" i="78"/>
  <c r="C7" i="78"/>
  <c r="B7" i="78"/>
  <c r="Q6" i="78"/>
  <c r="P6" i="78"/>
  <c r="O6" i="78"/>
  <c r="N6" i="78"/>
  <c r="M6" i="78"/>
  <c r="L6" i="78"/>
  <c r="K6" i="78"/>
  <c r="J6" i="78"/>
  <c r="I6" i="78"/>
  <c r="H6" i="78"/>
  <c r="G6" i="78"/>
  <c r="F6" i="78"/>
  <c r="E6" i="78"/>
  <c r="D6" i="78"/>
  <c r="C6" i="78"/>
  <c r="B6" i="78"/>
  <c r="Q5" i="78"/>
  <c r="P5" i="78"/>
  <c r="O5" i="78"/>
  <c r="N5" i="78"/>
  <c r="M5" i="78"/>
  <c r="L5" i="78"/>
  <c r="K5" i="78"/>
  <c r="J5" i="78"/>
  <c r="I5" i="78"/>
  <c r="H5" i="78"/>
  <c r="G5" i="78"/>
  <c r="F5" i="78"/>
  <c r="E5" i="78"/>
  <c r="D5" i="78"/>
  <c r="C5" i="78"/>
  <c r="B5" i="78"/>
  <c r="Q4" i="78"/>
  <c r="P4" i="78"/>
  <c r="O4" i="78"/>
  <c r="N4" i="78"/>
  <c r="M4" i="78"/>
  <c r="L4" i="78"/>
  <c r="K4" i="78"/>
  <c r="J4" i="78"/>
  <c r="I4" i="78"/>
  <c r="H4" i="78"/>
  <c r="G4" i="78"/>
  <c r="F4" i="78"/>
  <c r="E4" i="78"/>
  <c r="D4" i="78"/>
  <c r="C4" i="78"/>
  <c r="B4" i="78"/>
  <c r="Q3" i="78"/>
  <c r="P3" i="78"/>
  <c r="O3" i="78"/>
  <c r="N3" i="78"/>
  <c r="M3" i="78"/>
  <c r="L3" i="78"/>
  <c r="K3" i="78"/>
  <c r="J3" i="78"/>
  <c r="I3" i="78"/>
  <c r="H3" i="78"/>
  <c r="G3" i="78"/>
  <c r="F3" i="78"/>
  <c r="E3" i="78"/>
  <c r="D3" i="78"/>
  <c r="C3" i="78"/>
  <c r="B3" i="78"/>
  <c r="Q2" i="78"/>
  <c r="P2" i="78"/>
  <c r="O2" i="78"/>
  <c r="N2" i="78"/>
  <c r="M2" i="78"/>
  <c r="L2" i="78"/>
  <c r="K2" i="78"/>
  <c r="J2" i="78"/>
  <c r="I2" i="78"/>
  <c r="H2" i="78"/>
  <c r="G2" i="78"/>
  <c r="F2" i="78"/>
  <c r="E2" i="78"/>
  <c r="D2" i="78"/>
  <c r="C2" i="78"/>
  <c r="B2" i="78"/>
  <c r="BL2" i="77" l="1"/>
  <c r="BK2" i="77"/>
  <c r="BI2" i="77"/>
  <c r="BH2" i="77"/>
  <c r="S22" i="76"/>
  <c r="R22" i="76"/>
  <c r="Q22" i="76"/>
  <c r="R15" i="76"/>
  <c r="Q15" i="76"/>
  <c r="AV2" i="77"/>
  <c r="AU2" i="77"/>
  <c r="AT2" i="77"/>
  <c r="AS2" i="77"/>
  <c r="AK2" i="77"/>
  <c r="AJ2" i="77"/>
  <c r="AI2" i="77"/>
  <c r="AH2" i="77"/>
  <c r="AD2" i="77"/>
  <c r="AC2" i="77"/>
  <c r="AB2" i="77"/>
  <c r="V2" i="77"/>
  <c r="U2" i="77"/>
  <c r="T2" i="77"/>
  <c r="S2" i="77"/>
  <c r="R2" i="77"/>
  <c r="P2" i="77"/>
  <c r="O2" i="77"/>
  <c r="N2" i="77"/>
  <c r="M2" i="77"/>
  <c r="L2" i="77"/>
  <c r="J2" i="77"/>
  <c r="K2" i="77" s="1"/>
  <c r="I2" i="77"/>
  <c r="H2" i="77"/>
  <c r="G2" i="77"/>
  <c r="F2" i="77"/>
  <c r="A39" i="16"/>
  <c r="A37" i="16"/>
  <c r="A35" i="16"/>
  <c r="Q2" i="77" s="1"/>
  <c r="M14" i="58"/>
  <c r="M10" i="58"/>
  <c r="M124" i="58"/>
  <c r="M120" i="58"/>
  <c r="M119" i="58"/>
  <c r="M115" i="58"/>
  <c r="M114" i="58"/>
  <c r="M110" i="58"/>
  <c r="M109" i="58"/>
  <c r="M105" i="58"/>
  <c r="M104" i="58"/>
  <c r="M100" i="58"/>
  <c r="M99" i="58"/>
  <c r="M95" i="58"/>
  <c r="M94" i="58"/>
  <c r="M90" i="58"/>
  <c r="M89" i="58"/>
  <c r="M85" i="58"/>
  <c r="M84" i="58"/>
  <c r="M80" i="58"/>
  <c r="M79" i="58"/>
  <c r="M75" i="58"/>
  <c r="N75" i="58" s="1"/>
  <c r="M74" i="58"/>
  <c r="M70" i="58"/>
  <c r="M69" i="58"/>
  <c r="M65" i="58"/>
  <c r="M64" i="58"/>
  <c r="M60" i="58"/>
  <c r="N60" i="58" s="1"/>
  <c r="M59" i="58"/>
  <c r="M55" i="58"/>
  <c r="M54" i="58"/>
  <c r="M50" i="58"/>
  <c r="M49" i="58"/>
  <c r="M45" i="58"/>
  <c r="N45" i="58" s="1"/>
  <c r="M44" i="58"/>
  <c r="M40" i="58"/>
  <c r="M39" i="58"/>
  <c r="M35" i="58"/>
  <c r="M34" i="58"/>
  <c r="M30" i="58"/>
  <c r="N30" i="58" s="1"/>
  <c r="M29" i="58"/>
  <c r="M25" i="58"/>
  <c r="M24" i="58"/>
  <c r="M20" i="58"/>
  <c r="M19" i="58"/>
  <c r="M15" i="58"/>
  <c r="N15" i="58" s="1"/>
  <c r="T22" i="76" l="1"/>
  <c r="BJ2" i="77" s="1"/>
  <c r="N90" i="58"/>
  <c r="N105" i="58"/>
  <c r="N25" i="58"/>
  <c r="N120" i="58"/>
  <c r="N10" i="58"/>
  <c r="T15" i="76"/>
  <c r="BG2" i="77" s="1"/>
  <c r="AG2" i="77"/>
  <c r="N20" i="58"/>
  <c r="N35" i="58"/>
  <c r="N50" i="58"/>
  <c r="N65" i="58"/>
  <c r="N80" i="58"/>
  <c r="N95" i="58"/>
  <c r="N110" i="58"/>
  <c r="AA2" i="77"/>
  <c r="N40" i="58"/>
  <c r="N55" i="58"/>
  <c r="N70" i="58"/>
  <c r="AE2" i="77" s="1"/>
  <c r="N85" i="58"/>
  <c r="N100" i="58"/>
  <c r="N115" i="58"/>
  <c r="D6" i="53" l="1"/>
  <c r="C57" i="76" l="1"/>
  <c r="C68" i="76"/>
  <c r="C79" i="76"/>
  <c r="C87" i="76"/>
  <c r="B98" i="76"/>
  <c r="J95" i="76" l="1"/>
  <c r="H88" i="76"/>
  <c r="J88" i="76"/>
  <c r="H80" i="76"/>
  <c r="J80" i="76"/>
  <c r="J69" i="76"/>
  <c r="H69" i="76"/>
  <c r="H90" i="76"/>
  <c r="C90" i="76"/>
  <c r="H82" i="76"/>
  <c r="C82" i="76"/>
  <c r="H71" i="76"/>
  <c r="C71" i="76"/>
  <c r="H58" i="76"/>
  <c r="J58" i="76"/>
  <c r="D45" i="76"/>
  <c r="I31" i="76"/>
  <c r="K31" i="76"/>
  <c r="J29" i="76"/>
  <c r="F9" i="63" l="1"/>
  <c r="J24" i="76" l="1"/>
  <c r="I24" i="76"/>
  <c r="G24" i="76"/>
  <c r="I17" i="76"/>
  <c r="H17" i="76"/>
  <c r="F17" i="76"/>
  <c r="H12" i="76"/>
  <c r="D12" i="76"/>
  <c r="F12" i="76"/>
  <c r="I87" i="76" l="1"/>
  <c r="I79" i="76"/>
  <c r="I68" i="76"/>
  <c r="I57" i="76"/>
  <c r="E56" i="65" l="1"/>
  <c r="E55" i="65"/>
  <c r="E54" i="65"/>
  <c r="E53" i="65"/>
  <c r="E52" i="65"/>
  <c r="E51" i="65"/>
  <c r="E50" i="65"/>
  <c r="E49" i="65"/>
  <c r="E48" i="65"/>
  <c r="E47" i="65"/>
  <c r="E46" i="65"/>
  <c r="E45" i="65"/>
  <c r="E44" i="65"/>
  <c r="E43" i="65"/>
  <c r="E42" i="65"/>
  <c r="E41" i="65"/>
  <c r="E40" i="65"/>
  <c r="E39" i="65"/>
  <c r="J4" i="53"/>
  <c r="G15" i="11" l="1"/>
  <c r="D7" i="13" l="1"/>
  <c r="E37" i="76" l="1"/>
  <c r="C37" i="76"/>
  <c r="E36" i="76"/>
  <c r="C36" i="76"/>
  <c r="E35" i="76"/>
  <c r="C35" i="76"/>
  <c r="E39" i="76"/>
  <c r="D39" i="76"/>
  <c r="J39" i="76" s="1"/>
  <c r="C39" i="76"/>
  <c r="E38" i="76"/>
  <c r="C38" i="76"/>
  <c r="B99" i="76" l="1"/>
  <c r="B100" i="76"/>
  <c r="B101" i="76"/>
  <c r="B102" i="76"/>
  <c r="E36" i="65" l="1"/>
  <c r="X2" i="77" s="1"/>
  <c r="E35" i="65"/>
  <c r="W2" i="77" s="1"/>
  <c r="F277" i="63" l="1"/>
  <c r="E277" i="63"/>
  <c r="C277" i="63"/>
  <c r="F143" i="63"/>
  <c r="E143" i="63"/>
  <c r="C143" i="63"/>
  <c r="E9" i="63"/>
  <c r="E6" i="63"/>
  <c r="F275" i="63" s="1"/>
  <c r="E6" i="58"/>
  <c r="K2" i="58"/>
  <c r="K94" i="76"/>
  <c r="E116" i="76" s="1"/>
  <c r="BM2" i="77" s="1"/>
  <c r="K87" i="76"/>
  <c r="E113" i="76" s="1"/>
  <c r="AR2" i="77" s="1"/>
  <c r="K79" i="76"/>
  <c r="E112" i="76" s="1"/>
  <c r="AQ2" i="77" s="1"/>
  <c r="K68" i="76"/>
  <c r="E111" i="76" s="1"/>
  <c r="AP2" i="77" s="1"/>
  <c r="K57" i="76"/>
  <c r="E110" i="76" s="1"/>
  <c r="AO2" i="77" s="1"/>
  <c r="C34" i="76"/>
  <c r="C40" i="76"/>
  <c r="C41" i="76"/>
  <c r="C33" i="76"/>
  <c r="E40" i="76"/>
  <c r="E34" i="76"/>
  <c r="E47" i="76"/>
  <c r="D47" i="76"/>
  <c r="K47" i="76" s="1"/>
  <c r="C47" i="76"/>
  <c r="E48" i="76"/>
  <c r="C48" i="76"/>
  <c r="E46" i="76"/>
  <c r="C46" i="76"/>
  <c r="E50" i="76"/>
  <c r="D50" i="76"/>
  <c r="K50" i="76" s="1"/>
  <c r="C50" i="76"/>
  <c r="E49" i="76"/>
  <c r="D49" i="76"/>
  <c r="K49" i="76" s="1"/>
  <c r="C49" i="76"/>
  <c r="E54" i="76"/>
  <c r="D54" i="76"/>
  <c r="K54" i="76" s="1"/>
  <c r="C54" i="76"/>
  <c r="E53" i="76"/>
  <c r="D53" i="76"/>
  <c r="K53" i="76" s="1"/>
  <c r="C53" i="76"/>
  <c r="E52" i="76"/>
  <c r="D52" i="76"/>
  <c r="K52" i="76" s="1"/>
  <c r="C52" i="76"/>
  <c r="E51" i="76"/>
  <c r="D51" i="76"/>
  <c r="K51" i="76" s="1"/>
  <c r="C51" i="76"/>
  <c r="E45" i="76"/>
  <c r="C45" i="76"/>
  <c r="E33" i="76"/>
  <c r="E41" i="76"/>
  <c r="E32" i="76"/>
  <c r="E19" i="76"/>
  <c r="F19" i="76" s="1"/>
  <c r="F26" i="76"/>
  <c r="G26" i="76" s="1"/>
  <c r="F25" i="76"/>
  <c r="E18" i="76"/>
  <c r="E17" i="76"/>
  <c r="G17" i="76"/>
  <c r="H24" i="76"/>
  <c r="F24" i="76"/>
  <c r="H60" i="76"/>
  <c r="C60" i="76"/>
  <c r="G97" i="76"/>
  <c r="E106" i="76"/>
  <c r="J55" i="76" l="1"/>
  <c r="C18" i="34"/>
  <c r="F11" i="34"/>
  <c r="F10" i="34"/>
  <c r="F9" i="34"/>
  <c r="F8" i="34"/>
  <c r="H4" i="34"/>
  <c r="D5" i="5"/>
  <c r="F2" i="40"/>
  <c r="F43" i="16"/>
  <c r="F2" i="16"/>
  <c r="E20" i="65"/>
  <c r="L3" i="46"/>
  <c r="G3" i="76"/>
  <c r="E2" i="65"/>
  <c r="C13" i="46"/>
  <c r="C12" i="46"/>
  <c r="C11" i="46"/>
  <c r="E36" i="16"/>
  <c r="E38" i="16"/>
  <c r="E34" i="16"/>
  <c r="D277" i="63" l="1"/>
  <c r="D143" i="63"/>
  <c r="B118" i="76"/>
  <c r="J26" i="76"/>
  <c r="BF2" i="77" s="1"/>
  <c r="J25" i="76"/>
  <c r="BD2" i="77" s="1"/>
  <c r="H25" i="76"/>
  <c r="BC2" i="77" s="1"/>
  <c r="I19" i="76"/>
  <c r="BB2" i="77" s="1"/>
  <c r="I18" i="76"/>
  <c r="AZ2" i="77" s="1"/>
  <c r="G18" i="76"/>
  <c r="AY2" i="77" s="1"/>
  <c r="G7" i="76"/>
  <c r="I5" i="76"/>
  <c r="G11" i="76" l="1"/>
  <c r="E109" i="76" s="1"/>
  <c r="AX2" i="77" s="1"/>
  <c r="C14" i="46"/>
  <c r="E114" i="76"/>
  <c r="AN2" i="77" s="1"/>
  <c r="H26" i="76"/>
  <c r="BE2" i="77" s="1"/>
  <c r="I11" i="76"/>
  <c r="G19" i="76" l="1"/>
  <c r="E11" i="76" l="1"/>
  <c r="C11" i="76" s="1"/>
  <c r="BA2" i="77"/>
  <c r="F21" i="65"/>
  <c r="F23" i="65"/>
  <c r="F25" i="65"/>
  <c r="E38" i="65"/>
  <c r="AF2" i="77" s="1"/>
  <c r="E37" i="65"/>
  <c r="Z2" i="77" s="1"/>
  <c r="Y2" i="77" l="1"/>
  <c r="O15" i="76"/>
  <c r="O22" i="76"/>
  <c r="E108" i="76"/>
  <c r="AW2" i="77" s="1"/>
  <c r="J5" i="53"/>
  <c r="J6" i="53" s="1"/>
  <c r="E8" i="65" l="1"/>
  <c r="F27" i="65" l="1"/>
  <c r="D9" i="63" l="1"/>
  <c r="C9" i="63"/>
  <c r="F32" i="11" l="1"/>
  <c r="F33" i="11"/>
  <c r="F34" i="11"/>
  <c r="F35" i="11"/>
  <c r="F36" i="11"/>
  <c r="F37" i="11"/>
  <c r="F38" i="11"/>
  <c r="F39" i="11"/>
  <c r="F40" i="11"/>
  <c r="F31" i="11"/>
  <c r="G32" i="11" l="1"/>
  <c r="G33" i="11"/>
  <c r="G34" i="11"/>
  <c r="G35" i="11"/>
  <c r="G36" i="11"/>
  <c r="G37" i="11"/>
  <c r="G38" i="11"/>
  <c r="G39" i="11"/>
  <c r="G40" i="11"/>
  <c r="G31" i="11"/>
  <c r="G14" i="11"/>
  <c r="G16" i="11"/>
  <c r="G17" i="11"/>
  <c r="G18" i="11"/>
  <c r="G19" i="11"/>
  <c r="G20" i="11"/>
  <c r="G21" i="11"/>
  <c r="G22" i="11"/>
  <c r="G13" i="11"/>
  <c r="D41" i="76" l="1"/>
  <c r="J41" i="76" s="1"/>
  <c r="D48" i="76"/>
  <c r="K48" i="76" s="1"/>
  <c r="D36" i="76"/>
  <c r="J36" i="76" s="1"/>
  <c r="K45" i="76"/>
  <c r="I43" i="76" s="1"/>
  <c r="D33" i="76"/>
  <c r="J33" i="76" s="1"/>
  <c r="D35" i="76"/>
  <c r="J35" i="76" s="1"/>
  <c r="D38" i="76"/>
  <c r="J38" i="76" s="1"/>
  <c r="D37" i="76"/>
  <c r="J37" i="76" s="1"/>
  <c r="D40" i="76"/>
  <c r="J40" i="76" s="1"/>
  <c r="D32" i="76"/>
  <c r="J32" i="76" s="1"/>
  <c r="D34" i="76"/>
  <c r="J34" i="76" s="1"/>
  <c r="D46" i="76"/>
  <c r="K46" i="76" s="1"/>
  <c r="K43" i="76" s="1"/>
  <c r="E115" i="76" l="1"/>
  <c r="F141" i="63"/>
  <c r="E117" i="76" l="1"/>
  <c r="BO2" i="77" s="1"/>
  <c r="AM2" i="77"/>
  <c r="E107" i="76"/>
  <c r="C52" i="11"/>
  <c r="G57" i="11"/>
  <c r="G56" i="11"/>
  <c r="G55" i="11"/>
  <c r="G54" i="11"/>
  <c r="G53" i="11"/>
  <c r="G52" i="11"/>
  <c r="G51" i="11"/>
  <c r="G50" i="11"/>
  <c r="G49" i="11"/>
  <c r="G48" i="11"/>
  <c r="E28" i="40"/>
  <c r="D28" i="40"/>
  <c r="G26" i="40"/>
  <c r="F28" i="40"/>
  <c r="G27" i="40"/>
  <c r="C28" i="40"/>
  <c r="E118" i="76" l="1"/>
  <c r="BP2" i="77" s="1"/>
  <c r="C9" i="40"/>
  <c r="C8" i="40"/>
  <c r="BN2" i="77"/>
  <c r="AL2" i="77"/>
  <c r="C14" i="11"/>
  <c r="C17" i="11"/>
  <c r="C34" i="11"/>
  <c r="C49" i="11"/>
  <c r="C21" i="11"/>
  <c r="C33" i="11"/>
  <c r="C32" i="11"/>
  <c r="C18" i="11"/>
  <c r="C36" i="11"/>
  <c r="C19" i="11"/>
  <c r="C48" i="11"/>
  <c r="C16" i="11"/>
  <c r="C31" i="11"/>
  <c r="C40" i="11"/>
  <c r="C51" i="11"/>
  <c r="C15" i="11"/>
  <c r="C22" i="11"/>
  <c r="C38" i="11"/>
  <c r="C54" i="11"/>
  <c r="C56" i="11"/>
  <c r="G28" i="40"/>
  <c r="C20" i="11"/>
  <c r="C37" i="11"/>
  <c r="C13" i="11"/>
  <c r="C35" i="11"/>
  <c r="C39" i="11"/>
  <c r="C50" i="11"/>
  <c r="C55" i="11"/>
  <c r="C53" i="11"/>
  <c r="C57" i="11"/>
  <c r="E30" i="65" l="1"/>
  <c r="C10" i="40"/>
  <c r="D27" i="34" s="1"/>
  <c r="F8" i="40"/>
  <c r="D8" i="40"/>
  <c r="D9" i="40" l="1"/>
  <c r="D10" i="40" s="1"/>
  <c r="D28" i="34" s="1"/>
  <c r="F9" i="40"/>
  <c r="F10" i="40" s="1"/>
  <c r="D29" i="34" l="1"/>
  <c r="G29" i="40"/>
</calcChain>
</file>

<file path=xl/sharedStrings.xml><?xml version="1.0" encoding="utf-8"?>
<sst xmlns="http://schemas.openxmlformats.org/spreadsheetml/2006/main" count="825" uniqueCount="576">
  <si>
    <t>（別添１）</t>
    <rPh sb="1" eb="3">
      <t>ベッテン</t>
    </rPh>
    <phoneticPr fontId="1"/>
  </si>
  <si>
    <t>補助事業概要説明書</t>
    <rPh sb="0" eb="2">
      <t>ホジョ</t>
    </rPh>
    <rPh sb="2" eb="4">
      <t>ジギョウ</t>
    </rPh>
    <rPh sb="4" eb="6">
      <t>ガイヨウ</t>
    </rPh>
    <rPh sb="6" eb="9">
      <t>セツメイショ</t>
    </rPh>
    <phoneticPr fontId="1"/>
  </si>
  <si>
    <t>備考（記載時の留意事項）</t>
    <rPh sb="0" eb="2">
      <t>ビコウ</t>
    </rPh>
    <rPh sb="3" eb="5">
      <t>キサイ</t>
    </rPh>
    <rPh sb="5" eb="6">
      <t>ジ</t>
    </rPh>
    <rPh sb="7" eb="9">
      <t>リュウイ</t>
    </rPh>
    <rPh sb="9" eb="11">
      <t>ジコウ</t>
    </rPh>
    <phoneticPr fontId="1"/>
  </si>
  <si>
    <t>記</t>
    <rPh sb="0" eb="1">
      <t>キ</t>
    </rPh>
    <phoneticPr fontId="1"/>
  </si>
  <si>
    <t>２．補助事業の目的及び内容</t>
    <phoneticPr fontId="1"/>
  </si>
  <si>
    <t>別添１　「補助事業概要説明書」による。</t>
    <phoneticPr fontId="1"/>
  </si>
  <si>
    <t>３．補助事業の実施計画</t>
    <phoneticPr fontId="1"/>
  </si>
  <si>
    <t>４．補助金交付申請額</t>
    <phoneticPr fontId="1"/>
  </si>
  <si>
    <t>（１）補助事業に要する経費</t>
    <rPh sb="3" eb="5">
      <t>ホジョ</t>
    </rPh>
    <rPh sb="5" eb="7">
      <t>ジギョウ</t>
    </rPh>
    <rPh sb="8" eb="9">
      <t>ヨウ</t>
    </rPh>
    <rPh sb="11" eb="13">
      <t>ケイヒ</t>
    </rPh>
    <phoneticPr fontId="1"/>
  </si>
  <si>
    <t>（３）補助金交付申請額</t>
    <rPh sb="3" eb="6">
      <t>ホジョキン</t>
    </rPh>
    <rPh sb="6" eb="8">
      <t>コウフ</t>
    </rPh>
    <rPh sb="8" eb="11">
      <t>シンセイガク</t>
    </rPh>
    <phoneticPr fontId="1"/>
  </si>
  <si>
    <t>（２）補助対象経費</t>
    <rPh sb="3" eb="5">
      <t>ホジョ</t>
    </rPh>
    <rPh sb="5" eb="7">
      <t>タイショウ</t>
    </rPh>
    <rPh sb="7" eb="9">
      <t>ケイヒ</t>
    </rPh>
    <phoneticPr fontId="1"/>
  </si>
  <si>
    <t>交付決定日　～</t>
    <rPh sb="0" eb="2">
      <t>コウフ</t>
    </rPh>
    <rPh sb="2" eb="5">
      <t>ケッテイビ</t>
    </rPh>
    <phoneticPr fontId="1"/>
  </si>
  <si>
    <t>円</t>
    <rPh sb="0" eb="1">
      <t>エン</t>
    </rPh>
    <phoneticPr fontId="1"/>
  </si>
  <si>
    <t>申請日</t>
    <rPh sb="0" eb="3">
      <t>シンセイビ</t>
    </rPh>
    <phoneticPr fontId="1"/>
  </si>
  <si>
    <t>氏名カナ</t>
    <rPh sb="0" eb="2">
      <t>シメイ</t>
    </rPh>
    <phoneticPr fontId="1"/>
  </si>
  <si>
    <t>氏名漢字</t>
    <rPh sb="0" eb="2">
      <t>シメイ</t>
    </rPh>
    <rPh sb="2" eb="4">
      <t>カンジ</t>
    </rPh>
    <phoneticPr fontId="1"/>
  </si>
  <si>
    <t>生年月日</t>
    <rPh sb="0" eb="2">
      <t>セイネン</t>
    </rPh>
    <rPh sb="2" eb="4">
      <t>ガッピ</t>
    </rPh>
    <phoneticPr fontId="1"/>
  </si>
  <si>
    <t>和暦</t>
    <rPh sb="0" eb="2">
      <t>ワレキ</t>
    </rPh>
    <phoneticPr fontId="1"/>
  </si>
  <si>
    <t>年</t>
    <rPh sb="0" eb="1">
      <t>ネン</t>
    </rPh>
    <phoneticPr fontId="1"/>
  </si>
  <si>
    <t>月</t>
    <rPh sb="0" eb="1">
      <t>ガツ</t>
    </rPh>
    <phoneticPr fontId="1"/>
  </si>
  <si>
    <t>日</t>
    <rPh sb="0" eb="1">
      <t>ヒ</t>
    </rPh>
    <phoneticPr fontId="1"/>
  </si>
  <si>
    <t>性別</t>
    <rPh sb="0" eb="2">
      <t>セイベツ</t>
    </rPh>
    <phoneticPr fontId="1"/>
  </si>
  <si>
    <t>法人・団体等</t>
    <rPh sb="0" eb="2">
      <t>ホウジン</t>
    </rPh>
    <rPh sb="3" eb="5">
      <t>ダンタイ</t>
    </rPh>
    <rPh sb="5" eb="6">
      <t>トウ</t>
    </rPh>
    <phoneticPr fontId="1"/>
  </si>
  <si>
    <t>役職名</t>
    <rPh sb="0" eb="3">
      <t>ヤクショクメイ</t>
    </rPh>
    <phoneticPr fontId="1"/>
  </si>
  <si>
    <t>役員名簿</t>
    <rPh sb="0" eb="2">
      <t>ヤクイン</t>
    </rPh>
    <rPh sb="2" eb="4">
      <t>メイボ</t>
    </rPh>
    <phoneticPr fontId="1"/>
  </si>
  <si>
    <t>申請者（法人・団体等）名</t>
    <rPh sb="0" eb="3">
      <t>シンセイシャ</t>
    </rPh>
    <rPh sb="4" eb="6">
      <t>ホウジン</t>
    </rPh>
    <rPh sb="7" eb="10">
      <t>ダンタイナド</t>
    </rPh>
    <rPh sb="11" eb="12">
      <t>メイ</t>
    </rPh>
    <phoneticPr fontId="5"/>
  </si>
  <si>
    <t>所在地</t>
    <rPh sb="0" eb="3">
      <t>ショザイチ</t>
    </rPh>
    <phoneticPr fontId="5"/>
  </si>
  <si>
    <t>氏名</t>
    <rPh sb="0" eb="2">
      <t>シメイ</t>
    </rPh>
    <phoneticPr fontId="5"/>
  </si>
  <si>
    <t>業種</t>
    <rPh sb="0" eb="2">
      <t>ギョウシュ</t>
    </rPh>
    <phoneticPr fontId="5"/>
  </si>
  <si>
    <t>代表者名</t>
    <rPh sb="0" eb="3">
      <t>ダイヒョウシャ</t>
    </rPh>
    <rPh sb="3" eb="4">
      <t>メイ</t>
    </rPh>
    <phoneticPr fontId="5"/>
  </si>
  <si>
    <t>　↓同一中小企業等の複数事業所を支援する場合、全ての所在地を記載</t>
    <rPh sb="2" eb="3">
      <t>ドウ</t>
    </rPh>
    <rPh sb="3" eb="4">
      <t>イツ</t>
    </rPh>
    <rPh sb="4" eb="6">
      <t>チュウショウ</t>
    </rPh>
    <rPh sb="6" eb="8">
      <t>キギョウ</t>
    </rPh>
    <rPh sb="8" eb="9">
      <t>トウ</t>
    </rPh>
    <rPh sb="10" eb="12">
      <t>フクスウ</t>
    </rPh>
    <rPh sb="12" eb="15">
      <t>ジギョウショ</t>
    </rPh>
    <rPh sb="16" eb="18">
      <t>シエン</t>
    </rPh>
    <rPh sb="20" eb="22">
      <t>バアイ</t>
    </rPh>
    <rPh sb="23" eb="24">
      <t>スベ</t>
    </rPh>
    <rPh sb="26" eb="29">
      <t>ショザイチ</t>
    </rPh>
    <rPh sb="30" eb="32">
      <t>キサイ</t>
    </rPh>
    <phoneticPr fontId="5"/>
  </si>
  <si>
    <t>支出計画書</t>
    <rPh sb="0" eb="2">
      <t>シシュツ</t>
    </rPh>
    <rPh sb="2" eb="5">
      <t>ケイカクショ</t>
    </rPh>
    <phoneticPr fontId="5"/>
  </si>
  <si>
    <t>単価</t>
    <rPh sb="0" eb="2">
      <t>タンカ</t>
    </rPh>
    <phoneticPr fontId="5"/>
  </si>
  <si>
    <t>人件費単価</t>
    <rPh sb="0" eb="3">
      <t>ジンケンヒ</t>
    </rPh>
    <rPh sb="3" eb="5">
      <t>タンカ</t>
    </rPh>
    <phoneticPr fontId="5"/>
  </si>
  <si>
    <t>（別添２－１）</t>
    <rPh sb="1" eb="3">
      <t>ベッテン</t>
    </rPh>
    <phoneticPr fontId="5"/>
  </si>
  <si>
    <t>人件費単価計算書</t>
    <rPh sb="0" eb="3">
      <t>ジンケンヒ</t>
    </rPh>
    <rPh sb="3" eb="5">
      <t>タンカ</t>
    </rPh>
    <rPh sb="5" eb="8">
      <t>ケイサンショ</t>
    </rPh>
    <phoneticPr fontId="5"/>
  </si>
  <si>
    <t>１．健保等級適用者</t>
    <rPh sb="2" eb="4">
      <t>ケンポ</t>
    </rPh>
    <rPh sb="4" eb="6">
      <t>トウキュウ</t>
    </rPh>
    <rPh sb="6" eb="9">
      <t>テキヨウシャ</t>
    </rPh>
    <phoneticPr fontId="5"/>
  </si>
  <si>
    <t>賞与回数</t>
    <rPh sb="0" eb="2">
      <t>ショウヨ</t>
    </rPh>
    <rPh sb="2" eb="4">
      <t>カイスウ</t>
    </rPh>
    <phoneticPr fontId="5"/>
  </si>
  <si>
    <t>備考</t>
    <rPh sb="0" eb="2">
      <t>ビコウ</t>
    </rPh>
    <phoneticPr fontId="5"/>
  </si>
  <si>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5"/>
  </si>
  <si>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5"/>
  </si>
  <si>
    <t>月給額</t>
    <rPh sb="0" eb="2">
      <t>ゲッキュウ</t>
    </rPh>
    <rPh sb="2" eb="3">
      <t>ガク</t>
    </rPh>
    <phoneticPr fontId="5"/>
  </si>
  <si>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5"/>
  </si>
  <si>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5"/>
  </si>
  <si>
    <t>３．健保等級非適用者（日給制、時給制）</t>
    <rPh sb="2" eb="4">
      <t>ケンポ</t>
    </rPh>
    <rPh sb="4" eb="6">
      <t>トウキュウ</t>
    </rPh>
    <rPh sb="6" eb="7">
      <t>ヒ</t>
    </rPh>
    <rPh sb="7" eb="10">
      <t>テキヨウシャ</t>
    </rPh>
    <rPh sb="11" eb="14">
      <t>ニッキュウセイ</t>
    </rPh>
    <rPh sb="15" eb="18">
      <t>ジキュウセイ</t>
    </rPh>
    <phoneticPr fontId="5"/>
  </si>
  <si>
    <t>住　　　　　　　所</t>
    <phoneticPr fontId="5"/>
  </si>
  <si>
    <t>法人・団体等名</t>
    <rPh sb="0" eb="2">
      <t>ホウジン</t>
    </rPh>
    <rPh sb="5" eb="6">
      <t>トウ</t>
    </rPh>
    <phoneticPr fontId="5"/>
  </si>
  <si>
    <t>代表者名又は担当部署責任者</t>
    <rPh sb="4" eb="5">
      <t>マタ</t>
    </rPh>
    <rPh sb="6" eb="8">
      <t>タントウ</t>
    </rPh>
    <rPh sb="8" eb="10">
      <t>ブショ</t>
    </rPh>
    <rPh sb="10" eb="13">
      <t>セキニンシャ</t>
    </rPh>
    <phoneticPr fontId="5"/>
  </si>
  <si>
    <t>提出資料チェックシート</t>
    <rPh sb="0" eb="2">
      <t>テイシュツ</t>
    </rPh>
    <phoneticPr fontId="1"/>
  </si>
  <si>
    <t>1．提出書類の有無</t>
    <rPh sb="2" eb="4">
      <t>テイシュツ</t>
    </rPh>
    <rPh sb="4" eb="6">
      <t>ショルイ</t>
    </rPh>
    <rPh sb="7" eb="9">
      <t>ウム</t>
    </rPh>
    <phoneticPr fontId="1"/>
  </si>
  <si>
    <t>提出書類</t>
  </si>
  <si>
    <t>チェック欄</t>
    <rPh sb="4" eb="5">
      <t>ラン</t>
    </rPh>
    <phoneticPr fontId="1"/>
  </si>
  <si>
    <t>ＮＯ</t>
    <phoneticPr fontId="1"/>
  </si>
  <si>
    <t>書類名</t>
    <phoneticPr fontId="1"/>
  </si>
  <si>
    <t>正本</t>
  </si>
  <si>
    <t>電子</t>
  </si>
  <si>
    <t>　</t>
    <phoneticPr fontId="1"/>
  </si>
  <si>
    <t>PDF</t>
    <phoneticPr fontId="1"/>
  </si>
  <si>
    <t>交付申請書 （様式第１）</t>
    <rPh sb="0" eb="2">
      <t>コウフ</t>
    </rPh>
    <rPh sb="7" eb="9">
      <t>ヨウシキ</t>
    </rPh>
    <rPh sb="9" eb="10">
      <t>ダイ</t>
    </rPh>
    <phoneticPr fontId="1"/>
  </si>
  <si>
    <t>補助事業概要説明書 （別添１）</t>
    <phoneticPr fontId="1"/>
  </si>
  <si>
    <t>人件費単価計算書 （別添２-１）</t>
    <rPh sb="5" eb="7">
      <t>ケイサン</t>
    </rPh>
    <phoneticPr fontId="1"/>
  </si>
  <si>
    <t>書類提出の手順</t>
    <rPh sb="0" eb="2">
      <t>ショルイ</t>
    </rPh>
    <rPh sb="2" eb="4">
      <t>テイシュツ</t>
    </rPh>
    <rPh sb="5" eb="7">
      <t>テジュン</t>
    </rPh>
    <phoneticPr fontId="1"/>
  </si>
  <si>
    <t>書類のまとめ方</t>
    <rPh sb="0" eb="2">
      <t>ショルイ</t>
    </rPh>
    <rPh sb="6" eb="7">
      <t>カタ</t>
    </rPh>
    <phoneticPr fontId="1"/>
  </si>
  <si>
    <t>書類の提出の仕方</t>
    <rPh sb="0" eb="2">
      <t>ショルイ</t>
    </rPh>
    <rPh sb="3" eb="5">
      <t>テイシュツ</t>
    </rPh>
    <rPh sb="6" eb="8">
      <t>シカタ</t>
    </rPh>
    <phoneticPr fontId="1"/>
  </si>
  <si>
    <t>提出先</t>
    <rPh sb="0" eb="2">
      <t>テイシュツ</t>
    </rPh>
    <rPh sb="2" eb="3">
      <t>サキ</t>
    </rPh>
    <phoneticPr fontId="1"/>
  </si>
  <si>
    <t>等級</t>
    <rPh sb="0" eb="2">
      <t>トウキュウ</t>
    </rPh>
    <phoneticPr fontId="5"/>
  </si>
  <si>
    <t>単価A</t>
    <rPh sb="0" eb="2">
      <t>タンカ</t>
    </rPh>
    <phoneticPr fontId="5"/>
  </si>
  <si>
    <t>単価B</t>
    <rPh sb="0" eb="2">
      <t>タンカ</t>
    </rPh>
    <phoneticPr fontId="5"/>
  </si>
  <si>
    <t>月給範囲下限</t>
    <rPh sb="0" eb="2">
      <t>ゲッキュウ</t>
    </rPh>
    <rPh sb="2" eb="4">
      <t>ハンイ</t>
    </rPh>
    <rPh sb="4" eb="6">
      <t>カゲン</t>
    </rPh>
    <phoneticPr fontId="5"/>
  </si>
  <si>
    <t>上限</t>
    <rPh sb="0" eb="2">
      <t>ジョウゲン</t>
    </rPh>
    <phoneticPr fontId="5"/>
  </si>
  <si>
    <t>専門家一覧</t>
    <rPh sb="0" eb="3">
      <t>センモンカ</t>
    </rPh>
    <rPh sb="3" eb="5">
      <t>イチラン</t>
    </rPh>
    <phoneticPr fontId="1"/>
  </si>
  <si>
    <t>申請者名　：</t>
    <rPh sb="0" eb="3">
      <t>シンセイシャ</t>
    </rPh>
    <rPh sb="3" eb="4">
      <t>メイ</t>
    </rPh>
    <phoneticPr fontId="1"/>
  </si>
  <si>
    <t>様式第１</t>
    <rPh sb="0" eb="2">
      <t>ヨウシキ</t>
    </rPh>
    <rPh sb="2" eb="3">
      <t>ダイ</t>
    </rPh>
    <phoneticPr fontId="1"/>
  </si>
  <si>
    <t>記</t>
    <rPh sb="0" eb="1">
      <t>キ</t>
    </rPh>
    <phoneticPr fontId="1"/>
  </si>
  <si>
    <t>都道府県</t>
    <rPh sb="0" eb="4">
      <t>トドウフケン</t>
    </rPh>
    <phoneticPr fontId="1"/>
  </si>
  <si>
    <t>都道府県以降の住所</t>
    <rPh sb="0" eb="4">
      <t>トドウフケン</t>
    </rPh>
    <rPh sb="4" eb="6">
      <t>イコウ</t>
    </rPh>
    <rPh sb="7" eb="9">
      <t>ジュウショ</t>
    </rPh>
    <phoneticPr fontId="1"/>
  </si>
  <si>
    <t>受付日</t>
    <rPh sb="0" eb="3">
      <t>ウケツケビ</t>
    </rPh>
    <phoneticPr fontId="1"/>
  </si>
  <si>
    <t>受付番号</t>
    <rPh sb="0" eb="2">
      <t>ウケツケ</t>
    </rPh>
    <rPh sb="2" eb="4">
      <t>バンゴウ</t>
    </rPh>
    <phoneticPr fontId="1"/>
  </si>
  <si>
    <t>事務局使用欄</t>
    <rPh sb="0" eb="3">
      <t>ジムキョク</t>
    </rPh>
    <rPh sb="3" eb="5">
      <t>シヨウ</t>
    </rPh>
    <rPh sb="5" eb="6">
      <t>ラン</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</si>
  <si>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法人・団体等名及び役職名を記載する。
　また、外国人については、氏名漢字欄にはアルファベットを、氏名カナ欄は当該アルファベットのカナ読みを記載すること。
</t>
    <rPh sb="146" eb="148">
      <t>カンジ</t>
    </rPh>
    <phoneticPr fontId="1"/>
  </si>
  <si>
    <t>　</t>
    <phoneticPr fontId="1"/>
  </si>
  <si>
    <t>※ 電子媒体がない資料等は、紙面のみ正本に添付して提出してください。</t>
  </si>
  <si>
    <t>※ 書類の有無を確認し、チェック欄のプルダウンから「○」を選択してください。
　　（「○」を選択するとセルが青色になります）</t>
    <phoneticPr fontId="1"/>
  </si>
  <si>
    <t>※ 黒塗りの箇所の資料は提出不要です。</t>
    <phoneticPr fontId="1"/>
  </si>
  <si>
    <t>２.書類提出方法</t>
    <rPh sb="2" eb="4">
      <t>ショルイ</t>
    </rPh>
    <rPh sb="4" eb="6">
      <t>テイシュツ</t>
    </rPh>
    <rPh sb="6" eb="8">
      <t>ホウホウ</t>
    </rPh>
    <phoneticPr fontId="1"/>
  </si>
  <si>
    <t>人件費</t>
    <rPh sb="0" eb="3">
      <t>ジンケンヒ</t>
    </rPh>
    <phoneticPr fontId="1"/>
  </si>
  <si>
    <t>その他諸経費</t>
    <rPh sb="2" eb="3">
      <t>ホカ</t>
    </rPh>
    <rPh sb="3" eb="6">
      <t>ショケイヒ</t>
    </rPh>
    <phoneticPr fontId="1"/>
  </si>
  <si>
    <t>区分</t>
    <rPh sb="0" eb="2">
      <t>クブン</t>
    </rPh>
    <phoneticPr fontId="1"/>
  </si>
  <si>
    <t>担当者名</t>
    <rPh sb="0" eb="2">
      <t>タントウ</t>
    </rPh>
    <rPh sb="2" eb="3">
      <t>シャ</t>
    </rPh>
    <rPh sb="3" eb="4">
      <t>メイ</t>
    </rPh>
    <phoneticPr fontId="5"/>
  </si>
  <si>
    <t>件名</t>
    <rPh sb="0" eb="2">
      <t>ケンメイ</t>
    </rPh>
    <phoneticPr fontId="1"/>
  </si>
  <si>
    <t>５．補助事業に要する経費、補助対象経費及び補助金の配分額（別紙１）</t>
  </si>
  <si>
    <t>６．補助事業に要する経費の四半期別発生予定額（別紙２）</t>
  </si>
  <si>
    <t>（別紙１）</t>
  </si>
  <si>
    <t>補助事業に要する経費、補助対象経費及び補助金の配分額</t>
  </si>
  <si>
    <t xml:space="preserve">                                                                （単位：円）</t>
  </si>
  <si>
    <t>補助率</t>
  </si>
  <si>
    <t>（別紙２）</t>
  </si>
  <si>
    <t>補助事業に要する経費の四半期別発生予定額</t>
  </si>
  <si>
    <t>補助事業に要する経費</t>
  </si>
  <si>
    <t>合　　　　計</t>
  </si>
  <si>
    <r>
      <t xml:space="preserve"> </t>
    </r>
    <r>
      <rPr>
        <sz val="10"/>
        <color theme="1"/>
        <rFont val="ＭＳ 明朝"/>
        <family val="1"/>
        <charset val="128"/>
      </rPr>
      <t xml:space="preserve"> 第１・四半期</t>
    </r>
    <phoneticPr fontId="1"/>
  </si>
  <si>
    <r>
      <t xml:space="preserve"> </t>
    </r>
    <r>
      <rPr>
        <sz val="10"/>
        <color theme="1"/>
        <rFont val="ＭＳ 明朝"/>
        <family val="1"/>
        <charset val="128"/>
      </rPr>
      <t xml:space="preserve"> 第２・四半期</t>
    </r>
    <phoneticPr fontId="1"/>
  </si>
  <si>
    <r>
      <t xml:space="preserve"> </t>
    </r>
    <r>
      <rPr>
        <sz val="10"/>
        <color theme="1"/>
        <rFont val="ＭＳ 明朝"/>
        <family val="1"/>
        <charset val="128"/>
      </rPr>
      <t xml:space="preserve"> 第３・四半期</t>
    </r>
    <phoneticPr fontId="1"/>
  </si>
  <si>
    <r>
      <t xml:space="preserve"> </t>
    </r>
    <r>
      <rPr>
        <sz val="10"/>
        <color theme="1"/>
        <rFont val="ＭＳ 明朝"/>
        <family val="1"/>
        <charset val="128"/>
      </rPr>
      <t xml:space="preserve"> 第４・四半期</t>
    </r>
    <phoneticPr fontId="1"/>
  </si>
  <si>
    <r>
      <t xml:space="preserve"> </t>
    </r>
    <r>
      <rPr>
        <sz val="10"/>
        <color theme="1"/>
        <rFont val="ＭＳ Ｐ明朝"/>
        <family val="1"/>
        <charset val="128"/>
      </rPr>
      <t>計</t>
    </r>
    <phoneticPr fontId="1"/>
  </si>
  <si>
    <t>事業費</t>
    <rPh sb="0" eb="2">
      <t>ジギョウ</t>
    </rPh>
    <rPh sb="2" eb="3">
      <t>ヒ</t>
    </rPh>
    <phoneticPr fontId="1"/>
  </si>
  <si>
    <t>申請者</t>
    <phoneticPr fontId="1"/>
  </si>
  <si>
    <t>（別紙３）</t>
    <rPh sb="1" eb="3">
      <t>ベッシ</t>
    </rPh>
    <phoneticPr fontId="1"/>
  </si>
  <si>
    <t>事務補助員臨時雇用経費</t>
    <rPh sb="0" eb="2">
      <t>ジム</t>
    </rPh>
    <rPh sb="2" eb="5">
      <t>ホジョイン</t>
    </rPh>
    <rPh sb="5" eb="7">
      <t>リンジ</t>
    </rPh>
    <rPh sb="7" eb="9">
      <t>コヨウ</t>
    </rPh>
    <rPh sb="9" eb="11">
      <t>ケイヒ</t>
    </rPh>
    <phoneticPr fontId="1"/>
  </si>
  <si>
    <t>省エネ支援事業費</t>
    <rPh sb="0" eb="1">
      <t>ショウ</t>
    </rPh>
    <rPh sb="3" eb="5">
      <t>シエン</t>
    </rPh>
    <rPh sb="5" eb="7">
      <t>ジギョウ</t>
    </rPh>
    <rPh sb="7" eb="8">
      <t>ヒ</t>
    </rPh>
    <phoneticPr fontId="1"/>
  </si>
  <si>
    <t>細目</t>
    <rPh sb="0" eb="2">
      <t>サイモク</t>
    </rPh>
    <phoneticPr fontId="1"/>
  </si>
  <si>
    <t>一般社団法人環境共創イニシアチブ</t>
    <phoneticPr fontId="1"/>
  </si>
  <si>
    <t>１．補助事業の名称</t>
    <phoneticPr fontId="1"/>
  </si>
  <si>
    <t>７．補助事業の完了予定日</t>
    <phoneticPr fontId="1"/>
  </si>
  <si>
    <r>
      <t xml:space="preserve">（注）この申請書には、以下の書面を添付すること。
</t>
    </r>
    <r>
      <rPr>
        <sz val="2"/>
        <color theme="1"/>
        <rFont val="ＭＳ 明朝"/>
        <family val="1"/>
        <charset val="128"/>
      </rPr>
      <t xml:space="preserve">
</t>
    </r>
    <r>
      <rPr>
        <sz val="10"/>
        <color theme="1"/>
        <rFont val="ＭＳ 明朝"/>
        <family val="1"/>
        <charset val="128"/>
      </rPr>
      <t xml:space="preserve">（１）　申請者が申請者以外の者と共同して補助事業を行おうとする場合にあっては、
　　　　当該事業に係る契約書の写し
</t>
    </r>
    <r>
      <rPr>
        <sz val="2"/>
        <color theme="1"/>
        <rFont val="ＭＳ 明朝"/>
        <family val="1"/>
        <charset val="128"/>
      </rPr>
      <t xml:space="preserve">　
</t>
    </r>
    <r>
      <rPr>
        <sz val="10"/>
        <color theme="1"/>
        <rFont val="ＭＳ 明朝"/>
        <family val="1"/>
        <charset val="128"/>
      </rPr>
      <t xml:space="preserve">（２）　申請者の役員等名簿（別紙３）
</t>
    </r>
    <r>
      <rPr>
        <sz val="2"/>
        <color theme="1"/>
        <rFont val="ＭＳ 明朝"/>
        <family val="1"/>
        <charset val="128"/>
      </rPr>
      <t xml:space="preserve">　
</t>
    </r>
    <r>
      <rPr>
        <sz val="10"/>
        <color theme="1"/>
        <rFont val="ＭＳ 明朝"/>
        <family val="1"/>
        <charset val="128"/>
      </rPr>
      <t xml:space="preserve">（３）　その他ＳＩＩが指示する書面
</t>
    </r>
    <phoneticPr fontId="1"/>
  </si>
  <si>
    <t>補助対象経費の区分</t>
    <phoneticPr fontId="1"/>
  </si>
  <si>
    <t>補助事業に
要する経費</t>
    <phoneticPr fontId="1"/>
  </si>
  <si>
    <t>補助対象
経費の額</t>
    <phoneticPr fontId="1"/>
  </si>
  <si>
    <t>補助金の
交付申請額</t>
    <phoneticPr fontId="1"/>
  </si>
  <si>
    <t>定額</t>
    <phoneticPr fontId="1"/>
  </si>
  <si>
    <t xml:space="preserve">代表者等名 </t>
    <rPh sb="0" eb="3">
      <t>ダイヒョウシャ</t>
    </rPh>
    <rPh sb="3" eb="4">
      <t>トウ</t>
    </rPh>
    <rPh sb="4" eb="5">
      <t>メイ</t>
    </rPh>
    <phoneticPr fontId="1"/>
  </si>
  <si>
    <t>直近２期分の会計に関する報告書
（財務諸表等）</t>
    <rPh sb="0" eb="2">
      <t>チョッキン</t>
    </rPh>
    <rPh sb="3" eb="4">
      <t>キ</t>
    </rPh>
    <rPh sb="4" eb="5">
      <t>ブン</t>
    </rPh>
    <rPh sb="6" eb="8">
      <t>カイケイ</t>
    </rPh>
    <rPh sb="9" eb="10">
      <t>カン</t>
    </rPh>
    <rPh sb="12" eb="15">
      <t>ホウコクショ</t>
    </rPh>
    <rPh sb="17" eb="19">
      <t>ザイム</t>
    </rPh>
    <rPh sb="19" eb="21">
      <t>ショヒョウ</t>
    </rPh>
    <rPh sb="21" eb="22">
      <t>トウ</t>
    </rPh>
    <phoneticPr fontId="1"/>
  </si>
  <si>
    <t>入力不要。申請者名は「様式第１（交付申請書）」の名称を自動反映。</t>
    <rPh sb="0" eb="2">
      <t>ニュウリョク</t>
    </rPh>
    <rPh sb="2" eb="4">
      <t>フヨウ</t>
    </rPh>
    <rPh sb="5" eb="8">
      <t>シンセイシャ</t>
    </rPh>
    <rPh sb="8" eb="9">
      <t>メイ</t>
    </rPh>
    <rPh sb="11" eb="13">
      <t>ヨウシキ</t>
    </rPh>
    <rPh sb="13" eb="14">
      <t>ダイ</t>
    </rPh>
    <rPh sb="16" eb="18">
      <t>コウフ</t>
    </rPh>
    <rPh sb="18" eb="20">
      <t>シンセイ</t>
    </rPh>
    <rPh sb="20" eb="21">
      <t>ショ</t>
    </rPh>
    <rPh sb="24" eb="26">
      <t>メイショウ</t>
    </rPh>
    <rPh sb="27" eb="29">
      <t>ジドウ</t>
    </rPh>
    <rPh sb="29" eb="31">
      <t>ハンエイ</t>
    </rPh>
    <phoneticPr fontId="1"/>
  </si>
  <si>
    <t>・所在地：事業所の所在地住所を記載すること。</t>
    <rPh sb="1" eb="4">
      <t>ショザイチ</t>
    </rPh>
    <rPh sb="5" eb="7">
      <t>ジギョウ</t>
    </rPh>
    <rPh sb="7" eb="8">
      <t>ショ</t>
    </rPh>
    <rPh sb="9" eb="11">
      <t>ショザイ</t>
    </rPh>
    <rPh sb="11" eb="12">
      <t>チ</t>
    </rPh>
    <rPh sb="12" eb="14">
      <t>ジュウショ</t>
    </rPh>
    <rPh sb="15" eb="17">
      <t>キサイ</t>
    </rPh>
    <phoneticPr fontId="1"/>
  </si>
  <si>
    <t>・日給額と所定労働時間を記載すると、人件費単価が自動で算出。</t>
    <rPh sb="1" eb="3">
      <t>ニッキュウ</t>
    </rPh>
    <rPh sb="5" eb="7">
      <t>ショテイ</t>
    </rPh>
    <rPh sb="7" eb="9">
      <t>ロウドウ</t>
    </rPh>
    <rPh sb="9" eb="11">
      <t>ジカン</t>
    </rPh>
    <rPh sb="12" eb="14">
      <t>キサイ</t>
    </rPh>
    <phoneticPr fontId="1"/>
  </si>
  <si>
    <t>住所を手入力。総務、経理等の所在地を記載。</t>
    <rPh sb="0" eb="2">
      <t>ジュウショ</t>
    </rPh>
    <rPh sb="3" eb="4">
      <t>テ</t>
    </rPh>
    <rPh sb="4" eb="6">
      <t>ニュウリョク</t>
    </rPh>
    <rPh sb="7" eb="9">
      <t>ソウム</t>
    </rPh>
    <rPh sb="10" eb="12">
      <t>ケイリ</t>
    </rPh>
    <rPh sb="12" eb="13">
      <t>トウ</t>
    </rPh>
    <rPh sb="14" eb="17">
      <t>ショザイチ</t>
    </rPh>
    <rPh sb="18" eb="20">
      <t>キサイ</t>
    </rPh>
    <phoneticPr fontId="1"/>
  </si>
  <si>
    <t>法人・団体等名を手入力。本社・本部などが付加して記載も可。</t>
    <rPh sb="0" eb="2">
      <t>ホウジン</t>
    </rPh>
    <rPh sb="3" eb="5">
      <t>ダンタイ</t>
    </rPh>
    <rPh sb="5" eb="6">
      <t>トウ</t>
    </rPh>
    <rPh sb="6" eb="7">
      <t>メイ</t>
    </rPh>
    <rPh sb="8" eb="9">
      <t>テ</t>
    </rPh>
    <rPh sb="9" eb="11">
      <t>ニュウリョク</t>
    </rPh>
    <rPh sb="12" eb="14">
      <t>ホンシャ</t>
    </rPh>
    <rPh sb="15" eb="17">
      <t>ホンブ</t>
    </rPh>
    <rPh sb="20" eb="22">
      <t>フカ</t>
    </rPh>
    <rPh sb="24" eb="26">
      <t>キサイ</t>
    </rPh>
    <rPh sb="27" eb="28">
      <t>カ</t>
    </rPh>
    <phoneticPr fontId="1"/>
  </si>
  <si>
    <t>・健保等級と賞与回数を記入すると、人件費単価が自動で算出。</t>
    <rPh sb="1" eb="3">
      <t>ケンポ</t>
    </rPh>
    <rPh sb="3" eb="5">
      <t>トウキュウ</t>
    </rPh>
    <rPh sb="6" eb="8">
      <t>ショウヨ</t>
    </rPh>
    <rPh sb="8" eb="10">
      <t>カイスウ</t>
    </rPh>
    <rPh sb="11" eb="13">
      <t>キニュウ</t>
    </rPh>
    <rPh sb="17" eb="20">
      <t>ジンケンヒ</t>
    </rPh>
    <rPh sb="20" eb="22">
      <t>タンカ</t>
    </rPh>
    <rPh sb="23" eb="25">
      <t>ジドウ</t>
    </rPh>
    <rPh sb="26" eb="28">
      <t>サンシュツ</t>
    </rPh>
    <phoneticPr fontId="1"/>
  </si>
  <si>
    <t>・月給額を記入すると、健保等級と人件費単価が自動で算出。</t>
    <rPh sb="1" eb="3">
      <t>ゲッキュウ</t>
    </rPh>
    <rPh sb="3" eb="4">
      <t>ガク</t>
    </rPh>
    <rPh sb="5" eb="7">
      <t>キニュウ</t>
    </rPh>
    <rPh sb="11" eb="13">
      <t>ケンポ</t>
    </rPh>
    <rPh sb="13" eb="15">
      <t>トウキュウ</t>
    </rPh>
    <phoneticPr fontId="1"/>
  </si>
  <si>
    <t>定額</t>
    <phoneticPr fontId="1"/>
  </si>
  <si>
    <t>補助事業に要する
経費の区分</t>
    <phoneticPr fontId="1"/>
  </si>
  <si>
    <t>申請者の団体における役員を漏れなく記載すること。</t>
    <rPh sb="0" eb="3">
      <t>シンセイシャ</t>
    </rPh>
    <rPh sb="4" eb="6">
      <t>ダンタイ</t>
    </rPh>
    <rPh sb="10" eb="12">
      <t>ヤクイン</t>
    </rPh>
    <rPh sb="13" eb="14">
      <t>モ</t>
    </rPh>
    <rPh sb="17" eb="19">
      <t>キサイ</t>
    </rPh>
    <phoneticPr fontId="1"/>
  </si>
  <si>
    <t>消費税区分</t>
    <rPh sb="3" eb="5">
      <t>クブン</t>
    </rPh>
    <phoneticPr fontId="1"/>
  </si>
  <si>
    <t>職員区分</t>
    <rPh sb="0" eb="2">
      <t>ショクイン</t>
    </rPh>
    <rPh sb="2" eb="4">
      <t>クブン</t>
    </rPh>
    <phoneticPr fontId="1"/>
  </si>
  <si>
    <t xml:space="preserve">住　  　所 </t>
    <rPh sb="0" eb="1">
      <t>ズミ</t>
    </rPh>
    <rPh sb="5" eb="6">
      <t>トコロ</t>
    </rPh>
    <phoneticPr fontId="1"/>
  </si>
  <si>
    <t xml:space="preserve">名  　　称 </t>
    <rPh sb="0" eb="1">
      <t>メイ</t>
    </rPh>
    <rPh sb="5" eb="6">
      <t>ショウ</t>
    </rPh>
    <phoneticPr fontId="1"/>
  </si>
  <si>
    <t>費用合計（円）</t>
    <rPh sb="0" eb="2">
      <t>ヒヨウ</t>
    </rPh>
    <rPh sb="2" eb="4">
      <t>ゴウケイ</t>
    </rPh>
    <rPh sb="5" eb="6">
      <t>エン</t>
    </rPh>
    <phoneticPr fontId="1"/>
  </si>
  <si>
    <t>（単位：円）</t>
    <rPh sb="1" eb="3">
      <t>タンイ</t>
    </rPh>
    <rPh sb="4" eb="5">
      <t>エン</t>
    </rPh>
    <phoneticPr fontId="1"/>
  </si>
  <si>
    <t>下記に相違ないことを証明する。</t>
    <phoneticPr fontId="1"/>
  </si>
  <si>
    <r>
      <rPr>
        <sz val="14"/>
        <rFont val="ＭＳ 明朝"/>
        <family val="1"/>
        <charset val="128"/>
      </rPr>
      <t>申請者</t>
    </r>
    <r>
      <rPr>
        <sz val="14"/>
        <color theme="1"/>
        <rFont val="ＭＳ 明朝"/>
        <family val="1"/>
        <charset val="128"/>
      </rPr>
      <t>の機関概要がわかる資料
（パンフレット、会社案内等）</t>
    </r>
    <rPh sb="0" eb="2">
      <t>シンセイ</t>
    </rPh>
    <rPh sb="2" eb="3">
      <t>シャ</t>
    </rPh>
    <rPh sb="4" eb="6">
      <t>キカン</t>
    </rPh>
    <rPh sb="6" eb="8">
      <t>ガイヨウ</t>
    </rPh>
    <rPh sb="12" eb="14">
      <t>シリョウ</t>
    </rPh>
    <rPh sb="23" eb="25">
      <t>カイシャ</t>
    </rPh>
    <rPh sb="25" eb="27">
      <t>アンナイ</t>
    </rPh>
    <rPh sb="27" eb="28">
      <t>トウ</t>
    </rPh>
    <phoneticPr fontId="1"/>
  </si>
  <si>
    <t>№</t>
    <phoneticPr fontId="5"/>
  </si>
  <si>
    <r>
      <rPr>
        <sz val="10"/>
        <color theme="1"/>
        <rFont val="ＭＳ 明朝"/>
        <family val="1"/>
        <charset val="128"/>
      </rPr>
      <t>拠点名</t>
    </r>
    <rPh sb="0" eb="2">
      <t>キョテン</t>
    </rPh>
    <rPh sb="2" eb="3">
      <t>メイ</t>
    </rPh>
    <phoneticPr fontId="1"/>
  </si>
  <si>
    <r>
      <rPr>
        <sz val="10"/>
        <color theme="1"/>
        <rFont val="ＭＳ 明朝"/>
        <family val="1"/>
        <charset val="128"/>
      </rPr>
      <t>担当者名</t>
    </r>
    <rPh sb="0" eb="3">
      <t>タントウシャ</t>
    </rPh>
    <rPh sb="3" eb="4">
      <t>メイ</t>
    </rPh>
    <phoneticPr fontId="1"/>
  </si>
  <si>
    <t>支援対象
地域</t>
    <rPh sb="0" eb="2">
      <t>シエン</t>
    </rPh>
    <rPh sb="2" eb="4">
      <t>タイショウ</t>
    </rPh>
    <rPh sb="5" eb="7">
      <t>チイキ</t>
    </rPh>
    <phoneticPr fontId="5"/>
  </si>
  <si>
    <t>工数の根拠</t>
    <phoneticPr fontId="1"/>
  </si>
  <si>
    <t>備考（月給額の算出式を記載）</t>
    <rPh sb="0" eb="2">
      <t>ビコウ</t>
    </rPh>
    <rPh sb="3" eb="5">
      <t>ゲッキュウ</t>
    </rPh>
    <rPh sb="5" eb="6">
      <t>ガク</t>
    </rPh>
    <rPh sb="7" eb="9">
      <t>サンシュツ</t>
    </rPh>
    <rPh sb="9" eb="10">
      <t>シキ</t>
    </rPh>
    <rPh sb="11" eb="13">
      <t>キサイ</t>
    </rPh>
    <phoneticPr fontId="5"/>
  </si>
  <si>
    <r>
      <t>健保等級</t>
    </r>
    <r>
      <rPr>
        <vertAlign val="superscript"/>
        <sz val="12"/>
        <rFont val="ＭＳ 明朝"/>
        <family val="1"/>
        <charset val="128"/>
      </rPr>
      <t>※</t>
    </r>
    <rPh sb="0" eb="2">
      <t>ケンポ</t>
    </rPh>
    <rPh sb="2" eb="4">
      <t>トウキュウ</t>
    </rPh>
    <phoneticPr fontId="5"/>
  </si>
  <si>
    <t>※ 健保等級に対応する時間単価一覧表は、下記を用いること。</t>
    <rPh sb="2" eb="4">
      <t>ケンポ</t>
    </rPh>
    <rPh sb="4" eb="6">
      <t>トウキュウ</t>
    </rPh>
    <rPh sb="7" eb="9">
      <t>タイオウ</t>
    </rPh>
    <rPh sb="11" eb="13">
      <t>ジカン</t>
    </rPh>
    <rPh sb="13" eb="15">
      <t>タンカ</t>
    </rPh>
    <rPh sb="15" eb="17">
      <t>イチラン</t>
    </rPh>
    <rPh sb="17" eb="18">
      <t>ヒョウ</t>
    </rPh>
    <rPh sb="20" eb="22">
      <t>カキ</t>
    </rPh>
    <rPh sb="23" eb="24">
      <t>モチ</t>
    </rPh>
    <phoneticPr fontId="5"/>
  </si>
  <si>
    <t>例：</t>
    <rPh sb="0" eb="1">
      <t>レイ</t>
    </rPh>
    <phoneticPr fontId="1"/>
  </si>
  <si>
    <t>職員
区分</t>
    <rPh sb="0" eb="2">
      <t>ショクイン</t>
    </rPh>
    <rPh sb="3" eb="5">
      <t>クブン</t>
    </rPh>
    <phoneticPr fontId="1"/>
  </si>
  <si>
    <t>雇用
区分</t>
    <rPh sb="0" eb="2">
      <t>コヨウ</t>
    </rPh>
    <rPh sb="3" eb="5">
      <t>クブン</t>
    </rPh>
    <phoneticPr fontId="1"/>
  </si>
  <si>
    <t>間接雇用</t>
    <rPh sb="0" eb="2">
      <t>カンセツ</t>
    </rPh>
    <rPh sb="2" eb="4">
      <t>コヨウ</t>
    </rPh>
    <phoneticPr fontId="1"/>
  </si>
  <si>
    <t>直接雇用</t>
    <rPh sb="0" eb="2">
      <t>チョクセツ</t>
    </rPh>
    <rPh sb="2" eb="4">
      <t>コヨウ</t>
    </rPh>
    <phoneticPr fontId="1"/>
  </si>
  <si>
    <t>雇用区分</t>
    <rPh sb="0" eb="2">
      <t>コヨウ</t>
    </rPh>
    <rPh sb="2" eb="4">
      <t>クブン</t>
    </rPh>
    <phoneticPr fontId="1"/>
  </si>
  <si>
    <r>
      <t>備考　　</t>
    </r>
    <r>
      <rPr>
        <b/>
        <sz val="12"/>
        <color rgb="FFFF0000"/>
        <rFont val="ＭＳ Ｐ明朝"/>
        <family val="1"/>
        <charset val="128"/>
      </rPr>
      <t>※間接雇用の事務補助員の場合、税抜金額で記載</t>
    </r>
    <rPh sb="0" eb="2">
      <t>ビコウ</t>
    </rPh>
    <rPh sb="5" eb="7">
      <t>カンセツ</t>
    </rPh>
    <rPh sb="7" eb="9">
      <t>コヨウ</t>
    </rPh>
    <rPh sb="10" eb="12">
      <t>ジム</t>
    </rPh>
    <rPh sb="12" eb="15">
      <t>ホジョイン</t>
    </rPh>
    <rPh sb="16" eb="18">
      <t>バアイ</t>
    </rPh>
    <rPh sb="19" eb="21">
      <t>ゼイヌキ</t>
    </rPh>
    <rPh sb="21" eb="23">
      <t>キンガク</t>
    </rPh>
    <rPh sb="24" eb="26">
      <t>キサイ</t>
    </rPh>
    <phoneticPr fontId="5"/>
  </si>
  <si>
    <t>　※ 健保等級対象者は必ず、1項の欄で登録すること。</t>
    <rPh sb="3" eb="5">
      <t>ケンポ</t>
    </rPh>
    <rPh sb="5" eb="7">
      <t>トウキュウ</t>
    </rPh>
    <rPh sb="7" eb="10">
      <t>タイショウシャ</t>
    </rPh>
    <rPh sb="11" eb="12">
      <t>カナラ</t>
    </rPh>
    <rPh sb="15" eb="16">
      <t>コウ</t>
    </rPh>
    <rPh sb="17" eb="18">
      <t>ラン</t>
    </rPh>
    <rPh sb="19" eb="21">
      <t>トウロク</t>
    </rPh>
    <phoneticPr fontId="1"/>
  </si>
  <si>
    <t>・業種：下記表より選択し、記載すること。</t>
    <rPh sb="1" eb="3">
      <t>ギョウシュ</t>
    </rPh>
    <rPh sb="4" eb="5">
      <t>シタ</t>
    </rPh>
    <rPh sb="6" eb="7">
      <t>ヒョウ</t>
    </rPh>
    <rPh sb="9" eb="11">
      <t>センタク</t>
    </rPh>
    <rPh sb="13" eb="15">
      <t>キサイ</t>
    </rPh>
    <phoneticPr fontId="1"/>
  </si>
  <si>
    <t>補助対象経費</t>
    <phoneticPr fontId="1"/>
  </si>
  <si>
    <t>事業費合計</t>
    <phoneticPr fontId="1"/>
  </si>
  <si>
    <t>・１行に１者を記載すること。／同一中小企業等の複数事業所を支援する場合、１行に１事業所を記載すること。</t>
    <rPh sb="2" eb="3">
      <t>ギョウ</t>
    </rPh>
    <rPh sb="5" eb="6">
      <t>シャ</t>
    </rPh>
    <rPh sb="7" eb="9">
      <t>キサイ</t>
    </rPh>
    <rPh sb="15" eb="17">
      <t>ドウイツ</t>
    </rPh>
    <rPh sb="17" eb="19">
      <t>チュウショウ</t>
    </rPh>
    <rPh sb="19" eb="21">
      <t>キギョウ</t>
    </rPh>
    <rPh sb="21" eb="22">
      <t>トウ</t>
    </rPh>
    <rPh sb="23" eb="25">
      <t>フクスウ</t>
    </rPh>
    <rPh sb="25" eb="28">
      <t>ジギョウショ</t>
    </rPh>
    <rPh sb="29" eb="31">
      <t>シエン</t>
    </rPh>
    <rPh sb="33" eb="35">
      <t>バアイ</t>
    </rPh>
    <rPh sb="37" eb="38">
      <t>ギョウ</t>
    </rPh>
    <rPh sb="40" eb="43">
      <t>ジギョウショ</t>
    </rPh>
    <rPh sb="44" eb="46">
      <t>キサイ</t>
    </rPh>
    <phoneticPr fontId="1"/>
  </si>
  <si>
    <t>定款</t>
  </si>
  <si>
    <t>役員情報は、最新の商業登記簿謄本の情報と一致していること。</t>
    <rPh sb="2" eb="4">
      <t>ジョウホウ</t>
    </rPh>
    <phoneticPr fontId="1"/>
  </si>
  <si>
    <t>健保等級非適用で、個別に単価を設定する場合、根拠資料を示し、
妥当性を説明できること。</t>
    <rPh sb="0" eb="4">
      <t>ケンポトウキュウ</t>
    </rPh>
    <rPh sb="4" eb="5">
      <t>ヒ</t>
    </rPh>
    <rPh sb="5" eb="7">
      <t>テキヨウ</t>
    </rPh>
    <rPh sb="24" eb="26">
      <t>シリョウ</t>
    </rPh>
    <rPh sb="27" eb="28">
      <t>シメ</t>
    </rPh>
    <rPh sb="31" eb="34">
      <t>ダトウセイ</t>
    </rPh>
    <phoneticPr fontId="1"/>
  </si>
  <si>
    <t>賞与なし</t>
    <rPh sb="0" eb="2">
      <t>ショウヨ</t>
    </rPh>
    <phoneticPr fontId="1"/>
  </si>
  <si>
    <t>賞与あり</t>
    <rPh sb="0" eb="2">
      <t>ショウヨ</t>
    </rPh>
    <phoneticPr fontId="1"/>
  </si>
  <si>
    <t>対象地域</t>
    <rPh sb="0" eb="2">
      <t>タイショウ</t>
    </rPh>
    <rPh sb="2" eb="4">
      <t>チイキ</t>
    </rPh>
    <phoneticPr fontId="1"/>
  </si>
  <si>
    <t>法人番号</t>
    <rPh sb="0" eb="4">
      <t>ホウジンバンゴウ</t>
    </rPh>
    <phoneticPr fontId="1"/>
  </si>
  <si>
    <t>■PF事業全体スケジュール</t>
    <rPh sb="3" eb="5">
      <t>ジギョウ</t>
    </rPh>
    <rPh sb="5" eb="7">
      <t>ゼンタイ</t>
    </rPh>
    <phoneticPr fontId="1"/>
  </si>
  <si>
    <t>■</t>
    <phoneticPr fontId="1"/>
  </si>
  <si>
    <t>実施月が決まっている場合、該当箇所に入力</t>
    <phoneticPr fontId="1"/>
  </si>
  <si>
    <t>件数等</t>
    <rPh sb="0" eb="2">
      <t>ケンスウ</t>
    </rPh>
    <rPh sb="2" eb="3">
      <t>トウ</t>
    </rPh>
    <phoneticPr fontId="1"/>
  </si>
  <si>
    <t>7月</t>
    <rPh sb="1" eb="2">
      <t>ガツ</t>
    </rPh>
    <phoneticPr fontId="1"/>
  </si>
  <si>
    <t>8月</t>
    <phoneticPr fontId="1"/>
  </si>
  <si>
    <t>9月</t>
    <phoneticPr fontId="1"/>
  </si>
  <si>
    <t>10月</t>
    <phoneticPr fontId="1"/>
  </si>
  <si>
    <t>11月</t>
    <phoneticPr fontId="1"/>
  </si>
  <si>
    <t>12月</t>
    <phoneticPr fontId="1"/>
  </si>
  <si>
    <t>1月</t>
    <phoneticPr fontId="1"/>
  </si>
  <si>
    <t>備考（記載時の留意事項）</t>
  </si>
  <si>
    <t>回/年</t>
    <rPh sb="0" eb="1">
      <t>カイ</t>
    </rPh>
    <rPh sb="2" eb="3">
      <t>ネン</t>
    </rPh>
    <phoneticPr fontId="1"/>
  </si>
  <si>
    <t>専門家資格証明資料
（登録する全専門家の資格証又は経歴書）</t>
    <rPh sb="0" eb="3">
      <t>センモンカ</t>
    </rPh>
    <rPh sb="3" eb="5">
      <t>シカク</t>
    </rPh>
    <rPh sb="5" eb="7">
      <t>ショウメイ</t>
    </rPh>
    <rPh sb="7" eb="9">
      <t>シリョウ</t>
    </rPh>
    <phoneticPr fontId="1"/>
  </si>
  <si>
    <t>その他諸経費の計算根拠 （用途、数量、仕様の詳細など）</t>
    <rPh sb="2" eb="3">
      <t>タ</t>
    </rPh>
    <rPh sb="3" eb="6">
      <t>ショケイヒ</t>
    </rPh>
    <rPh sb="7" eb="9">
      <t>ケイサン</t>
    </rPh>
    <rPh sb="9" eb="11">
      <t>コンキョ</t>
    </rPh>
    <rPh sb="13" eb="15">
      <t>ヨウト</t>
    </rPh>
    <rPh sb="16" eb="18">
      <t>スウリョウ</t>
    </rPh>
    <rPh sb="19" eb="21">
      <t>シヨウ</t>
    </rPh>
    <rPh sb="22" eb="24">
      <t>ショウサイ</t>
    </rPh>
    <phoneticPr fontId="1"/>
  </si>
  <si>
    <t>仕様・型式等</t>
    <rPh sb="0" eb="2">
      <t>シヨウ</t>
    </rPh>
    <rPh sb="3" eb="5">
      <t>カタシキ</t>
    </rPh>
    <rPh sb="5" eb="6">
      <t>トウ</t>
    </rPh>
    <phoneticPr fontId="1"/>
  </si>
  <si>
    <t>費目</t>
    <rPh sb="0" eb="2">
      <t>ヒモク</t>
    </rPh>
    <phoneticPr fontId="1"/>
  </si>
  <si>
    <t>金額詳細</t>
    <rPh sb="0" eb="4">
      <t>キンガクショウサイ</t>
    </rPh>
    <phoneticPr fontId="1"/>
  </si>
  <si>
    <t>会場借料</t>
    <rPh sb="0" eb="4">
      <t>カイジョウシャクリョウ</t>
    </rPh>
    <phoneticPr fontId="1"/>
  </si>
  <si>
    <t>講師謝金</t>
    <rPh sb="0" eb="4">
      <t>コウシシャキン</t>
    </rPh>
    <phoneticPr fontId="1"/>
  </si>
  <si>
    <t>講師旅費</t>
    <rPh sb="0" eb="4">
      <t>コウシリョヒ</t>
    </rPh>
    <phoneticPr fontId="1"/>
  </si>
  <si>
    <t>実施回数</t>
    <rPh sb="0" eb="4">
      <t>ジッシカイスウ</t>
    </rPh>
    <phoneticPr fontId="1"/>
  </si>
  <si>
    <t>申請日（yyyy/mm/dd)</t>
    <rPh sb="0" eb="3">
      <t>シンセイビ</t>
    </rPh>
    <phoneticPr fontId="1"/>
  </si>
  <si>
    <t>代表者役職</t>
    <rPh sb="0" eb="3">
      <t>ダイヒョウシャ</t>
    </rPh>
    <rPh sb="3" eb="5">
      <t>ヤクショク</t>
    </rPh>
    <phoneticPr fontId="1"/>
  </si>
  <si>
    <t>「●●県北部地域の省エネ相談プラットフォーム事業」など、支援地域と事業内容がわかるように記載すること。</t>
    <rPh sb="3" eb="6">
      <t>ケンホクブ</t>
    </rPh>
    <rPh sb="6" eb="8">
      <t>チイキ</t>
    </rPh>
    <rPh sb="9" eb="10">
      <t>ショウ</t>
    </rPh>
    <rPh sb="12" eb="14">
      <t>ソウダン</t>
    </rPh>
    <rPh sb="22" eb="24">
      <t>ジギョウ</t>
    </rPh>
    <rPh sb="28" eb="30">
      <t>シエン</t>
    </rPh>
    <rPh sb="30" eb="32">
      <t>チイキ</t>
    </rPh>
    <rPh sb="33" eb="35">
      <t>ジギョウ</t>
    </rPh>
    <rPh sb="35" eb="37">
      <t>ナイヨウ</t>
    </rPh>
    <rPh sb="44" eb="46">
      <t>キサイ</t>
    </rPh>
    <phoneticPr fontId="1"/>
  </si>
  <si>
    <t>支援対象地域</t>
    <rPh sb="0" eb="6">
      <t>シエンタイショウチイキ</t>
    </rPh>
    <phoneticPr fontId="1"/>
  </si>
  <si>
    <t>省エネ診断</t>
    <rPh sb="0" eb="1">
      <t>ショウ</t>
    </rPh>
    <rPh sb="3" eb="5">
      <t>シンダン</t>
    </rPh>
    <phoneticPr fontId="1"/>
  </si>
  <si>
    <t>省エネ支援</t>
    <rPh sb="0" eb="1">
      <t>ショウ</t>
    </rPh>
    <rPh sb="3" eb="5">
      <t>シエン</t>
    </rPh>
    <phoneticPr fontId="1"/>
  </si>
  <si>
    <t>対象地域</t>
  </si>
  <si>
    <t>　別添３の通り</t>
    <rPh sb="1" eb="3">
      <t>ベッテン</t>
    </rPh>
    <rPh sb="5" eb="6">
      <t>トオ</t>
    </rPh>
    <phoneticPr fontId="1"/>
  </si>
  <si>
    <t>（別添３）</t>
    <rPh sb="1" eb="3">
      <t>ベッテン</t>
    </rPh>
    <phoneticPr fontId="5"/>
  </si>
  <si>
    <t>（別添２－２）</t>
    <phoneticPr fontId="1"/>
  </si>
  <si>
    <t>（別添４）</t>
    <rPh sb="1" eb="3">
      <t>ベッテン</t>
    </rPh>
    <phoneticPr fontId="5"/>
  </si>
  <si>
    <t>専門家一覧 （別添３）</t>
    <rPh sb="0" eb="3">
      <t>センモンカ</t>
    </rPh>
    <rPh sb="7" eb="9">
      <t>ベッテン</t>
    </rPh>
    <phoneticPr fontId="1"/>
  </si>
  <si>
    <t>支出計画書 （別添２ー２）</t>
    <rPh sb="0" eb="2">
      <t>シシュツ</t>
    </rPh>
    <rPh sb="2" eb="5">
      <t>ケイカクショ</t>
    </rPh>
    <phoneticPr fontId="1"/>
  </si>
  <si>
    <t>エクセルシート</t>
    <phoneticPr fontId="1"/>
  </si>
  <si>
    <t>住所</t>
    <rPh sb="0" eb="2">
      <t>ジュウショ</t>
    </rPh>
    <phoneticPr fontId="1"/>
  </si>
  <si>
    <t>（建物名）</t>
    <rPh sb="1" eb="4">
      <t>タテモノメイ</t>
    </rPh>
    <phoneticPr fontId="1"/>
  </si>
  <si>
    <t>建物名がない場合は空白</t>
    <rPh sb="0" eb="3">
      <t>タテモノメイ</t>
    </rPh>
    <rPh sb="6" eb="8">
      <t>バアイ</t>
    </rPh>
    <rPh sb="9" eb="11">
      <t>クウハク</t>
    </rPh>
    <phoneticPr fontId="1"/>
  </si>
  <si>
    <t>職員旅費</t>
    <phoneticPr fontId="1"/>
  </si>
  <si>
    <t>職員名</t>
    <rPh sb="0" eb="2">
      <t>ショクイン</t>
    </rPh>
    <rPh sb="2" eb="3">
      <t>メイ</t>
    </rPh>
    <phoneticPr fontId="1"/>
  </si>
  <si>
    <t>事業期間中の
稼働時間</t>
    <rPh sb="7" eb="9">
      <t>カドウ</t>
    </rPh>
    <rPh sb="9" eb="11">
      <t>ジカン</t>
    </rPh>
    <phoneticPr fontId="1"/>
  </si>
  <si>
    <t>印刷費</t>
  </si>
  <si>
    <t>6月</t>
    <rPh sb="1" eb="2">
      <t>ガツ</t>
    </rPh>
    <phoneticPr fontId="1"/>
  </si>
  <si>
    <t>メールアドレス</t>
    <phoneticPr fontId="1"/>
  </si>
  <si>
    <r>
      <t>・法人番号：個人事業主等の場合には記載不要となる。</t>
    </r>
    <r>
      <rPr>
        <b/>
        <sz val="14"/>
        <color rgb="FFFF0000"/>
        <rFont val="ＭＳ Ｐ明朝"/>
        <family val="1"/>
        <charset val="128"/>
      </rPr>
      <t>(注)マイナンバーを入力しないこと。</t>
    </r>
    <phoneticPr fontId="1"/>
  </si>
  <si>
    <t>※1 外部専門家の場合は、専門家としての参加についてあらかじめ合意を得た者のみを記載すること。</t>
    <rPh sb="3" eb="5">
      <t>ガイブ</t>
    </rPh>
    <rPh sb="5" eb="8">
      <t>センモンカ</t>
    </rPh>
    <rPh sb="9" eb="11">
      <t>バアイ</t>
    </rPh>
    <phoneticPr fontId="5"/>
  </si>
  <si>
    <t>専門家
分類</t>
    <rPh sb="0" eb="3">
      <t>センモンカ</t>
    </rPh>
    <rPh sb="4" eb="6">
      <t>ブンルイ</t>
    </rPh>
    <phoneticPr fontId="1"/>
  </si>
  <si>
    <t>※2 専門資格を有し、支援を実施する職員も「内部専門家」として記載すること。</t>
    <rPh sb="3" eb="5">
      <t>センモン</t>
    </rPh>
    <rPh sb="5" eb="7">
      <t>シカク</t>
    </rPh>
    <rPh sb="8" eb="9">
      <t>ユウ</t>
    </rPh>
    <rPh sb="11" eb="13">
      <t>シエン</t>
    </rPh>
    <rPh sb="14" eb="16">
      <t>ジッシ</t>
    </rPh>
    <rPh sb="18" eb="20">
      <t>ショクイン</t>
    </rPh>
    <rPh sb="22" eb="27">
      <t>ナイブセンモンカ</t>
    </rPh>
    <rPh sb="31" eb="33">
      <t>キサイ</t>
    </rPh>
    <phoneticPr fontId="1"/>
  </si>
  <si>
    <t>所属先事業者名</t>
    <rPh sb="0" eb="2">
      <t>ショゾク</t>
    </rPh>
    <rPh sb="2" eb="3">
      <t>サキ</t>
    </rPh>
    <rPh sb="3" eb="7">
      <t>ジギョウシャメイ</t>
    </rPh>
    <phoneticPr fontId="1"/>
  </si>
  <si>
    <t>電話番号</t>
    <rPh sb="0" eb="4">
      <t>デンワバンゴウ</t>
    </rPh>
    <phoneticPr fontId="1"/>
  </si>
  <si>
    <t>No.</t>
    <phoneticPr fontId="5"/>
  </si>
  <si>
    <t>・所属先事業者名：個人事業主等の場合には「個人」と記載すること。</t>
    <rPh sb="1" eb="4">
      <t>ショゾクサキ</t>
    </rPh>
    <phoneticPr fontId="1"/>
  </si>
  <si>
    <t>R3版</t>
    <rPh sb="2" eb="3">
      <t>バン</t>
    </rPh>
    <phoneticPr fontId="1"/>
  </si>
  <si>
    <t>法人登記されている住所と拠点の場所が一致しない場合、拠点の住所に在する管理者から補助事業者の住所として公表許可を得ているか</t>
    <rPh sb="53" eb="55">
      <t>キョカ</t>
    </rPh>
    <rPh sb="56" eb="57">
      <t>エ</t>
    </rPh>
    <phoneticPr fontId="1"/>
  </si>
  <si>
    <t>拠点状況届出書</t>
    <rPh sb="0" eb="4">
      <t>キョテンジョウキョウ</t>
    </rPh>
    <rPh sb="4" eb="7">
      <t>トドケデショ</t>
    </rPh>
    <phoneticPr fontId="1"/>
  </si>
  <si>
    <t>申請者（法人・団体等）名</t>
    <rPh sb="0" eb="2">
      <t>シンセイ</t>
    </rPh>
    <rPh sb="2" eb="3">
      <t>シャ</t>
    </rPh>
    <rPh sb="4" eb="6">
      <t>ホウジン</t>
    </rPh>
    <rPh sb="7" eb="9">
      <t>ダンタイ</t>
    </rPh>
    <rPh sb="9" eb="10">
      <t>トウ</t>
    </rPh>
    <rPh sb="11" eb="12">
      <t>メイ</t>
    </rPh>
    <phoneticPr fontId="5"/>
  </si>
  <si>
    <t>申請者（法人・団体等）名</t>
    <rPh sb="0" eb="3">
      <t>シンセイシャ</t>
    </rPh>
    <rPh sb="4" eb="6">
      <t>ホウジン</t>
    </rPh>
    <rPh sb="7" eb="9">
      <t>ダンタイ</t>
    </rPh>
    <rPh sb="9" eb="10">
      <t>トウ</t>
    </rPh>
    <rPh sb="11" eb="12">
      <t>メイ</t>
    </rPh>
    <phoneticPr fontId="1"/>
  </si>
  <si>
    <t>■ 同意確認</t>
    <rPh sb="2" eb="6">
      <t>ドウイカクニン</t>
    </rPh>
    <phoneticPr fontId="1"/>
  </si>
  <si>
    <t>■ 写真貼り付け欄</t>
    <rPh sb="2" eb="4">
      <t>シャシン</t>
    </rPh>
    <rPh sb="4" eb="5">
      <t>ハ</t>
    </rPh>
    <rPh sb="6" eb="7">
      <t>ツ</t>
    </rPh>
    <rPh sb="8" eb="9">
      <t>ラン</t>
    </rPh>
    <phoneticPr fontId="1"/>
  </si>
  <si>
    <t>担当者名</t>
    <rPh sb="0" eb="3">
      <t>タントウシャ</t>
    </rPh>
    <rPh sb="3" eb="4">
      <t>メイ</t>
    </rPh>
    <phoneticPr fontId="1"/>
  </si>
  <si>
    <t>　②情報管理が適正に
　行えるような設備
　（保管可能な書庫等）</t>
    <phoneticPr fontId="1"/>
  </si>
  <si>
    <t>　①補助事業者としての
　看板等</t>
    <phoneticPr fontId="1"/>
  </si>
  <si>
    <t>　③中小企業等の来訪、
　ＳＩＩや管轄官公庁等の
　検査や打合わせに
　対応できるスペース</t>
    <phoneticPr fontId="1"/>
  </si>
  <si>
    <t>商業登記簿謄本
（写し可）</t>
    <rPh sb="9" eb="10">
      <t>ウツ</t>
    </rPh>
    <rPh sb="11" eb="12">
      <t>カ</t>
    </rPh>
    <phoneticPr fontId="1"/>
  </si>
  <si>
    <t>補助事業の名称</t>
    <phoneticPr fontId="1"/>
  </si>
  <si>
    <t>支援対象地域</t>
    <phoneticPr fontId="1"/>
  </si>
  <si>
    <t>地域①</t>
    <rPh sb="0" eb="2">
      <t>チイキ</t>
    </rPh>
    <phoneticPr fontId="1"/>
  </si>
  <si>
    <t>申請者（法人・団体等）名</t>
    <rPh sb="0" eb="3">
      <t>シンセイシャ</t>
    </rPh>
    <rPh sb="4" eb="6">
      <t>ホウジン</t>
    </rPh>
    <rPh sb="7" eb="9">
      <t>ダンタイ</t>
    </rPh>
    <rPh sb="9" eb="10">
      <t>ナド</t>
    </rPh>
    <rPh sb="11" eb="12">
      <t>メイ</t>
    </rPh>
    <phoneticPr fontId="1"/>
  </si>
  <si>
    <t>法人番号</t>
    <rPh sb="0" eb="2">
      <t>ホウジン</t>
    </rPh>
    <rPh sb="2" eb="4">
      <t>バンゴウ</t>
    </rPh>
    <phoneticPr fontId="1"/>
  </si>
  <si>
    <t>代表者氏名</t>
    <rPh sb="0" eb="3">
      <t>ダイヒョウシャ</t>
    </rPh>
    <rPh sb="3" eb="5">
      <t>シメイ</t>
    </rPh>
    <phoneticPr fontId="1"/>
  </si>
  <si>
    <t>本社所在地</t>
    <rPh sb="0" eb="2">
      <t>ホンシャ</t>
    </rPh>
    <rPh sb="2" eb="5">
      <t>ショザイチ</t>
    </rPh>
    <phoneticPr fontId="1"/>
  </si>
  <si>
    <t>郵便番号</t>
    <rPh sb="0" eb="2">
      <t>ユウビン</t>
    </rPh>
    <rPh sb="2" eb="4">
      <t>バンゴウ</t>
    </rPh>
    <phoneticPr fontId="1"/>
  </si>
  <si>
    <t>本事業で担う役割</t>
    <rPh sb="0" eb="1">
      <t>ホン</t>
    </rPh>
    <rPh sb="1" eb="3">
      <t>ジギョウ</t>
    </rPh>
    <rPh sb="4" eb="5">
      <t>ニナ</t>
    </rPh>
    <rPh sb="6" eb="8">
      <t>ヤクワリ</t>
    </rPh>
    <phoneticPr fontId="1"/>
  </si>
  <si>
    <t>拠点名</t>
    <rPh sb="0" eb="2">
      <t>キョテン</t>
    </rPh>
    <rPh sb="2" eb="3">
      <t>メイ</t>
    </rPh>
    <phoneticPr fontId="1"/>
  </si>
  <si>
    <t>（２）体制内に含まれる専門家</t>
    <rPh sb="3" eb="5">
      <t>タイセイ</t>
    </rPh>
    <rPh sb="5" eb="6">
      <t>ナイ</t>
    </rPh>
    <rPh sb="7" eb="8">
      <t>フク</t>
    </rPh>
    <rPh sb="11" eb="14">
      <t>センモンカ</t>
    </rPh>
    <phoneticPr fontId="1"/>
  </si>
  <si>
    <t>（３）体制内に含まれる自治体関係者</t>
    <rPh sb="3" eb="5">
      <t>タイセイ</t>
    </rPh>
    <rPh sb="5" eb="6">
      <t>ナイ</t>
    </rPh>
    <rPh sb="7" eb="8">
      <t>フク</t>
    </rPh>
    <rPh sb="11" eb="14">
      <t>ジチタイ</t>
    </rPh>
    <rPh sb="14" eb="17">
      <t>カンケイシャ</t>
    </rPh>
    <phoneticPr fontId="1"/>
  </si>
  <si>
    <t>※自治体が申請する場合は、本項は記載不要。複数地域で支援を行う場合には全ての自治体関係者を記載すること。
　自治体担当者に事前にコンタクトのうえ、自治体の合意のもと記載すること。</t>
    <rPh sb="54" eb="57">
      <t>ジチタイ</t>
    </rPh>
    <rPh sb="57" eb="60">
      <t>タントウシャ</t>
    </rPh>
    <rPh sb="61" eb="63">
      <t>ジゼン</t>
    </rPh>
    <phoneticPr fontId="1"/>
  </si>
  <si>
    <t>自治体①</t>
    <rPh sb="0" eb="3">
      <t>ジチタイ</t>
    </rPh>
    <phoneticPr fontId="1"/>
  </si>
  <si>
    <t>自治体名</t>
    <rPh sb="0" eb="3">
      <t>ジチタイ</t>
    </rPh>
    <rPh sb="3" eb="4">
      <t>メイ</t>
    </rPh>
    <phoneticPr fontId="1"/>
  </si>
  <si>
    <t>担当部署名</t>
    <phoneticPr fontId="1"/>
  </si>
  <si>
    <t>電話番号</t>
    <phoneticPr fontId="1"/>
  </si>
  <si>
    <t>役割
（複数選択可）</t>
    <rPh sb="4" eb="6">
      <t>フクスウ</t>
    </rPh>
    <rPh sb="6" eb="8">
      <t>センタク</t>
    </rPh>
    <rPh sb="8" eb="9">
      <t>カ</t>
    </rPh>
    <phoneticPr fontId="1"/>
  </si>
  <si>
    <t>自治体②</t>
    <rPh sb="0" eb="3">
      <t>ジチタイ</t>
    </rPh>
    <phoneticPr fontId="1"/>
  </si>
  <si>
    <t>自治体③</t>
    <rPh sb="0" eb="3">
      <t>ジチタイ</t>
    </rPh>
    <phoneticPr fontId="1"/>
  </si>
  <si>
    <t>自治体④</t>
    <rPh sb="0" eb="3">
      <t>ジチタイ</t>
    </rPh>
    <phoneticPr fontId="1"/>
  </si>
  <si>
    <t>自治体⑤</t>
    <rPh sb="0" eb="3">
      <t>ジチタイ</t>
    </rPh>
    <phoneticPr fontId="1"/>
  </si>
  <si>
    <t>　　　（https://www.meti.go.jp/information_2/downloadfiles/R3kenpo.pdf）</t>
    <phoneticPr fontId="5"/>
  </si>
  <si>
    <r>
      <t>担当者 役職・氏名</t>
    </r>
    <r>
      <rPr>
        <sz val="9"/>
        <color theme="1"/>
        <rFont val="ＭＳ Ｐ明朝"/>
        <family val="1"/>
        <charset val="128"/>
      </rPr>
      <t>（任意）</t>
    </r>
    <rPh sb="4" eb="6">
      <t>ヤクショク</t>
    </rPh>
    <rPh sb="7" eb="8">
      <t>シ</t>
    </rPh>
    <phoneticPr fontId="1"/>
  </si>
  <si>
    <t>職員(事業責任者)</t>
    <rPh sb="0" eb="2">
      <t>ショクイン</t>
    </rPh>
    <rPh sb="3" eb="5">
      <t>ジギョウ</t>
    </rPh>
    <rPh sb="5" eb="8">
      <t>セキニンシャ</t>
    </rPh>
    <phoneticPr fontId="1"/>
  </si>
  <si>
    <t>① 消費税法における納税義務者とならない者</t>
    <phoneticPr fontId="1"/>
  </si>
  <si>
    <t>② 免税事業者</t>
    <phoneticPr fontId="1"/>
  </si>
  <si>
    <t>③ 簡易課税事業者</t>
    <phoneticPr fontId="1"/>
  </si>
  <si>
    <t>④ 国若しくは地方公共団体（特別会計を設けて事業を行う場合に限る）、消費税法別表第３に 掲げる法人</t>
    <phoneticPr fontId="1"/>
  </si>
  <si>
    <t>⑤ 国又は地方公共団体の一般会計である者</t>
    <phoneticPr fontId="1"/>
  </si>
  <si>
    <t>⑥ 課税事業者のうち課税売上割合が低い等の理由から、消費税仕入控除税額確定後の返還を 選択する者　　</t>
    <phoneticPr fontId="1"/>
  </si>
  <si>
    <t>消費税を補助対象に含める場合、事業者の属性</t>
    <rPh sb="0" eb="3">
      <t>ショウヒゼイ</t>
    </rPh>
    <rPh sb="4" eb="8">
      <t>ホジョタイショウ</t>
    </rPh>
    <rPh sb="9" eb="10">
      <t>フク</t>
    </rPh>
    <rPh sb="12" eb="14">
      <t>バアイ</t>
    </rPh>
    <rPh sb="15" eb="18">
      <t>ジギョウシャ</t>
    </rPh>
    <rPh sb="19" eb="21">
      <t>ゾクセイ</t>
    </rPh>
    <phoneticPr fontId="5"/>
  </si>
  <si>
    <t>9-2</t>
    <phoneticPr fontId="1"/>
  </si>
  <si>
    <t>拠点状況届出書（別添５）</t>
    <rPh sb="0" eb="2">
      <t>キョテン</t>
    </rPh>
    <rPh sb="2" eb="4">
      <t>ジョウキョウ</t>
    </rPh>
    <rPh sb="4" eb="7">
      <t>トドケデショ</t>
    </rPh>
    <rPh sb="8" eb="10">
      <t>ベツゾ</t>
    </rPh>
    <phoneticPr fontId="1"/>
  </si>
  <si>
    <t>※ No.1～No.8は１つのエクセルファイルで提出してください。
　　（シートをファイル内にコピーしたり別ファイルにしないでください）</t>
    <phoneticPr fontId="1"/>
  </si>
  <si>
    <t>集計欄は全て自動反映。</t>
    <rPh sb="0" eb="2">
      <t>シュウケイ</t>
    </rPh>
    <rPh sb="2" eb="3">
      <t>ラン</t>
    </rPh>
    <rPh sb="4" eb="5">
      <t>スベ</t>
    </rPh>
    <rPh sb="8" eb="10">
      <t>ハンエイ</t>
    </rPh>
    <phoneticPr fontId="1"/>
  </si>
  <si>
    <t>・専門家分類：支援を実施する職員の場合は「内部」、外部専門家の場合は「外部」を選択すること。</t>
    <rPh sb="1" eb="6">
      <t>センモンカブンルイ</t>
    </rPh>
    <rPh sb="7" eb="9">
      <t>シエン</t>
    </rPh>
    <rPh sb="10" eb="12">
      <t>ジッシ</t>
    </rPh>
    <rPh sb="14" eb="16">
      <t>ショクイン</t>
    </rPh>
    <rPh sb="17" eb="19">
      <t>バアイ</t>
    </rPh>
    <rPh sb="21" eb="23">
      <t>ナイブ</t>
    </rPh>
    <rPh sb="25" eb="30">
      <t>ガイブセンモンカ</t>
    </rPh>
    <rPh sb="31" eb="33">
      <t>バアイ</t>
    </rPh>
    <rPh sb="35" eb="37">
      <t>ガイブ</t>
    </rPh>
    <rPh sb="39" eb="41">
      <t>センタク</t>
    </rPh>
    <phoneticPr fontId="1"/>
  </si>
  <si>
    <t>・支援対象地域：事業所の所在地エリアを選択すること。</t>
    <rPh sb="1" eb="5">
      <t>シエンタイショウ</t>
    </rPh>
    <rPh sb="5" eb="7">
      <t>チイキ</t>
    </rPh>
    <rPh sb="8" eb="11">
      <t>ジギョウショ</t>
    </rPh>
    <rPh sb="12" eb="14">
      <t>ショザイ</t>
    </rPh>
    <rPh sb="19" eb="21">
      <t>センタク</t>
    </rPh>
    <phoneticPr fontId="1"/>
  </si>
  <si>
    <t>・拠点名：補助事業概要説明書(別添１)３の支援活動体制に記載の支援拠点をプルダウンから選択する。</t>
    <rPh sb="1" eb="4">
      <t>キョテンメイ</t>
    </rPh>
    <rPh sb="28" eb="30">
      <t>キサイ</t>
    </rPh>
    <rPh sb="31" eb="33">
      <t>シエン</t>
    </rPh>
    <phoneticPr fontId="1"/>
  </si>
  <si>
    <t>純利益</t>
    <rPh sb="0" eb="3">
      <t>ジュンリエキ</t>
    </rPh>
    <phoneticPr fontId="1"/>
  </si>
  <si>
    <t>前期</t>
    <rPh sb="0" eb="2">
      <t>ゼンキ</t>
    </rPh>
    <phoneticPr fontId="1"/>
  </si>
  <si>
    <t>純資産</t>
    <rPh sb="0" eb="3">
      <t>ジュンシサン</t>
    </rPh>
    <phoneticPr fontId="1"/>
  </si>
  <si>
    <t>前々期</t>
    <rPh sb="0" eb="3">
      <t>ゼンゼンキ</t>
    </rPh>
    <phoneticPr fontId="1"/>
  </si>
  <si>
    <t xml:space="preserve">経営基盤の状況
</t>
    <rPh sb="0" eb="2">
      <t>ケイエイ</t>
    </rPh>
    <rPh sb="2" eb="4">
      <t>キバン</t>
    </rPh>
    <rPh sb="5" eb="7">
      <t>ジョウキョウ</t>
    </rPh>
    <phoneticPr fontId="1"/>
  </si>
  <si>
    <t>技術士</t>
  </si>
  <si>
    <t>エネルギー管理士</t>
  </si>
  <si>
    <t>建築士</t>
  </si>
  <si>
    <t>建築設備士</t>
  </si>
  <si>
    <t>ガス主任技術者</t>
  </si>
  <si>
    <t>電気主任技術者</t>
  </si>
  <si>
    <t>電気工事施工管理技士</t>
  </si>
  <si>
    <t>ボイラー・タービン主任技術者</t>
  </si>
  <si>
    <t>管工事施工管理技士</t>
  </si>
  <si>
    <t>計画支援者数</t>
    <rPh sb="0" eb="6">
      <t>ケイカクシエンシャスウ</t>
    </rPh>
    <phoneticPr fontId="1"/>
  </si>
  <si>
    <t>実績支援者数</t>
    <rPh sb="0" eb="2">
      <t>ジッセキ</t>
    </rPh>
    <rPh sb="2" eb="6">
      <t>シエンシャスウ</t>
    </rPh>
    <phoneticPr fontId="1"/>
  </si>
  <si>
    <t>１．申請者の概要</t>
    <rPh sb="6" eb="8">
      <t>ガイヨウ</t>
    </rPh>
    <phoneticPr fontId="1"/>
  </si>
  <si>
    <t>実施体制</t>
    <phoneticPr fontId="1"/>
  </si>
  <si>
    <t>計画額</t>
    <rPh sb="0" eb="2">
      <t>ケイカク</t>
    </rPh>
    <rPh sb="2" eb="3">
      <t>ガク</t>
    </rPh>
    <phoneticPr fontId="1"/>
  </si>
  <si>
    <t>実績額</t>
    <rPh sb="0" eb="2">
      <t>ジッセキ</t>
    </rPh>
    <rPh sb="2" eb="3">
      <t>ガク</t>
    </rPh>
    <phoneticPr fontId="1"/>
  </si>
  <si>
    <t>営業利益</t>
    <rPh sb="0" eb="4">
      <t>エイギョウリエキ</t>
    </rPh>
    <phoneticPr fontId="1"/>
  </si>
  <si>
    <t>Ｈ３１年度事業</t>
    <rPh sb="3" eb="5">
      <t>ネンド</t>
    </rPh>
    <rPh sb="5" eb="7">
      <t>ジギョウ</t>
    </rPh>
    <phoneticPr fontId="1"/>
  </si>
  <si>
    <t>Ｒ２年度事業</t>
    <rPh sb="2" eb="4">
      <t>ネンド</t>
    </rPh>
    <rPh sb="4" eb="6">
      <t>ジギョウ</t>
    </rPh>
    <phoneticPr fontId="1"/>
  </si>
  <si>
    <t>Ｒ３年度事業</t>
    <phoneticPr fontId="1"/>
  </si>
  <si>
    <t>支援実施の
可能性</t>
    <rPh sb="0" eb="2">
      <t>シエン</t>
    </rPh>
    <rPh sb="2" eb="4">
      <t>ジッシ</t>
    </rPh>
    <rPh sb="6" eb="9">
      <t>カノウセイ</t>
    </rPh>
    <phoneticPr fontId="5"/>
  </si>
  <si>
    <t>支援対象者（予定）一覧</t>
    <rPh sb="0" eb="2">
      <t>シエン</t>
    </rPh>
    <rPh sb="2" eb="5">
      <t>タイショウシャ</t>
    </rPh>
    <rPh sb="6" eb="8">
      <t>ヨテイ</t>
    </rPh>
    <rPh sb="9" eb="11">
      <t>イチラン</t>
    </rPh>
    <phoneticPr fontId="5"/>
  </si>
  <si>
    <r>
      <t>支援対象者
（予定）名</t>
    </r>
    <r>
      <rPr>
        <vertAlign val="superscript"/>
        <sz val="12"/>
        <rFont val="ＭＳ Ｐ明朝"/>
        <family val="1"/>
        <charset val="128"/>
      </rPr>
      <t>※2</t>
    </r>
    <rPh sb="0" eb="2">
      <t>シエン</t>
    </rPh>
    <rPh sb="2" eb="5">
      <t>タイショウシャ</t>
    </rPh>
    <rPh sb="7" eb="9">
      <t>ヨテイ</t>
    </rPh>
    <rPh sb="10" eb="11">
      <t>メイ</t>
    </rPh>
    <phoneticPr fontId="5"/>
  </si>
  <si>
    <t>■ 拠点情報 No.1</t>
    <rPh sb="2" eb="6">
      <t>キョテンジョウホウ</t>
    </rPh>
    <phoneticPr fontId="1"/>
  </si>
  <si>
    <t>■ 拠点情報 No.3</t>
    <rPh sb="2" eb="6">
      <t>キョテンジョウホウ</t>
    </rPh>
    <phoneticPr fontId="1"/>
  </si>
  <si>
    <t>■ 拠点情報 No.2</t>
    <rPh sb="2" eb="6">
      <t>キョテンジョウホウ</t>
    </rPh>
    <phoneticPr fontId="1"/>
  </si>
  <si>
    <t>支援対象者（予定）一覧 （別添４）</t>
    <rPh sb="2" eb="5">
      <t>タイショウシャ</t>
    </rPh>
    <rPh sb="6" eb="8">
      <t>ヨテイ</t>
    </rPh>
    <rPh sb="13" eb="15">
      <t>ベッテン</t>
    </rPh>
    <phoneticPr fontId="1"/>
  </si>
  <si>
    <t>電気工事士（1種）</t>
    <phoneticPr fontId="1"/>
  </si>
  <si>
    <t>公認会計士</t>
    <phoneticPr fontId="1"/>
  </si>
  <si>
    <t>中小企業診断士</t>
    <phoneticPr fontId="1"/>
  </si>
  <si>
    <t>社会保険労務士</t>
    <phoneticPr fontId="1"/>
  </si>
  <si>
    <t>ファイナンシャルプランニング技能士</t>
    <phoneticPr fontId="1"/>
  </si>
  <si>
    <t>行政書士</t>
    <phoneticPr fontId="1"/>
  </si>
  <si>
    <t>省エネに関する
資格該当累計数</t>
    <rPh sb="0" eb="1">
      <t>ショウ</t>
    </rPh>
    <rPh sb="4" eb="5">
      <t>カン</t>
    </rPh>
    <phoneticPr fontId="1"/>
  </si>
  <si>
    <t>経営に関する
資格該当累計数</t>
    <rPh sb="0" eb="2">
      <t>ケイエイ</t>
    </rPh>
    <rPh sb="3" eb="4">
      <t>カン</t>
    </rPh>
    <phoneticPr fontId="1"/>
  </si>
  <si>
    <t>職員旅費</t>
    <rPh sb="0" eb="4">
      <t>ショクインリョヒ</t>
    </rPh>
    <phoneticPr fontId="1"/>
  </si>
  <si>
    <t>エネルギー国家資格</t>
    <rPh sb="5" eb="9">
      <t>コッカシカク</t>
    </rPh>
    <phoneticPr fontId="5"/>
  </si>
  <si>
    <t>経営国家資格</t>
    <rPh sb="0" eb="2">
      <t>ケイエイ</t>
    </rPh>
    <rPh sb="2" eb="6">
      <t>コッカシカク</t>
    </rPh>
    <phoneticPr fontId="5"/>
  </si>
  <si>
    <t>※要件を満たすことがわかる写真データを貼り付けること。</t>
    <rPh sb="1" eb="3">
      <t>ヨウケン</t>
    </rPh>
    <rPh sb="4" eb="5">
      <t>ミ</t>
    </rPh>
    <rPh sb="13" eb="15">
      <t>シャシン</t>
    </rPh>
    <rPh sb="19" eb="20">
      <t>ハ</t>
    </rPh>
    <rPh sb="21" eb="22">
      <t>ツ</t>
    </rPh>
    <phoneticPr fontId="1"/>
  </si>
  <si>
    <t>過去実績
（直近３年間）</t>
    <rPh sb="0" eb="4">
      <t>カコジッセキ</t>
    </rPh>
    <rPh sb="6" eb="8">
      <t>チョッキン</t>
    </rPh>
    <rPh sb="8" eb="11">
      <t>サンネンカン</t>
    </rPh>
    <phoneticPr fontId="1"/>
  </si>
  <si>
    <t>今年度計画額</t>
    <rPh sb="0" eb="3">
      <t>コンネンド</t>
    </rPh>
    <rPh sb="3" eb="6">
      <t>ケイカクガク</t>
    </rPh>
    <phoneticPr fontId="1"/>
  </si>
  <si>
    <t>今年度計画支援者数</t>
    <rPh sb="0" eb="3">
      <t>コンネンド</t>
    </rPh>
    <rPh sb="3" eb="5">
      <t>ケイカク</t>
    </rPh>
    <rPh sb="5" eb="8">
      <t>シエンシャ</t>
    </rPh>
    <rPh sb="8" eb="9">
      <t>スウ</t>
    </rPh>
    <phoneticPr fontId="1"/>
  </si>
  <si>
    <t>司法書士</t>
    <rPh sb="0" eb="4">
      <t>シホウショシ</t>
    </rPh>
    <phoneticPr fontId="1"/>
  </si>
  <si>
    <t>税理士</t>
    <rPh sb="0" eb="3">
      <t>ゼイリシ</t>
    </rPh>
    <phoneticPr fontId="1"/>
  </si>
  <si>
    <t>③外部団体等との打ち合わせ</t>
    <rPh sb="1" eb="3">
      <t>ガイブ</t>
    </rPh>
    <rPh sb="3" eb="5">
      <t>ダンタイ</t>
    </rPh>
    <rPh sb="5" eb="6">
      <t>トウ</t>
    </rPh>
    <rPh sb="8" eb="9">
      <t>ウ</t>
    </rPh>
    <rPh sb="10" eb="11">
      <t>ア</t>
    </rPh>
    <phoneticPr fontId="1"/>
  </si>
  <si>
    <t>④掘り起こし</t>
    <rPh sb="1" eb="2">
      <t>ホ</t>
    </rPh>
    <rPh sb="3" eb="4">
      <t>オ</t>
    </rPh>
    <phoneticPr fontId="1"/>
  </si>
  <si>
    <t>詳細説明</t>
    <rPh sb="0" eb="2">
      <t>ショウサイ</t>
    </rPh>
    <rPh sb="2" eb="4">
      <t>セツメイ</t>
    </rPh>
    <phoneticPr fontId="1"/>
  </si>
  <si>
    <t>２．支援活動体制</t>
    <phoneticPr fontId="1"/>
  </si>
  <si>
    <t>３-２．支援計画・事業実施体制等</t>
    <rPh sb="4" eb="6">
      <t>シエン</t>
    </rPh>
    <rPh sb="6" eb="8">
      <t>ケイカク</t>
    </rPh>
    <rPh sb="15" eb="16">
      <t>トウ</t>
    </rPh>
    <phoneticPr fontId="1"/>
  </si>
  <si>
    <t>役職</t>
    <rPh sb="0" eb="2">
      <t>ヤクショク</t>
    </rPh>
    <phoneticPr fontId="1"/>
  </si>
  <si>
    <t>①補助事業に従事する担当者名（職員、事務補助員）</t>
    <rPh sb="10" eb="13">
      <t>タントウシャ</t>
    </rPh>
    <rPh sb="13" eb="14">
      <t>メイ</t>
    </rPh>
    <rPh sb="15" eb="17">
      <t>ショクイン</t>
    </rPh>
    <rPh sb="18" eb="20">
      <t>ジム</t>
    </rPh>
    <rPh sb="20" eb="22">
      <t>ホジョ</t>
    </rPh>
    <rPh sb="22" eb="23">
      <t>イン</t>
    </rPh>
    <phoneticPr fontId="1"/>
  </si>
  <si>
    <t>４．事業スケジュール</t>
    <phoneticPr fontId="1"/>
  </si>
  <si>
    <t>本シート作成前に、以下のシートを先に記載すること。
◆補助事業概要説明書(別添１)1～3　◆人件費単価計算書（別添2-1）　◆支出計画書（別添2-2）</t>
    <rPh sb="63" eb="68">
      <t>シシュツケイカクショ</t>
    </rPh>
    <rPh sb="69" eb="71">
      <t>ベツゾ</t>
    </rPh>
    <phoneticPr fontId="1"/>
  </si>
  <si>
    <t>専門家謝金</t>
    <rPh sb="0" eb="3">
      <t>センモンカ</t>
    </rPh>
    <rPh sb="3" eb="5">
      <t>シャキン</t>
    </rPh>
    <phoneticPr fontId="1"/>
  </si>
  <si>
    <t>専門家旅費</t>
    <rPh sb="0" eb="3">
      <t>センモンカ</t>
    </rPh>
    <rPh sb="3" eb="5">
      <t>リョヒ</t>
    </rPh>
    <phoneticPr fontId="1"/>
  </si>
  <si>
    <t>合計</t>
    <rPh sb="0" eb="2">
      <t>ゴウケイ</t>
    </rPh>
    <phoneticPr fontId="1"/>
  </si>
  <si>
    <t>本事業期間中の事業資金が調達できる根拠</t>
    <rPh sb="0" eb="1">
      <t>ホン</t>
    </rPh>
    <rPh sb="1" eb="4">
      <t>キカンチュウ</t>
    </rPh>
    <rPh sb="5" eb="7">
      <t>ジギョウ</t>
    </rPh>
    <rPh sb="7" eb="9">
      <t>シキン</t>
    </rPh>
    <rPh sb="10" eb="12">
      <t>チョウタツ</t>
    </rPh>
    <rPh sb="15" eb="17">
      <t>コンキョ</t>
    </rPh>
    <phoneticPr fontId="1"/>
  </si>
  <si>
    <t>本事業に関する宣伝・広報に係る計画</t>
    <rPh sb="0" eb="3">
      <t>ホンジギョウ</t>
    </rPh>
    <rPh sb="4" eb="5">
      <t>カン</t>
    </rPh>
    <rPh sb="7" eb="9">
      <t>センデン</t>
    </rPh>
    <rPh sb="10" eb="12">
      <t>コウホウ</t>
    </rPh>
    <rPh sb="13" eb="14">
      <t>カカ</t>
    </rPh>
    <rPh sb="15" eb="17">
      <t>ケイカク</t>
    </rPh>
    <phoneticPr fontId="1"/>
  </si>
  <si>
    <t>個社未定</t>
    <rPh sb="0" eb="4">
      <t>コシャミテイ</t>
    </rPh>
    <phoneticPr fontId="1"/>
  </si>
  <si>
    <t>※2 支援を予定する中小企業等名は、具体名が挙げられる場合は企業名を記載し、特定できない場合は「個社未定」と記載すること。</t>
    <phoneticPr fontId="1"/>
  </si>
  <si>
    <t>支援実現の可能性
選択項目</t>
    <rPh sb="0" eb="4">
      <t>シエンジツゲン</t>
    </rPh>
    <rPh sb="5" eb="8">
      <t>カノウセイ</t>
    </rPh>
    <rPh sb="9" eb="11">
      <t>センタク</t>
    </rPh>
    <rPh sb="11" eb="13">
      <t>コウモク</t>
    </rPh>
    <phoneticPr fontId="5"/>
  </si>
  <si>
    <t>1.実施同意が取れている</t>
    <phoneticPr fontId="1"/>
  </si>
  <si>
    <t>2.本事業の説明を行い、実施意向を確認している</t>
    <phoneticPr fontId="1"/>
  </si>
  <si>
    <t>3.近く事業説明を行う予定である</t>
    <phoneticPr fontId="1"/>
  </si>
  <si>
    <t>4.接触を図っている段階である</t>
    <phoneticPr fontId="1"/>
  </si>
  <si>
    <t>計画支援者数</t>
    <rPh sb="0" eb="2">
      <t>ケイカク</t>
    </rPh>
    <rPh sb="2" eb="6">
      <t>シエンシャスウ</t>
    </rPh>
    <phoneticPr fontId="1"/>
  </si>
  <si>
    <t>未定割合</t>
    <rPh sb="0" eb="2">
      <t>ミテイ</t>
    </rPh>
    <rPh sb="2" eb="4">
      <t>ワリアイ</t>
    </rPh>
    <phoneticPr fontId="1"/>
  </si>
  <si>
    <t>【集計】</t>
    <rPh sb="1" eb="3">
      <t>シュウケイ</t>
    </rPh>
    <phoneticPr fontId="1"/>
  </si>
  <si>
    <t>■事業運営に係る人件費（職員によるコーディネートの時間は除く）</t>
    <rPh sb="1" eb="5">
      <t>ジギョウウンエイ</t>
    </rPh>
    <rPh sb="6" eb="7">
      <t>カカワ</t>
    </rPh>
    <rPh sb="8" eb="11">
      <t>ジンケンヒ</t>
    </rPh>
    <rPh sb="12" eb="14">
      <t>ショクイン</t>
    </rPh>
    <rPh sb="25" eb="27">
      <t>ジカン</t>
    </rPh>
    <rPh sb="28" eb="29">
      <t>ノゾ</t>
    </rPh>
    <phoneticPr fontId="1"/>
  </si>
  <si>
    <t>その他諸経費</t>
    <rPh sb="2" eb="3">
      <t>タ</t>
    </rPh>
    <rPh sb="3" eb="6">
      <t>ショケイヒ</t>
    </rPh>
    <phoneticPr fontId="1"/>
  </si>
  <si>
    <t>Ｈ３１年度</t>
    <phoneticPr fontId="1"/>
  </si>
  <si>
    <t>内部専門家数</t>
    <rPh sb="0" eb="5">
      <t>ナイブセンモンカ</t>
    </rPh>
    <rPh sb="5" eb="6">
      <t>スウ</t>
    </rPh>
    <phoneticPr fontId="1"/>
  </si>
  <si>
    <t>外部専門家数</t>
    <rPh sb="0" eb="2">
      <t>ガイブ</t>
    </rPh>
    <phoneticPr fontId="1"/>
  </si>
  <si>
    <t>その他の資格等保有者および経歴書対応者</t>
    <rPh sb="2" eb="3">
      <t>タ</t>
    </rPh>
    <rPh sb="4" eb="7">
      <t>シカクトウ</t>
    </rPh>
    <rPh sb="7" eb="10">
      <t>ホユウシャ</t>
    </rPh>
    <rPh sb="13" eb="16">
      <t>ケイレキショ</t>
    </rPh>
    <rPh sb="16" eb="19">
      <t>タイオウシャ</t>
    </rPh>
    <phoneticPr fontId="1"/>
  </si>
  <si>
    <t>1回の診断に係る
専門家人数ごとの
支援対象者数</t>
    <rPh sb="1" eb="2">
      <t>カイ</t>
    </rPh>
    <rPh sb="3" eb="5">
      <t>シンダン</t>
    </rPh>
    <rPh sb="6" eb="7">
      <t>カカワ</t>
    </rPh>
    <rPh sb="9" eb="14">
      <t>センモンカニンズウ</t>
    </rPh>
    <rPh sb="18" eb="24">
      <t>シエンタイショウシャスウ</t>
    </rPh>
    <phoneticPr fontId="1"/>
  </si>
  <si>
    <t>1回の支援に係る
専門家人数ごとの
支援対象者数</t>
    <rPh sb="1" eb="2">
      <t>カイ</t>
    </rPh>
    <rPh sb="3" eb="5">
      <t>シエン</t>
    </rPh>
    <rPh sb="6" eb="7">
      <t>カカワ</t>
    </rPh>
    <rPh sb="9" eb="14">
      <t>センモンカニンズウ</t>
    </rPh>
    <rPh sb="18" eb="24">
      <t>シエンタイショウシャスウ</t>
    </rPh>
    <phoneticPr fontId="1"/>
  </si>
  <si>
    <t>■職員のコーディネートに係る人件費、職員旅費</t>
    <rPh sb="1" eb="3">
      <t>ショクイン</t>
    </rPh>
    <rPh sb="12" eb="13">
      <t>カカワ</t>
    </rPh>
    <rPh sb="14" eb="17">
      <t>ジンケンヒ</t>
    </rPh>
    <rPh sb="18" eb="22">
      <t>ショクインリョヒ</t>
    </rPh>
    <phoneticPr fontId="1"/>
  </si>
  <si>
    <t>コーディネート
予定者数</t>
    <rPh sb="8" eb="10">
      <t>ヨテイ</t>
    </rPh>
    <rPh sb="10" eb="12">
      <t>シャスウ</t>
    </rPh>
    <phoneticPr fontId="1"/>
  </si>
  <si>
    <t>郵送費</t>
    <rPh sb="0" eb="3">
      <t>ユウソウヒ</t>
    </rPh>
    <phoneticPr fontId="1"/>
  </si>
  <si>
    <t>その他1</t>
    <rPh sb="2" eb="3">
      <t>タ</t>
    </rPh>
    <phoneticPr fontId="1"/>
  </si>
  <si>
    <t>その他2</t>
    <rPh sb="2" eb="3">
      <t>タ</t>
    </rPh>
    <phoneticPr fontId="1"/>
  </si>
  <si>
    <t>その他3</t>
    <phoneticPr fontId="1"/>
  </si>
  <si>
    <t>その他4</t>
    <phoneticPr fontId="1"/>
  </si>
  <si>
    <t>外部専門家謝金</t>
    <rPh sb="0" eb="5">
      <t>ガイブセンモンカ</t>
    </rPh>
    <rPh sb="5" eb="7">
      <t>シャキン</t>
    </rPh>
    <phoneticPr fontId="1"/>
  </si>
  <si>
    <t>外部専門家旅費</t>
    <rPh sb="0" eb="5">
      <t>ガイブセンモンカ</t>
    </rPh>
    <rPh sb="5" eb="7">
      <t>リョヒ</t>
    </rPh>
    <phoneticPr fontId="1"/>
  </si>
  <si>
    <t>その他3</t>
    <rPh sb="2" eb="3">
      <t>タ</t>
    </rPh>
    <phoneticPr fontId="1"/>
  </si>
  <si>
    <t>支援対象者の掘り起こし方法や、
掘り起こしに活用できる他団体（金融機関、
その他中小企業支援機関等）とのネットワーク</t>
    <rPh sb="11" eb="13">
      <t>ホウホウ</t>
    </rPh>
    <rPh sb="16" eb="17">
      <t>ホ</t>
    </rPh>
    <rPh sb="18" eb="19">
      <t>オ</t>
    </rPh>
    <phoneticPr fontId="1"/>
  </si>
  <si>
    <t>その他2</t>
    <rPh sb="2" eb="3">
      <t>タ</t>
    </rPh>
    <phoneticPr fontId="1"/>
  </si>
  <si>
    <t>その他3</t>
    <rPh sb="2" eb="3">
      <t>タ</t>
    </rPh>
    <phoneticPr fontId="1"/>
  </si>
  <si>
    <t>代表者名</t>
    <rPh sb="0" eb="3">
      <t>ダイヒョウシャ</t>
    </rPh>
    <rPh sb="3" eb="4">
      <t>メイ</t>
    </rPh>
    <phoneticPr fontId="1"/>
  </si>
  <si>
    <t>【省エネ診断】</t>
    <rPh sb="1" eb="2">
      <t>ショウ</t>
    </rPh>
    <rPh sb="4" eb="6">
      <t>シンダン</t>
    </rPh>
    <phoneticPr fontId="1"/>
  </si>
  <si>
    <t>【省エネ支援】</t>
    <rPh sb="1" eb="2">
      <t>ショウ</t>
    </rPh>
    <rPh sb="4" eb="6">
      <t>シエン</t>
    </rPh>
    <phoneticPr fontId="1"/>
  </si>
  <si>
    <t>拠点住所</t>
    <rPh sb="0" eb="2">
      <t>キョテン</t>
    </rPh>
    <rPh sb="2" eb="4">
      <t>ジュウショ</t>
    </rPh>
    <phoneticPr fontId="1"/>
  </si>
  <si>
    <t>【使用見込みのあるオンラインツール名：　　　　　　　　　　　　　　　　　　　　　　　　　】</t>
    <rPh sb="1" eb="3">
      <t>シヨウ</t>
    </rPh>
    <rPh sb="3" eb="5">
      <t>ミコ</t>
    </rPh>
    <rPh sb="17" eb="18">
      <t>メイ</t>
    </rPh>
    <phoneticPr fontId="1"/>
  </si>
  <si>
    <t>入力不要。（別添１）1の事業名を自動反映。</t>
    <rPh sb="0" eb="4">
      <t>ニュウリョクフヨウ</t>
    </rPh>
    <rPh sb="6" eb="8">
      <t>ベッテン</t>
    </rPh>
    <rPh sb="12" eb="15">
      <t>ジギョウメイ</t>
    </rPh>
    <rPh sb="16" eb="18">
      <t>ジドウ</t>
    </rPh>
    <rPh sb="18" eb="20">
      <t>ハンエイ</t>
    </rPh>
    <phoneticPr fontId="1"/>
  </si>
  <si>
    <t xml:space="preserve">
令和３年度　中小企業等に対するエネルギー利用最適化推進事業費補助金
（地域プラットフォーム構築事業）交付申請書</t>
    <rPh sb="1" eb="3">
      <t>レイワ</t>
    </rPh>
    <phoneticPr fontId="1"/>
  </si>
  <si>
    <t>　中小企業等に対するエネルギー利用最適化推進事業費補助金（地域プラットフォーム構築事業）交付規程（ＳＩＩ－ＢＮＡ２１０－０１－２１０４０２－Ｒ。以下「交付規程」という。）第５条の規定に基づき、下記のとおり申請します。
　なお、補助金等に係る予算の執行の適正化に関する法律（昭和３０年法律第１７９号）、補助金等に係る予算の執行の適正化に関する法律施行令（昭和３０年政令第２５５号）、中小企業等に対するエネルギー利用最適化推進事業費補助金交付要綱（２０２１０１２５財資第２号）及び交付規程の定めるところに従うことを承知の上、申請します。</t>
    <phoneticPr fontId="1"/>
  </si>
  <si>
    <t>※1　各地域（都道府県）ごとに7者以上の中小企業等を支援すること。</t>
    <phoneticPr fontId="1"/>
  </si>
  <si>
    <r>
      <rPr>
        <b/>
        <sz val="10"/>
        <color rgb="FFFF0000"/>
        <rFont val="ＭＳ Ｐ明朝"/>
        <family val="1"/>
        <charset val="128"/>
      </rPr>
      <t>前々期</t>
    </r>
    <r>
      <rPr>
        <sz val="10"/>
        <color theme="1"/>
        <rFont val="ＭＳ Ｐ明朝"/>
        <family val="1"/>
        <charset val="128"/>
      </rPr>
      <t>の決算書内容に基づき、「純資産」「営業利益」「純利益」を入力すること。</t>
    </r>
    <rPh sb="0" eb="2">
      <t>ゼンゼン</t>
    </rPh>
    <rPh sb="2" eb="3">
      <t>キ</t>
    </rPh>
    <rPh sb="4" eb="7">
      <t>ケッサンショ</t>
    </rPh>
    <rPh sb="7" eb="9">
      <t>ナイヨウ</t>
    </rPh>
    <rPh sb="10" eb="11">
      <t>モト</t>
    </rPh>
    <rPh sb="15" eb="18">
      <t>ジュンシサン</t>
    </rPh>
    <rPh sb="20" eb="24">
      <t>エイギョウリエキ</t>
    </rPh>
    <rPh sb="26" eb="29">
      <t>ジュンリエキ</t>
    </rPh>
    <rPh sb="31" eb="33">
      <t>ニュウリョク</t>
    </rPh>
    <phoneticPr fontId="1"/>
  </si>
  <si>
    <r>
      <rPr>
        <b/>
        <sz val="10"/>
        <color rgb="FFFF0000"/>
        <rFont val="ＭＳ Ｐ明朝"/>
        <family val="1"/>
        <charset val="128"/>
      </rPr>
      <t>前期</t>
    </r>
    <r>
      <rPr>
        <sz val="10"/>
        <color theme="1"/>
        <rFont val="ＭＳ Ｐ明朝"/>
        <family val="1"/>
        <charset val="128"/>
      </rPr>
      <t>の決算書内容に基づき、「純資産」「営業利益」「純利益」を入力すること。</t>
    </r>
    <rPh sb="0" eb="2">
      <t>ゼンキ</t>
    </rPh>
    <rPh sb="1" eb="2">
      <t>キ</t>
    </rPh>
    <rPh sb="3" eb="6">
      <t>ケッサンショ</t>
    </rPh>
    <rPh sb="6" eb="8">
      <t>ナイヨウ</t>
    </rPh>
    <rPh sb="9" eb="10">
      <t>モト</t>
    </rPh>
    <rPh sb="14" eb="17">
      <t>ジュンシサン</t>
    </rPh>
    <rPh sb="19" eb="23">
      <t>エイギョウリエキ</t>
    </rPh>
    <rPh sb="25" eb="28">
      <t>ジュンリエキ</t>
    </rPh>
    <rPh sb="30" eb="32">
      <t>ニュウリョク</t>
    </rPh>
    <phoneticPr fontId="1"/>
  </si>
  <si>
    <t>（別添５）</t>
    <rPh sb="1" eb="3">
      <t>ベッテン</t>
    </rPh>
    <phoneticPr fontId="5"/>
  </si>
  <si>
    <t>9-1</t>
    <phoneticPr fontId="1"/>
  </si>
  <si>
    <t>※国家資格を保有していない場合は「経歴書参照」を選択</t>
    <phoneticPr fontId="1"/>
  </si>
  <si>
    <t>その他資格は
下記に記載</t>
    <rPh sb="2" eb="3">
      <t>タ</t>
    </rPh>
    <rPh sb="3" eb="5">
      <t>シカク</t>
    </rPh>
    <rPh sb="10" eb="12">
      <t>キサイ</t>
    </rPh>
    <phoneticPr fontId="1"/>
  </si>
  <si>
    <t>※その他類する資格については「その他」を選択し、記載欄に入力</t>
    <rPh sb="17" eb="18">
      <t>タ</t>
    </rPh>
    <rPh sb="20" eb="22">
      <t>センタク</t>
    </rPh>
    <rPh sb="24" eb="27">
      <t>キサイラン</t>
    </rPh>
    <phoneticPr fontId="1"/>
  </si>
  <si>
    <t>メールアドレス</t>
    <phoneticPr fontId="1"/>
  </si>
  <si>
    <t>専門家旅費
合計（円）</t>
    <rPh sb="0" eb="3">
      <t>センモンカ</t>
    </rPh>
    <rPh sb="3" eb="5">
      <t>リョヒ</t>
    </rPh>
    <rPh sb="6" eb="8">
      <t>ゴウケイ</t>
    </rPh>
    <rPh sb="9" eb="10">
      <t>エン</t>
    </rPh>
    <phoneticPr fontId="1"/>
  </si>
  <si>
    <t>支援先負担額
合計（円）</t>
    <rPh sb="0" eb="3">
      <t>シエンサキ</t>
    </rPh>
    <rPh sb="3" eb="6">
      <t>フタンガク</t>
    </rPh>
    <rPh sb="7" eb="9">
      <t>ゴウケイ</t>
    </rPh>
    <rPh sb="10" eb="11">
      <t>エン</t>
    </rPh>
    <phoneticPr fontId="1"/>
  </si>
  <si>
    <t>訪問1回あたりの
従事時間（時間/回）</t>
    <rPh sb="0" eb="2">
      <t>ホウモン</t>
    </rPh>
    <rPh sb="3" eb="4">
      <t>カイ</t>
    </rPh>
    <rPh sb="9" eb="11">
      <t>ジュウジ</t>
    </rPh>
    <rPh sb="11" eb="13">
      <t>ジカン</t>
    </rPh>
    <rPh sb="14" eb="16">
      <t>ジカン</t>
    </rPh>
    <rPh sb="17" eb="18">
      <t>カイ</t>
    </rPh>
    <phoneticPr fontId="1"/>
  </si>
  <si>
    <t>支援先負担額（円）</t>
    <rPh sb="7" eb="8">
      <t>エン</t>
    </rPh>
    <phoneticPr fontId="1"/>
  </si>
  <si>
    <t>旅費合計（円）</t>
    <rPh sb="0" eb="2">
      <t>リョヒ</t>
    </rPh>
    <rPh sb="2" eb="4">
      <t>ゴウケイ</t>
    </rPh>
    <rPh sb="5" eb="6">
      <t>エン</t>
    </rPh>
    <phoneticPr fontId="1"/>
  </si>
  <si>
    <t>　④オンライン環境状況
※連絡会・セミナー・報告会でオンライン活用の可能性がある場合は添付
（執務スペース・PC設備等）</t>
    <rPh sb="7" eb="9">
      <t>カンキョウ</t>
    </rPh>
    <rPh sb="9" eb="11">
      <t>ジョウキョウ</t>
    </rPh>
    <rPh sb="14" eb="17">
      <t>レンラクカイ</t>
    </rPh>
    <rPh sb="23" eb="26">
      <t>ホウコクカイ</t>
    </rPh>
    <rPh sb="32" eb="34">
      <t>カツヨウ</t>
    </rPh>
    <rPh sb="35" eb="38">
      <t>カノウセイ</t>
    </rPh>
    <rPh sb="41" eb="43">
      <t>バアイ</t>
    </rPh>
    <rPh sb="44" eb="46">
      <t>テンプ</t>
    </rPh>
    <rPh sb="48" eb="50">
      <t>シツム</t>
    </rPh>
    <rPh sb="57" eb="59">
      <t>セツビ</t>
    </rPh>
    <rPh sb="59" eb="60">
      <t>トウ</t>
    </rPh>
    <phoneticPr fontId="1"/>
  </si>
  <si>
    <t>代表理事　　村上　孝　殿</t>
    <rPh sb="6" eb="8">
      <t>ムラカミ</t>
    </rPh>
    <rPh sb="9" eb="10">
      <t>タカシ</t>
    </rPh>
    <rPh sb="11" eb="12">
      <t>ドノ</t>
    </rPh>
    <phoneticPr fontId="1"/>
  </si>
  <si>
    <t>Ｈ３０年度</t>
    <phoneticPr fontId="1"/>
  </si>
  <si>
    <t>Ｒ２年度</t>
    <phoneticPr fontId="1"/>
  </si>
  <si>
    <t>専門
区分</t>
    <rPh sb="0" eb="2">
      <t>センモン</t>
    </rPh>
    <rPh sb="3" eb="5">
      <t>クブン</t>
    </rPh>
    <phoneticPr fontId="1"/>
  </si>
  <si>
    <t>入力不要。４.補助金交付申請額（１）～（３）の金額は、「様式第1（別紙１）」の各金額を自動反映。</t>
    <phoneticPr fontId="1"/>
  </si>
  <si>
    <r>
      <t>事業完了日は補助期間内（</t>
    </r>
    <r>
      <rPr>
        <b/>
        <sz val="11"/>
        <color rgb="FFFF0000"/>
        <rFont val="ＭＳ 明朝"/>
        <family val="1"/>
        <charset val="128"/>
      </rPr>
      <t>令和4年1月31日まで</t>
    </r>
    <r>
      <rPr>
        <sz val="11"/>
        <color theme="1"/>
        <rFont val="ＭＳ 明朝"/>
        <family val="1"/>
        <charset val="128"/>
      </rPr>
      <t>）に設定すること。</t>
    </r>
    <rPh sb="12" eb="14">
      <t>レイワ</t>
    </rPh>
    <phoneticPr fontId="1"/>
  </si>
  <si>
    <t>（１）省エネお助け隊</t>
    <rPh sb="3" eb="4">
      <t>ショウ</t>
    </rPh>
    <rPh sb="7" eb="8">
      <t>タス</t>
    </rPh>
    <rPh sb="9" eb="10">
      <t>タイ</t>
    </rPh>
    <phoneticPr fontId="1"/>
  </si>
  <si>
    <t>②支援拠点と駐在する省エネお助け隊担当者</t>
    <rPh sb="10" eb="11">
      <t>ショウ</t>
    </rPh>
    <rPh sb="14" eb="15">
      <t>タス</t>
    </rPh>
    <rPh sb="16" eb="17">
      <t>タイ</t>
    </rPh>
    <phoneticPr fontId="1"/>
  </si>
  <si>
    <r>
      <t xml:space="preserve">
支援対象地域の自治体担当者と</t>
    </r>
    <r>
      <rPr>
        <b/>
        <sz val="10"/>
        <color rgb="FFFF0000"/>
        <rFont val="ＭＳ Ｐ明朝"/>
        <family val="1"/>
        <charset val="128"/>
      </rPr>
      <t>交付申請前にコンタクトのうえ、合意のもと</t>
    </r>
    <r>
      <rPr>
        <sz val="10"/>
        <color theme="1"/>
        <rFont val="ＭＳ Ｐ明朝"/>
        <family val="1"/>
        <charset val="128"/>
      </rPr>
      <t>に左記情報を記入すること。
（担当者 役職・氏名は任意。連絡先は必須）
「１．申請者の概要」で記載した地域①～⑤に対応する順番に記載すること
※１）地域の中小企業等からの相談窓口とは
　自治体が補助事業の「相談窓口、掘り起こし」のうち、相談窓口に
　関する機能の一部を担い、地域の中小企業等から受けた相談について、
　適宜補助事業者に連携する等の役割。
※２）セミナー等による普及啓発活動とは
　自治体が補助事業の「相談窓口、掘り起こし」のうち、掘り起こしに
　関する機能の一部を担い、地域の中小企業等を対象としたセミナー等
　を共催・後援等をすることにより、中小企業等への省エネルギーに
　関する普及啓発活動を後押しする等の役割。
※３）補助事業の紹介等の中小企業等に対する具体的な支援･アドバイスとは
　自治体が補助事業のうち、「現状把握の支援」～「Actionの支援」に
　おいて、適宜当該自治体で実施する補助事業の紹介等を行い、中小企業
  等の省エネ取組PDCAの支援に直接協力する等の役割。
※４）連携する自治体が5団体を越える場合はSIIにご連絡ください。</t>
    </r>
    <rPh sb="1" eb="3">
      <t>シエン</t>
    </rPh>
    <rPh sb="3" eb="5">
      <t>タイショウ</t>
    </rPh>
    <rPh sb="5" eb="7">
      <t>チイキ</t>
    </rPh>
    <rPh sb="8" eb="10">
      <t>ジチ</t>
    </rPh>
    <rPh sb="10" eb="11">
      <t>タイ</t>
    </rPh>
    <rPh sb="11" eb="14">
      <t>タントウシャ</t>
    </rPh>
    <rPh sb="15" eb="17">
      <t>コウフ</t>
    </rPh>
    <rPh sb="17" eb="19">
      <t>シンセイ</t>
    </rPh>
    <rPh sb="19" eb="20">
      <t>マエ</t>
    </rPh>
    <rPh sb="30" eb="32">
      <t>ゴウイ</t>
    </rPh>
    <rPh sb="36" eb="38">
      <t>サキ</t>
    </rPh>
    <rPh sb="38" eb="40">
      <t>ジョウホウ</t>
    </rPh>
    <rPh sb="41" eb="43">
      <t>キニュウ</t>
    </rPh>
    <rPh sb="50" eb="52">
      <t>タントウ</t>
    </rPh>
    <rPh sb="52" eb="53">
      <t>シャ</t>
    </rPh>
    <rPh sb="54" eb="56">
      <t>ヤクショク</t>
    </rPh>
    <rPh sb="57" eb="58">
      <t>シ</t>
    </rPh>
    <rPh sb="58" eb="59">
      <t>メイ</t>
    </rPh>
    <rPh sb="60" eb="62">
      <t>ニンイ</t>
    </rPh>
    <rPh sb="63" eb="66">
      <t>レンラクサキ</t>
    </rPh>
    <rPh sb="67" eb="69">
      <t>ヒッス</t>
    </rPh>
    <rPh sb="74" eb="77">
      <t>シンセイシャ</t>
    </rPh>
    <rPh sb="78" eb="80">
      <t>ガイヨウ</t>
    </rPh>
    <rPh sb="494" eb="496">
      <t>レンケイ</t>
    </rPh>
    <rPh sb="498" eb="501">
      <t>ジチタイ</t>
    </rPh>
    <rPh sb="503" eb="505">
      <t>ダンタイ</t>
    </rPh>
    <rPh sb="506" eb="507">
      <t>コ</t>
    </rPh>
    <rPh sb="509" eb="511">
      <t>バアイ</t>
    </rPh>
    <rPh sb="517" eb="519">
      <t>レンラク</t>
    </rPh>
    <phoneticPr fontId="1"/>
  </si>
  <si>
    <t>３-1．企業基盤</t>
    <rPh sb="4" eb="8">
      <t>キギョウキバン</t>
    </rPh>
    <phoneticPr fontId="1"/>
  </si>
  <si>
    <t>・支援対象者等：以下要件を満たしていること。</t>
    <rPh sb="3" eb="6">
      <t>タイショウシャ</t>
    </rPh>
    <phoneticPr fontId="1"/>
  </si>
  <si>
    <t>・支援対象者等（予定）名・代表者名：具体名が挙げられる場合は企業名を記載し、特定できない場合は「個社未定」と記載すること。</t>
    <rPh sb="1" eb="3">
      <t>シエン</t>
    </rPh>
    <rPh sb="3" eb="6">
      <t>タイショウシャ</t>
    </rPh>
    <rPh sb="6" eb="7">
      <t>トウ</t>
    </rPh>
    <rPh sb="8" eb="10">
      <t>ヨテイ</t>
    </rPh>
    <rPh sb="11" eb="12">
      <t>メイ</t>
    </rPh>
    <rPh sb="13" eb="16">
      <t>ダイヒョウシャ</t>
    </rPh>
    <rPh sb="16" eb="17">
      <t>メイ</t>
    </rPh>
    <rPh sb="18" eb="20">
      <t>グタイ</t>
    </rPh>
    <rPh sb="20" eb="21">
      <t>メイ</t>
    </rPh>
    <rPh sb="22" eb="23">
      <t>ア</t>
    </rPh>
    <rPh sb="27" eb="29">
      <t>バアイ</t>
    </rPh>
    <rPh sb="30" eb="32">
      <t>キギョウ</t>
    </rPh>
    <rPh sb="32" eb="33">
      <t>メイ</t>
    </rPh>
    <rPh sb="34" eb="36">
      <t>キサイ</t>
    </rPh>
    <rPh sb="38" eb="40">
      <t>トクテイ</t>
    </rPh>
    <rPh sb="44" eb="46">
      <t>バアイ</t>
    </rPh>
    <rPh sb="48" eb="50">
      <t>コシャ</t>
    </rPh>
    <rPh sb="50" eb="52">
      <t>ミテイ</t>
    </rPh>
    <rPh sb="54" eb="56">
      <t>キサイ</t>
    </rPh>
    <phoneticPr fontId="1"/>
  </si>
  <si>
    <t>1名で診断する者数</t>
    <rPh sb="1" eb="2">
      <t>メイ</t>
    </rPh>
    <rPh sb="3" eb="5">
      <t>シンダン</t>
    </rPh>
    <rPh sb="7" eb="9">
      <t>シャスウ</t>
    </rPh>
    <phoneticPr fontId="1"/>
  </si>
  <si>
    <t>2名で診断する者数</t>
    <rPh sb="1" eb="2">
      <t>メイ</t>
    </rPh>
    <rPh sb="3" eb="5">
      <t>シンダン</t>
    </rPh>
    <rPh sb="7" eb="9">
      <t>シャスウ</t>
    </rPh>
    <phoneticPr fontId="1"/>
  </si>
  <si>
    <t>1者あたりの
訪問回数（回/者）</t>
    <rPh sb="1" eb="2">
      <t>シャ</t>
    </rPh>
    <rPh sb="7" eb="11">
      <t>ホウモンカイスウ</t>
    </rPh>
    <rPh sb="12" eb="13">
      <t>カイ</t>
    </rPh>
    <rPh sb="14" eb="15">
      <t>シャ</t>
    </rPh>
    <phoneticPr fontId="1"/>
  </si>
  <si>
    <t>謝金等合計（円）</t>
    <rPh sb="0" eb="2">
      <t>シャキン</t>
    </rPh>
    <rPh sb="2" eb="3">
      <t>トウ</t>
    </rPh>
    <rPh sb="3" eb="5">
      <t>ゴウケイ</t>
    </rPh>
    <rPh sb="6" eb="7">
      <t>エン</t>
    </rPh>
    <phoneticPr fontId="1"/>
  </si>
  <si>
    <t>謝金等の
補助対象経費（円）</t>
    <rPh sb="0" eb="3">
      <t>シャキントウ</t>
    </rPh>
    <rPh sb="5" eb="11">
      <t>ホジョタイショウケイヒ</t>
    </rPh>
    <rPh sb="12" eb="13">
      <t>エン</t>
    </rPh>
    <phoneticPr fontId="1"/>
  </si>
  <si>
    <t>専門家謝金等
合計（円）</t>
    <rPh sb="0" eb="3">
      <t>センモンカ</t>
    </rPh>
    <rPh sb="3" eb="5">
      <t>シャキン</t>
    </rPh>
    <rPh sb="5" eb="6">
      <t>トウ</t>
    </rPh>
    <rPh sb="7" eb="9">
      <t>ゴウケイ</t>
    </rPh>
    <rPh sb="10" eb="11">
      <t>エン</t>
    </rPh>
    <phoneticPr fontId="1"/>
  </si>
  <si>
    <t>1名で支援する者数</t>
    <rPh sb="1" eb="2">
      <t>メイ</t>
    </rPh>
    <rPh sb="3" eb="5">
      <t>シエン</t>
    </rPh>
    <rPh sb="7" eb="9">
      <t>シャスウ</t>
    </rPh>
    <phoneticPr fontId="1"/>
  </si>
  <si>
    <t>2名で支援する者数</t>
    <rPh sb="1" eb="2">
      <t>メイ</t>
    </rPh>
    <phoneticPr fontId="1"/>
  </si>
  <si>
    <t>3名以上で
支援する者数</t>
    <rPh sb="1" eb="2">
      <t>メイ</t>
    </rPh>
    <rPh sb="2" eb="4">
      <t>イジョウ</t>
    </rPh>
    <phoneticPr fontId="1"/>
  </si>
  <si>
    <t>職員人件費（円）</t>
    <rPh sb="0" eb="5">
      <t>ショクインジンケンヒ</t>
    </rPh>
    <rPh sb="6" eb="7">
      <t>エン</t>
    </rPh>
    <phoneticPr fontId="1"/>
  </si>
  <si>
    <t>職員旅費（円）</t>
    <rPh sb="0" eb="4">
      <t>ショクインリョヒ</t>
    </rPh>
    <rPh sb="5" eb="6">
      <t>エン</t>
    </rPh>
    <phoneticPr fontId="1"/>
  </si>
  <si>
    <t>人件費合計（円）</t>
    <rPh sb="0" eb="3">
      <t>ジンケンヒ</t>
    </rPh>
    <rPh sb="3" eb="5">
      <t>ゴウケイ</t>
    </rPh>
    <rPh sb="6" eb="7">
      <t>エン</t>
    </rPh>
    <phoneticPr fontId="1"/>
  </si>
  <si>
    <t>人件費単価
（円/時）</t>
    <rPh sb="0" eb="5">
      <t>ジンケンヒタンカ</t>
    </rPh>
    <rPh sb="7" eb="8">
      <t>エン</t>
    </rPh>
    <rPh sb="9" eb="10">
      <t>ジ</t>
    </rPh>
    <phoneticPr fontId="1"/>
  </si>
  <si>
    <t>訪問1回あたりの
従事時間（時間/回）</t>
    <rPh sb="0" eb="2">
      <t>ホウモン</t>
    </rPh>
    <rPh sb="3" eb="4">
      <t>カイ</t>
    </rPh>
    <rPh sb="9" eb="13">
      <t>ジュウジジカン</t>
    </rPh>
    <rPh sb="14" eb="16">
      <t>ジカン</t>
    </rPh>
    <rPh sb="17" eb="18">
      <t>カイ</t>
    </rPh>
    <phoneticPr fontId="1"/>
  </si>
  <si>
    <t>1回あたりの
往復旅費（円）</t>
    <rPh sb="1" eb="2">
      <t>カイ</t>
    </rPh>
    <rPh sb="7" eb="9">
      <t>オウフク</t>
    </rPh>
    <rPh sb="9" eb="11">
      <t>リョヒ</t>
    </rPh>
    <rPh sb="12" eb="13">
      <t>エン</t>
    </rPh>
    <phoneticPr fontId="1"/>
  </si>
  <si>
    <t>事務補助員
臨時雇用経費（円）</t>
    <rPh sb="0" eb="5">
      <t>ジムホジョイン</t>
    </rPh>
    <rPh sb="6" eb="12">
      <t>リンジコヨウケイヒ</t>
    </rPh>
    <rPh sb="13" eb="14">
      <t>エン</t>
    </rPh>
    <phoneticPr fontId="1"/>
  </si>
  <si>
    <t>金額（円）</t>
    <rPh sb="0" eb="2">
      <t>キンガク</t>
    </rPh>
    <rPh sb="3" eb="4">
      <t>エン</t>
    </rPh>
    <phoneticPr fontId="1"/>
  </si>
  <si>
    <t>職員旅費合計（円）</t>
    <rPh sb="0" eb="4">
      <t>ショクインリョヒ</t>
    </rPh>
    <rPh sb="4" eb="6">
      <t>ゴウケイ</t>
    </rPh>
    <rPh sb="7" eb="8">
      <t>エン</t>
    </rPh>
    <phoneticPr fontId="1"/>
  </si>
  <si>
    <t>合計金額（円）</t>
    <rPh sb="0" eb="4">
      <t>ゴウケイキンガク</t>
    </rPh>
    <rPh sb="5" eb="6">
      <t>エン</t>
    </rPh>
    <phoneticPr fontId="1"/>
  </si>
  <si>
    <t>募集次区分</t>
    <rPh sb="0" eb="2">
      <t>ボシュウ</t>
    </rPh>
    <rPh sb="2" eb="3">
      <t>ジ</t>
    </rPh>
    <rPh sb="3" eb="5">
      <t>クブン</t>
    </rPh>
    <phoneticPr fontId="1"/>
  </si>
  <si>
    <t>地域コード</t>
    <rPh sb="0" eb="2">
      <t>チイキ</t>
    </rPh>
    <phoneticPr fontId="1"/>
  </si>
  <si>
    <t>並び替え番号（仮）</t>
    <rPh sb="0" eb="1">
      <t>ナラ</t>
    </rPh>
    <rPh sb="2" eb="3">
      <t>カ</t>
    </rPh>
    <rPh sb="4" eb="6">
      <t>バンゴウ</t>
    </rPh>
    <rPh sb="7" eb="8">
      <t>カリ</t>
    </rPh>
    <phoneticPr fontId="1"/>
  </si>
  <si>
    <t>PF_ID</t>
    <phoneticPr fontId="1"/>
  </si>
  <si>
    <r>
      <rPr>
        <sz val="9"/>
        <color theme="1"/>
        <rFont val="ＭＳ Ｐゴシック"/>
        <family val="3"/>
        <charset val="128"/>
      </rPr>
      <t>事業者名</t>
    </r>
    <rPh sb="0" eb="2">
      <t>ジギョウ</t>
    </rPh>
    <rPh sb="2" eb="3">
      <t>シャ</t>
    </rPh>
    <rPh sb="3" eb="4">
      <t>メイ</t>
    </rPh>
    <phoneticPr fontId="1"/>
  </si>
  <si>
    <t>申請日</t>
    <rPh sb="0" eb="2">
      <t>シンセイ</t>
    </rPh>
    <rPh sb="2" eb="3">
      <t>ビ</t>
    </rPh>
    <phoneticPr fontId="1"/>
  </si>
  <si>
    <t>事業者住所_郵便番号</t>
    <rPh sb="0" eb="3">
      <t>ジギョウシャ</t>
    </rPh>
    <rPh sb="3" eb="5">
      <t>ジュウショ</t>
    </rPh>
    <rPh sb="6" eb="10">
      <t>ユウビンバンゴウ</t>
    </rPh>
    <phoneticPr fontId="1"/>
  </si>
  <si>
    <t>事業者住所_都道府県</t>
    <rPh sb="0" eb="3">
      <t>ジギョウシャ</t>
    </rPh>
    <rPh sb="3" eb="5">
      <t>ジュウショ</t>
    </rPh>
    <rPh sb="6" eb="10">
      <t>トドウフケン</t>
    </rPh>
    <phoneticPr fontId="1"/>
  </si>
  <si>
    <t>事業者住所_市区町村以降</t>
    <rPh sb="0" eb="3">
      <t>ジギョウシャ</t>
    </rPh>
    <rPh sb="3" eb="5">
      <t>ジュウショ</t>
    </rPh>
    <rPh sb="6" eb="8">
      <t>シク</t>
    </rPh>
    <rPh sb="8" eb="10">
      <t>チョウソン</t>
    </rPh>
    <rPh sb="10" eb="12">
      <t>イコウ</t>
    </rPh>
    <phoneticPr fontId="1"/>
  </si>
  <si>
    <t>事業者責任者_役職</t>
    <rPh sb="7" eb="9">
      <t>ヤクショク</t>
    </rPh>
    <phoneticPr fontId="1"/>
  </si>
  <si>
    <t>事業者責任者_氏名</t>
    <rPh sb="7" eb="9">
      <t>シメイ</t>
    </rPh>
    <phoneticPr fontId="1"/>
  </si>
  <si>
    <t>本部担当者_電話番号</t>
    <rPh sb="0" eb="2">
      <t>ホンブ</t>
    </rPh>
    <rPh sb="2" eb="5">
      <t>タントウシャ</t>
    </rPh>
    <phoneticPr fontId="1"/>
  </si>
  <si>
    <t>本部担当者_Mail</t>
    <rPh sb="0" eb="2">
      <t>ホンブ</t>
    </rPh>
    <rPh sb="2" eb="5">
      <t>タントウシャ</t>
    </rPh>
    <phoneticPr fontId="1"/>
  </si>
  <si>
    <t>消費税区分</t>
    <rPh sb="0" eb="3">
      <t>ショウヒゼイ</t>
    </rPh>
    <rPh sb="3" eb="5">
      <t>クブン</t>
    </rPh>
    <phoneticPr fontId="1"/>
  </si>
  <si>
    <t>消費税属性</t>
    <rPh sb="0" eb="3">
      <t>ショウヒゼイ</t>
    </rPh>
    <rPh sb="3" eb="5">
      <t>ゾクセイ</t>
    </rPh>
    <phoneticPr fontId="1"/>
  </si>
  <si>
    <r>
      <rPr>
        <sz val="9"/>
        <color theme="1"/>
        <rFont val="ＭＳ Ｐゴシック"/>
        <family val="3"/>
        <charset val="128"/>
      </rPr>
      <t>支援対象エリア</t>
    </r>
    <rPh sb="0" eb="2">
      <t>シエン</t>
    </rPh>
    <rPh sb="2" eb="4">
      <t>タイショウ</t>
    </rPh>
    <phoneticPr fontId="1"/>
  </si>
  <si>
    <t>自治体</t>
    <rPh sb="0" eb="3">
      <t>ジチタイ</t>
    </rPh>
    <phoneticPr fontId="1"/>
  </si>
  <si>
    <t>PF職員数</t>
    <rPh sb="2" eb="4">
      <t>ショクイン</t>
    </rPh>
    <rPh sb="4" eb="5">
      <t>スウ</t>
    </rPh>
    <phoneticPr fontId="113"/>
  </si>
  <si>
    <t>事務
補助員数</t>
    <rPh sb="0" eb="2">
      <t>ジム</t>
    </rPh>
    <rPh sb="3" eb="6">
      <t>ホジョイン</t>
    </rPh>
    <rPh sb="6" eb="7">
      <t>スウ</t>
    </rPh>
    <phoneticPr fontId="1"/>
  </si>
  <si>
    <t>専門家数（内部・外部合計）</t>
    <rPh sb="0" eb="3">
      <t>センモンカ</t>
    </rPh>
    <rPh sb="3" eb="4">
      <t>スウ</t>
    </rPh>
    <rPh sb="5" eb="7">
      <t>ナイブ</t>
    </rPh>
    <rPh sb="8" eb="10">
      <t>ガイブ</t>
    </rPh>
    <rPh sb="10" eb="12">
      <t>ゴウケイ</t>
    </rPh>
    <phoneticPr fontId="113"/>
  </si>
  <si>
    <t>エネ系
資格者数
（内部）</t>
    <rPh sb="2" eb="3">
      <t>ケイ</t>
    </rPh>
    <rPh sb="4" eb="5">
      <t>シ</t>
    </rPh>
    <rPh sb="5" eb="6">
      <t>カク</t>
    </rPh>
    <rPh sb="6" eb="7">
      <t>シャ</t>
    </rPh>
    <rPh sb="7" eb="8">
      <t>スウ</t>
    </rPh>
    <rPh sb="10" eb="12">
      <t>ナイブ</t>
    </rPh>
    <phoneticPr fontId="1"/>
  </si>
  <si>
    <t>熱専門資格者数（内部）</t>
    <rPh sb="0" eb="1">
      <t>ネツ</t>
    </rPh>
    <rPh sb="1" eb="3">
      <t>センモン</t>
    </rPh>
    <rPh sb="3" eb="7">
      <t>シカクシャスウ</t>
    </rPh>
    <rPh sb="8" eb="10">
      <t>ナイブ</t>
    </rPh>
    <phoneticPr fontId="1"/>
  </si>
  <si>
    <t>電気専門資格者数（内部）</t>
    <rPh sb="0" eb="2">
      <t>デンキ</t>
    </rPh>
    <rPh sb="2" eb="4">
      <t>センモン</t>
    </rPh>
    <rPh sb="4" eb="8">
      <t>シカクシャスウ</t>
    </rPh>
    <rPh sb="9" eb="11">
      <t>ナイブ</t>
    </rPh>
    <phoneticPr fontId="1"/>
  </si>
  <si>
    <t>両専門資格者数（内部）</t>
    <rPh sb="0" eb="1">
      <t>リョウ</t>
    </rPh>
    <rPh sb="1" eb="3">
      <t>センモン</t>
    </rPh>
    <rPh sb="3" eb="7">
      <t>シカクシャスウ</t>
    </rPh>
    <rPh sb="8" eb="10">
      <t>ナイブ</t>
    </rPh>
    <phoneticPr fontId="1"/>
  </si>
  <si>
    <t>経営関連資格者数
（内部）</t>
    <rPh sb="0" eb="2">
      <t>ケイエイ</t>
    </rPh>
    <rPh sb="2" eb="4">
      <t>カンレン</t>
    </rPh>
    <rPh sb="4" eb="6">
      <t>シカク</t>
    </rPh>
    <rPh sb="6" eb="7">
      <t>シャ</t>
    </rPh>
    <rPh sb="7" eb="8">
      <t>スウ</t>
    </rPh>
    <rPh sb="10" eb="12">
      <t>ナイブ</t>
    </rPh>
    <phoneticPr fontId="1"/>
  </si>
  <si>
    <t>外部
専門家数</t>
    <rPh sb="0" eb="1">
      <t>ソト</t>
    </rPh>
    <rPh sb="6" eb="7">
      <t>スウ</t>
    </rPh>
    <phoneticPr fontId="1"/>
  </si>
  <si>
    <t>エネ系
資格者数
（外部）</t>
    <rPh sb="2" eb="3">
      <t>ケイ</t>
    </rPh>
    <rPh sb="4" eb="5">
      <t>シ</t>
    </rPh>
    <rPh sb="5" eb="6">
      <t>カク</t>
    </rPh>
    <rPh sb="6" eb="7">
      <t>シャ</t>
    </rPh>
    <rPh sb="7" eb="8">
      <t>スウ</t>
    </rPh>
    <rPh sb="10" eb="12">
      <t>ガイブ</t>
    </rPh>
    <phoneticPr fontId="1"/>
  </si>
  <si>
    <t>熱専門資格者数（外部）</t>
    <rPh sb="0" eb="1">
      <t>ネツ</t>
    </rPh>
    <rPh sb="1" eb="3">
      <t>センモン</t>
    </rPh>
    <rPh sb="3" eb="7">
      <t>シカクシャスウ</t>
    </rPh>
    <rPh sb="8" eb="10">
      <t>ガイブ</t>
    </rPh>
    <phoneticPr fontId="1"/>
  </si>
  <si>
    <t>電気専門資格者数（外部）</t>
    <rPh sb="0" eb="2">
      <t>デンキ</t>
    </rPh>
    <rPh sb="2" eb="4">
      <t>センモン</t>
    </rPh>
    <rPh sb="4" eb="8">
      <t>シカクシャスウ</t>
    </rPh>
    <rPh sb="9" eb="11">
      <t>ガイブ</t>
    </rPh>
    <phoneticPr fontId="1"/>
  </si>
  <si>
    <t>両専門資格者数（外部）</t>
    <rPh sb="0" eb="1">
      <t>リョウ</t>
    </rPh>
    <rPh sb="1" eb="3">
      <t>センモン</t>
    </rPh>
    <rPh sb="3" eb="7">
      <t>シカクシャスウ</t>
    </rPh>
    <rPh sb="8" eb="10">
      <t>ガイブ</t>
    </rPh>
    <phoneticPr fontId="1"/>
  </si>
  <si>
    <t>経営関連
資格者数
（外部）</t>
    <rPh sb="0" eb="2">
      <t>ケイエイ</t>
    </rPh>
    <rPh sb="2" eb="4">
      <t>カンレン</t>
    </rPh>
    <rPh sb="5" eb="7">
      <t>シカク</t>
    </rPh>
    <rPh sb="7" eb="8">
      <t>シャ</t>
    </rPh>
    <rPh sb="8" eb="9">
      <t>スウ</t>
    </rPh>
    <rPh sb="11" eb="13">
      <t>ガイブ</t>
    </rPh>
    <phoneticPr fontId="1"/>
  </si>
  <si>
    <t>PF職員人件費</t>
    <rPh sb="2" eb="4">
      <t>ショクイン</t>
    </rPh>
    <rPh sb="4" eb="7">
      <t>ジンケンヒ</t>
    </rPh>
    <phoneticPr fontId="1"/>
  </si>
  <si>
    <t>事務補助員人件費</t>
    <rPh sb="0" eb="2">
      <t>ジム</t>
    </rPh>
    <rPh sb="2" eb="5">
      <t>ホジョイン</t>
    </rPh>
    <rPh sb="5" eb="8">
      <t>ジンケンヒ</t>
    </rPh>
    <phoneticPr fontId="1"/>
  </si>
  <si>
    <t>セミナー
開催経費</t>
    <rPh sb="5" eb="7">
      <t>カイサイ</t>
    </rPh>
    <rPh sb="7" eb="9">
      <t>ケイヒ</t>
    </rPh>
    <phoneticPr fontId="1"/>
  </si>
  <si>
    <t>連絡会
開催経費</t>
    <rPh sb="0" eb="3">
      <t>レンラクカイ</t>
    </rPh>
    <rPh sb="4" eb="6">
      <t>カイサイ</t>
    </rPh>
    <rPh sb="6" eb="8">
      <t>ケイヒ</t>
    </rPh>
    <phoneticPr fontId="1"/>
  </si>
  <si>
    <t>外部との
打合せ</t>
    <rPh sb="0" eb="2">
      <t>ガイブ</t>
    </rPh>
    <rPh sb="5" eb="7">
      <t>ウチアワ</t>
    </rPh>
    <phoneticPr fontId="113"/>
  </si>
  <si>
    <t>掘り起こし</t>
    <rPh sb="0" eb="1">
      <t>ホ</t>
    </rPh>
    <rPh sb="2" eb="3">
      <t>オ</t>
    </rPh>
    <phoneticPr fontId="1"/>
  </si>
  <si>
    <t>セミナー
回数</t>
    <rPh sb="5" eb="7">
      <t>カイスウ</t>
    </rPh>
    <phoneticPr fontId="1"/>
  </si>
  <si>
    <t>連絡会
回数</t>
    <rPh sb="0" eb="3">
      <t>レンラクカイ</t>
    </rPh>
    <rPh sb="4" eb="6">
      <t>カイスウ</t>
    </rPh>
    <phoneticPr fontId="1"/>
  </si>
  <si>
    <t>外部打合回数</t>
    <rPh sb="0" eb="2">
      <t>ガイブ</t>
    </rPh>
    <rPh sb="2" eb="4">
      <t>ウチアワ</t>
    </rPh>
    <rPh sb="4" eb="6">
      <t>カイスウ</t>
    </rPh>
    <phoneticPr fontId="113"/>
  </si>
  <si>
    <t>掘り起こし回数</t>
    <rPh sb="0" eb="1">
      <t>ホ</t>
    </rPh>
    <rPh sb="2" eb="3">
      <t>オ</t>
    </rPh>
    <rPh sb="5" eb="7">
      <t>カイスウ</t>
    </rPh>
    <phoneticPr fontId="1"/>
  </si>
  <si>
    <t>専門家謝金</t>
    <rPh sb="0" eb="5">
      <t>センモンカシャキン</t>
    </rPh>
    <phoneticPr fontId="1"/>
  </si>
  <si>
    <t>専門家旅費</t>
    <rPh sb="0" eb="5">
      <t>センモンカリョヒ</t>
    </rPh>
    <phoneticPr fontId="1"/>
  </si>
  <si>
    <t>診断前打合せ謝金</t>
    <rPh sb="0" eb="3">
      <t>シンダンマエ</t>
    </rPh>
    <rPh sb="3" eb="5">
      <t>ウチアワ</t>
    </rPh>
    <rPh sb="6" eb="8">
      <t>シャキン</t>
    </rPh>
    <phoneticPr fontId="1"/>
  </si>
  <si>
    <t>診断前打合せ旅費</t>
    <rPh sb="0" eb="3">
      <t>シンダンマエ</t>
    </rPh>
    <rPh sb="3" eb="5">
      <t>ウチアワ</t>
    </rPh>
    <rPh sb="6" eb="8">
      <t>リョヒ</t>
    </rPh>
    <phoneticPr fontId="1"/>
  </si>
  <si>
    <t>省エネ診断謝金</t>
    <rPh sb="0" eb="1">
      <t>ショウ</t>
    </rPh>
    <rPh sb="3" eb="5">
      <t>シンダン</t>
    </rPh>
    <rPh sb="5" eb="7">
      <t>シャキン</t>
    </rPh>
    <phoneticPr fontId="1"/>
  </si>
  <si>
    <t>省エネ診断旅費</t>
    <rPh sb="0" eb="1">
      <t>ショウ</t>
    </rPh>
    <rPh sb="3" eb="5">
      <t>シンダン</t>
    </rPh>
    <rPh sb="5" eb="7">
      <t>リョヒ</t>
    </rPh>
    <phoneticPr fontId="1"/>
  </si>
  <si>
    <t>支援前打合せ謝金</t>
    <rPh sb="3" eb="5">
      <t>ウチアワ</t>
    </rPh>
    <rPh sb="6" eb="8">
      <t>シャキン</t>
    </rPh>
    <phoneticPr fontId="1"/>
  </si>
  <si>
    <t>支援前打合せ旅費</t>
    <rPh sb="3" eb="5">
      <t>ウチアワ</t>
    </rPh>
    <rPh sb="6" eb="8">
      <t>リョヒ</t>
    </rPh>
    <phoneticPr fontId="1"/>
  </si>
  <si>
    <t>省エネ支援謝金</t>
    <rPh sb="0" eb="1">
      <t>ショウ</t>
    </rPh>
    <rPh sb="5" eb="7">
      <t>シャキン</t>
    </rPh>
    <phoneticPr fontId="1"/>
  </si>
  <si>
    <t>省エネ支援旅費</t>
    <rPh sb="0" eb="1">
      <t>ショウ</t>
    </rPh>
    <rPh sb="5" eb="7">
      <t>リョヒ</t>
    </rPh>
    <phoneticPr fontId="1"/>
  </si>
  <si>
    <t>診断人回</t>
    <rPh sb="0" eb="2">
      <t>シンダン</t>
    </rPh>
    <phoneticPr fontId="1"/>
  </si>
  <si>
    <t>診断者数</t>
    <rPh sb="0" eb="2">
      <t>シンダン</t>
    </rPh>
    <phoneticPr fontId="1"/>
  </si>
  <si>
    <t>診断回数</t>
    <rPh sb="0" eb="2">
      <t>シンダン</t>
    </rPh>
    <rPh sb="2" eb="4">
      <t>カイスウ</t>
    </rPh>
    <phoneticPr fontId="1"/>
  </si>
  <si>
    <t>支援人回</t>
    <phoneticPr fontId="1"/>
  </si>
  <si>
    <t>支援者数</t>
    <phoneticPr fontId="1"/>
  </si>
  <si>
    <t>支援回数</t>
    <rPh sb="0" eb="2">
      <t>シエン</t>
    </rPh>
    <rPh sb="2" eb="4">
      <t>カイスウ</t>
    </rPh>
    <phoneticPr fontId="1"/>
  </si>
  <si>
    <t>補助金額
（人件費）</t>
    <rPh sb="0" eb="2">
      <t>ホジョ</t>
    </rPh>
    <rPh sb="2" eb="4">
      <t>キンガク</t>
    </rPh>
    <rPh sb="6" eb="9">
      <t>ジンケンヒ</t>
    </rPh>
    <phoneticPr fontId="1"/>
  </si>
  <si>
    <t>補助金額
（事業費）</t>
    <rPh sb="0" eb="2">
      <t>ホジョ</t>
    </rPh>
    <rPh sb="2" eb="4">
      <t>キンガク</t>
    </rPh>
    <rPh sb="6" eb="8">
      <t>ジギョウ</t>
    </rPh>
    <rPh sb="8" eb="9">
      <t>ヒ</t>
    </rPh>
    <phoneticPr fontId="1"/>
  </si>
  <si>
    <t>補助金額
（合計）</t>
    <rPh sb="0" eb="2">
      <t>ホジョ</t>
    </rPh>
    <rPh sb="2" eb="4">
      <t>キンガク</t>
    </rPh>
    <rPh sb="6" eb="8">
      <t>ゴウケイ</t>
    </rPh>
    <phoneticPr fontId="1"/>
  </si>
  <si>
    <t>【診断人回数】</t>
    <rPh sb="1" eb="3">
      <t>シンダン</t>
    </rPh>
    <rPh sb="3" eb="6">
      <t>ニンカイスウ</t>
    </rPh>
    <phoneticPr fontId="1"/>
  </si>
  <si>
    <t>1名</t>
    <rPh sb="1" eb="2">
      <t>メイ</t>
    </rPh>
    <phoneticPr fontId="1"/>
  </si>
  <si>
    <t>2名</t>
    <rPh sb="1" eb="2">
      <t>メイ</t>
    </rPh>
    <phoneticPr fontId="1"/>
  </si>
  <si>
    <t>診断</t>
    <rPh sb="0" eb="2">
      <t>シンダン</t>
    </rPh>
    <phoneticPr fontId="1"/>
  </si>
  <si>
    <t>【支援人回数】</t>
    <rPh sb="1" eb="3">
      <t>シエン</t>
    </rPh>
    <rPh sb="3" eb="6">
      <t>ニンカイスウ</t>
    </rPh>
    <phoneticPr fontId="1"/>
  </si>
  <si>
    <t>3名</t>
    <rPh sb="1" eb="2">
      <t>メイ</t>
    </rPh>
    <phoneticPr fontId="1"/>
  </si>
  <si>
    <t>支援</t>
    <rPh sb="0" eb="2">
      <t>シエン</t>
    </rPh>
    <phoneticPr fontId="1"/>
  </si>
  <si>
    <t>①セミナー</t>
    <phoneticPr fontId="1"/>
  </si>
  <si>
    <t>当該拠点では、本事業の事業活動を行うための適切な事務処理体制を有し、適正に本事業の進捗管理ができるか</t>
    <rPh sb="0" eb="4">
      <t>トウガイキョテン</t>
    </rPh>
    <rPh sb="7" eb="10">
      <t>ホンジギョウ</t>
    </rPh>
    <rPh sb="11" eb="15">
      <t>ジギョウカツドウ</t>
    </rPh>
    <rPh sb="16" eb="17">
      <t>オコナ</t>
    </rPh>
    <rPh sb="21" eb="23">
      <t>テキセツ</t>
    </rPh>
    <rPh sb="24" eb="30">
      <t>ジムショリタイセイ</t>
    </rPh>
    <rPh sb="31" eb="32">
      <t>ユウ</t>
    </rPh>
    <rPh sb="34" eb="36">
      <t>テキセイ</t>
    </rPh>
    <rPh sb="37" eb="40">
      <t>ホンジギョウ</t>
    </rPh>
    <rPh sb="41" eb="45">
      <t>シンチョクカンリ</t>
    </rPh>
    <phoneticPr fontId="1"/>
  </si>
  <si>
    <t>■ 活動体制確認</t>
    <rPh sb="2" eb="4">
      <t>カツドウ</t>
    </rPh>
    <rPh sb="4" eb="6">
      <t>タイセイ</t>
    </rPh>
    <rPh sb="6" eb="8">
      <t>カクニン</t>
    </rPh>
    <phoneticPr fontId="1"/>
  </si>
  <si>
    <t>■ 省エネ支援事業費</t>
    <rPh sb="2" eb="3">
      <t>ショウ</t>
    </rPh>
    <rPh sb="5" eb="7">
      <t>シエン</t>
    </rPh>
    <rPh sb="7" eb="10">
      <t>ジギョウヒ</t>
    </rPh>
    <phoneticPr fontId="1"/>
  </si>
  <si>
    <t>■ 連絡会開催費</t>
    <rPh sb="2" eb="5">
      <t>レンラクカイ</t>
    </rPh>
    <rPh sb="5" eb="7">
      <t>カイサイ</t>
    </rPh>
    <rPh sb="7" eb="8">
      <t>ヒ</t>
    </rPh>
    <phoneticPr fontId="1"/>
  </si>
  <si>
    <t>■ 外部との打ち合わせ</t>
    <rPh sb="2" eb="4">
      <t>ガイブ</t>
    </rPh>
    <rPh sb="6" eb="7">
      <t>ウ</t>
    </rPh>
    <rPh sb="8" eb="9">
      <t>ア</t>
    </rPh>
    <phoneticPr fontId="1"/>
  </si>
  <si>
    <t>■ 支援先の掘り起こし</t>
    <rPh sb="2" eb="5">
      <t>シエンサキ</t>
    </rPh>
    <rPh sb="6" eb="7">
      <t>ホ</t>
    </rPh>
    <rPh sb="8" eb="9">
      <t>オ</t>
    </rPh>
    <phoneticPr fontId="1"/>
  </si>
  <si>
    <t>■その他諸経費</t>
    <rPh sb="3" eb="4">
      <t>ホカ</t>
    </rPh>
    <rPh sb="4" eb="7">
      <t>ショケイヒ</t>
    </rPh>
    <phoneticPr fontId="1"/>
  </si>
  <si>
    <r>
      <t xml:space="preserve">支出計画の根拠がわかる資料
</t>
    </r>
    <r>
      <rPr>
        <sz val="6"/>
        <color theme="1"/>
        <rFont val="ＭＳ 明朝"/>
        <family val="1"/>
        <charset val="128"/>
      </rPr>
      <t xml:space="preserve">
</t>
    </r>
    <r>
      <rPr>
        <sz val="12"/>
        <color rgb="FFFF0000"/>
        <rFont val="ＭＳ 明朝"/>
        <family val="1"/>
        <charset val="128"/>
      </rPr>
      <t>※消費税を補助対象とする場合、所轄税務署への届出書や
直近2期分の課税売上がわかるもの</t>
    </r>
    <rPh sb="0" eb="2">
      <t>シシュツ</t>
    </rPh>
    <rPh sb="2" eb="4">
      <t>ケイカク</t>
    </rPh>
    <rPh sb="5" eb="7">
      <t>コンキョ</t>
    </rPh>
    <rPh sb="11" eb="13">
      <t>シリョウ</t>
    </rPh>
    <rPh sb="16" eb="19">
      <t>ショウヒゼイ</t>
    </rPh>
    <rPh sb="20" eb="24">
      <t>ホジョタイショウ</t>
    </rPh>
    <rPh sb="27" eb="29">
      <t>バアイ</t>
    </rPh>
    <rPh sb="30" eb="32">
      <t>ショカツ</t>
    </rPh>
    <rPh sb="32" eb="35">
      <t>ゼイムショ</t>
    </rPh>
    <rPh sb="37" eb="40">
      <t>トドケデショ</t>
    </rPh>
    <rPh sb="42" eb="44">
      <t>チョッキン</t>
    </rPh>
    <rPh sb="45" eb="47">
      <t>キブン</t>
    </rPh>
    <rPh sb="48" eb="52">
      <t>カゼイウリアゲ</t>
    </rPh>
    <phoneticPr fontId="1"/>
  </si>
  <si>
    <r>
      <t xml:space="preserve">支出計画の根拠がわかる資料
</t>
    </r>
    <r>
      <rPr>
        <sz val="12"/>
        <color theme="1"/>
        <rFont val="ＭＳ 明朝"/>
        <family val="1"/>
        <charset val="128"/>
      </rPr>
      <t>（内規等、人件費や役員報酬、出向負担金がわかるもの等）</t>
    </r>
    <rPh sb="0" eb="2">
      <t>シシュツ</t>
    </rPh>
    <rPh sb="2" eb="4">
      <t>ケイカク</t>
    </rPh>
    <rPh sb="5" eb="7">
      <t>コンキョ</t>
    </rPh>
    <rPh sb="11" eb="13">
      <t>シリョウ</t>
    </rPh>
    <rPh sb="15" eb="17">
      <t>ナイキ</t>
    </rPh>
    <rPh sb="17" eb="18">
      <t>トウ</t>
    </rPh>
    <rPh sb="19" eb="22">
      <t>ジンケンヒ</t>
    </rPh>
    <rPh sb="23" eb="25">
      <t>ヤクイン</t>
    </rPh>
    <rPh sb="25" eb="27">
      <t>ホウシュウ</t>
    </rPh>
    <rPh sb="28" eb="30">
      <t>シュッコウ</t>
    </rPh>
    <rPh sb="30" eb="33">
      <t>フタンキン</t>
    </rPh>
    <rPh sb="39" eb="40">
      <t>ナド</t>
    </rPh>
    <phoneticPr fontId="1"/>
  </si>
  <si>
    <t>■ セミナー開催費</t>
    <rPh sb="6" eb="8">
      <t>カイサイ</t>
    </rPh>
    <rPh sb="8" eb="9">
      <t>ヒ</t>
    </rPh>
    <phoneticPr fontId="1"/>
  </si>
  <si>
    <t>セミナー開催費</t>
    <rPh sb="4" eb="7">
      <t>カイサイヒ</t>
    </rPh>
    <phoneticPr fontId="1"/>
  </si>
  <si>
    <t>⑦ 申請時において消費税等仕入控除税額が明らかでない者</t>
    <phoneticPr fontId="1"/>
  </si>
  <si>
    <t>エネルギー国家資格1</t>
    <rPh sb="5" eb="9">
      <t>コッカシカク</t>
    </rPh>
    <phoneticPr fontId="5"/>
  </si>
  <si>
    <t>エネルギー国家資格2</t>
    <rPh sb="5" eb="9">
      <t>コッカシカク</t>
    </rPh>
    <phoneticPr fontId="5"/>
  </si>
  <si>
    <t>エネルギー国家資格3</t>
    <rPh sb="5" eb="9">
      <t>コッカシカク</t>
    </rPh>
    <phoneticPr fontId="5"/>
  </si>
  <si>
    <t>エネルギーその他</t>
    <rPh sb="7" eb="8">
      <t>タ</t>
    </rPh>
    <phoneticPr fontId="1"/>
  </si>
  <si>
    <t>経営国家資格1</t>
    <rPh sb="0" eb="2">
      <t>ケイエイ</t>
    </rPh>
    <rPh sb="2" eb="6">
      <t>コッカシカク</t>
    </rPh>
    <phoneticPr fontId="5"/>
  </si>
  <si>
    <t>経営国家資格2</t>
    <rPh sb="0" eb="2">
      <t>ケイエイ</t>
    </rPh>
    <rPh sb="2" eb="6">
      <t>コッカシカク</t>
    </rPh>
    <phoneticPr fontId="5"/>
  </si>
  <si>
    <t>経営国家資格3</t>
    <rPh sb="0" eb="2">
      <t>ケイエイ</t>
    </rPh>
    <rPh sb="2" eb="6">
      <t>コッカシカク</t>
    </rPh>
    <phoneticPr fontId="5"/>
  </si>
  <si>
    <t>経営その他</t>
    <rPh sb="0" eb="2">
      <t>ケイエイ</t>
    </rPh>
    <rPh sb="4" eb="5">
      <t>タ</t>
    </rPh>
    <phoneticPr fontId="1"/>
  </si>
  <si>
    <t>1人あたりの
往復旅費（円/回）</t>
    <rPh sb="1" eb="2">
      <t>ヒト</t>
    </rPh>
    <rPh sb="7" eb="11">
      <t>オウフクリョヒ</t>
    </rPh>
    <rPh sb="12" eb="13">
      <t>エン</t>
    </rPh>
    <rPh sb="14" eb="15">
      <t>カイ</t>
    </rPh>
    <phoneticPr fontId="1"/>
  </si>
  <si>
    <t>1者あたりの
提出物作成時間
（時間/者）</t>
    <rPh sb="1" eb="2">
      <t>シャ</t>
    </rPh>
    <rPh sb="6" eb="7">
      <t>ブツ</t>
    </rPh>
    <rPh sb="7" eb="9">
      <t>テイシュツ</t>
    </rPh>
    <rPh sb="9" eb="10">
      <t>ブツ</t>
    </rPh>
    <rPh sb="10" eb="12">
      <t>サクセイ</t>
    </rPh>
    <rPh sb="13" eb="15">
      <t>ジカン</t>
    </rPh>
    <rPh sb="16" eb="17">
      <t>シャ</t>
    </rPh>
    <phoneticPr fontId="1"/>
  </si>
  <si>
    <r>
      <t>すべて自動入力のため、下記項目について確認すること。
・申請日：書類の提出日を記載すること。
※公募期間よりも後の日付にならないように注意。</t>
    </r>
    <r>
      <rPr>
        <sz val="11"/>
        <color rgb="FFFF0000"/>
        <rFont val="ＭＳ 明朝"/>
        <family val="1"/>
        <charset val="128"/>
      </rPr>
      <t>（入力可能期間：令和３年４月２８日～５月２８日）</t>
    </r>
    <r>
      <rPr>
        <sz val="11"/>
        <color theme="1"/>
        <rFont val="ＭＳ 明朝"/>
        <family val="1"/>
        <charset val="128"/>
      </rPr>
      <t xml:space="preserve">
・住所：会社概要等に記載の住所で郵送物等が届く住所を都道府県から記載すること。
・申請者名称：会社概要等に記載の名称を記載すること。
・代表者等名：現在の代表者の【役職】・【氏名】を記載すること。
</t>
    </r>
    <r>
      <rPr>
        <sz val="11"/>
        <color rgb="FFFF0000"/>
        <rFont val="ＭＳ 明朝"/>
        <family val="1"/>
        <charset val="128"/>
      </rPr>
      <t>・押印する場合は、代表者等名の右に、申請者の代表印を捺印して提出すること。
　押印しない場合、社内決裁ルールや社内規定等を添付のうえ提出すること。</t>
    </r>
    <phoneticPr fontId="1"/>
  </si>
  <si>
    <r>
      <t>・入力不要。
・左表の値は、支出計画書(別添２－２)の金額を自動反映。
  値を変更したい場合は支出計画書を修正すること。
　上限値は拠点あたり、</t>
    </r>
    <r>
      <rPr>
        <sz val="11"/>
        <color rgb="FFFF0000"/>
        <rFont val="ＭＳ 明朝"/>
        <family val="1"/>
        <charset val="128"/>
      </rPr>
      <t>５００万円</t>
    </r>
    <r>
      <rPr>
        <sz val="11"/>
        <color theme="1"/>
        <rFont val="ＭＳ 明朝"/>
        <family val="1"/>
        <charset val="128"/>
      </rPr>
      <t>。また、拠点に隣接する都道府県を
　支援対象地域とする場合、隣接する支援対象地域１都道府県ごとに、
　</t>
    </r>
    <r>
      <rPr>
        <sz val="11"/>
        <color rgb="FFFF0000"/>
        <rFont val="ＭＳ 明朝"/>
        <family val="1"/>
        <charset val="128"/>
      </rPr>
      <t>３００万円</t>
    </r>
    <r>
      <rPr>
        <sz val="11"/>
        <color theme="1"/>
        <rFont val="ＭＳ 明朝"/>
        <family val="1"/>
        <charset val="128"/>
      </rPr>
      <t>を上限として追加を認める。</t>
    </r>
    <phoneticPr fontId="1"/>
  </si>
  <si>
    <t>・支出計画書(別添２－２)を先に作成すること。
・（別紙２）の入力必須箇所は、経費の各区分（人件費、事業費）の
  各四半期ごとの金額のみ記載すること。
・経費の各区分（人件費、事業費）の合計及び年間の合計額は、
　（別紙１）の金額と整合させること。
・第１・四半期は４月～６月、第２・四半期は７月～９月、第３・四半期は
　１０月～１２月、第４・四半期は１月～３月を指す。</t>
    <rPh sb="14" eb="15">
      <t>サキ</t>
    </rPh>
    <rPh sb="16" eb="18">
      <t>サクセイ</t>
    </rPh>
    <rPh sb="26" eb="28">
      <t>ベッシ</t>
    </rPh>
    <rPh sb="31" eb="33">
      <t>ニュウリョク</t>
    </rPh>
    <rPh sb="33" eb="35">
      <t>ヒッス</t>
    </rPh>
    <rPh sb="35" eb="37">
      <t>カショ</t>
    </rPh>
    <rPh sb="39" eb="41">
      <t>ケイヒ</t>
    </rPh>
    <rPh sb="42" eb="45">
      <t>カククブン</t>
    </rPh>
    <rPh sb="46" eb="49">
      <t>ジンケンヒ</t>
    </rPh>
    <rPh sb="50" eb="52">
      <t>ジギョウ</t>
    </rPh>
    <rPh sb="52" eb="53">
      <t>ヒ</t>
    </rPh>
    <rPh sb="58" eb="59">
      <t>カク</t>
    </rPh>
    <rPh sb="59" eb="62">
      <t>シハンキ</t>
    </rPh>
    <rPh sb="65" eb="67">
      <t>キンガク</t>
    </rPh>
    <rPh sb="69" eb="71">
      <t>キサイ</t>
    </rPh>
    <rPh sb="78" eb="80">
      <t>ケイヒ</t>
    </rPh>
    <rPh sb="81" eb="84">
      <t>カククブン</t>
    </rPh>
    <rPh sb="85" eb="88">
      <t>ジンケンヒ</t>
    </rPh>
    <rPh sb="89" eb="92">
      <t>ジギョウヒ</t>
    </rPh>
    <rPh sb="96" eb="97">
      <t>オヨ</t>
    </rPh>
    <rPh sb="98" eb="100">
      <t>ネンカン</t>
    </rPh>
    <rPh sb="101" eb="103">
      <t>ゴウケイ</t>
    </rPh>
    <rPh sb="103" eb="104">
      <t>ガク</t>
    </rPh>
    <rPh sb="109" eb="111">
      <t>ベッシ</t>
    </rPh>
    <rPh sb="114" eb="116">
      <t>キンガク</t>
    </rPh>
    <rPh sb="117" eb="119">
      <t>セイゴウ</t>
    </rPh>
    <phoneticPr fontId="1"/>
  </si>
  <si>
    <r>
      <t>西暦で入力すること。（</t>
    </r>
    <r>
      <rPr>
        <sz val="10"/>
        <color rgb="FFFF0000"/>
        <rFont val="ＭＳ Ｐ明朝"/>
        <family val="1"/>
        <charset val="128"/>
      </rPr>
      <t>2021/4/28～2021/5/28</t>
    </r>
    <r>
      <rPr>
        <sz val="10"/>
        <color theme="1"/>
        <rFont val="ＭＳ Ｐ明朝"/>
        <family val="1"/>
        <charset val="128"/>
      </rPr>
      <t>）の日付で入力してください。</t>
    </r>
    <rPh sb="0" eb="2">
      <t>セイレキ</t>
    </rPh>
    <rPh sb="3" eb="5">
      <t>ニュウリョク</t>
    </rPh>
    <rPh sb="32" eb="34">
      <t>ヒヅケ</t>
    </rPh>
    <rPh sb="35" eb="37">
      <t>ニュウリョク</t>
    </rPh>
    <phoneticPr fontId="1"/>
  </si>
  <si>
    <t>全て（英数字も含めて）全角で入力してください。</t>
    <rPh sb="0" eb="1">
      <t>スベ</t>
    </rPh>
    <rPh sb="3" eb="6">
      <t>エイスウジ</t>
    </rPh>
    <rPh sb="7" eb="8">
      <t>フク</t>
    </rPh>
    <rPh sb="11" eb="13">
      <t>ゼンカク</t>
    </rPh>
    <phoneticPr fontId="1"/>
  </si>
  <si>
    <r>
      <t>ジービズインフォ掲載の</t>
    </r>
    <r>
      <rPr>
        <b/>
        <sz val="10"/>
        <color rgb="FFFF0000"/>
        <rFont val="ＭＳ Ｐ明朝"/>
        <family val="1"/>
        <charset val="128"/>
      </rPr>
      <t>13桁の法人番号</t>
    </r>
    <r>
      <rPr>
        <sz val="10"/>
        <color theme="1"/>
        <rFont val="ＭＳ Ｐ明朝"/>
        <family val="1"/>
        <charset val="128"/>
      </rPr>
      <t>を入力してください。（半角英数字）</t>
    </r>
    <rPh sb="15" eb="17">
      <t>ホウジン</t>
    </rPh>
    <rPh sb="17" eb="19">
      <t>バンゴウ</t>
    </rPh>
    <rPh sb="20" eb="22">
      <t>ニュウリョク</t>
    </rPh>
    <rPh sb="29" eb="31">
      <t>ハンカク</t>
    </rPh>
    <rPh sb="31" eb="34">
      <t>エイスウジ</t>
    </rPh>
    <phoneticPr fontId="1"/>
  </si>
  <si>
    <t>代表者名は全角で姓と名の間に全角のスペースを入れてください。</t>
    <rPh sb="0" eb="3">
      <t>ダイヒョウシャ</t>
    </rPh>
    <rPh sb="3" eb="4">
      <t>メイ</t>
    </rPh>
    <rPh sb="5" eb="7">
      <t>ゼンカク</t>
    </rPh>
    <rPh sb="8" eb="9">
      <t>セイ</t>
    </rPh>
    <rPh sb="10" eb="11">
      <t>ナ</t>
    </rPh>
    <rPh sb="12" eb="13">
      <t>カン</t>
    </rPh>
    <rPh sb="14" eb="16">
      <t>ゼンカク</t>
    </rPh>
    <rPh sb="22" eb="23">
      <t>イ</t>
    </rPh>
    <phoneticPr fontId="1"/>
  </si>
  <si>
    <t>代表者役職は全角で入力してください。</t>
    <rPh sb="0" eb="3">
      <t>ダイヒョウシャ</t>
    </rPh>
    <rPh sb="3" eb="5">
      <t>ヤクショク</t>
    </rPh>
    <rPh sb="6" eb="8">
      <t>ゼンカク</t>
    </rPh>
    <rPh sb="9" eb="11">
      <t>ニュウリョク</t>
    </rPh>
    <phoneticPr fontId="1"/>
  </si>
  <si>
    <r>
      <t>ハイフン</t>
    </r>
    <r>
      <rPr>
        <b/>
        <sz val="10"/>
        <color rgb="FFFF0000"/>
        <rFont val="ＭＳ Ｐ明朝"/>
        <family val="1"/>
        <charset val="128"/>
      </rPr>
      <t>有り</t>
    </r>
    <r>
      <rPr>
        <sz val="10"/>
        <rFont val="ＭＳ Ｐ明朝"/>
        <family val="1"/>
        <charset val="128"/>
      </rPr>
      <t>、半角英数字で入力してください。</t>
    </r>
    <r>
      <rPr>
        <sz val="10"/>
        <color theme="1"/>
        <rFont val="ＭＳ Ｐ明朝"/>
        <family val="1"/>
        <charset val="128"/>
      </rPr>
      <t>（123-4567）</t>
    </r>
    <rPh sb="4" eb="5">
      <t>アリ</t>
    </rPh>
    <phoneticPr fontId="1"/>
  </si>
  <si>
    <t>本社所在地は都道府県から、原則、登記簿謄本の記載と一致する住所を入力してください。</t>
    <rPh sb="0" eb="2">
      <t>ホンシャ</t>
    </rPh>
    <rPh sb="2" eb="5">
      <t>ショザイチ</t>
    </rPh>
    <rPh sb="6" eb="10">
      <t>トドウフケン</t>
    </rPh>
    <rPh sb="13" eb="15">
      <t>ゲンソク</t>
    </rPh>
    <rPh sb="16" eb="19">
      <t>トウキボ</t>
    </rPh>
    <rPh sb="19" eb="21">
      <t>トウホン</t>
    </rPh>
    <rPh sb="22" eb="24">
      <t>キサイ</t>
    </rPh>
    <rPh sb="25" eb="27">
      <t>イッチ</t>
    </rPh>
    <rPh sb="29" eb="31">
      <t>ジュウショ</t>
    </rPh>
    <rPh sb="32" eb="34">
      <t>ニュウリョク</t>
    </rPh>
    <phoneticPr fontId="1"/>
  </si>
  <si>
    <r>
      <rPr>
        <sz val="10"/>
        <color rgb="FFFF0000"/>
        <rFont val="ＭＳ Ｐ明朝"/>
        <family val="1"/>
        <charset val="128"/>
      </rPr>
      <t>都道府県の単位で、１地域ごとに記載すること。</t>
    </r>
    <r>
      <rPr>
        <sz val="10"/>
        <color theme="1"/>
        <rFont val="ＭＳ Ｐ明朝"/>
        <family val="1"/>
        <charset val="128"/>
      </rPr>
      <t xml:space="preserve">都道府県内の一部の市区町村の場合は以下のように記載すること。
（千葉県　千葉市・柏市・松戸市）　※地域が2つ以上ある場合は、複数地域用の交付申請書を使用すること。
</t>
    </r>
    <rPh sb="71" eb="73">
      <t>チイキ</t>
    </rPh>
    <rPh sb="76" eb="78">
      <t>イジョウ</t>
    </rPh>
    <rPh sb="80" eb="82">
      <t>バアイ</t>
    </rPh>
    <rPh sb="84" eb="89">
      <t>フクスウチイキヨウ</t>
    </rPh>
    <rPh sb="90" eb="95">
      <t>コウフシンセイショ</t>
    </rPh>
    <rPh sb="96" eb="98">
      <t>シヨウ</t>
    </rPh>
    <phoneticPr fontId="1"/>
  </si>
  <si>
    <t>拠点住所
（省エネお助け隊の事務所以外の場合、会社名も記載）</t>
    <rPh sb="0" eb="2">
      <t>キョテン</t>
    </rPh>
    <rPh sb="2" eb="4">
      <t>ジュウショ</t>
    </rPh>
    <rPh sb="6" eb="7">
      <t>ショウ</t>
    </rPh>
    <rPh sb="10" eb="11">
      <t>タス</t>
    </rPh>
    <rPh sb="12" eb="13">
      <t>タイ</t>
    </rPh>
    <rPh sb="14" eb="16">
      <t>ジム</t>
    </rPh>
    <rPh sb="16" eb="17">
      <t>ショ</t>
    </rPh>
    <rPh sb="17" eb="19">
      <t>イガイ</t>
    </rPh>
    <rPh sb="20" eb="22">
      <t>バアイ</t>
    </rPh>
    <rPh sb="23" eb="26">
      <t>カイシャメイ</t>
    </rPh>
    <rPh sb="27" eb="29">
      <t>キサイ</t>
    </rPh>
    <phoneticPr fontId="1"/>
  </si>
  <si>
    <t>②連絡会</t>
    <rPh sb="1" eb="4">
      <t>レンラクカイ</t>
    </rPh>
    <phoneticPr fontId="1"/>
  </si>
  <si>
    <t>・実施回数は自動反映
・実施月が決まっている場合、該当箇所に「■」を入力</t>
    <phoneticPr fontId="1"/>
  </si>
  <si>
    <t>①開催予定のセミナーごとに下記項目を記載すること。
・セミナーの開催地域・回数
・目的・概要
・集客方法および集客予定数、支援成約目標
・開催会場
※WEBでの実施の場合は、具体的にどのような形式で実施予定か詳細を記載すること</t>
    <rPh sb="33" eb="35">
      <t>カイサイ</t>
    </rPh>
    <rPh sb="35" eb="37">
      <t>チイキ</t>
    </rPh>
    <rPh sb="38" eb="40">
      <t>カイスウ</t>
    </rPh>
    <phoneticPr fontId="1"/>
  </si>
  <si>
    <t>②開催予定の連絡会ごとに下記項目を記載すること。
・PF連絡会の開催地域・回数
・目的・概要
・参加予定人数
・開催会場
※WEBでの実施の場合は、具体的にどのような形式で実施予定か詳細を記載すること</t>
    <rPh sb="33" eb="35">
      <t>カイサイ</t>
    </rPh>
    <rPh sb="35" eb="37">
      <t>チイキ</t>
    </rPh>
    <rPh sb="38" eb="40">
      <t>カイスウ</t>
    </rPh>
    <phoneticPr fontId="1"/>
  </si>
  <si>
    <t>③外部団体等との打ち合わせ先ごとに下記項目を記載すること。
・打ち合わせ先
・目的・概要
・団体内での参加人数</t>
    <rPh sb="13" eb="14">
      <t>サキ</t>
    </rPh>
    <phoneticPr fontId="1"/>
  </si>
  <si>
    <t>④掘り起こし先として、注力する業種やターゲット属性を記載すること。</t>
    <phoneticPr fontId="1"/>
  </si>
  <si>
    <t>押印する場合は、代表者名又は担当部署責任者の右に、申請者の代表印を捺印して提出すること。
押印しない場合、社内決裁ルールや社内規定等を添付のうえ提出すること。</t>
    <rPh sb="12" eb="13">
      <t>マタ</t>
    </rPh>
    <rPh sb="14" eb="18">
      <t>タントウブショ</t>
    </rPh>
    <rPh sb="18" eb="21">
      <t>セキニンシャ</t>
    </rPh>
    <phoneticPr fontId="1"/>
  </si>
  <si>
    <t>※ 役員を登録する場合、定款等に役員報酬の記述があり、定款に則った報酬額を基に
　 単価を算出すること。
※ 出向社員を登録する場合、申請団体の出向負担金に基づいて単価を算出すること。</t>
    <rPh sb="2" eb="4">
      <t>ヤクイン</t>
    </rPh>
    <rPh sb="5" eb="7">
      <t>トウロク</t>
    </rPh>
    <rPh sb="9" eb="11">
      <t>バアイ</t>
    </rPh>
    <rPh sb="12" eb="14">
      <t>テイカン</t>
    </rPh>
    <rPh sb="14" eb="15">
      <t>トウ</t>
    </rPh>
    <rPh sb="16" eb="18">
      <t>ヤクイン</t>
    </rPh>
    <rPh sb="18" eb="20">
      <t>ホウシュウ</t>
    </rPh>
    <rPh sb="21" eb="23">
      <t>キジュツ</t>
    </rPh>
    <rPh sb="27" eb="29">
      <t>テイカン</t>
    </rPh>
    <rPh sb="30" eb="31">
      <t>ノット</t>
    </rPh>
    <rPh sb="33" eb="36">
      <t>ホウシュウガク</t>
    </rPh>
    <rPh sb="37" eb="38">
      <t>モト</t>
    </rPh>
    <rPh sb="42" eb="44">
      <t>タンカ</t>
    </rPh>
    <rPh sb="45" eb="47">
      <t>サンシュツ</t>
    </rPh>
    <phoneticPr fontId="1"/>
  </si>
  <si>
    <t>　　※備考記載例：時給額1,000円×所定労働時間8時間＋通勤手当800円＝日給額8,800円</t>
    <rPh sb="3" eb="5">
      <t>ビコウ</t>
    </rPh>
    <rPh sb="5" eb="7">
      <t>キサイ</t>
    </rPh>
    <rPh sb="7" eb="8">
      <t>レイ</t>
    </rPh>
    <rPh sb="9" eb="11">
      <t>ジキュウ</t>
    </rPh>
    <rPh sb="17" eb="18">
      <t>エン</t>
    </rPh>
    <rPh sb="19" eb="21">
      <t>ショテイ</t>
    </rPh>
    <rPh sb="21" eb="23">
      <t>ロウドウ</t>
    </rPh>
    <rPh sb="23" eb="25">
      <t>ジカン</t>
    </rPh>
    <rPh sb="26" eb="28">
      <t>ジカン</t>
    </rPh>
    <rPh sb="29" eb="33">
      <t>ツウキンテアテ</t>
    </rPh>
    <rPh sb="36" eb="37">
      <t>エン</t>
    </rPh>
    <rPh sb="38" eb="40">
      <t>ニッキュウ</t>
    </rPh>
    <rPh sb="40" eb="41">
      <t>ガク</t>
    </rPh>
    <rPh sb="46" eb="47">
      <t>エン</t>
    </rPh>
    <phoneticPr fontId="1"/>
  </si>
  <si>
    <t>※３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5"/>
  </si>
  <si>
    <r>
      <t>職員区分</t>
    </r>
    <r>
      <rPr>
        <vertAlign val="superscript"/>
        <sz val="12"/>
        <color theme="1"/>
        <rFont val="ＭＳ 明朝"/>
        <family val="1"/>
        <charset val="128"/>
      </rPr>
      <t>※1</t>
    </r>
    <rPh sb="0" eb="2">
      <t>ショクイン</t>
    </rPh>
    <rPh sb="2" eb="4">
      <t>クブン</t>
    </rPh>
    <phoneticPr fontId="1"/>
  </si>
  <si>
    <r>
      <t>日給額</t>
    </r>
    <r>
      <rPr>
        <vertAlign val="superscript"/>
        <sz val="12"/>
        <color theme="1"/>
        <rFont val="ＭＳ 明朝"/>
        <family val="1"/>
        <charset val="128"/>
      </rPr>
      <t>※2</t>
    </r>
    <rPh sb="0" eb="2">
      <t>ニッキュウ</t>
    </rPh>
    <rPh sb="2" eb="3">
      <t>ガク</t>
    </rPh>
    <phoneticPr fontId="5"/>
  </si>
  <si>
    <r>
      <t>所定
労働時間</t>
    </r>
    <r>
      <rPr>
        <vertAlign val="superscript"/>
        <sz val="12"/>
        <color theme="1"/>
        <rFont val="ＭＳ 明朝"/>
        <family val="1"/>
        <charset val="128"/>
      </rPr>
      <t>※3</t>
    </r>
    <rPh sb="0" eb="2">
      <t>ショテイ</t>
    </rPh>
    <rPh sb="3" eb="5">
      <t>ロウドウ</t>
    </rPh>
    <rPh sb="5" eb="7">
      <t>ジカン</t>
    </rPh>
    <phoneticPr fontId="5"/>
  </si>
  <si>
    <t>人件費単価</t>
    <phoneticPr fontId="5"/>
  </si>
  <si>
    <t>申請者（法人・団体等）名は「補助事業概要説明書（別添1）」の申請者（法人・団体等）名を自動反映。</t>
    <phoneticPr fontId="1"/>
  </si>
  <si>
    <t>・専門区分：エネルギー系専門家の場合、専門区分を「熱」「電気」「両方」から選択すること。</t>
    <phoneticPr fontId="1"/>
  </si>
  <si>
    <t>・拠点名：補助事業概要説明書(別添１)２の支援活動体制に記載の支援拠点をプルダウンから選択する。</t>
    <rPh sb="1" eb="4">
      <t>キョテンメイ</t>
    </rPh>
    <rPh sb="28" eb="30">
      <t>キサイ</t>
    </rPh>
    <rPh sb="31" eb="33">
      <t>シエン</t>
    </rPh>
    <phoneticPr fontId="1"/>
  </si>
  <si>
    <t>支援先の掘り起こし</t>
    <rPh sb="0" eb="2">
      <t>シエン</t>
    </rPh>
    <rPh sb="2" eb="3">
      <t>サキ</t>
    </rPh>
    <rPh sb="4" eb="5">
      <t>ホ</t>
    </rPh>
    <rPh sb="6" eb="7">
      <t>オ</t>
    </rPh>
    <phoneticPr fontId="1"/>
  </si>
  <si>
    <t>省エネに係る
中小企業等の
支援実績件数</t>
    <rPh sb="0" eb="1">
      <t>ショウ</t>
    </rPh>
    <rPh sb="4" eb="5">
      <t>カカ</t>
    </rPh>
    <rPh sb="7" eb="9">
      <t>チュウショウ</t>
    </rPh>
    <rPh sb="9" eb="11">
      <t>キギョウ</t>
    </rPh>
    <rPh sb="11" eb="12">
      <t>トウ</t>
    </rPh>
    <rPh sb="14" eb="16">
      <t>シエン</t>
    </rPh>
    <rPh sb="16" eb="18">
      <t>ジッセキ</t>
    </rPh>
    <rPh sb="18" eb="20">
      <t>ケンスウ</t>
    </rPh>
    <phoneticPr fontId="1"/>
  </si>
  <si>
    <r>
      <t xml:space="preserve">省エネに係る中小企業等の代表的な支援事例
</t>
    </r>
    <r>
      <rPr>
        <b/>
        <sz val="9"/>
        <color rgb="FFFF0000"/>
        <rFont val="ＭＳ Ｐ明朝"/>
        <family val="1"/>
        <charset val="128"/>
      </rPr>
      <t>※３事例必須</t>
    </r>
    <rPh sb="0" eb="1">
      <t>ショウ</t>
    </rPh>
    <rPh sb="4" eb="5">
      <t>カカ</t>
    </rPh>
    <rPh sb="6" eb="8">
      <t>チュウショウ</t>
    </rPh>
    <rPh sb="8" eb="10">
      <t>キギョウ</t>
    </rPh>
    <rPh sb="10" eb="11">
      <t>トウ</t>
    </rPh>
    <rPh sb="12" eb="14">
      <t>ダイヒョウ</t>
    </rPh>
    <rPh sb="14" eb="15">
      <t>テキ</t>
    </rPh>
    <rPh sb="16" eb="18">
      <t>シエン</t>
    </rPh>
    <rPh sb="18" eb="20">
      <t>ジレイ</t>
    </rPh>
    <rPh sb="23" eb="25">
      <t>ジレイ</t>
    </rPh>
    <rPh sb="25" eb="27">
      <t>ヒッス</t>
    </rPh>
    <phoneticPr fontId="1"/>
  </si>
  <si>
    <t>連絡会開催費</t>
    <rPh sb="0" eb="3">
      <t>レンラクカイ</t>
    </rPh>
    <rPh sb="3" eb="5">
      <t>カイサイ</t>
    </rPh>
    <phoneticPr fontId="1"/>
  </si>
  <si>
    <t>外部との打ち合わせ</t>
    <rPh sb="0" eb="2">
      <t>ガイブ</t>
    </rPh>
    <rPh sb="4" eb="5">
      <t>ウ</t>
    </rPh>
    <rPh sb="6" eb="7">
      <t>ア</t>
    </rPh>
    <phoneticPr fontId="1"/>
  </si>
  <si>
    <t>診断前打ち合わせ</t>
    <rPh sb="0" eb="2">
      <t>シンダン</t>
    </rPh>
    <rPh sb="2" eb="3">
      <t>マエ</t>
    </rPh>
    <phoneticPr fontId="1"/>
  </si>
  <si>
    <t>支援前打ち合わせ</t>
    <rPh sb="0" eb="2">
      <t>シエン</t>
    </rPh>
    <rPh sb="2" eb="3">
      <t>マエ</t>
    </rPh>
    <phoneticPr fontId="1"/>
  </si>
  <si>
    <t>※１ 職員区分が事務補助員場合、契約書等による時間単価により算出すること。</t>
    <rPh sb="3" eb="7">
      <t>ショクインクブン</t>
    </rPh>
    <rPh sb="8" eb="10">
      <t>ジム</t>
    </rPh>
    <rPh sb="10" eb="13">
      <t>ホジョイン</t>
    </rPh>
    <rPh sb="13" eb="15">
      <t>バアイ</t>
    </rPh>
    <rPh sb="16" eb="19">
      <t>ケイヤクショ</t>
    </rPh>
    <rPh sb="19" eb="20">
      <t>トウ</t>
    </rPh>
    <rPh sb="23" eb="25">
      <t>ジカン</t>
    </rPh>
    <rPh sb="25" eb="27">
      <t>タンカ</t>
    </rPh>
    <rPh sb="30" eb="32">
      <t>サンシュツ</t>
    </rPh>
    <phoneticPr fontId="5"/>
  </si>
  <si>
    <t>（注）事業開始後に新たに雇用する者の場合、既に合意している条件に基づく健保等級等で申請すること（原則、交付決定後に変更はできない）。</t>
    <rPh sb="1" eb="2">
      <t>チュウ</t>
    </rPh>
    <rPh sb="3" eb="8">
      <t>ジギョウカイシゴ</t>
    </rPh>
    <rPh sb="9" eb="10">
      <t>アラ</t>
    </rPh>
    <rPh sb="12" eb="14">
      <t>コヨウ</t>
    </rPh>
    <rPh sb="16" eb="17">
      <t>モノ</t>
    </rPh>
    <rPh sb="18" eb="20">
      <t>バアイ</t>
    </rPh>
    <rPh sb="21" eb="22">
      <t>スデ</t>
    </rPh>
    <rPh sb="23" eb="25">
      <t>ゴウイ</t>
    </rPh>
    <rPh sb="29" eb="31">
      <t>ジョウケン</t>
    </rPh>
    <rPh sb="32" eb="33">
      <t>モト</t>
    </rPh>
    <rPh sb="35" eb="37">
      <t>ケンポ</t>
    </rPh>
    <rPh sb="37" eb="39">
      <t>トウキュウ</t>
    </rPh>
    <rPh sb="39" eb="40">
      <t>トウ</t>
    </rPh>
    <rPh sb="41" eb="43">
      <t>シンセイ</t>
    </rPh>
    <rPh sb="48" eb="50">
      <t>ゲンソク</t>
    </rPh>
    <rPh sb="51" eb="53">
      <t>コウフ</t>
    </rPh>
    <rPh sb="53" eb="55">
      <t>ケッテイ</t>
    </rPh>
    <rPh sb="55" eb="56">
      <t>ゴ</t>
    </rPh>
    <rPh sb="57" eb="59">
      <t>ヘンコウ</t>
    </rPh>
    <phoneticPr fontId="5"/>
  </si>
  <si>
    <t>　　 職員区分が職員の場合、日給額を所定労働時間で除した単価（１円未満切捨て）または時給額を適用。</t>
    <rPh sb="3" eb="7">
      <t>ショクインクブン</t>
    </rPh>
    <rPh sb="8" eb="10">
      <t>ショクイン</t>
    </rPh>
    <rPh sb="11" eb="13">
      <t>バアイ</t>
    </rPh>
    <rPh sb="14" eb="17">
      <t>ニッキュウガク</t>
    </rPh>
    <rPh sb="18" eb="20">
      <t>ショテイ</t>
    </rPh>
    <rPh sb="20" eb="24">
      <t>ロウドウジカン</t>
    </rPh>
    <rPh sb="25" eb="26">
      <t>ジョ</t>
    </rPh>
    <rPh sb="28" eb="30">
      <t>タンカ</t>
    </rPh>
    <rPh sb="32" eb="33">
      <t>エン</t>
    </rPh>
    <rPh sb="33" eb="35">
      <t>ミマン</t>
    </rPh>
    <rPh sb="35" eb="37">
      <t>キリス</t>
    </rPh>
    <rPh sb="42" eb="45">
      <t>ジキュウガク</t>
    </rPh>
    <rPh sb="46" eb="48">
      <t>テキヨウ</t>
    </rPh>
    <phoneticPr fontId="5"/>
  </si>
  <si>
    <t>　　 １日あたりの通勤手当（雇用契約書から算定）を所定労働時間で除して得た額を時間単価に加算する。</t>
    <rPh sb="4" eb="5">
      <t>ニチ</t>
    </rPh>
    <rPh sb="9" eb="11">
      <t>ツウキン</t>
    </rPh>
    <rPh sb="11" eb="13">
      <t>テアテ</t>
    </rPh>
    <rPh sb="14" eb="16">
      <t>コヨウ</t>
    </rPh>
    <rPh sb="16" eb="19">
      <t>ケイヤクショ</t>
    </rPh>
    <rPh sb="21" eb="23">
      <t>サンテイ</t>
    </rPh>
    <rPh sb="25" eb="27">
      <t>ショテイ</t>
    </rPh>
    <rPh sb="27" eb="29">
      <t>ロウドウ</t>
    </rPh>
    <rPh sb="29" eb="31">
      <t>ジカン</t>
    </rPh>
    <rPh sb="32" eb="33">
      <t>ジョ</t>
    </rPh>
    <rPh sb="35" eb="36">
      <t>エ</t>
    </rPh>
    <rPh sb="37" eb="38">
      <t>ガク</t>
    </rPh>
    <rPh sb="39" eb="41">
      <t>ジカン</t>
    </rPh>
    <rPh sb="41" eb="43">
      <t>タンカ</t>
    </rPh>
    <rPh sb="44" eb="46">
      <t>カサン</t>
    </rPh>
    <phoneticPr fontId="5"/>
  </si>
  <si>
    <t>※２ 時給から日給額を算出する場合には、時給額に所定労働時間を乗じた額に、１日あたりの通勤手当を加算して算出すること。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4" eb="35">
      <t>ガク</t>
    </rPh>
    <rPh sb="48" eb="50">
      <t>カサン</t>
    </rPh>
    <rPh sb="52" eb="54">
      <t>サンシュツ</t>
    </rPh>
    <phoneticPr fontId="5"/>
  </si>
  <si>
    <t>駐在拠点</t>
    <rPh sb="0" eb="2">
      <t>チュウザイ</t>
    </rPh>
    <rPh sb="2" eb="4">
      <t>キョテン</t>
    </rPh>
    <phoneticPr fontId="1"/>
  </si>
  <si>
    <r>
      <t xml:space="preserve">
支援拠点が複数存在する場合は全て記載すること。
１拠点につき１行となるように記載すること。
</t>
    </r>
    <r>
      <rPr>
        <b/>
        <sz val="10"/>
        <color rgb="FFFF0000"/>
        <rFont val="ＭＳ Ｐ明朝"/>
        <family val="1"/>
        <charset val="128"/>
      </rPr>
      <t>拠点ごとに省エネお助け隊の職員（事務補助員は除く）のうち、代表者２名を記載すること。</t>
    </r>
    <r>
      <rPr>
        <sz val="10"/>
        <rFont val="ＭＳ Ｐ明朝"/>
        <family val="1"/>
        <charset val="128"/>
      </rPr>
      <t xml:space="preserve">
例）
・拠点住所：補助事業者の事務所等以外の場合は、会社名も記載
・電話番号：公開可能な固定電話番号またはIP電話番号を記載</t>
    </r>
    <phoneticPr fontId="1"/>
  </si>
  <si>
    <t>過去３年間の中小企業等に対する省エネに係る支援実績の件数を記載すること。</t>
    <rPh sb="0" eb="2">
      <t>カコ</t>
    </rPh>
    <rPh sb="3" eb="5">
      <t>ネンカン</t>
    </rPh>
    <rPh sb="6" eb="8">
      <t>チュウショウ</t>
    </rPh>
    <rPh sb="8" eb="10">
      <t>キギョウ</t>
    </rPh>
    <rPh sb="10" eb="11">
      <t>トウ</t>
    </rPh>
    <rPh sb="12" eb="13">
      <t>タイ</t>
    </rPh>
    <rPh sb="15" eb="16">
      <t>ショウ</t>
    </rPh>
    <rPh sb="19" eb="20">
      <t>カカ</t>
    </rPh>
    <rPh sb="21" eb="23">
      <t>シエン</t>
    </rPh>
    <rPh sb="23" eb="25">
      <t>ジッセキ</t>
    </rPh>
    <rPh sb="26" eb="28">
      <t>ケンスウ</t>
    </rPh>
    <rPh sb="29" eb="31">
      <t>キサイ</t>
    </rPh>
    <phoneticPr fontId="1"/>
  </si>
  <si>
    <r>
      <t xml:space="preserve">支援者数および
活動額の
計画と実績
</t>
    </r>
    <r>
      <rPr>
        <sz val="9"/>
        <color theme="1"/>
        <rFont val="ＭＳ Ｐ明朝"/>
        <family val="1"/>
        <charset val="128"/>
      </rPr>
      <t>※継続事業者の場合、直近2年間の計画と実績も記載</t>
    </r>
    <rPh sb="2" eb="3">
      <t>シャ</t>
    </rPh>
    <rPh sb="3" eb="4">
      <t>スウ</t>
    </rPh>
    <rPh sb="8" eb="10">
      <t>カツドウ</t>
    </rPh>
    <rPh sb="10" eb="11">
      <t>ガク</t>
    </rPh>
    <rPh sb="13" eb="15">
      <t>ケイカク</t>
    </rPh>
    <rPh sb="16" eb="18">
      <t>ジッセキ</t>
    </rPh>
    <rPh sb="28" eb="30">
      <t>バアイ</t>
    </rPh>
    <rPh sb="31" eb="33">
      <t>チョッキン</t>
    </rPh>
    <rPh sb="34" eb="36">
      <t>ネンカン</t>
    </rPh>
    <rPh sb="37" eb="39">
      <t>ケイカク</t>
    </rPh>
    <rPh sb="40" eb="42">
      <t>ジッセキ</t>
    </rPh>
    <rPh sb="43" eb="45">
      <t>キサイ</t>
    </rPh>
    <phoneticPr fontId="1"/>
  </si>
  <si>
    <t>上記の計画と実績に乖離がある場合の理由と対策
※新規事業者の場合、今年度の計画を達成するための施策、根拠</t>
    <rPh sb="0" eb="2">
      <t>ジョウキ</t>
    </rPh>
    <rPh sb="3" eb="5">
      <t>ケイカク</t>
    </rPh>
    <rPh sb="6" eb="8">
      <t>ジッセキ</t>
    </rPh>
    <rPh sb="9" eb="11">
      <t>カイリ</t>
    </rPh>
    <rPh sb="14" eb="16">
      <t>バアイ</t>
    </rPh>
    <rPh sb="17" eb="19">
      <t>リユウ</t>
    </rPh>
    <rPh sb="20" eb="22">
      <t>タイサク</t>
    </rPh>
    <rPh sb="25" eb="27">
      <t>シンキ</t>
    </rPh>
    <rPh sb="27" eb="29">
      <t>ジギョウ</t>
    </rPh>
    <rPh sb="29" eb="30">
      <t>シャ</t>
    </rPh>
    <rPh sb="31" eb="33">
      <t>バアイ</t>
    </rPh>
    <rPh sb="34" eb="37">
      <t>コンネンド</t>
    </rPh>
    <rPh sb="38" eb="40">
      <t>ケイカク</t>
    </rPh>
    <rPh sb="41" eb="43">
      <t>タッセイ</t>
    </rPh>
    <rPh sb="48" eb="50">
      <t>シサク</t>
    </rPh>
    <rPh sb="51" eb="53">
      <t>コンキョ</t>
    </rPh>
    <phoneticPr fontId="1"/>
  </si>
  <si>
    <r>
      <t xml:space="preserve">実施計画の現実性
</t>
    </r>
    <r>
      <rPr>
        <sz val="9"/>
        <color theme="1"/>
        <rFont val="ＭＳ Ｐ明朝"/>
        <family val="1"/>
        <charset val="128"/>
      </rPr>
      <t>※本年度の計画を達成するための具体的な施策を記載</t>
    </r>
    <rPh sb="0" eb="4">
      <t>ジッシケイカク</t>
    </rPh>
    <rPh sb="5" eb="8">
      <t>ゲンジツセイ</t>
    </rPh>
    <rPh sb="33" eb="35">
      <t>キサイ</t>
    </rPh>
    <phoneticPr fontId="1"/>
  </si>
  <si>
    <t>専門家体制・ネットワーク</t>
    <rPh sb="0" eb="3">
      <t>センモンカ</t>
    </rPh>
    <rPh sb="3" eb="5">
      <t>タイセイ</t>
    </rPh>
    <phoneticPr fontId="1"/>
  </si>
  <si>
    <t>本事業に係る職員数</t>
    <rPh sb="0" eb="3">
      <t>ホンジギョウ</t>
    </rPh>
    <rPh sb="4" eb="5">
      <t>カカワ</t>
    </rPh>
    <rPh sb="6" eb="8">
      <t>ショクイン</t>
    </rPh>
    <rPh sb="8" eb="9">
      <t>スウ</t>
    </rPh>
    <phoneticPr fontId="1"/>
  </si>
  <si>
    <t>本事業に係る事務補助員数</t>
    <rPh sb="0" eb="3">
      <t>ホンジギョウ</t>
    </rPh>
    <rPh sb="4" eb="5">
      <t>カカワ</t>
    </rPh>
    <rPh sb="6" eb="12">
      <t>ジムホジョインスウ</t>
    </rPh>
    <phoneticPr fontId="1"/>
  </si>
  <si>
    <t>自動反映のため、記載不要</t>
    <rPh sb="0" eb="2">
      <t>ジドウ</t>
    </rPh>
    <rPh sb="2" eb="4">
      <t>ハンエイ</t>
    </rPh>
    <rPh sb="8" eb="10">
      <t>キサイ</t>
    </rPh>
    <rPh sb="10" eb="12">
      <t>フヨウ</t>
    </rPh>
    <phoneticPr fontId="1"/>
  </si>
  <si>
    <t>自動反映のため、記載不要</t>
    <phoneticPr fontId="1"/>
  </si>
  <si>
    <t xml:space="preserve">
職員及び事務補助員を列挙し、それぞれ具体的な役割内容を記載すること。
（職員とは）
当該組織で雇用され、補助事業に直接従事する者で、自治体、商工会議所、金融機関等の外部支援機関と連携し、中小企業等の省エネ活動を進めるために必要な課題・ニーズの掘り起こしに加えて、その他補助事業を管理運営するにあたって必要な業務全般に従事する者を指す。
（事務補助員とは）
省エネお助け隊の職員の管理運営業務の補助を行う補助員（アルバイト、パート等）。
採用予定で名前が不明な場合は「事務補助員A」等のように記載する。
※役職がない場合は空欄でも可。</t>
    <rPh sb="257" eb="259">
      <t>ヤクショク</t>
    </rPh>
    <rPh sb="262" eb="264">
      <t>バアイ</t>
    </rPh>
    <rPh sb="265" eb="267">
      <t>クウラン</t>
    </rPh>
    <rPh sb="269" eb="270">
      <t>カ</t>
    </rPh>
    <phoneticPr fontId="1"/>
  </si>
  <si>
    <t>その他諸経費
・地域ごとに、支出計画を作成すること。
・金額詳細：各経費における金額の計算根拠を記載すること。
・公募要領P.14をよく確認のうえ、補助対象経費のみを記載すること。</t>
    <phoneticPr fontId="1"/>
  </si>
  <si>
    <t>支援先の掘り起こし
・地域ごとに、支出計画を作成すること。
・実施1回ごとの金額を記載すること。
・金額詳細：各経費における金額の計算根拠を記載すること。
　※ 掘り起こしの場合、専門家の謝金・旅費は補助対象外。
・職員旅費は掘り起こしに従事する人数と旅費単価（往復）を詳細欄に記載し、その合計を金額欄に記載のこと。
例：金額欄：2,000円　　詳細欄：往復2,000円×1人
・その他の費目に計上する際は公募要領P.14をよく確認のうえ、補助対象経費のみを記載すること。</t>
    <phoneticPr fontId="1"/>
  </si>
  <si>
    <t>外部打ち合わせ
・地域ごとに、支出計画を作成すること。
・実施1回ごとの金額を記載すること。
・金額詳細：各経費における金額の計算根拠を記載すること。
　※ 外部との打ち合わせの場合、専門家の謝金・旅費は補助対象外。
・職員旅費は外部打ち合わせに従事する人数と旅費単価（往復）を詳細欄に記載し、その合計を金額欄に記載のこと。
例：金額欄：2,000円　　詳細欄：往復2,000円×1人
・その他の費目に計上する際は公募要領P.14をよく確認のうえ、補助対象経費のみを記載すること。</t>
    <phoneticPr fontId="1"/>
  </si>
  <si>
    <t>連絡会開催費
・地域ごとに、支出計画を作成すること。
・実施1回ごとの金額を記載すること。
・金額詳細：各経費における金額の計算根拠を記載すること。
　※ セミナー、外部との打ち合わせ、掘り起こしの場合、専門家の謝金・旅費は補助対象外。
・職員旅費は連絡会に従事する人数と旅費単価（往復）を詳細欄に記載し、その合計を金額欄に記載のこと。
例：金額欄：10,000円　　詳細欄：往復2,000円×5人
・その他の費目に計上する際は公募要領P.14をよく確認のうえ、補助対象経費のみを記載すること。</t>
    <phoneticPr fontId="1"/>
  </si>
  <si>
    <t>セミナー等開催費
・地域ごとに、支出計画を作成すること。
・実施1回ごとの金額を記載すること。
・金額詳細：各経費における金額の計算根拠を記載すること。
　※ セミナー開催費の場合、専門家謝金・旅費は補助対象外。
・職員旅費はセミナーに従事する人数と旅費単価（往復）を詳細欄に記載し、その合計を金額欄に記載のこと。
例：金額欄：10,000円　　詳細欄：往復2,000円×5人
・その他の費目に計上する際は公募要領P.14をよく確認のうえ、補助対象経費のみを記載すること。</t>
    <phoneticPr fontId="1"/>
  </si>
  <si>
    <t>※本シート作成前に、以下のシートを先に記載すること。
　　◆補助事業概要説明書(別添１)１～２
　　◆人件費単価計算書（別添２－１）</t>
    <phoneticPr fontId="1"/>
  </si>
  <si>
    <r>
      <t xml:space="preserve">中小企業等に対する省エネに係る支援の事例について記載すること。
当該実績によって本事業に活用されるノウハウ等についても可能な限り詳細（対象地域、支援内容、期間、代表的な成果等）に記載すること。
</t>
    </r>
    <r>
      <rPr>
        <sz val="9"/>
        <color theme="1"/>
        <rFont val="ＭＳ Ｐ明朝"/>
        <family val="1"/>
        <charset val="128"/>
      </rPr>
      <t>例）
令和●年度　●●県　金属加工業
工場・事務所棟の照明の間引き・消灯等の省エネ取組を実施していた企業に、生産設備を中心に省エネ診断をしてほしいと相談があった。
診断の結果、高効率ボイラーへの更新、排気ファンのインバータ活用、蒸気配管と工業炉外周部の保温対策、工場・事務所棟の照明のLED化等を提案した。
提案後、中小企業の省エネ担当者が取組を実施。エネルギーコスト340万円/年の削減を達成した。
当該業種の省エネガイドラインの策定を進めており、今後の省エネ診断にも活用する予定。</t>
    </r>
    <rPh sb="18" eb="20">
      <t>ジレイ</t>
    </rPh>
    <rPh sb="24" eb="26">
      <t>キサイ</t>
    </rPh>
    <rPh sb="98" eb="99">
      <t>レイ</t>
    </rPh>
    <rPh sb="109" eb="110">
      <t>ケン</t>
    </rPh>
    <rPh sb="111" eb="116">
      <t>キンゾクカコウギョウ</t>
    </rPh>
    <rPh sb="117" eb="119">
      <t>コウジョウ</t>
    </rPh>
    <rPh sb="120" eb="124">
      <t>ジムショトウ</t>
    </rPh>
    <rPh sb="125" eb="127">
      <t>ショウメイ</t>
    </rPh>
    <rPh sb="128" eb="130">
      <t>マビ</t>
    </rPh>
    <rPh sb="132" eb="134">
      <t>ショウトウ</t>
    </rPh>
    <rPh sb="134" eb="135">
      <t>トウ</t>
    </rPh>
    <rPh sb="136" eb="137">
      <t>ショウ</t>
    </rPh>
    <rPh sb="139" eb="141">
      <t>トリクミ</t>
    </rPh>
    <rPh sb="142" eb="144">
      <t>ジッシ</t>
    </rPh>
    <rPh sb="148" eb="150">
      <t>キギョウ</t>
    </rPh>
    <rPh sb="152" eb="154">
      <t>セイサン</t>
    </rPh>
    <rPh sb="172" eb="174">
      <t>ソウダン</t>
    </rPh>
    <rPh sb="209" eb="211">
      <t>カツヨウ</t>
    </rPh>
    <rPh sb="232" eb="236">
      <t>ジムショトウ</t>
    </rPh>
    <rPh sb="252" eb="255">
      <t>テイアンゴ</t>
    </rPh>
    <rPh sb="256" eb="260">
      <t>チュウショウキギョウ</t>
    </rPh>
    <rPh sb="261" eb="262">
      <t>ショウ</t>
    </rPh>
    <rPh sb="264" eb="267">
      <t>タントウシャ</t>
    </rPh>
    <rPh sb="268" eb="270">
      <t>トリクミ</t>
    </rPh>
    <rPh sb="271" eb="273">
      <t>ジッシ</t>
    </rPh>
    <rPh sb="285" eb="287">
      <t>マンエン</t>
    </rPh>
    <rPh sb="288" eb="289">
      <t>ネン</t>
    </rPh>
    <rPh sb="290" eb="292">
      <t>サクゲン</t>
    </rPh>
    <rPh sb="293" eb="295">
      <t>タッセイ</t>
    </rPh>
    <phoneticPr fontId="1"/>
  </si>
  <si>
    <r>
      <t xml:space="preserve">補助金の請求（概算払を含む）ができる期間まで、適切な事業運営ができる根拠を具体的に記載すること。
</t>
    </r>
    <r>
      <rPr>
        <sz val="9"/>
        <color theme="1"/>
        <rFont val="ＭＳ Ｐ明朝"/>
        <family val="1"/>
        <charset val="128"/>
      </rPr>
      <t>例）
自主財源として毎年社員企業からの約●●万円の年会費収入がある。
また今期は自主事業である●●による約●●万円の売上が見込まれる。
さらに●●銀行●●支店からの●●万円借り入れについても現在相談中である。
以上により、精算払い請求ができるまでの期間に掛かる経費については、自主財源で対応可能である。</t>
    </r>
    <rPh sb="0" eb="3">
      <t>ホジョキン</t>
    </rPh>
    <rPh sb="4" eb="6">
      <t>セイキュウ</t>
    </rPh>
    <rPh sb="7" eb="10">
      <t>ガイサンバライ</t>
    </rPh>
    <rPh sb="11" eb="12">
      <t>フク</t>
    </rPh>
    <rPh sb="18" eb="20">
      <t>キカン</t>
    </rPh>
    <rPh sb="23" eb="25">
      <t>テキセツ</t>
    </rPh>
    <rPh sb="26" eb="30">
      <t>ジギョウウンエイ</t>
    </rPh>
    <rPh sb="34" eb="36">
      <t>コンキョ</t>
    </rPh>
    <rPh sb="37" eb="40">
      <t>グタイテキ</t>
    </rPh>
    <rPh sb="41" eb="43">
      <t>キサイ</t>
    </rPh>
    <rPh sb="50" eb="51">
      <t>レイ</t>
    </rPh>
    <rPh sb="87" eb="89">
      <t>コンキ</t>
    </rPh>
    <rPh sb="90" eb="94">
      <t>ジシュジギョウ</t>
    </rPh>
    <rPh sb="108" eb="110">
      <t>ウリアゲ</t>
    </rPh>
    <rPh sb="111" eb="113">
      <t>ミコ</t>
    </rPh>
    <rPh sb="123" eb="125">
      <t>ギンコウ</t>
    </rPh>
    <rPh sb="127" eb="129">
      <t>シテン</t>
    </rPh>
    <rPh sb="135" eb="136">
      <t>カ</t>
    </rPh>
    <rPh sb="137" eb="138">
      <t>イ</t>
    </rPh>
    <rPh sb="146" eb="148">
      <t>ソウダン</t>
    </rPh>
    <rPh sb="148" eb="149">
      <t>チュウ</t>
    </rPh>
    <rPh sb="155" eb="157">
      <t>イジョウ</t>
    </rPh>
    <rPh sb="161" eb="163">
      <t>セイサン</t>
    </rPh>
    <rPh sb="188" eb="192">
      <t>ジシュザイゲン</t>
    </rPh>
    <rPh sb="193" eb="197">
      <t>タイオウカノウ</t>
    </rPh>
    <phoneticPr fontId="1"/>
  </si>
  <si>
    <r>
      <rPr>
        <sz val="10"/>
        <color rgb="FFFF0000"/>
        <rFont val="ＭＳ Ｐ明朝"/>
        <family val="1"/>
        <charset val="128"/>
      </rPr>
      <t>（継続事業者のみ）</t>
    </r>
    <r>
      <rPr>
        <sz val="10"/>
        <color theme="1"/>
        <rFont val="ＭＳ Ｐ明朝"/>
        <family val="1"/>
        <charset val="128"/>
      </rPr>
      <t xml:space="preserve">
Ｈ３１年度事業の交付決定時における「計画支援者数」「計画額」、および実績報告時の「実績支援者数」「実績額」をそれぞれ記載すること。
達成率は自動計算のため、記載不要</t>
    </r>
    <rPh sb="1" eb="6">
      <t>ケイゾクジギョウシャ</t>
    </rPh>
    <rPh sb="13" eb="15">
      <t>ネンド</t>
    </rPh>
    <rPh sb="15" eb="17">
      <t>ジギョウ</t>
    </rPh>
    <rPh sb="18" eb="20">
      <t>コウフ</t>
    </rPh>
    <rPh sb="20" eb="23">
      <t>ケッテイジ</t>
    </rPh>
    <rPh sb="28" eb="30">
      <t>ケイカク</t>
    </rPh>
    <rPh sb="30" eb="33">
      <t>シエンシャ</t>
    </rPh>
    <rPh sb="33" eb="34">
      <t>スウ</t>
    </rPh>
    <rPh sb="36" eb="38">
      <t>ケイカク</t>
    </rPh>
    <rPh sb="38" eb="39">
      <t>ガク</t>
    </rPh>
    <rPh sb="44" eb="48">
      <t>ジッセキホウコク</t>
    </rPh>
    <rPh sb="48" eb="49">
      <t>ジ</t>
    </rPh>
    <rPh sb="59" eb="62">
      <t>ジッセキガク</t>
    </rPh>
    <rPh sb="68" eb="70">
      <t>キサイ</t>
    </rPh>
    <rPh sb="77" eb="80">
      <t>タッセイリツ</t>
    </rPh>
    <rPh sb="81" eb="85">
      <t>ジドウケイサン</t>
    </rPh>
    <phoneticPr fontId="1"/>
  </si>
  <si>
    <r>
      <rPr>
        <sz val="10"/>
        <color rgb="FFFF0000"/>
        <rFont val="ＭＳ Ｐ明朝"/>
        <family val="1"/>
        <charset val="128"/>
      </rPr>
      <t>（継続事業者のみ）</t>
    </r>
    <r>
      <rPr>
        <sz val="10"/>
        <color theme="1"/>
        <rFont val="ＭＳ Ｐ明朝"/>
        <family val="1"/>
        <charset val="128"/>
      </rPr>
      <t xml:space="preserve">
Ｒ２年度事業の交付決定時における「計画支援者数」「計画額」、および実績報告時の「実績支援者数」「実績額」をそれぞれ記載すること。
達成率は自動計算のため、記載不要</t>
    </r>
    <phoneticPr fontId="1"/>
  </si>
  <si>
    <r>
      <t xml:space="preserve">
公募要領P.32記載の審査項目、「C.補助事業の計画の妥当性・有効性」について、確認できるよう記載すること。
継続事業者は、上記過年度の計画と実績に乖離がある場合、その理由と対策について記載すること。
新規事業者は、今年度の支援計画を達成するための施策、根拠について記載すること。
</t>
    </r>
    <r>
      <rPr>
        <sz val="9"/>
        <color theme="1"/>
        <rFont val="ＭＳ Ｐ明朝"/>
        <family val="1"/>
        <charset val="128"/>
      </rPr>
      <t>計画達成のための施策・根拠例）
●●県については、過去に支援を受けた企業から、新規の企業を既に●●者紹介されており、診断～支援を今年度実施する予定。
さらに●●県の中小企業向けセミナーを開催することで新規の申込者●●者を掘り起こし予定。
また、令和●年度から金融機関との連携強化を進めており、当該機関にPF事業のチラシを設置し、設備更新の相談があった中小企業にPF事業を紹介いただくよう調整を図っており、●●者が見込まれる。
過年度計画と実績に乖離があった理由と対策の例）
令和２年度は、新型コロナウイルス感染拡大の影響で、支援を予定していた●●業・●●業等から辞退の申し出があり、代わりとなる新たな掘り起こしも厳しい状況であったため計画未達となった。今年度は、情勢を鑑みたアプローチを行い、</t>
    </r>
    <r>
      <rPr>
        <sz val="9"/>
        <rFont val="ＭＳ Ｐ明朝"/>
        <family val="1"/>
        <charset val="128"/>
      </rPr>
      <t>支援先業種として</t>
    </r>
    <r>
      <rPr>
        <sz val="9"/>
        <color theme="1"/>
        <rFont val="ＭＳ Ｐ明朝"/>
        <family val="1"/>
        <charset val="128"/>
      </rPr>
      <t>●●業の支援計画を増やすなど、計画を達成する見込み。</t>
    </r>
    <rPh sb="41" eb="43">
      <t>カクニン</t>
    </rPh>
    <rPh sb="48" eb="50">
      <t>キサイ</t>
    </rPh>
    <rPh sb="89" eb="91">
      <t>タイサク</t>
    </rPh>
    <rPh sb="103" eb="108">
      <t>シンキジギョウシャ</t>
    </rPh>
    <rPh sb="129" eb="131">
      <t>コンキョ</t>
    </rPh>
    <rPh sb="144" eb="146">
      <t>ケイカク</t>
    </rPh>
    <rPh sb="146" eb="148">
      <t>タッセイ</t>
    </rPh>
    <rPh sb="152" eb="154">
      <t>シサク</t>
    </rPh>
    <rPh sb="155" eb="157">
      <t>コンキョ</t>
    </rPh>
    <rPh sb="157" eb="158">
      <t>レイ</t>
    </rPh>
    <rPh sb="162" eb="163">
      <t>ケン</t>
    </rPh>
    <rPh sb="169" eb="171">
      <t>カコ</t>
    </rPh>
    <rPh sb="172" eb="174">
      <t>シエン</t>
    </rPh>
    <rPh sb="175" eb="176">
      <t>ウ</t>
    </rPh>
    <rPh sb="178" eb="180">
      <t>キギョウ</t>
    </rPh>
    <rPh sb="183" eb="185">
      <t>シンキ</t>
    </rPh>
    <rPh sb="186" eb="188">
      <t>キギョウ</t>
    </rPh>
    <rPh sb="189" eb="190">
      <t>スデ</t>
    </rPh>
    <rPh sb="193" eb="194">
      <t>シャ</t>
    </rPh>
    <rPh sb="194" eb="196">
      <t>ショウカイ</t>
    </rPh>
    <rPh sb="202" eb="204">
      <t>シンダン</t>
    </rPh>
    <rPh sb="205" eb="207">
      <t>シエン</t>
    </rPh>
    <rPh sb="208" eb="211">
      <t>コンネンド</t>
    </rPh>
    <rPh sb="211" eb="213">
      <t>ジッシ</t>
    </rPh>
    <rPh sb="215" eb="217">
      <t>ヨテイ</t>
    </rPh>
    <rPh sb="224" eb="225">
      <t>ケン</t>
    </rPh>
    <rPh sb="226" eb="230">
      <t>チュウショウキギョウ</t>
    </rPh>
    <rPh sb="230" eb="231">
      <t>ム</t>
    </rPh>
    <rPh sb="237" eb="239">
      <t>カイサイ</t>
    </rPh>
    <rPh sb="244" eb="246">
      <t>シンキ</t>
    </rPh>
    <rPh sb="247" eb="250">
      <t>モウシコミシャ</t>
    </rPh>
    <rPh sb="252" eb="253">
      <t>シャ</t>
    </rPh>
    <rPh sb="254" eb="255">
      <t>ホ</t>
    </rPh>
    <rPh sb="256" eb="257">
      <t>オ</t>
    </rPh>
    <rPh sb="259" eb="261">
      <t>ヨテイ</t>
    </rPh>
    <rPh sb="266" eb="268">
      <t>レイワ</t>
    </rPh>
    <rPh sb="269" eb="271">
      <t>ネンド</t>
    </rPh>
    <rPh sb="273" eb="277">
      <t>キンユウキカン</t>
    </rPh>
    <rPh sb="279" eb="281">
      <t>レンケイ</t>
    </rPh>
    <rPh sb="281" eb="283">
      <t>キョウカ</t>
    </rPh>
    <rPh sb="284" eb="285">
      <t>スス</t>
    </rPh>
    <rPh sb="290" eb="292">
      <t>トウガイ</t>
    </rPh>
    <rPh sb="292" eb="294">
      <t>キカン</t>
    </rPh>
    <rPh sb="297" eb="299">
      <t>ジギョウ</t>
    </rPh>
    <rPh sb="304" eb="306">
      <t>セッチ</t>
    </rPh>
    <rPh sb="308" eb="312">
      <t>セツビコウシン</t>
    </rPh>
    <rPh sb="313" eb="315">
      <t>ソウダン</t>
    </rPh>
    <rPh sb="319" eb="321">
      <t>チュウショウ</t>
    </rPh>
    <rPh sb="321" eb="323">
      <t>キギョウ</t>
    </rPh>
    <rPh sb="326" eb="328">
      <t>ジギョウ</t>
    </rPh>
    <rPh sb="329" eb="331">
      <t>ショウカイ</t>
    </rPh>
    <rPh sb="337" eb="339">
      <t>チョウセイ</t>
    </rPh>
    <rPh sb="340" eb="341">
      <t>ハカ</t>
    </rPh>
    <rPh sb="348" eb="349">
      <t>シャ</t>
    </rPh>
    <rPh sb="350" eb="352">
      <t>ミコ</t>
    </rPh>
    <rPh sb="358" eb="361">
      <t>カネンド</t>
    </rPh>
    <rPh sb="361" eb="363">
      <t>ケイカク</t>
    </rPh>
    <rPh sb="364" eb="366">
      <t>ジッセキ</t>
    </rPh>
    <rPh sb="367" eb="369">
      <t>カイリ</t>
    </rPh>
    <rPh sb="373" eb="375">
      <t>リユウ</t>
    </rPh>
    <rPh sb="376" eb="378">
      <t>タイサク</t>
    </rPh>
    <rPh sb="379" eb="380">
      <t>レイ</t>
    </rPh>
    <rPh sb="382" eb="384">
      <t>レイワ</t>
    </rPh>
    <rPh sb="385" eb="387">
      <t>ネンド</t>
    </rPh>
    <rPh sb="389" eb="391">
      <t>シンガタ</t>
    </rPh>
    <rPh sb="398" eb="402">
      <t>カンセンカクダイ</t>
    </rPh>
    <rPh sb="403" eb="405">
      <t>エイキョウ</t>
    </rPh>
    <rPh sb="407" eb="409">
      <t>シエン</t>
    </rPh>
    <rPh sb="410" eb="412">
      <t>ヨテイ</t>
    </rPh>
    <rPh sb="418" eb="419">
      <t>ギョウ</t>
    </rPh>
    <rPh sb="422" eb="423">
      <t>ギョウ</t>
    </rPh>
    <rPh sb="423" eb="424">
      <t>トウ</t>
    </rPh>
    <rPh sb="426" eb="428">
      <t>ジタイ</t>
    </rPh>
    <rPh sb="429" eb="430">
      <t>モウ</t>
    </rPh>
    <rPh sb="431" eb="432">
      <t>デ</t>
    </rPh>
    <rPh sb="436" eb="437">
      <t>カ</t>
    </rPh>
    <rPh sb="442" eb="443">
      <t>アラ</t>
    </rPh>
    <rPh sb="445" eb="446">
      <t>ホ</t>
    </rPh>
    <rPh sb="447" eb="448">
      <t>オ</t>
    </rPh>
    <rPh sb="451" eb="452">
      <t>キビ</t>
    </rPh>
    <rPh sb="454" eb="456">
      <t>ジョウキョウ</t>
    </rPh>
    <rPh sb="462" eb="464">
      <t>ケイカク</t>
    </rPh>
    <rPh sb="464" eb="466">
      <t>ミタツ</t>
    </rPh>
    <rPh sb="471" eb="474">
      <t>コンネンド</t>
    </rPh>
    <rPh sb="476" eb="478">
      <t>ジョウセイ</t>
    </rPh>
    <rPh sb="479" eb="480">
      <t>カンガ</t>
    </rPh>
    <rPh sb="488" eb="489">
      <t>オコナ</t>
    </rPh>
    <rPh sb="491" eb="494">
      <t>シエンサキ</t>
    </rPh>
    <rPh sb="501" eb="502">
      <t>ギョウ</t>
    </rPh>
    <rPh sb="503" eb="507">
      <t>シエンケイカク</t>
    </rPh>
    <rPh sb="508" eb="509">
      <t>フ</t>
    </rPh>
    <rPh sb="514" eb="516">
      <t>ケイカク</t>
    </rPh>
    <rPh sb="517" eb="519">
      <t>タッセイ</t>
    </rPh>
    <rPh sb="521" eb="523">
      <t>ミコ</t>
    </rPh>
    <phoneticPr fontId="1"/>
  </si>
  <si>
    <r>
      <t xml:space="preserve">支援対象者の掘り起こし方法を記載すること。
また、掘り起こし等に活用する、他団体（金融機関、その他中小企業支援機関等）とのネットワークについて具体的に記載すること。
</t>
    </r>
    <r>
      <rPr>
        <sz val="9"/>
        <color theme="1"/>
        <rFont val="ＭＳ Ｐ明朝"/>
        <family val="1"/>
        <charset val="128"/>
      </rPr>
      <t>例）
職員の●● ●●は、●●県のよろず支援拠点の元職員であり、よろず支援拠点に省エネ相談があった中小企業を紹介してもらうことで協力体制を構築済。</t>
    </r>
    <rPh sb="0" eb="5">
      <t>シエンタイショウシャ</t>
    </rPh>
    <rPh sb="6" eb="7">
      <t>ホ</t>
    </rPh>
    <rPh sb="8" eb="9">
      <t>オ</t>
    </rPh>
    <rPh sb="11" eb="13">
      <t>ホウホウ</t>
    </rPh>
    <rPh sb="14" eb="16">
      <t>キサイ</t>
    </rPh>
    <rPh sb="25" eb="26">
      <t>ホ</t>
    </rPh>
    <rPh sb="27" eb="28">
      <t>オ</t>
    </rPh>
    <rPh sb="75" eb="77">
      <t>キサイ</t>
    </rPh>
    <rPh sb="84" eb="85">
      <t>レイ</t>
    </rPh>
    <rPh sb="99" eb="100">
      <t>ケン</t>
    </rPh>
    <phoneticPr fontId="1"/>
  </si>
  <si>
    <r>
      <t xml:space="preserve">専門家との連携・協力体制や専門家のネットワークの内容、専門家の活動計画について記載すること。
また、内部専門家と外部専門家が両方いる場合は、その役割分担についても記載すること。
</t>
    </r>
    <r>
      <rPr>
        <sz val="9"/>
        <color theme="1"/>
        <rFont val="ＭＳ Ｐ明朝"/>
        <family val="1"/>
        <charset val="128"/>
      </rPr>
      <t>例）
内部専門家の●●氏は関東地域の技術士会に所属しているため、省エネに関する専門家とのネットワークが強固。熱・電気どちらの専門家も支援計画に応じて拡充可能。
R3年度は熱系専門家●名、電気系専門家●名でスタートし、各専門家の得意な業種にあわせてアサイン予定。外部専門家は大手●●会社等のOBが多く、支援日程は支援対象者にあわせて柔軟に対応可能。
●●業を得意とする内部専門家が多数在籍していることから、●●業は内部専門家の稼働をメインとし、その他業種は外部専門家を中心に活用予定。</t>
    </r>
    <rPh sb="0" eb="3">
      <t>センモンカ</t>
    </rPh>
    <rPh sb="5" eb="7">
      <t>レンケイ</t>
    </rPh>
    <rPh sb="8" eb="10">
      <t>キョウリョク</t>
    </rPh>
    <rPh sb="13" eb="16">
      <t>センモンカ</t>
    </rPh>
    <rPh sb="27" eb="30">
      <t>センモンカ</t>
    </rPh>
    <rPh sb="39" eb="41">
      <t>キサイ</t>
    </rPh>
    <rPh sb="90" eb="91">
      <t>レイ</t>
    </rPh>
    <rPh sb="93" eb="98">
      <t>ナイブセンモンカ</t>
    </rPh>
    <rPh sb="101" eb="102">
      <t>シ</t>
    </rPh>
    <rPh sb="126" eb="127">
      <t>カン</t>
    </rPh>
    <rPh sb="226" eb="228">
      <t>オオテ</t>
    </rPh>
    <rPh sb="266" eb="267">
      <t>ギョウ</t>
    </rPh>
    <rPh sb="268" eb="270">
      <t>トクイ</t>
    </rPh>
    <rPh sb="273" eb="278">
      <t>ナイブセンモンカ</t>
    </rPh>
    <rPh sb="279" eb="281">
      <t>タスウ</t>
    </rPh>
    <rPh sb="281" eb="283">
      <t>ザイセキ</t>
    </rPh>
    <rPh sb="294" eb="295">
      <t>ギョウ</t>
    </rPh>
    <rPh sb="296" eb="301">
      <t>ナイブセンモンカ</t>
    </rPh>
    <rPh sb="302" eb="304">
      <t>カドウ</t>
    </rPh>
    <rPh sb="313" eb="314">
      <t>ホカ</t>
    </rPh>
    <rPh sb="314" eb="316">
      <t>ギョウシュ</t>
    </rPh>
    <rPh sb="317" eb="322">
      <t>ガイブセンモンカ</t>
    </rPh>
    <rPh sb="323" eb="325">
      <t>チュウシン</t>
    </rPh>
    <rPh sb="326" eb="328">
      <t>カツヨウ</t>
    </rPh>
    <rPh sb="328" eb="330">
      <t>ヨテイ</t>
    </rPh>
    <phoneticPr fontId="1"/>
  </si>
  <si>
    <r>
      <t xml:space="preserve">セミナー開催、チラシ・パンフレット制作、広報紙掲載等の計画を記載すること。
その取り組みの費用対効果を交え、必要な理由を具体的に説明すること。
</t>
    </r>
    <r>
      <rPr>
        <sz val="9"/>
        <color theme="1"/>
        <rFont val="ＭＳ Ｐ明朝"/>
        <family val="1"/>
        <charset val="128"/>
      </rPr>
      <t>例）
●●県・●●県で各1回ずつ省エネセミナー開催予定。
R3年度は計●回の開催で●●者の新規申し込みを見込む。なお、R2年度は新型コロナウイルス拡大の影響で開催できなかったが、H31年度の実績では、開催費 約●●万円/回で、新規の支援申し込みが●●者あった。
また、PF事業のチラシ（約●万円）を作成し、●県の金融機関にチラシを設置予定。1都道府県あたり●件の問い合わせを見込む。</t>
    </r>
    <rPh sb="4" eb="6">
      <t>カイサイ</t>
    </rPh>
    <rPh sb="17" eb="19">
      <t>セイサク</t>
    </rPh>
    <rPh sb="20" eb="23">
      <t>コウホウシ</t>
    </rPh>
    <rPh sb="23" eb="25">
      <t>ケイサイ</t>
    </rPh>
    <rPh sb="25" eb="26">
      <t>トウ</t>
    </rPh>
    <rPh sb="27" eb="29">
      <t>ケイカク</t>
    </rPh>
    <rPh sb="30" eb="32">
      <t>キサイ</t>
    </rPh>
    <rPh sb="40" eb="41">
      <t>ト</t>
    </rPh>
    <rPh sb="42" eb="43">
      <t>ク</t>
    </rPh>
    <rPh sb="51" eb="52">
      <t>マジ</t>
    </rPh>
    <rPh sb="54" eb="56">
      <t>ヒツヨウ</t>
    </rPh>
    <rPh sb="57" eb="59">
      <t>リユウ</t>
    </rPh>
    <rPh sb="60" eb="63">
      <t>グタイテキ</t>
    </rPh>
    <rPh sb="64" eb="66">
      <t>セツメイ</t>
    </rPh>
    <rPh sb="73" eb="74">
      <t>レイ</t>
    </rPh>
    <rPh sb="78" eb="79">
      <t>ケン</t>
    </rPh>
    <rPh sb="137" eb="139">
      <t>シンガタ</t>
    </rPh>
    <rPh sb="146" eb="148">
      <t>カクダイ</t>
    </rPh>
    <rPh sb="149" eb="151">
      <t>エイキョウ</t>
    </rPh>
    <phoneticPr fontId="1"/>
  </si>
  <si>
    <t>・担当者名：支援先の担当者名を記載すること。決定していないものについては、空欄で可。</t>
    <rPh sb="1" eb="5">
      <t>タントウシャメイ</t>
    </rPh>
    <rPh sb="22" eb="24">
      <t>ケッテイ</t>
    </rPh>
    <rPh sb="37" eb="39">
      <t>クウラン</t>
    </rPh>
    <rPh sb="40" eb="4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</si>
</sst>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quot;合計： &quot;#,##0;[Red]\-#,##0"/>
    <numFmt numFmtId="179" formatCode="0.000"/>
    <numFmt numFmtId="180" formatCode="0.0%"/>
    <numFmt numFmtId="181" formatCode="[$]ggge&quot;年&quot;m&quot;月&quot;d&quot;日&quot;;@" x16r2:formatCode16="[$-ja-JP-x-gannen]ggge&quot;年&quot;m&quot;月&quot;d&quot;日&quot;;@"/>
  </numFmts>
  <fonts count="1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明朝"/>
      <family val="1"/>
      <charset val="128"/>
    </font>
    <font>
      <sz val="2"/>
      <color theme="1"/>
      <name val="ＭＳ 明朝"/>
      <family val="1"/>
      <charset val="128"/>
    </font>
    <font>
      <sz val="10"/>
      <name val="ＭＳ 明朝"/>
      <family val="1"/>
      <charset val="128"/>
    </font>
    <font>
      <sz val="1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b/>
      <u/>
      <sz val="14"/>
      <color theme="1"/>
      <name val="ＭＳ 明朝"/>
      <family val="1"/>
      <charset val="128"/>
    </font>
    <font>
      <sz val="7"/>
      <color theme="1"/>
      <name val="ＭＳ 明朝"/>
      <family val="1"/>
      <charset val="128"/>
    </font>
    <font>
      <b/>
      <sz val="14"/>
      <color theme="1"/>
      <name val="ＭＳ 明朝"/>
      <family val="1"/>
      <charset val="128"/>
    </font>
    <font>
      <sz val="12"/>
      <color theme="1"/>
      <name val="ＭＳ 明朝"/>
      <family val="1"/>
      <charset val="128"/>
    </font>
    <font>
      <sz val="10"/>
      <color theme="0"/>
      <name val="ＭＳ 明朝"/>
      <family val="1"/>
      <charset val="128"/>
    </font>
    <font>
      <sz val="16"/>
      <name val="ＭＳ 明朝"/>
      <family val="1"/>
      <charset val="128"/>
    </font>
    <font>
      <sz val="14"/>
      <name val="ＭＳ 明朝"/>
      <family val="1"/>
      <charset val="128"/>
    </font>
    <font>
      <sz val="12"/>
      <name val="ＭＳ 明朝"/>
      <family val="1"/>
      <charset val="128"/>
    </font>
    <font>
      <b/>
      <sz val="22"/>
      <name val="ＭＳ 明朝"/>
      <family val="1"/>
      <charset val="128"/>
    </font>
    <font>
      <sz val="22"/>
      <name val="ＭＳ 明朝"/>
      <family val="1"/>
      <charset val="128"/>
    </font>
    <font>
      <b/>
      <sz val="14"/>
      <color rgb="FFC00000"/>
      <name val="ＭＳ 明朝"/>
      <family val="1"/>
      <charset val="128"/>
    </font>
    <font>
      <sz val="10"/>
      <color theme="1"/>
      <name val="ＭＳ Ｐゴシック"/>
      <family val="2"/>
      <charset val="128"/>
      <scheme val="minor"/>
    </font>
    <font>
      <sz val="10"/>
      <color theme="0" tint="-0.34998626667073579"/>
      <name val="ＭＳ 明朝"/>
      <family val="1"/>
      <charset val="128"/>
    </font>
    <font>
      <sz val="16"/>
      <color theme="0" tint="-0.34998626667073579"/>
      <name val="ＭＳ 明朝"/>
      <family val="1"/>
      <charset val="128"/>
    </font>
    <font>
      <sz val="20"/>
      <color theme="0" tint="-0.34998626667073579"/>
      <name val="ＭＳ 明朝"/>
      <family val="1"/>
      <charset val="128"/>
    </font>
    <font>
      <sz val="12"/>
      <name val="ＭＳ Ｐ明朝"/>
      <family val="1"/>
      <charset val="128"/>
    </font>
    <font>
      <sz val="10"/>
      <name val="ＭＳ Ｐ明朝"/>
      <family val="1"/>
      <charset val="128"/>
    </font>
    <font>
      <sz val="20"/>
      <color theme="1"/>
      <name val="ＭＳ Ｐ明朝"/>
      <family val="1"/>
      <charset val="128"/>
    </font>
    <font>
      <b/>
      <u/>
      <sz val="24"/>
      <color theme="1"/>
      <name val="ＭＳ 明朝"/>
      <family val="1"/>
      <charset val="128"/>
    </font>
    <font>
      <sz val="10"/>
      <color theme="1"/>
      <name val="ＭＳ Ｐ明朝"/>
      <family val="1"/>
      <charset val="128"/>
    </font>
    <font>
      <sz val="18"/>
      <color theme="1"/>
      <name val="ＭＳ 明朝"/>
      <family val="1"/>
      <charset val="128"/>
    </font>
    <font>
      <sz val="18"/>
      <name val="ＭＳ 明朝"/>
      <family val="1"/>
      <charset val="128"/>
    </font>
    <font>
      <sz val="11"/>
      <color theme="1"/>
      <name val="ＭＳ Ｐ明朝"/>
      <family val="1"/>
      <charset val="128"/>
    </font>
    <font>
      <sz val="10"/>
      <color theme="1"/>
      <name val="Century"/>
      <family val="1"/>
    </font>
    <font>
      <sz val="11"/>
      <name val="ＭＳ Ｐゴシック"/>
      <family val="3"/>
      <charset val="128"/>
      <scheme val="minor"/>
    </font>
    <font>
      <sz val="9"/>
      <color theme="1"/>
      <name val="ＭＳ Ｐ明朝"/>
      <family val="1"/>
      <charset val="128"/>
    </font>
    <font>
      <sz val="12"/>
      <color theme="0"/>
      <name val="ＭＳ 明朝"/>
      <family val="1"/>
      <charset val="128"/>
    </font>
    <font>
      <b/>
      <sz val="16"/>
      <color rgb="FF000000"/>
      <name val="ＭＳ 明朝"/>
      <family val="1"/>
      <charset val="128"/>
    </font>
    <font>
      <sz val="14"/>
      <color theme="1"/>
      <name val="ＭＳ Ｐ明朝"/>
      <family val="1"/>
      <charset val="128"/>
    </font>
    <font>
      <sz val="14"/>
      <color theme="1"/>
      <name val="Arial"/>
      <family val="2"/>
    </font>
    <font>
      <sz val="11"/>
      <color theme="1"/>
      <name val="Arial"/>
      <family val="2"/>
    </font>
    <font>
      <sz val="10"/>
      <color theme="1"/>
      <name val="Arial"/>
      <family val="2"/>
    </font>
    <font>
      <vertAlign val="superscript"/>
      <sz val="12"/>
      <name val="ＭＳ Ｐ明朝"/>
      <family val="1"/>
      <charset val="128"/>
    </font>
    <font>
      <vertAlign val="superscript"/>
      <sz val="12"/>
      <name val="ＭＳ 明朝"/>
      <family val="1"/>
      <charset val="128"/>
    </font>
    <font>
      <sz val="12"/>
      <color theme="1"/>
      <name val="ＭＳ Ｐ明朝"/>
      <family val="1"/>
      <charset val="128"/>
    </font>
    <font>
      <b/>
      <sz val="11"/>
      <color theme="1"/>
      <name val="ＭＳ Ｐ明朝"/>
      <family val="1"/>
      <charset val="128"/>
    </font>
    <font>
      <sz val="11"/>
      <name val="ＭＳ Ｐ明朝"/>
      <family val="1"/>
      <charset val="128"/>
    </font>
    <font>
      <b/>
      <sz val="22"/>
      <name val="ＭＳ Ｐ明朝"/>
      <family val="1"/>
      <charset val="128"/>
    </font>
    <font>
      <b/>
      <sz val="18"/>
      <color rgb="FFFF0000"/>
      <name val="ＭＳ Ｐ明朝"/>
      <family val="1"/>
      <charset val="128"/>
    </font>
    <font>
      <b/>
      <sz val="20"/>
      <name val="ＭＳ Ｐ明朝"/>
      <family val="1"/>
      <charset val="128"/>
    </font>
    <font>
      <sz val="14"/>
      <name val="ＭＳ Ｐ明朝"/>
      <family val="1"/>
      <charset val="128"/>
    </font>
    <font>
      <b/>
      <sz val="14"/>
      <color theme="1"/>
      <name val="ＭＳ Ｐ明朝"/>
      <family val="1"/>
      <charset val="128"/>
    </font>
    <font>
      <b/>
      <sz val="16"/>
      <color rgb="FFFF0000"/>
      <name val="ＭＳ Ｐ明朝"/>
      <family val="1"/>
      <charset val="128"/>
    </font>
    <font>
      <sz val="18"/>
      <name val="ＭＳ Ｐ明朝"/>
      <family val="1"/>
      <charset val="128"/>
    </font>
    <font>
      <sz val="14"/>
      <color rgb="FFFF0000"/>
      <name val="ＭＳ Ｐ明朝"/>
      <family val="1"/>
      <charset val="128"/>
    </font>
    <font>
      <sz val="10"/>
      <color theme="0" tint="-0.34998626667073579"/>
      <name val="ＭＳ Ｐ明朝"/>
      <family val="1"/>
      <charset val="128"/>
    </font>
    <font>
      <b/>
      <sz val="20"/>
      <color theme="1"/>
      <name val="ＭＳ Ｐ明朝"/>
      <family val="1"/>
      <charset val="128"/>
    </font>
    <font>
      <sz val="7"/>
      <color theme="1"/>
      <name val="ＭＳ Ｐ明朝"/>
      <family val="1"/>
      <charset val="128"/>
    </font>
    <font>
      <b/>
      <sz val="18"/>
      <color theme="1"/>
      <name val="ＭＳ Ｐ明朝"/>
      <family val="1"/>
      <charset val="128"/>
    </font>
    <font>
      <b/>
      <sz val="14"/>
      <color rgb="FFFF0000"/>
      <name val="ＭＳ Ｐ明朝"/>
      <family val="1"/>
      <charset val="128"/>
    </font>
    <font>
      <sz val="11"/>
      <color rgb="FFFF0000"/>
      <name val="ＭＳ Ｐ明朝"/>
      <family val="1"/>
      <charset val="128"/>
    </font>
    <font>
      <sz val="11"/>
      <color indexed="8"/>
      <name val="ＭＳ Ｐ明朝"/>
      <family val="1"/>
      <charset val="128"/>
    </font>
    <font>
      <sz val="16"/>
      <color indexed="8"/>
      <name val="ＭＳ Ｐ明朝"/>
      <family val="1"/>
      <charset val="128"/>
    </font>
    <font>
      <sz val="16"/>
      <name val="ＭＳ Ｐ明朝"/>
      <family val="1"/>
      <charset val="128"/>
    </font>
    <font>
      <sz val="14"/>
      <color indexed="8"/>
      <name val="ＭＳ Ｐ明朝"/>
      <family val="1"/>
      <charset val="128"/>
    </font>
    <font>
      <sz val="12"/>
      <color indexed="8"/>
      <name val="ＭＳ Ｐ明朝"/>
      <family val="1"/>
      <charset val="128"/>
    </font>
    <font>
      <b/>
      <sz val="18"/>
      <name val="ＭＳ Ｐ明朝"/>
      <family val="1"/>
      <charset val="128"/>
    </font>
    <font>
      <b/>
      <sz val="11"/>
      <color rgb="FFFF0000"/>
      <name val="ＭＳ Ｐ明朝"/>
      <family val="1"/>
      <charset val="128"/>
    </font>
    <font>
      <u/>
      <sz val="18"/>
      <name val="ＭＳ 明朝"/>
      <family val="1"/>
      <charset val="128"/>
    </font>
    <font>
      <sz val="14"/>
      <color theme="0"/>
      <name val="ＭＳ Ｐ明朝"/>
      <family val="1"/>
      <charset val="128"/>
    </font>
    <font>
      <sz val="9"/>
      <name val="ＭＳ Ｐ明朝"/>
      <family val="1"/>
      <charset val="128"/>
    </font>
    <font>
      <sz val="10"/>
      <color theme="0"/>
      <name val="ＭＳ Ｐ明朝"/>
      <family val="1"/>
      <charset val="128"/>
    </font>
    <font>
      <b/>
      <sz val="11"/>
      <color rgb="FFFF0000"/>
      <name val="ＭＳ Ｐゴシック"/>
      <family val="3"/>
      <charset val="128"/>
      <scheme val="minor"/>
    </font>
    <font>
      <b/>
      <sz val="12"/>
      <color rgb="FFFF0000"/>
      <name val="ＭＳ Ｐ明朝"/>
      <family val="1"/>
      <charset val="128"/>
    </font>
    <font>
      <b/>
      <sz val="12"/>
      <color rgb="FFFF0000"/>
      <name val="ＭＳ 明朝"/>
      <family val="1"/>
      <charset val="128"/>
    </font>
    <font>
      <b/>
      <sz val="26"/>
      <name val="ＭＳ Ｐ明朝"/>
      <family val="1"/>
      <charset val="128"/>
    </font>
    <font>
      <sz val="11"/>
      <color theme="0"/>
      <name val="ＭＳ Ｐ明朝"/>
      <family val="1"/>
      <charset val="128"/>
    </font>
    <font>
      <sz val="10"/>
      <color theme="2"/>
      <name val="ＭＳ 明朝"/>
      <family val="1"/>
      <charset val="128"/>
    </font>
    <font>
      <sz val="12"/>
      <color rgb="FFFF0000"/>
      <name val="ＭＳ 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2"/>
      <charset val="128"/>
      <scheme val="minor"/>
    </font>
    <font>
      <u/>
      <sz val="12"/>
      <color theme="0"/>
      <name val="ＭＳ Ｐゴシック"/>
      <family val="2"/>
      <charset val="128"/>
      <scheme val="minor"/>
    </font>
    <font>
      <u/>
      <sz val="20"/>
      <color theme="0"/>
      <name val="ＭＳ Ｐゴシック"/>
      <family val="2"/>
      <charset val="128"/>
      <scheme val="minor"/>
    </font>
    <font>
      <u/>
      <sz val="18"/>
      <color theme="0"/>
      <name val="ＭＳ Ｐゴシック"/>
      <family val="3"/>
      <charset val="128"/>
      <scheme val="minor"/>
    </font>
    <font>
      <b/>
      <sz val="14"/>
      <color rgb="FFFF0000"/>
      <name val="ＭＳ 明朝"/>
      <family val="1"/>
      <charset val="128"/>
    </font>
    <font>
      <b/>
      <u/>
      <sz val="14"/>
      <color theme="1"/>
      <name val="ＭＳ Ｐ明朝"/>
      <family val="1"/>
      <charset val="128"/>
    </font>
    <font>
      <sz val="11"/>
      <color rgb="FFFF0000"/>
      <name val="ＭＳ 明朝"/>
      <family val="1"/>
      <charset val="128"/>
    </font>
    <font>
      <sz val="20"/>
      <color theme="1"/>
      <name val="ＭＳ 明朝"/>
      <family val="1"/>
      <charset val="128"/>
    </font>
    <font>
      <sz val="6"/>
      <color theme="1"/>
      <name val="ＭＳ 明朝"/>
      <family val="1"/>
      <charset val="128"/>
    </font>
    <font>
      <sz val="11"/>
      <color theme="0" tint="-0.34998626667073579"/>
      <name val="ＭＳ Ｐ明朝"/>
      <family val="1"/>
      <charset val="128"/>
    </font>
    <font>
      <sz val="9"/>
      <color theme="0" tint="-0.34998626667073579"/>
      <name val="ＭＳ Ｐ明朝"/>
      <family val="1"/>
      <charset val="128"/>
    </font>
    <font>
      <sz val="16"/>
      <color theme="1"/>
      <name val="ＭＳ 明朝"/>
      <family val="1"/>
      <charset val="128"/>
    </font>
    <font>
      <sz val="8"/>
      <name val="ＭＳ Ｐ明朝"/>
      <family val="1"/>
      <charset val="128"/>
    </font>
    <font>
      <b/>
      <sz val="12"/>
      <color theme="1"/>
      <name val="ＭＳ Ｐ明朝"/>
      <family val="1"/>
      <charset val="128"/>
    </font>
    <font>
      <u/>
      <sz val="11"/>
      <color theme="0"/>
      <name val="ＭＳ Ｐ明朝"/>
      <family val="1"/>
      <charset val="128"/>
    </font>
    <font>
      <b/>
      <sz val="11"/>
      <color theme="0"/>
      <name val="ＭＳ Ｐ明朝"/>
      <family val="1"/>
      <charset val="128"/>
    </font>
    <font>
      <sz val="18"/>
      <color theme="0"/>
      <name val="ＭＳ Ｐ明朝"/>
      <family val="1"/>
      <charset val="128"/>
    </font>
    <font>
      <sz val="10"/>
      <color indexed="8"/>
      <name val="ＭＳ Ｐ明朝"/>
      <family val="1"/>
      <charset val="128"/>
    </font>
    <font>
      <b/>
      <sz val="10"/>
      <color rgb="FFFF0000"/>
      <name val="ＭＳ 明朝"/>
      <family val="1"/>
      <charset val="128"/>
    </font>
    <font>
      <sz val="12"/>
      <color theme="0"/>
      <name val="ＭＳ Ｐ明朝"/>
      <family val="1"/>
      <charset val="128"/>
    </font>
    <font>
      <sz val="14"/>
      <color theme="0" tint="-0.34998626667073579"/>
      <name val="ＭＳ Ｐ明朝"/>
      <family val="1"/>
      <charset val="128"/>
    </font>
    <font>
      <b/>
      <sz val="20"/>
      <color rgb="FFFF0000"/>
      <name val="ＭＳ Ｐ明朝"/>
      <family val="1"/>
      <charset val="128"/>
    </font>
    <font>
      <b/>
      <u/>
      <sz val="14"/>
      <name val="ＭＳ Ｐ明朝"/>
      <family val="1"/>
      <charset val="128"/>
    </font>
    <font>
      <b/>
      <sz val="11"/>
      <name val="ＭＳ Ｐ明朝"/>
      <family val="1"/>
      <charset val="128"/>
    </font>
    <font>
      <sz val="14"/>
      <name val="Arial"/>
      <family val="2"/>
    </font>
    <font>
      <sz val="11"/>
      <color rgb="FF00B050"/>
      <name val="ＭＳ Ｐ明朝"/>
      <family val="1"/>
      <charset val="128"/>
    </font>
    <font>
      <sz val="10"/>
      <color rgb="FFFF0000"/>
      <name val="ＭＳ Ｐ明朝"/>
      <family val="1"/>
      <charset val="128"/>
    </font>
    <font>
      <sz val="16"/>
      <color theme="1"/>
      <name val="ＭＳ Ｐ明朝"/>
      <family val="1"/>
      <charset val="128"/>
    </font>
    <font>
      <b/>
      <sz val="11"/>
      <color rgb="FFFF0000"/>
      <name val="ＭＳ 明朝"/>
      <family val="1"/>
      <charset val="128"/>
    </font>
    <font>
      <b/>
      <sz val="11"/>
      <color theme="0"/>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
      <color theme="0" tint="-4.9989318521683403E-2"/>
      <name val="ＭＳ Ｐ明朝"/>
      <family val="1"/>
      <charset val="128"/>
    </font>
    <font>
      <sz val="10"/>
      <color theme="0" tint="-4.9989318521683403E-2"/>
      <name val="ＭＳ Ｐ明朝"/>
      <family val="1"/>
      <charset val="128"/>
    </font>
    <font>
      <sz val="10"/>
      <color theme="0" tint="-4.9989318521683403E-2"/>
      <name val="ＭＳ 明朝"/>
      <family val="1"/>
      <charset val="128"/>
    </font>
    <font>
      <sz val="11"/>
      <color theme="0" tint="-4.9989318521683403E-2"/>
      <name val="ＭＳ Ｐ明朝"/>
      <family val="1"/>
      <charset val="128"/>
    </font>
    <font>
      <sz val="14"/>
      <color theme="0" tint="-4.9989318521683403E-2"/>
      <name val="ＭＳ Ｐ明朝"/>
      <family val="1"/>
      <charset val="128"/>
    </font>
    <font>
      <vertAlign val="superscript"/>
      <sz val="12"/>
      <color theme="1"/>
      <name val="ＭＳ 明朝"/>
      <family val="1"/>
      <charset val="128"/>
    </font>
    <font>
      <b/>
      <sz val="9"/>
      <color rgb="FFFF0000"/>
      <name val="ＭＳ Ｐ明朝"/>
      <family val="1"/>
      <charset val="128"/>
    </font>
    <font>
      <sz val="8"/>
      <color theme="1"/>
      <name val="ＭＳ Ｐ明朝"/>
      <family val="1"/>
      <charset val="128"/>
    </font>
    <font>
      <sz val="10"/>
      <color rgb="FF0000CC"/>
      <name val="ＭＳ Ｐ明朝"/>
      <family val="1"/>
      <charset val="128"/>
    </font>
  </fonts>
  <fills count="2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theme="3"/>
        <bgColor indexed="64"/>
      </patternFill>
    </fill>
    <fill>
      <patternFill patternType="solid">
        <fgColor rgb="FFFFFFEB"/>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33CCFF"/>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5" tint="0.59999389629810485"/>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hair">
        <color auto="1"/>
      </right>
      <top style="hair">
        <color auto="1"/>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style="thin">
        <color theme="0"/>
      </top>
      <bottom style="thin">
        <color theme="0"/>
      </bottom>
      <diagonal/>
    </border>
    <border>
      <left style="hair">
        <color theme="0" tint="-0.499984740745262"/>
      </left>
      <right/>
      <top style="thin">
        <color theme="0" tint="-0.499984740745262"/>
      </top>
      <bottom style="hair">
        <color theme="0" tint="-0.49998474074526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indexed="64"/>
      </left>
      <right style="thin">
        <color indexed="64"/>
      </right>
      <top style="double">
        <color indexed="64"/>
      </top>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right style="hair">
        <color theme="1" tint="0.34998626667073579"/>
      </right>
      <top style="hair">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style="thin">
        <color theme="1" tint="0.34998626667073579"/>
      </left>
      <right style="thin">
        <color theme="1" tint="0.34998626667073579"/>
      </right>
      <top/>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double">
        <color theme="1" tint="0.34998626667073579"/>
      </top>
      <bottom style="thin">
        <color theme="1" tint="0.34998626667073579"/>
      </bottom>
      <diagonal/>
    </border>
    <border>
      <left/>
      <right style="thin">
        <color theme="1" tint="0.34998626667073579"/>
      </right>
      <top style="double">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style="thin">
        <color indexed="64"/>
      </right>
      <top style="thin">
        <color indexed="64"/>
      </top>
      <bottom style="hair">
        <color theme="1" tint="0.34998626667073579"/>
      </bottom>
      <diagonal/>
    </border>
    <border>
      <left style="thin">
        <color theme="1" tint="0.34998626667073579"/>
      </left>
      <right style="thin">
        <color indexed="64"/>
      </right>
      <top style="hair">
        <color theme="1" tint="0.34998626667073579"/>
      </top>
      <bottom style="hair">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indexed="64"/>
      </bottom>
      <diagonal/>
    </border>
    <border>
      <left style="hair">
        <color theme="1" tint="0.34998626667073579"/>
      </left>
      <right style="thin">
        <color indexed="64"/>
      </right>
      <top style="thin">
        <color theme="1" tint="0.34998626667073579"/>
      </top>
      <bottom style="thin">
        <color indexed="64"/>
      </bottom>
      <diagonal/>
    </border>
    <border>
      <left style="thin">
        <color theme="1" tint="0.34998626667073579"/>
      </left>
      <right/>
      <top style="double">
        <color theme="1" tint="0.34998626667073579"/>
      </top>
      <bottom style="thin">
        <color theme="1" tint="0.34998626667073579"/>
      </bottom>
      <diagonal/>
    </border>
    <border>
      <left/>
      <right/>
      <top style="double">
        <color theme="1" tint="0.34998626667073579"/>
      </top>
      <bottom style="thin">
        <color theme="1" tint="0.34998626667073579"/>
      </bottom>
      <diagonal/>
    </border>
    <border>
      <left style="thin">
        <color indexed="64"/>
      </left>
      <right style="hair">
        <color theme="1" tint="0.34998626667073579"/>
      </right>
      <top style="thin">
        <color indexed="64"/>
      </top>
      <bottom/>
      <diagonal/>
    </border>
    <border>
      <left style="thin">
        <color indexed="64"/>
      </left>
      <right style="hair">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theme="1" tint="0.34998626667073579"/>
      </top>
      <bottom style="hair">
        <color theme="1" tint="0.34998626667073579"/>
      </bottom>
      <diagonal/>
    </border>
    <border>
      <left/>
      <right/>
      <top style="medium">
        <color indexed="64"/>
      </top>
      <bottom style="medium">
        <color indexed="64"/>
      </bottom>
      <diagonal/>
    </border>
    <border diagonalDown="1">
      <left style="thin">
        <color auto="1"/>
      </left>
      <right style="thin">
        <color auto="1"/>
      </right>
      <top style="thin">
        <color indexed="64"/>
      </top>
      <bottom style="thin">
        <color indexed="64"/>
      </bottom>
      <diagonal style="hair">
        <color indexed="64"/>
      </diagonal>
    </border>
    <border>
      <left style="medium">
        <color indexed="64"/>
      </left>
      <right style="hair">
        <color indexed="64"/>
      </right>
      <top style="medium">
        <color indexed="64"/>
      </top>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hair">
        <color theme="1" tint="0.34998626667073579"/>
      </right>
      <top/>
      <bottom/>
      <diagonal/>
    </border>
    <border>
      <left style="hair">
        <color theme="1" tint="0.34998626667073579"/>
      </left>
      <right style="thin">
        <color theme="1" tint="0.34998626667073579"/>
      </right>
      <top/>
      <bottom/>
      <diagonal/>
    </border>
    <border>
      <left style="hair">
        <color theme="1" tint="0.34998626667073579"/>
      </left>
      <right style="thin">
        <color theme="1" tint="0.34998626667073579"/>
      </right>
      <top style="thin">
        <color indexed="64"/>
      </top>
      <bottom style="hair">
        <color theme="1" tint="0.34998626667073579"/>
      </bottom>
      <diagonal/>
    </border>
    <border>
      <left style="thin">
        <color indexed="64"/>
      </left>
      <right/>
      <top style="hair">
        <color theme="1" tint="0.34998626667073579"/>
      </top>
      <bottom style="thin">
        <color indexed="64"/>
      </bottom>
      <diagonal/>
    </border>
    <border>
      <left/>
      <right style="thin">
        <color theme="1" tint="0.34998626667073579"/>
      </right>
      <top style="hair">
        <color theme="1" tint="0.34998626667073579"/>
      </top>
      <bottom style="thin">
        <color indexed="64"/>
      </bottom>
      <diagonal/>
    </border>
    <border>
      <left style="thin">
        <color theme="1" tint="0.34998626667073579"/>
      </left>
      <right style="thin">
        <color indexed="64"/>
      </right>
      <top style="hair">
        <color theme="1" tint="0.34998626667073579"/>
      </top>
      <bottom style="thin">
        <color indexed="64"/>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84"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1031">
    <xf numFmtId="0" fontId="0" fillId="0" borderId="0" xfId="0">
      <alignment vertical="center"/>
    </xf>
    <xf numFmtId="0" fontId="0" fillId="0" borderId="0" xfId="0" applyProtection="1">
      <alignment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6" fillId="0" borderId="0" xfId="0" applyFont="1" applyProtection="1">
      <alignment vertical="center"/>
    </xf>
    <xf numFmtId="0" fontId="11" fillId="0" borderId="0" xfId="0" applyFont="1" applyProtection="1">
      <alignment vertical="center"/>
    </xf>
    <xf numFmtId="0" fontId="6" fillId="0" borderId="0" xfId="0" applyFont="1" applyBorder="1" applyAlignment="1" applyProtection="1">
      <alignment wrapText="1"/>
    </xf>
    <xf numFmtId="0" fontId="12" fillId="0" borderId="0" xfId="0" applyFont="1" applyBorder="1" applyAlignment="1" applyProtection="1">
      <alignment horizontal="right" vertical="center" wrapText="1"/>
    </xf>
    <xf numFmtId="0" fontId="10" fillId="0" borderId="0" xfId="0" applyFont="1" applyBorder="1" applyAlignment="1" applyProtection="1">
      <alignment horizontal="right" vertical="center" indent="1"/>
    </xf>
    <xf numFmtId="0" fontId="13" fillId="0" borderId="0" xfId="0" applyFont="1" applyAlignment="1" applyProtection="1"/>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15" fillId="0" borderId="0" xfId="0" applyFont="1" applyProtection="1">
      <alignment vertical="center"/>
    </xf>
    <xf numFmtId="0" fontId="6" fillId="0" borderId="1" xfId="0" applyFont="1" applyBorder="1" applyAlignment="1" applyProtection="1">
      <alignment vertical="center" wrapText="1"/>
      <protection locked="0"/>
    </xf>
    <xf numFmtId="0" fontId="8" fillId="0" borderId="0" xfId="2" applyFont="1" applyAlignment="1" applyProtection="1">
      <alignment vertical="center"/>
    </xf>
    <xf numFmtId="0" fontId="8" fillId="0" borderId="0" xfId="2" applyFont="1" applyAlignment="1" applyProtection="1">
      <alignment horizontal="left" vertical="center"/>
    </xf>
    <xf numFmtId="0" fontId="8" fillId="0" borderId="0" xfId="2" applyFont="1" applyFill="1" applyProtection="1">
      <alignment vertical="center"/>
    </xf>
    <xf numFmtId="0" fontId="19" fillId="0" borderId="0" xfId="2" applyFont="1" applyAlignment="1" applyProtection="1">
      <alignment horizontal="left" vertical="center"/>
    </xf>
    <xf numFmtId="0" fontId="20" fillId="0" borderId="0" xfId="2" applyFont="1" applyAlignment="1" applyProtection="1">
      <alignment horizontal="right" vertical="top"/>
    </xf>
    <xf numFmtId="0" fontId="19" fillId="0" borderId="0" xfId="2" applyFont="1" applyAlignment="1" applyProtection="1">
      <alignment horizontal="right" vertical="center" indent="1"/>
    </xf>
    <xf numFmtId="0" fontId="18" fillId="0" borderId="0" xfId="2" applyFont="1" applyAlignment="1" applyProtection="1">
      <alignment horizontal="right" vertical="center" indent="1"/>
    </xf>
    <xf numFmtId="0" fontId="8" fillId="0" borderId="0" xfId="2" applyFont="1" applyAlignment="1" applyProtection="1">
      <alignment horizontal="right"/>
    </xf>
    <xf numFmtId="0" fontId="8" fillId="0" borderId="0" xfId="2" applyFont="1" applyBorder="1" applyProtection="1">
      <alignment vertical="center"/>
    </xf>
    <xf numFmtId="0" fontId="20" fillId="0" borderId="0" xfId="2" applyFont="1" applyProtection="1">
      <alignment vertical="center"/>
    </xf>
    <xf numFmtId="0" fontId="8" fillId="0" borderId="0" xfId="2" applyFont="1" applyAlignment="1" applyProtection="1">
      <alignment horizontal="left" vertical="center" wrapText="1"/>
    </xf>
    <xf numFmtId="0" fontId="19" fillId="0" borderId="0" xfId="2" applyFont="1" applyProtection="1">
      <alignment vertical="center"/>
    </xf>
    <xf numFmtId="0" fontId="19" fillId="0" borderId="0" xfId="2" applyFont="1" applyAlignment="1" applyProtection="1"/>
    <xf numFmtId="0" fontId="8" fillId="0" borderId="0" xfId="2" applyFont="1" applyFill="1" applyAlignment="1" applyProtection="1"/>
    <xf numFmtId="0" fontId="23" fillId="0" borderId="0" xfId="2" applyFont="1" applyProtection="1">
      <alignment vertical="center"/>
    </xf>
    <xf numFmtId="0" fontId="6" fillId="0" borderId="0" xfId="0" applyFont="1" applyBorder="1" applyAlignment="1" applyProtection="1">
      <alignment horizontal="center" wrapText="1"/>
    </xf>
    <xf numFmtId="0" fontId="12" fillId="0" borderId="0" xfId="0" applyFont="1" applyBorder="1" applyAlignment="1" applyProtection="1">
      <alignment horizontal="center" vertical="center" wrapText="1"/>
    </xf>
    <xf numFmtId="0" fontId="26" fillId="0" borderId="26" xfId="0" applyFont="1" applyBorder="1" applyAlignment="1" applyProtection="1">
      <alignment horizontal="center" vertical="center" wrapText="1"/>
    </xf>
    <xf numFmtId="0" fontId="10" fillId="0" borderId="31" xfId="0" applyFont="1" applyBorder="1" applyAlignment="1" applyProtection="1">
      <alignment horizontal="right" vertical="center" indent="1"/>
    </xf>
    <xf numFmtId="0" fontId="6" fillId="0" borderId="1" xfId="0" applyFont="1" applyBorder="1" applyAlignment="1" applyProtection="1">
      <alignment horizontal="center" vertical="center" wrapText="1"/>
      <protection locked="0"/>
    </xf>
    <xf numFmtId="0" fontId="31" fillId="0" borderId="0" xfId="0" applyFont="1" applyAlignment="1" applyProtection="1"/>
    <xf numFmtId="0" fontId="14" fillId="3" borderId="0" xfId="0" applyFont="1" applyFill="1" applyAlignment="1" applyProtection="1">
      <alignment horizontal="right" vertical="center"/>
    </xf>
    <xf numFmtId="0" fontId="12" fillId="3" borderId="0" xfId="0" applyFont="1" applyFill="1" applyProtection="1">
      <alignment vertical="center"/>
    </xf>
    <xf numFmtId="0" fontId="16" fillId="3" borderId="0" xfId="0" applyFont="1" applyFill="1" applyAlignment="1" applyProtection="1">
      <alignment horizontal="right" vertical="center"/>
    </xf>
    <xf numFmtId="0" fontId="16" fillId="0" borderId="0"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16" fillId="0" borderId="0" xfId="0" applyFont="1" applyAlignment="1" applyProtection="1">
      <alignment horizontal="left" vertical="center"/>
    </xf>
    <xf numFmtId="0" fontId="36" fillId="0" borderId="0" xfId="0" applyFont="1" applyAlignment="1" applyProtection="1">
      <alignment horizontal="left" vertical="center"/>
    </xf>
    <xf numFmtId="0" fontId="0" fillId="0" borderId="0" xfId="0" applyFont="1" applyAlignment="1" applyProtection="1">
      <alignment horizontal="center" vertical="center"/>
    </xf>
    <xf numFmtId="0" fontId="32" fillId="0" borderId="15"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36" fillId="0" borderId="1" xfId="0" applyFont="1" applyBorder="1" applyAlignment="1" applyProtection="1">
      <alignment horizontal="center" vertical="center" wrapText="1"/>
    </xf>
    <xf numFmtId="0" fontId="0" fillId="0" borderId="0" xfId="0" applyFill="1" applyProtection="1">
      <alignment vertical="center"/>
    </xf>
    <xf numFmtId="0" fontId="2" fillId="0" borderId="0" xfId="0" applyFont="1" applyFill="1" applyProtection="1">
      <alignment vertical="center"/>
    </xf>
    <xf numFmtId="176" fontId="2" fillId="0" borderId="0" xfId="0" applyNumberFormat="1" applyFont="1" applyFill="1" applyAlignment="1" applyProtection="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9" fillId="0" borderId="0" xfId="0" applyFont="1" applyProtection="1">
      <alignment vertical="center"/>
    </xf>
    <xf numFmtId="0" fontId="0" fillId="3" borderId="0" xfId="0" applyFont="1" applyFill="1" applyAlignment="1" applyProtection="1">
      <alignment horizontal="left" vertical="center"/>
    </xf>
    <xf numFmtId="0" fontId="17" fillId="4" borderId="1" xfId="0" applyFont="1" applyFill="1" applyBorder="1" applyProtection="1">
      <alignment vertical="center"/>
    </xf>
    <xf numFmtId="0" fontId="37" fillId="0" borderId="0" xfId="2" applyFont="1" applyAlignment="1">
      <alignment horizontal="center" vertical="center"/>
    </xf>
    <xf numFmtId="0" fontId="37" fillId="0" borderId="0" xfId="2" applyFont="1">
      <alignment vertical="center"/>
    </xf>
    <xf numFmtId="38" fontId="37" fillId="0" borderId="0" xfId="3" applyFont="1">
      <alignment vertical="center"/>
    </xf>
    <xf numFmtId="0" fontId="12" fillId="0" borderId="0" xfId="0" applyFont="1" applyProtection="1">
      <alignment vertical="center"/>
    </xf>
    <xf numFmtId="0" fontId="8" fillId="0" borderId="0" xfId="2" applyFont="1" applyProtection="1">
      <alignment vertical="center"/>
    </xf>
    <xf numFmtId="0" fontId="8" fillId="0" borderId="0" xfId="2" applyFont="1" applyAlignment="1" applyProtection="1">
      <alignment vertical="center" wrapText="1"/>
    </xf>
    <xf numFmtId="0" fontId="8" fillId="0" borderId="0" xfId="2" applyFont="1" applyAlignment="1" applyProtection="1"/>
    <xf numFmtId="0" fontId="34" fillId="0" borderId="0" xfId="2" applyFont="1" applyAlignment="1" applyProtection="1">
      <alignment vertical="center" wrapText="1"/>
    </xf>
    <xf numFmtId="0" fontId="34" fillId="0" borderId="0" xfId="2" applyFont="1" applyProtection="1">
      <alignment vertical="center"/>
    </xf>
    <xf numFmtId="0" fontId="18" fillId="0" borderId="0" xfId="2" applyFont="1" applyAlignment="1" applyProtection="1">
      <alignment horizontal="right"/>
    </xf>
    <xf numFmtId="0" fontId="19" fillId="0" borderId="0" xfId="2" applyFont="1" applyAlignment="1" applyProtection="1">
      <alignment horizontal="right"/>
    </xf>
    <xf numFmtId="38" fontId="10" fillId="3" borderId="0" xfId="1" applyFont="1" applyFill="1" applyBorder="1" applyAlignment="1" applyProtection="1"/>
    <xf numFmtId="0" fontId="0" fillId="0" borderId="0" xfId="0" applyFont="1" applyAlignment="1" applyProtection="1">
      <alignment horizontal="left" vertical="center"/>
    </xf>
    <xf numFmtId="0" fontId="0" fillId="0" borderId="0" xfId="0" applyFont="1" applyProtection="1">
      <alignment vertical="center"/>
    </xf>
    <xf numFmtId="0" fontId="0" fillId="0" borderId="0" xfId="0" applyFont="1" applyBorder="1" applyProtection="1">
      <alignment vertical="center"/>
    </xf>
    <xf numFmtId="0" fontId="0" fillId="3" borderId="0" xfId="0" applyFont="1" applyFill="1" applyAlignment="1" applyProtection="1">
      <alignment horizontal="center" vertical="center"/>
    </xf>
    <xf numFmtId="0" fontId="0" fillId="0" borderId="48" xfId="0" applyFont="1" applyBorder="1" applyProtection="1">
      <alignment vertical="center"/>
    </xf>
    <xf numFmtId="0" fontId="6" fillId="0" borderId="49" xfId="0" applyFont="1" applyBorder="1" applyProtection="1">
      <alignment vertical="center"/>
    </xf>
    <xf numFmtId="176" fontId="6" fillId="3" borderId="0" xfId="0" applyNumberFormat="1" applyFont="1" applyFill="1" applyAlignment="1" applyProtection="1">
      <alignment horizontal="left" vertical="center"/>
    </xf>
    <xf numFmtId="0" fontId="34" fillId="0" borderId="0" xfId="2" applyFont="1" applyAlignment="1" applyProtection="1">
      <alignment vertical="center"/>
    </xf>
    <xf numFmtId="0" fontId="22" fillId="0" borderId="0" xfId="2" applyFont="1" applyAlignment="1" applyProtection="1">
      <alignment vertical="center"/>
    </xf>
    <xf numFmtId="38" fontId="6" fillId="0" borderId="15"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9" fillId="6" borderId="3" xfId="0" applyFont="1" applyFill="1" applyBorder="1" applyProtection="1">
      <alignment vertical="center"/>
    </xf>
    <xf numFmtId="0" fontId="6" fillId="0" borderId="1" xfId="0" applyFont="1" applyBorder="1" applyAlignment="1" applyProtection="1">
      <alignment vertical="center" shrinkToFit="1"/>
      <protection locked="0"/>
    </xf>
    <xf numFmtId="0" fontId="10" fillId="0" borderId="1" xfId="0" applyFont="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7" borderId="1" xfId="0" applyFont="1" applyFill="1" applyBorder="1" applyAlignment="1" applyProtection="1">
      <alignment horizontal="left" vertical="center" wrapText="1"/>
    </xf>
    <xf numFmtId="38" fontId="49" fillId="0" borderId="0" xfId="3" applyFont="1" applyAlignment="1" applyProtection="1">
      <alignment horizontal="right" vertical="top"/>
    </xf>
    <xf numFmtId="0" fontId="32" fillId="0" borderId="0" xfId="5" applyFont="1" applyProtection="1">
      <alignment vertical="center"/>
    </xf>
    <xf numFmtId="0" fontId="35" fillId="0" borderId="0" xfId="0" applyFont="1" applyProtection="1">
      <alignment vertical="center"/>
    </xf>
    <xf numFmtId="0" fontId="35" fillId="0" borderId="0" xfId="0" applyFont="1" applyAlignment="1" applyProtection="1">
      <alignment horizontal="center" vertical="center"/>
    </xf>
    <xf numFmtId="0" fontId="35" fillId="0" borderId="0" xfId="0" applyFont="1" applyBorder="1" applyProtection="1">
      <alignment vertical="center"/>
    </xf>
    <xf numFmtId="0" fontId="65" fillId="0" borderId="0" xfId="2" applyFont="1" applyProtection="1">
      <alignment vertical="center"/>
    </xf>
    <xf numFmtId="0" fontId="50" fillId="0" borderId="0" xfId="0" applyFont="1" applyProtection="1">
      <alignment vertical="center"/>
    </xf>
    <xf numFmtId="0" fontId="66" fillId="0" borderId="0" xfId="2" applyFont="1" applyAlignment="1" applyProtection="1">
      <alignment horizontal="left" vertical="center"/>
    </xf>
    <xf numFmtId="0" fontId="53" fillId="0" borderId="0" xfId="2" applyFont="1" applyAlignment="1" applyProtection="1">
      <alignment horizontal="left" vertical="center"/>
    </xf>
    <xf numFmtId="0" fontId="67" fillId="0" borderId="0" xfId="2" applyFont="1" applyAlignment="1" applyProtection="1">
      <alignment horizontal="left" vertical="center"/>
    </xf>
    <xf numFmtId="0" fontId="57" fillId="0" borderId="0" xfId="2" applyFont="1" applyAlignment="1" applyProtection="1">
      <alignment horizontal="left" vertical="center"/>
    </xf>
    <xf numFmtId="0" fontId="64" fillId="0" borderId="0" xfId="2" applyFont="1" applyAlignment="1" applyProtection="1">
      <alignment vertical="center" wrapText="1"/>
    </xf>
    <xf numFmtId="0" fontId="49" fillId="0" borderId="0" xfId="2" applyFont="1" applyAlignment="1" applyProtection="1">
      <alignment vertical="center" wrapText="1"/>
    </xf>
    <xf numFmtId="0" fontId="68" fillId="0" borderId="0" xfId="2" applyFont="1" applyBorder="1" applyProtection="1">
      <alignment vertical="center"/>
    </xf>
    <xf numFmtId="0" fontId="65" fillId="0" borderId="0" xfId="2" applyFont="1" applyBorder="1" applyProtection="1">
      <alignment vertical="center"/>
    </xf>
    <xf numFmtId="0" fontId="69" fillId="0" borderId="0" xfId="2" applyFont="1" applyBorder="1" applyAlignment="1" applyProtection="1">
      <alignment horizontal="left" vertical="center"/>
    </xf>
    <xf numFmtId="0" fontId="66" fillId="0" borderId="0" xfId="2" applyFont="1" applyBorder="1" applyAlignment="1" applyProtection="1">
      <alignment horizontal="left" vertical="center"/>
    </xf>
    <xf numFmtId="0" fontId="70" fillId="0" borderId="0" xfId="2" applyFont="1" applyBorder="1" applyAlignment="1" applyProtection="1">
      <alignment horizontal="left" vertical="center"/>
    </xf>
    <xf numFmtId="0" fontId="28" fillId="2" borderId="23" xfId="2" applyFont="1" applyFill="1" applyBorder="1" applyAlignment="1" applyProtection="1">
      <alignment horizontal="center" vertical="center"/>
    </xf>
    <xf numFmtId="0" fontId="68" fillId="2" borderId="34" xfId="2" applyFont="1" applyFill="1" applyBorder="1" applyAlignment="1" applyProtection="1">
      <alignment horizontal="center" vertical="center"/>
    </xf>
    <xf numFmtId="0" fontId="53" fillId="0" borderId="0" xfId="2" applyFont="1" applyAlignment="1" applyProtection="1">
      <alignment vertical="center"/>
    </xf>
    <xf numFmtId="0" fontId="35" fillId="0" borderId="25" xfId="2" applyFont="1" applyFill="1" applyBorder="1" applyAlignment="1" applyProtection="1">
      <alignment horizontal="left" vertical="center" wrapText="1"/>
      <protection locked="0"/>
    </xf>
    <xf numFmtId="0" fontId="53" fillId="0" borderId="0" xfId="2" applyFont="1" applyAlignment="1" applyProtection="1">
      <alignment vertical="center" wrapText="1"/>
    </xf>
    <xf numFmtId="38" fontId="16" fillId="0" borderId="1" xfId="2" applyNumberFormat="1" applyFont="1" applyBorder="1" applyAlignment="1" applyProtection="1">
      <alignment vertical="center" shrinkToFit="1"/>
      <protection locked="0"/>
    </xf>
    <xf numFmtId="0" fontId="20" fillId="2" borderId="20" xfId="2" applyFont="1" applyFill="1" applyBorder="1" applyAlignment="1" applyProtection="1">
      <alignment horizontal="center" vertical="center"/>
    </xf>
    <xf numFmtId="0" fontId="71" fillId="0" borderId="0" xfId="2" applyFont="1" applyProtection="1">
      <alignment vertical="center"/>
    </xf>
    <xf numFmtId="38" fontId="42" fillId="0" borderId="21" xfId="2" applyNumberFormat="1" applyFont="1" applyBorder="1" applyAlignment="1" applyProtection="1">
      <alignment vertical="center" shrinkToFit="1"/>
      <protection locked="0"/>
    </xf>
    <xf numFmtId="38" fontId="42" fillId="0" borderId="4" xfId="2" applyNumberFormat="1" applyFont="1" applyBorder="1" applyAlignment="1" applyProtection="1">
      <alignment vertical="center" shrinkToFit="1"/>
      <protection locked="0"/>
    </xf>
    <xf numFmtId="38" fontId="42" fillId="0" borderId="1" xfId="2" applyNumberFormat="1" applyFont="1" applyBorder="1" applyAlignment="1" applyProtection="1">
      <alignment vertical="center" shrinkToFit="1"/>
      <protection locked="0"/>
    </xf>
    <xf numFmtId="0" fontId="42" fillId="0" borderId="1" xfId="2" applyNumberFormat="1" applyFont="1" applyBorder="1" applyAlignment="1" applyProtection="1">
      <alignment vertical="center" shrinkToFit="1"/>
      <protection locked="0"/>
    </xf>
    <xf numFmtId="0" fontId="53" fillId="0" borderId="0" xfId="2" applyFont="1" applyProtection="1">
      <alignment vertical="center"/>
    </xf>
    <xf numFmtId="3" fontId="37" fillId="0" borderId="0" xfId="2" applyNumberFormat="1" applyFont="1">
      <alignment vertical="center"/>
    </xf>
    <xf numFmtId="0" fontId="37" fillId="8" borderId="0" xfId="2" applyFont="1" applyFill="1" applyAlignment="1">
      <alignment horizontal="center" vertical="center"/>
    </xf>
    <xf numFmtId="0" fontId="20" fillId="0" borderId="0" xfId="2" applyFont="1" applyAlignment="1" applyProtection="1">
      <alignment vertical="center"/>
    </xf>
    <xf numFmtId="0" fontId="20" fillId="0" borderId="0" xfId="2" applyFont="1" applyFill="1" applyProtection="1">
      <alignment vertical="center"/>
    </xf>
    <xf numFmtId="0" fontId="67" fillId="0" borderId="0" xfId="2" applyFont="1" applyProtection="1">
      <alignment vertical="center"/>
    </xf>
    <xf numFmtId="0" fontId="67" fillId="0" borderId="0" xfId="2" applyFont="1" applyAlignment="1" applyProtection="1">
      <alignment vertical="center" wrapText="1"/>
    </xf>
    <xf numFmtId="0" fontId="6" fillId="3" borderId="0" xfId="0" applyNumberFormat="1" applyFont="1" applyFill="1" applyProtection="1">
      <alignment vertical="center"/>
    </xf>
    <xf numFmtId="0" fontId="6" fillId="3" borderId="0" xfId="0" applyFont="1" applyFill="1" applyAlignment="1" applyProtection="1">
      <alignment horizontal="left" vertical="center" wrapText="1"/>
    </xf>
    <xf numFmtId="0" fontId="75" fillId="0" borderId="0" xfId="0" applyFont="1" applyAlignment="1" applyProtection="1">
      <alignment horizontal="center" vertical="center"/>
    </xf>
    <xf numFmtId="0" fontId="6" fillId="3" borderId="1"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vertical="center" wrapText="1"/>
      <protection locked="0"/>
    </xf>
    <xf numFmtId="0" fontId="20" fillId="0" borderId="0" xfId="2" applyFont="1" applyAlignment="1" applyProtection="1">
      <alignment horizontal="center" vertical="center"/>
    </xf>
    <xf numFmtId="0" fontId="8" fillId="0" borderId="0" xfId="2" applyFont="1" applyAlignment="1" applyProtection="1">
      <alignment horizontal="center" vertical="center"/>
    </xf>
    <xf numFmtId="0" fontId="19" fillId="0" borderId="0" xfId="2" applyFont="1" applyAlignment="1" applyProtection="1">
      <alignment horizontal="center" vertical="center"/>
    </xf>
    <xf numFmtId="0" fontId="34" fillId="0" borderId="0" xfId="2" applyFont="1" applyAlignment="1" applyProtection="1">
      <alignment horizontal="center" vertical="center"/>
    </xf>
    <xf numFmtId="0" fontId="8" fillId="0" borderId="0" xfId="2" applyFont="1" applyAlignment="1" applyProtection="1">
      <alignment horizontal="center"/>
    </xf>
    <xf numFmtId="0" fontId="71" fillId="0" borderId="0" xfId="2" applyFont="1" applyAlignment="1" applyProtection="1">
      <alignment horizontal="center" vertical="center"/>
    </xf>
    <xf numFmtId="0" fontId="8" fillId="0" borderId="0" xfId="2" applyFont="1" applyFill="1" applyAlignment="1" applyProtection="1">
      <alignment horizontal="center" vertical="center"/>
    </xf>
    <xf numFmtId="0" fontId="23" fillId="0" borderId="0" xfId="2" applyFont="1" applyAlignment="1" applyProtection="1">
      <alignment horizontal="center" vertical="center"/>
    </xf>
    <xf numFmtId="38" fontId="16" fillId="0" borderId="61" xfId="2" applyNumberFormat="1" applyFont="1" applyBorder="1" applyAlignment="1" applyProtection="1">
      <alignment vertical="center" shrinkToFit="1"/>
      <protection locked="0"/>
    </xf>
    <xf numFmtId="0" fontId="79" fillId="0" borderId="0" xfId="0" applyFont="1" applyProtection="1">
      <alignment vertical="center"/>
    </xf>
    <xf numFmtId="0" fontId="80" fillId="0" borderId="0" xfId="2" applyFont="1" applyProtection="1">
      <alignment vertical="center"/>
    </xf>
    <xf numFmtId="0" fontId="80" fillId="0" borderId="0" xfId="2" applyFont="1" applyAlignment="1" applyProtection="1">
      <alignment vertical="center"/>
    </xf>
    <xf numFmtId="0" fontId="20" fillId="6" borderId="13" xfId="2" applyFont="1" applyFill="1" applyBorder="1" applyAlignment="1" applyProtection="1">
      <alignment vertical="center"/>
    </xf>
    <xf numFmtId="0" fontId="20" fillId="6" borderId="13" xfId="2" applyFont="1" applyFill="1" applyBorder="1" applyProtection="1">
      <alignment vertical="center"/>
    </xf>
    <xf numFmtId="0" fontId="20" fillId="6" borderId="13" xfId="2" applyFont="1" applyFill="1" applyBorder="1" applyAlignment="1" applyProtection="1">
      <alignment vertical="center" wrapText="1"/>
    </xf>
    <xf numFmtId="0" fontId="20" fillId="6" borderId="4" xfId="2" applyFont="1" applyFill="1" applyBorder="1" applyProtection="1">
      <alignment vertical="center"/>
    </xf>
    <xf numFmtId="0" fontId="77" fillId="6" borderId="13" xfId="2" applyFont="1" applyFill="1" applyBorder="1" applyAlignment="1" applyProtection="1">
      <alignment vertical="center" wrapText="1"/>
    </xf>
    <xf numFmtId="0" fontId="32" fillId="0" borderId="0" xfId="0" applyFont="1" applyProtection="1">
      <alignment vertical="center"/>
    </xf>
    <xf numFmtId="0" fontId="83" fillId="0" borderId="0" xfId="0" applyFont="1" applyProtection="1">
      <alignment vertical="center"/>
    </xf>
    <xf numFmtId="0" fontId="85" fillId="3" borderId="0" xfId="7" applyFont="1" applyFill="1" applyAlignment="1" applyProtection="1">
      <alignment horizontal="right" vertical="center" wrapText="1"/>
    </xf>
    <xf numFmtId="0" fontId="86" fillId="0" borderId="0" xfId="7" applyFont="1" applyAlignment="1" applyProtection="1">
      <alignment horizontal="right" vertical="center"/>
    </xf>
    <xf numFmtId="0" fontId="64" fillId="0" borderId="0" xfId="2" applyFont="1" applyProtection="1">
      <alignment vertical="center"/>
    </xf>
    <xf numFmtId="0" fontId="64" fillId="0" borderId="0" xfId="2" applyFont="1" applyBorder="1" applyProtection="1">
      <alignment vertical="center"/>
    </xf>
    <xf numFmtId="0" fontId="49" fillId="0" borderId="0" xfId="2" applyFont="1" applyProtection="1">
      <alignment vertical="center"/>
    </xf>
    <xf numFmtId="0" fontId="53" fillId="0" borderId="0" xfId="2" applyFont="1" applyBorder="1" applyAlignment="1" applyProtection="1">
      <alignment horizontal="center" vertical="center"/>
    </xf>
    <xf numFmtId="0" fontId="49" fillId="0" borderId="0" xfId="2" applyFont="1" applyBorder="1" applyAlignment="1" applyProtection="1">
      <alignment horizontal="center" vertical="center"/>
    </xf>
    <xf numFmtId="0" fontId="49" fillId="0" borderId="14" xfId="2" applyFont="1" applyBorder="1" applyProtection="1">
      <alignment vertical="center"/>
    </xf>
    <xf numFmtId="0" fontId="56" fillId="0" borderId="0" xfId="2" applyFont="1" applyAlignment="1" applyProtection="1">
      <alignment horizontal="left" vertical="center"/>
    </xf>
    <xf numFmtId="0" fontId="51" fillId="0" borderId="0" xfId="2" applyFont="1" applyAlignment="1" applyProtection="1">
      <alignment horizontal="left" vertical="center"/>
    </xf>
    <xf numFmtId="0" fontId="61" fillId="0" borderId="0" xfId="0" applyFont="1" applyAlignment="1" applyProtection="1">
      <alignment horizontal="left" vertical="center"/>
    </xf>
    <xf numFmtId="0" fontId="89" fillId="0" borderId="0" xfId="0" applyFont="1" applyAlignment="1" applyProtection="1">
      <alignment horizontal="left" vertical="center"/>
    </xf>
    <xf numFmtId="0" fontId="91" fillId="1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10" fillId="0" borderId="3" xfId="0" quotePrefix="1" applyFont="1" applyBorder="1" applyAlignment="1" applyProtection="1">
      <alignment horizontal="center" vertical="center" wrapText="1"/>
    </xf>
    <xf numFmtId="38" fontId="6" fillId="11" borderId="15" xfId="1" applyFont="1" applyFill="1" applyBorder="1" applyAlignment="1" applyProtection="1">
      <alignment horizontal="right" vertical="center" wrapText="1"/>
    </xf>
    <xf numFmtId="38" fontId="6" fillId="11" borderId="18" xfId="1" applyFont="1" applyFill="1" applyBorder="1" applyAlignment="1" applyProtection="1">
      <alignment horizontal="right" vertical="center" wrapText="1"/>
    </xf>
    <xf numFmtId="38" fontId="6" fillId="11" borderId="1" xfId="1" applyFont="1" applyFill="1" applyBorder="1" applyAlignment="1" applyProtection="1">
      <alignment horizontal="right" vertical="center" wrapText="1"/>
    </xf>
    <xf numFmtId="38" fontId="43" fillId="11" borderId="21" xfId="2" applyNumberFormat="1" applyFont="1" applyFill="1" applyBorder="1" applyAlignment="1" applyProtection="1">
      <alignment horizontal="center" vertical="center" wrapText="1"/>
    </xf>
    <xf numFmtId="38" fontId="43" fillId="11" borderId="1" xfId="2" applyNumberFormat="1" applyFont="1" applyFill="1" applyBorder="1" applyAlignment="1" applyProtection="1">
      <alignment horizontal="center" vertical="center" wrapText="1"/>
    </xf>
    <xf numFmtId="38" fontId="42" fillId="11" borderId="1" xfId="2" applyNumberFormat="1" applyFont="1" applyFill="1" applyBorder="1" applyAlignment="1" applyProtection="1">
      <alignment vertical="center" wrapText="1"/>
    </xf>
    <xf numFmtId="38" fontId="6" fillId="3" borderId="0" xfId="1" applyFont="1" applyFill="1" applyProtection="1">
      <alignment vertical="center"/>
    </xf>
    <xf numFmtId="0" fontId="35" fillId="0" borderId="1" xfId="2" applyFont="1" applyFill="1" applyBorder="1" applyAlignment="1" applyProtection="1">
      <alignment horizontal="left" vertical="center" wrapText="1"/>
      <protection locked="0"/>
    </xf>
    <xf numFmtId="0" fontId="49" fillId="0" borderId="0" xfId="2" applyFont="1" applyBorder="1" applyAlignment="1" applyProtection="1">
      <alignment horizontal="left" vertical="center" wrapText="1"/>
    </xf>
    <xf numFmtId="0" fontId="35" fillId="0" borderId="16" xfId="2" applyFont="1" applyFill="1" applyBorder="1" applyAlignment="1" applyProtection="1">
      <alignment horizontal="left" vertical="center" wrapText="1"/>
      <protection locked="0"/>
    </xf>
    <xf numFmtId="0" fontId="17" fillId="0" borderId="0" xfId="0" applyFont="1" applyFill="1" applyBorder="1" applyAlignment="1" applyProtection="1">
      <alignment horizontal="right" vertical="center" wrapText="1"/>
      <protection locked="0"/>
    </xf>
    <xf numFmtId="0" fontId="54" fillId="0" borderId="0" xfId="0" applyFont="1" applyProtection="1">
      <alignment vertical="center"/>
    </xf>
    <xf numFmtId="0" fontId="29" fillId="0" borderId="0" xfId="0" applyFont="1" applyAlignment="1" applyProtection="1">
      <alignment horizontal="center" vertical="center"/>
    </xf>
    <xf numFmtId="0" fontId="29" fillId="0" borderId="0" xfId="0" applyFont="1" applyProtection="1">
      <alignment vertical="center"/>
    </xf>
    <xf numFmtId="0" fontId="96" fillId="0" borderId="19" xfId="0" applyFont="1" applyBorder="1" applyAlignment="1" applyProtection="1">
      <alignment horizontal="center" vertical="center"/>
    </xf>
    <xf numFmtId="0" fontId="29" fillId="0" borderId="19" xfId="0" applyFont="1" applyBorder="1" applyProtection="1">
      <alignment vertical="center"/>
    </xf>
    <xf numFmtId="0" fontId="32" fillId="2" borderId="17" xfId="0" applyFont="1" applyFill="1" applyBorder="1" applyProtection="1">
      <alignment vertical="center"/>
    </xf>
    <xf numFmtId="0" fontId="32" fillId="11" borderId="44" xfId="0" applyFont="1" applyFill="1" applyBorder="1" applyProtection="1">
      <alignment vertical="center"/>
    </xf>
    <xf numFmtId="0" fontId="32" fillId="11" borderId="37" xfId="0" applyFont="1" applyFill="1" applyBorder="1" applyProtection="1">
      <alignment vertical="center"/>
    </xf>
    <xf numFmtId="0" fontId="47" fillId="0" borderId="42"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32" fillId="2" borderId="16" xfId="0" applyFont="1" applyFill="1" applyBorder="1" applyProtection="1">
      <alignment vertical="center"/>
    </xf>
    <xf numFmtId="0" fontId="32" fillId="11" borderId="54" xfId="0" applyFont="1" applyFill="1" applyBorder="1" applyProtection="1">
      <alignment vertical="center"/>
    </xf>
    <xf numFmtId="0" fontId="32" fillId="11" borderId="36" xfId="0" applyFont="1" applyFill="1" applyBorder="1" applyProtection="1">
      <alignment vertical="center"/>
    </xf>
    <xf numFmtId="0" fontId="47" fillId="0" borderId="62"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32" fillId="11" borderId="45" xfId="0" applyFont="1" applyFill="1" applyBorder="1" applyProtection="1">
      <alignment vertical="center"/>
    </xf>
    <xf numFmtId="0" fontId="32" fillId="11" borderId="38" xfId="0" applyFont="1" applyFill="1" applyBorder="1" applyProtection="1">
      <alignment vertical="center"/>
    </xf>
    <xf numFmtId="0" fontId="47" fillId="0" borderId="63" xfId="0" applyFont="1" applyBorder="1" applyAlignment="1" applyProtection="1">
      <alignment horizontal="center" vertical="center"/>
      <protection locked="0"/>
    </xf>
    <xf numFmtId="0" fontId="47" fillId="0" borderId="38" xfId="0" applyFont="1" applyBorder="1" applyAlignment="1" applyProtection="1">
      <alignment horizontal="center" vertical="center"/>
      <protection locked="0"/>
    </xf>
    <xf numFmtId="0" fontId="35" fillId="0" borderId="0" xfId="0" applyFont="1" applyFill="1" applyProtection="1">
      <alignment vertical="center"/>
    </xf>
    <xf numFmtId="0" fontId="83" fillId="0" borderId="0" xfId="0" applyFont="1" applyBorder="1" applyProtection="1">
      <alignment vertical="center"/>
    </xf>
    <xf numFmtId="0" fontId="32" fillId="0" borderId="0" xfId="0" applyFont="1" applyBorder="1" applyProtection="1">
      <alignment vertical="center"/>
    </xf>
    <xf numFmtId="0" fontId="60" fillId="0" borderId="0" xfId="0" applyFont="1" applyFill="1" applyAlignment="1" applyProtection="1">
      <alignment horizontal="right" vertical="center"/>
    </xf>
    <xf numFmtId="0" fontId="89" fillId="0" borderId="19" xfId="0" applyFont="1" applyBorder="1" applyProtection="1">
      <alignment vertical="center"/>
    </xf>
    <xf numFmtId="0" fontId="32" fillId="0" borderId="19" xfId="0" applyFont="1" applyBorder="1" applyProtection="1">
      <alignment vertical="center"/>
    </xf>
    <xf numFmtId="0" fontId="89" fillId="0" borderId="0" xfId="0" applyFont="1" applyProtection="1">
      <alignment vertical="center"/>
    </xf>
    <xf numFmtId="0" fontId="97" fillId="0" borderId="0" xfId="0" applyFont="1" applyProtection="1">
      <alignment vertical="center"/>
    </xf>
    <xf numFmtId="0" fontId="32" fillId="0" borderId="0" xfId="0" applyFont="1" applyAlignment="1" applyProtection="1">
      <alignment horizontal="left" vertical="center"/>
    </xf>
    <xf numFmtId="0" fontId="48" fillId="0" borderId="0" xfId="0" applyFont="1" applyProtection="1">
      <alignment vertical="center"/>
    </xf>
    <xf numFmtId="0" fontId="98" fillId="0" borderId="0" xfId="7" applyFont="1" applyAlignment="1" applyProtection="1">
      <alignment horizontal="right" vertical="center"/>
    </xf>
    <xf numFmtId="0" fontId="32" fillId="0" borderId="0" xfId="0" applyFont="1" applyBorder="1" applyAlignment="1" applyProtection="1">
      <alignment horizontal="left" vertical="center"/>
    </xf>
    <xf numFmtId="0" fontId="99" fillId="0" borderId="0" xfId="0" applyFont="1" applyProtection="1">
      <alignment vertical="center"/>
    </xf>
    <xf numFmtId="0" fontId="100" fillId="0" borderId="0" xfId="0" applyFont="1" applyProtection="1">
      <alignment vertical="center"/>
    </xf>
    <xf numFmtId="0" fontId="38" fillId="11" borderId="1" xfId="0" applyFont="1" applyFill="1" applyBorder="1" applyAlignment="1" applyProtection="1">
      <alignment horizontal="left" vertical="center" wrapText="1" shrinkToFit="1"/>
    </xf>
    <xf numFmtId="0" fontId="101" fillId="0" borderId="0" xfId="2" applyFont="1" applyBorder="1" applyProtection="1">
      <alignment vertical="center"/>
    </xf>
    <xf numFmtId="0" fontId="35" fillId="0" borderId="0" xfId="0" applyFont="1" applyAlignment="1" applyProtection="1">
      <alignment horizontal="left" vertical="center"/>
    </xf>
    <xf numFmtId="0" fontId="91" fillId="10" borderId="3" xfId="0" applyFont="1" applyFill="1" applyBorder="1" applyAlignment="1" applyProtection="1">
      <alignment horizontal="center" vertical="center" wrapText="1"/>
      <protection locked="0"/>
    </xf>
    <xf numFmtId="0" fontId="91" fillId="10" borderId="4" xfId="0" applyFont="1" applyFill="1" applyBorder="1" applyAlignment="1" applyProtection="1">
      <alignment horizontal="center" vertical="center" wrapText="1"/>
      <protection locked="0"/>
    </xf>
    <xf numFmtId="0" fontId="30" fillId="0" borderId="0" xfId="0" applyFont="1" applyFill="1" applyBorder="1" applyAlignment="1" applyProtection="1">
      <alignment vertical="center" wrapText="1"/>
    </xf>
    <xf numFmtId="0" fontId="10" fillId="5"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6" fillId="3" borderId="0" xfId="0" applyFont="1" applyFill="1" applyAlignment="1" applyProtection="1">
      <alignment horizontal="center" vertical="center"/>
    </xf>
    <xf numFmtId="0" fontId="6" fillId="3" borderId="0" xfId="0" applyFont="1" applyFill="1" applyProtection="1">
      <alignment vertical="center"/>
    </xf>
    <xf numFmtId="0" fontId="12" fillId="0" borderId="0" xfId="0" applyFont="1" applyAlignment="1" applyProtection="1">
      <alignment horizontal="center" vertical="center"/>
    </xf>
    <xf numFmtId="0" fontId="9" fillId="6" borderId="4" xfId="0" applyFont="1" applyFill="1" applyBorder="1" applyAlignment="1" applyProtection="1">
      <alignment horizontal="left" vertical="center"/>
    </xf>
    <xf numFmtId="0" fontId="6" fillId="0" borderId="1" xfId="0" applyFont="1" applyBorder="1" applyAlignment="1" applyProtection="1">
      <alignment horizontal="center" vertical="center" wrapText="1"/>
    </xf>
    <xf numFmtId="0" fontId="21" fillId="0" borderId="0" xfId="2" applyFont="1" applyAlignment="1" applyProtection="1">
      <alignment horizontal="center" vertical="center"/>
    </xf>
    <xf numFmtId="0" fontId="20" fillId="2" borderId="20" xfId="2" applyFont="1" applyFill="1" applyBorder="1" applyAlignment="1" applyProtection="1">
      <alignment horizontal="center" vertical="center" wrapText="1"/>
    </xf>
    <xf numFmtId="0" fontId="53" fillId="6" borderId="9" xfId="2" applyFont="1" applyFill="1" applyBorder="1" applyProtection="1">
      <alignment vertical="center"/>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35" fillId="0" borderId="0" xfId="0" applyFont="1" applyFill="1" applyBorder="1" applyProtection="1">
      <alignment vertical="center"/>
    </xf>
    <xf numFmtId="0" fontId="61" fillId="0" borderId="0" xfId="0" applyFont="1" applyFill="1" applyProtection="1">
      <alignment vertical="center"/>
    </xf>
    <xf numFmtId="0" fontId="16" fillId="0" borderId="0" xfId="2" applyFont="1" applyProtection="1">
      <alignment vertical="center"/>
    </xf>
    <xf numFmtId="0" fontId="88" fillId="6" borderId="13" xfId="2" applyFont="1" applyFill="1" applyBorder="1" applyAlignment="1" applyProtection="1">
      <alignment vertical="center" wrapText="1"/>
    </xf>
    <xf numFmtId="38" fontId="42" fillId="11" borderId="4" xfId="2" applyNumberFormat="1" applyFont="1" applyFill="1" applyBorder="1" applyAlignment="1" applyProtection="1">
      <alignment vertical="center" wrapText="1"/>
    </xf>
    <xf numFmtId="0" fontId="53" fillId="6" borderId="0" xfId="2" applyFont="1" applyFill="1" applyBorder="1" applyAlignment="1" applyProtection="1">
      <alignment vertical="center" wrapText="1"/>
    </xf>
    <xf numFmtId="0" fontId="53" fillId="6" borderId="10" xfId="2" applyFont="1" applyFill="1" applyBorder="1" applyAlignment="1" applyProtection="1">
      <alignment vertical="center" wrapText="1"/>
    </xf>
    <xf numFmtId="0" fontId="53" fillId="0" borderId="16" xfId="2" applyNumberFormat="1" applyFont="1" applyFill="1" applyBorder="1" applyAlignment="1" applyProtection="1">
      <alignment horizontal="center" vertical="center" wrapText="1"/>
    </xf>
    <xf numFmtId="0" fontId="76" fillId="6" borderId="0" xfId="2" applyFont="1" applyFill="1" applyBorder="1" applyAlignment="1" applyProtection="1">
      <alignment horizontal="center" vertical="center"/>
    </xf>
    <xf numFmtId="0" fontId="76" fillId="6" borderId="0" xfId="2" applyFont="1" applyFill="1" applyBorder="1" applyProtection="1">
      <alignment vertical="center"/>
    </xf>
    <xf numFmtId="0" fontId="28" fillId="6" borderId="0" xfId="2" applyFont="1" applyFill="1" applyBorder="1" applyAlignment="1" applyProtection="1">
      <alignment vertical="center" wrapText="1"/>
    </xf>
    <xf numFmtId="0" fontId="28" fillId="6" borderId="10" xfId="2" applyFont="1" applyFill="1" applyBorder="1" applyAlignment="1" applyProtection="1">
      <alignment vertical="center" wrapText="1"/>
    </xf>
    <xf numFmtId="0" fontId="53" fillId="6" borderId="11" xfId="2" applyFont="1" applyFill="1" applyBorder="1" applyAlignment="1" applyProtection="1">
      <alignment vertical="center" wrapText="1"/>
    </xf>
    <xf numFmtId="0" fontId="53" fillId="6" borderId="19" xfId="2" applyFont="1" applyFill="1" applyBorder="1" applyAlignment="1" applyProtection="1">
      <alignment vertical="center" wrapText="1"/>
    </xf>
    <xf numFmtId="0" fontId="53" fillId="6" borderId="12" xfId="2" applyFont="1" applyFill="1" applyBorder="1" applyAlignment="1" applyProtection="1">
      <alignment vertical="center" wrapText="1"/>
    </xf>
    <xf numFmtId="0" fontId="32" fillId="0" borderId="0" xfId="5" applyFont="1" applyAlignment="1" applyProtection="1">
      <alignment vertical="center" wrapText="1"/>
    </xf>
    <xf numFmtId="0" fontId="6" fillId="0" borderId="0" xfId="5" applyFont="1" applyProtection="1">
      <alignment vertical="center"/>
    </xf>
    <xf numFmtId="0" fontId="54" fillId="0" borderId="0" xfId="5" applyFont="1" applyProtection="1">
      <alignment vertical="center"/>
    </xf>
    <xf numFmtId="0" fontId="83" fillId="0" borderId="0" xfId="5" applyFont="1" applyProtection="1">
      <alignment vertical="center"/>
    </xf>
    <xf numFmtId="0" fontId="44" fillId="2" borderId="1" xfId="5" applyFont="1" applyFill="1" applyBorder="1" applyAlignment="1" applyProtection="1">
      <alignment horizontal="center" vertical="center"/>
    </xf>
    <xf numFmtId="0" fontId="44" fillId="2" borderId="1" xfId="5" applyFont="1" applyFill="1" applyBorder="1" applyAlignment="1" applyProtection="1">
      <alignment horizontal="center" vertical="center" wrapText="1"/>
    </xf>
    <xf numFmtId="0" fontId="6" fillId="2" borderId="1" xfId="5" applyFont="1" applyFill="1" applyBorder="1" applyAlignment="1" applyProtection="1">
      <alignment horizontal="center" vertical="center"/>
    </xf>
    <xf numFmtId="0" fontId="6" fillId="2" borderId="6" xfId="5" applyFont="1" applyFill="1" applyBorder="1" applyAlignment="1" applyProtection="1">
      <alignment horizontal="center" vertical="center" wrapText="1"/>
    </xf>
    <xf numFmtId="0" fontId="6" fillId="2" borderId="1" xfId="5" applyFont="1" applyFill="1" applyBorder="1" applyAlignment="1" applyProtection="1">
      <alignment horizontal="center" vertical="center" wrapText="1"/>
    </xf>
    <xf numFmtId="0" fontId="32" fillId="6" borderId="7" xfId="5" applyFont="1" applyFill="1" applyBorder="1" applyProtection="1">
      <alignment vertical="center"/>
    </xf>
    <xf numFmtId="0" fontId="32" fillId="6" borderId="14" xfId="5" applyFont="1" applyFill="1" applyBorder="1" applyProtection="1">
      <alignment vertical="center"/>
    </xf>
    <xf numFmtId="0" fontId="32" fillId="6" borderId="8" xfId="5" applyFont="1" applyFill="1" applyBorder="1" applyProtection="1">
      <alignment vertical="center"/>
    </xf>
    <xf numFmtId="0" fontId="35" fillId="0" borderId="1" xfId="2" applyFont="1" applyFill="1" applyBorder="1" applyAlignment="1" applyProtection="1">
      <alignment horizontal="left" vertical="center" wrapText="1"/>
    </xf>
    <xf numFmtId="0" fontId="32" fillId="0" borderId="1" xfId="2" applyFont="1" applyFill="1" applyBorder="1" applyAlignment="1" applyProtection="1">
      <alignment horizontal="left" vertical="center" wrapText="1"/>
    </xf>
    <xf numFmtId="0" fontId="32" fillId="6" borderId="11" xfId="5" applyFont="1" applyFill="1" applyBorder="1" applyAlignment="1" applyProtection="1">
      <alignment vertical="top"/>
    </xf>
    <xf numFmtId="0" fontId="32" fillId="6" borderId="19" xfId="5" applyFont="1" applyFill="1" applyBorder="1" applyProtection="1">
      <alignment vertical="center"/>
    </xf>
    <xf numFmtId="0" fontId="32" fillId="6" borderId="12" xfId="5" applyFont="1" applyFill="1" applyBorder="1" applyProtection="1">
      <alignment vertical="center"/>
    </xf>
    <xf numFmtId="0" fontId="6" fillId="0" borderId="0" xfId="5" applyFont="1" applyAlignment="1" applyProtection="1">
      <alignment vertical="center" wrapText="1"/>
    </xf>
    <xf numFmtId="0" fontId="82" fillId="0" borderId="0" xfId="5" applyFont="1" applyProtection="1">
      <alignment vertical="center"/>
    </xf>
    <xf numFmtId="38" fontId="29" fillId="0" borderId="0" xfId="3" applyFont="1" applyAlignment="1" applyProtection="1">
      <alignment vertical="center" wrapText="1"/>
    </xf>
    <xf numFmtId="38" fontId="49" fillId="0" borderId="0" xfId="6" applyFont="1" applyBorder="1" applyAlignment="1" applyProtection="1">
      <alignment vertical="center" wrapText="1"/>
    </xf>
    <xf numFmtId="38" fontId="49" fillId="0" borderId="0" xfId="6" applyFont="1" applyFill="1" applyBorder="1" applyAlignment="1" applyProtection="1">
      <alignment vertical="center" wrapText="1"/>
    </xf>
    <xf numFmtId="38" fontId="53" fillId="0" borderId="15" xfId="1" applyFont="1" applyBorder="1" applyAlignment="1" applyProtection="1">
      <alignment vertical="center" wrapText="1"/>
      <protection locked="0"/>
    </xf>
    <xf numFmtId="38" fontId="53" fillId="0" borderId="17" xfId="1" applyFont="1" applyBorder="1" applyAlignment="1" applyProtection="1">
      <alignment vertical="center" wrapText="1"/>
      <protection locked="0"/>
    </xf>
    <xf numFmtId="38" fontId="53" fillId="0" borderId="51" xfId="1" applyFont="1" applyBorder="1" applyAlignment="1" applyProtection="1">
      <alignment vertical="center" wrapText="1"/>
      <protection locked="0"/>
    </xf>
    <xf numFmtId="38" fontId="53" fillId="0" borderId="18" xfId="1" applyFont="1" applyBorder="1" applyAlignment="1" applyProtection="1">
      <alignment vertical="center" wrapText="1"/>
      <protection locked="0"/>
    </xf>
    <xf numFmtId="0" fontId="67" fillId="0" borderId="0" xfId="2" applyFont="1" applyAlignment="1" applyProtection="1">
      <alignment horizontal="left" vertical="center" wrapText="1"/>
    </xf>
    <xf numFmtId="0" fontId="64" fillId="0" borderId="0" xfId="2" applyFont="1" applyBorder="1" applyAlignment="1" applyProtection="1">
      <alignment vertical="center" wrapText="1"/>
    </xf>
    <xf numFmtId="0" fontId="53" fillId="0" borderId="0" xfId="2" applyFont="1" applyBorder="1" applyAlignment="1" applyProtection="1">
      <alignment horizontal="center" vertical="center" wrapText="1"/>
    </xf>
    <xf numFmtId="0" fontId="49" fillId="0" borderId="14" xfId="2" applyFont="1" applyBorder="1" applyAlignment="1" applyProtection="1">
      <alignment vertical="center" wrapText="1"/>
    </xf>
    <xf numFmtId="0" fontId="32" fillId="0" borderId="0" xfId="0" applyFont="1" applyBorder="1" applyAlignment="1" applyProtection="1">
      <alignment vertical="center"/>
    </xf>
    <xf numFmtId="0" fontId="53" fillId="0" borderId="0" xfId="7" applyFont="1" applyBorder="1" applyAlignment="1" applyProtection="1">
      <alignment horizontal="right" vertical="center"/>
    </xf>
    <xf numFmtId="0" fontId="32" fillId="0" borderId="0" xfId="0" applyFont="1" applyFill="1" applyBorder="1" applyAlignment="1" applyProtection="1">
      <alignment horizontal="center" vertical="center"/>
    </xf>
    <xf numFmtId="0" fontId="79" fillId="0" borderId="0" xfId="0" applyFont="1" applyFill="1" applyBorder="1" applyProtection="1">
      <alignment vertical="center"/>
    </xf>
    <xf numFmtId="0" fontId="32" fillId="0" borderId="0" xfId="0" applyFont="1" applyFill="1" applyBorder="1" applyAlignment="1" applyProtection="1">
      <alignment vertical="top"/>
    </xf>
    <xf numFmtId="0" fontId="29" fillId="0" borderId="19" xfId="7" applyFont="1" applyFill="1" applyBorder="1" applyProtection="1">
      <alignment vertical="center"/>
    </xf>
    <xf numFmtId="0" fontId="32" fillId="0" borderId="0" xfId="0" applyFont="1" applyFill="1" applyBorder="1" applyProtection="1">
      <alignment vertical="center"/>
    </xf>
    <xf numFmtId="0" fontId="41" fillId="0" borderId="0" xfId="2" applyFont="1" applyFill="1" applyBorder="1" applyAlignment="1" applyProtection="1">
      <alignment horizontal="center" vertical="center" wrapText="1"/>
    </xf>
    <xf numFmtId="0" fontId="28" fillId="0" borderId="0" xfId="2" applyFont="1" applyFill="1" applyBorder="1" applyAlignment="1" applyProtection="1">
      <alignment horizontal="left" vertical="center" wrapText="1"/>
    </xf>
    <xf numFmtId="0" fontId="28" fillId="0" borderId="0" xfId="2" applyFont="1" applyFill="1" applyBorder="1" applyAlignment="1" applyProtection="1">
      <alignment horizontal="left" vertical="center"/>
    </xf>
    <xf numFmtId="49" fontId="41" fillId="0" borderId="0" xfId="2" applyNumberFormat="1" applyFont="1" applyFill="1" applyBorder="1" applyAlignment="1" applyProtection="1">
      <alignment horizontal="center" vertical="center" wrapText="1"/>
    </xf>
    <xf numFmtId="0" fontId="49" fillId="0" borderId="0" xfId="2" applyFont="1" applyBorder="1" applyAlignment="1" applyProtection="1">
      <alignment horizontal="left" vertical="center"/>
    </xf>
    <xf numFmtId="0" fontId="35" fillId="0" borderId="16" xfId="2" applyFont="1" applyFill="1" applyBorder="1" applyAlignment="1" applyProtection="1">
      <alignment horizontal="left" vertical="center" wrapText="1" shrinkToFit="1"/>
      <protection locked="0"/>
    </xf>
    <xf numFmtId="0" fontId="35" fillId="0" borderId="24" xfId="2" applyFont="1" applyFill="1" applyBorder="1" applyAlignment="1" applyProtection="1">
      <alignment horizontal="left" vertical="center" shrinkToFit="1"/>
      <protection locked="0"/>
    </xf>
    <xf numFmtId="0" fontId="41" fillId="0" borderId="16" xfId="2" applyFont="1" applyFill="1" applyBorder="1" applyAlignment="1" applyProtection="1">
      <alignment horizontal="center" vertical="center" wrapText="1"/>
      <protection locked="0"/>
    </xf>
    <xf numFmtId="0" fontId="74" fillId="0" borderId="0" xfId="5" applyFont="1" applyAlignment="1" applyProtection="1">
      <alignment vertical="center" wrapText="1"/>
      <protection locked="0"/>
    </xf>
    <xf numFmtId="49" fontId="6" fillId="0" borderId="0" xfId="5" applyNumberFormat="1" applyFont="1" applyAlignment="1" applyProtection="1">
      <alignment horizontal="right" vertical="center"/>
    </xf>
    <xf numFmtId="0" fontId="57" fillId="0" borderId="19" xfId="2" applyFont="1" applyBorder="1" applyAlignment="1" applyProtection="1">
      <alignment horizontal="left" vertical="center"/>
    </xf>
    <xf numFmtId="0" fontId="63" fillId="0" borderId="19" xfId="2" applyFont="1" applyBorder="1" applyAlignment="1" applyProtection="1">
      <alignment horizontal="left" vertical="center" wrapText="1"/>
    </xf>
    <xf numFmtId="0" fontId="64" fillId="0" borderId="19" xfId="2" applyFont="1" applyBorder="1" applyProtection="1">
      <alignment vertical="center"/>
    </xf>
    <xf numFmtId="0" fontId="97" fillId="0" borderId="0" xfId="0" applyFont="1" applyFill="1" applyBorder="1" applyProtection="1">
      <alignment vertical="center"/>
    </xf>
    <xf numFmtId="0" fontId="32" fillId="0" borderId="0" xfId="0" applyFont="1" applyFill="1" applyBorder="1" applyAlignment="1" applyProtection="1">
      <alignment horizontal="left" vertical="center"/>
    </xf>
    <xf numFmtId="38" fontId="41" fillId="3" borderId="0" xfId="1" applyFont="1" applyFill="1" applyBorder="1" applyAlignment="1" applyProtection="1">
      <alignment horizontal="center" vertical="center" wrapText="1"/>
    </xf>
    <xf numFmtId="178" fontId="41" fillId="2" borderId="5" xfId="6" applyNumberFormat="1" applyFont="1" applyFill="1" applyBorder="1" applyAlignment="1" applyProtection="1">
      <alignment horizontal="center" vertical="center" wrapText="1"/>
    </xf>
    <xf numFmtId="0" fontId="32" fillId="2" borderId="18" xfId="0" applyFont="1" applyFill="1" applyBorder="1" applyProtection="1">
      <alignment vertical="center"/>
    </xf>
    <xf numFmtId="0" fontId="35" fillId="0" borderId="0" xfId="0" applyFont="1">
      <alignment vertical="center"/>
    </xf>
    <xf numFmtId="0" fontId="49" fillId="0" borderId="0" xfId="2" applyFont="1" applyAlignment="1">
      <alignment horizontal="left" vertical="top"/>
    </xf>
    <xf numFmtId="0" fontId="49" fillId="0" borderId="0" xfId="2" applyFont="1">
      <alignment vertical="center"/>
    </xf>
    <xf numFmtId="0" fontId="28" fillId="0" borderId="0" xfId="2" applyFont="1">
      <alignment vertical="center"/>
    </xf>
    <xf numFmtId="0" fontId="49" fillId="0" borderId="0" xfId="2" applyFont="1" applyFill="1" applyBorder="1" applyAlignment="1" applyProtection="1">
      <alignment vertical="center" wrapText="1"/>
    </xf>
    <xf numFmtId="0" fontId="49" fillId="0" borderId="0" xfId="2" applyFont="1" applyFill="1" applyBorder="1" applyProtection="1">
      <alignment vertical="center"/>
    </xf>
    <xf numFmtId="9" fontId="64" fillId="0" borderId="0" xfId="8" applyFont="1" applyProtection="1">
      <alignment vertical="center"/>
    </xf>
    <xf numFmtId="9" fontId="49" fillId="0" borderId="0" xfId="8" applyFont="1" applyProtection="1">
      <alignment vertical="center"/>
    </xf>
    <xf numFmtId="9" fontId="49" fillId="0" borderId="0" xfId="8" applyFont="1" applyBorder="1" applyAlignment="1" applyProtection="1">
      <alignment horizontal="left" vertical="center" wrapText="1"/>
    </xf>
    <xf numFmtId="9" fontId="49" fillId="0" borderId="0" xfId="8" applyFont="1" applyFill="1" applyBorder="1" applyAlignment="1" applyProtection="1">
      <alignment horizontal="left" vertical="center" wrapText="1"/>
    </xf>
    <xf numFmtId="9" fontId="49" fillId="0" borderId="0" xfId="8" applyFont="1">
      <alignment vertical="center"/>
    </xf>
    <xf numFmtId="9" fontId="49" fillId="0" borderId="0" xfId="8" applyFont="1" applyBorder="1" applyAlignment="1" applyProtection="1">
      <alignment horizontal="center" vertical="center"/>
    </xf>
    <xf numFmtId="9" fontId="35" fillId="0" borderId="16" xfId="8" applyFont="1" applyFill="1" applyBorder="1" applyAlignment="1" applyProtection="1">
      <alignment horizontal="left" vertical="center" wrapText="1"/>
      <protection locked="0"/>
    </xf>
    <xf numFmtId="9" fontId="49" fillId="0" borderId="14" xfId="8" applyFont="1" applyBorder="1" applyProtection="1">
      <alignment vertical="center"/>
    </xf>
    <xf numFmtId="0" fontId="49" fillId="2" borderId="1" xfId="2" applyFont="1" applyFill="1" applyBorder="1" applyAlignment="1" applyProtection="1">
      <alignment horizontal="left" vertical="center" wrapText="1"/>
    </xf>
    <xf numFmtId="0" fontId="49" fillId="11" borderId="1" xfId="2" applyFont="1" applyFill="1" applyBorder="1" applyAlignment="1" applyProtection="1">
      <alignment horizontal="center" vertical="center" wrapText="1"/>
    </xf>
    <xf numFmtId="9" fontId="49" fillId="11" borderId="1" xfId="2" applyNumberFormat="1" applyFont="1" applyFill="1" applyBorder="1" applyAlignment="1" applyProtection="1">
      <alignment horizontal="center" vertical="center" wrapText="1"/>
    </xf>
    <xf numFmtId="38" fontId="41" fillId="0" borderId="1" xfId="1" applyFont="1" applyFill="1" applyBorder="1" applyAlignment="1" applyProtection="1">
      <alignment vertical="center" wrapText="1"/>
    </xf>
    <xf numFmtId="38" fontId="41" fillId="6" borderId="91" xfId="1" applyFont="1" applyFill="1" applyBorder="1" applyAlignment="1" applyProtection="1">
      <alignment vertical="center" wrapText="1"/>
    </xf>
    <xf numFmtId="38" fontId="41" fillId="0" borderId="1" xfId="1" applyFont="1" applyFill="1" applyBorder="1" applyAlignment="1" applyProtection="1">
      <alignment horizontal="right" vertical="center" wrapText="1"/>
      <protection locked="0"/>
    </xf>
    <xf numFmtId="0" fontId="41" fillId="0" borderId="15" xfId="5" applyFont="1" applyBorder="1" applyAlignment="1" applyProtection="1">
      <alignment horizontal="center" vertical="center" wrapText="1"/>
      <protection locked="0"/>
    </xf>
    <xf numFmtId="38" fontId="41" fillId="0" borderId="15" xfId="6" applyFont="1" applyFill="1" applyBorder="1" applyAlignment="1" applyProtection="1">
      <alignment horizontal="center" vertical="center" wrapText="1"/>
      <protection locked="0"/>
    </xf>
    <xf numFmtId="0" fontId="41" fillId="0" borderId="17" xfId="5" applyFont="1" applyBorder="1" applyAlignment="1" applyProtection="1">
      <alignment horizontal="center" vertical="center" wrapText="1"/>
      <protection locked="0"/>
    </xf>
    <xf numFmtId="38" fontId="41" fillId="0" borderId="17" xfId="6" applyFont="1" applyFill="1" applyBorder="1" applyAlignment="1" applyProtection="1">
      <alignment horizontal="center" vertical="center" wrapText="1"/>
      <protection locked="0"/>
    </xf>
    <xf numFmtId="0" fontId="41" fillId="0" borderId="18" xfId="5" applyFont="1" applyBorder="1" applyAlignment="1" applyProtection="1">
      <alignment horizontal="center" vertical="center" wrapText="1"/>
      <protection locked="0"/>
    </xf>
    <xf numFmtId="38" fontId="41" fillId="0" borderId="18" xfId="6" applyFont="1" applyFill="1" applyBorder="1" applyAlignment="1" applyProtection="1">
      <alignment horizontal="center" vertical="center" wrapText="1"/>
      <protection locked="0"/>
    </xf>
    <xf numFmtId="38" fontId="41" fillId="0" borderId="1" xfId="1" applyFont="1" applyFill="1" applyBorder="1" applyAlignment="1" applyProtection="1">
      <alignment horizontal="right" vertical="center" wrapText="1"/>
    </xf>
    <xf numFmtId="0" fontId="32" fillId="0" borderId="1" xfId="0" applyFont="1" applyBorder="1" applyAlignment="1" applyProtection="1">
      <alignment horizontal="left" vertical="center" shrinkToFit="1"/>
      <protection locked="0"/>
    </xf>
    <xf numFmtId="0" fontId="32" fillId="0" borderId="0" xfId="0" applyFont="1" applyFill="1" applyBorder="1" applyAlignment="1" applyProtection="1">
      <alignment vertical="center"/>
    </xf>
    <xf numFmtId="0" fontId="32" fillId="0" borderId="0" xfId="0" applyFont="1" applyBorder="1" applyAlignment="1" applyProtection="1">
      <alignment horizontal="left" vertical="center" wrapText="1"/>
    </xf>
    <xf numFmtId="0" fontId="32" fillId="2" borderId="1" xfId="0" applyFont="1" applyFill="1" applyBorder="1" applyProtection="1">
      <alignment vertical="center"/>
    </xf>
    <xf numFmtId="0" fontId="32" fillId="0" borderId="1" xfId="0" applyFont="1" applyBorder="1" applyAlignment="1" applyProtection="1">
      <alignment horizontal="left" vertical="center" wrapText="1"/>
      <protection locked="0"/>
    </xf>
    <xf numFmtId="0" fontId="60" fillId="3" borderId="0" xfId="0" applyFont="1" applyFill="1" applyBorder="1" applyAlignment="1" applyProtection="1">
      <alignment horizontal="right" vertical="center"/>
    </xf>
    <xf numFmtId="0" fontId="0" fillId="0" borderId="0" xfId="0" applyFill="1">
      <alignment vertical="center"/>
    </xf>
    <xf numFmtId="0" fontId="29" fillId="2" borderId="3" xfId="0" applyFont="1" applyFill="1" applyBorder="1" applyAlignment="1" applyProtection="1">
      <alignment horizontal="center" vertical="center"/>
    </xf>
    <xf numFmtId="0" fontId="107" fillId="0" borderId="0" xfId="0" applyFont="1" applyProtection="1">
      <alignment vertical="center"/>
    </xf>
    <xf numFmtId="0" fontId="107" fillId="0" borderId="0" xfId="0" applyFont="1" applyAlignment="1" applyProtection="1">
      <alignment horizontal="left" vertical="center"/>
    </xf>
    <xf numFmtId="0" fontId="32" fillId="0" borderId="0" xfId="0" applyFont="1" applyBorder="1" applyAlignment="1" applyProtection="1">
      <alignment horizontal="left" vertical="center" shrinkToFit="1"/>
    </xf>
    <xf numFmtId="0" fontId="106" fillId="0" borderId="0" xfId="0" applyFont="1" applyAlignment="1" applyProtection="1">
      <alignment vertical="center"/>
    </xf>
    <xf numFmtId="0" fontId="79" fillId="0" borderId="0" xfId="0" applyFont="1" applyFill="1" applyProtection="1">
      <alignmen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xf>
    <xf numFmtId="0" fontId="29" fillId="0" borderId="14" xfId="0" applyFont="1" applyFill="1" applyBorder="1" applyAlignment="1" applyProtection="1">
      <alignment horizontal="left" vertical="center" wrapText="1"/>
    </xf>
    <xf numFmtId="14" fontId="32" fillId="0" borderId="0" xfId="0" applyNumberFormat="1" applyFont="1" applyFill="1" applyBorder="1" applyAlignment="1" applyProtection="1">
      <alignment horizontal="left" vertical="center"/>
      <protection locked="0"/>
    </xf>
    <xf numFmtId="49" fontId="32" fillId="0" borderId="0" xfId="0" applyNumberFormat="1" applyFont="1" applyFill="1" applyBorder="1" applyAlignment="1" applyProtection="1">
      <alignment horizontal="center" vertical="center"/>
    </xf>
    <xf numFmtId="38" fontId="16" fillId="0" borderId="4" xfId="2" applyNumberFormat="1" applyFont="1" applyBorder="1" applyAlignment="1" applyProtection="1">
      <alignment vertical="center" shrinkToFit="1"/>
      <protection locked="0"/>
    </xf>
    <xf numFmtId="38" fontId="41" fillId="0" borderId="16" xfId="6" applyFont="1" applyFill="1" applyBorder="1" applyAlignment="1" applyProtection="1">
      <alignment vertical="center" wrapText="1"/>
      <protection locked="0"/>
    </xf>
    <xf numFmtId="38" fontId="41" fillId="0" borderId="17" xfId="6" applyFont="1" applyFill="1" applyBorder="1" applyAlignment="1" applyProtection="1">
      <alignment vertical="center" wrapText="1"/>
      <protection locked="0"/>
    </xf>
    <xf numFmtId="38" fontId="41" fillId="0" borderId="18" xfId="6" applyFont="1" applyFill="1" applyBorder="1" applyAlignment="1" applyProtection="1">
      <alignment vertical="center" wrapText="1"/>
      <protection locked="0"/>
    </xf>
    <xf numFmtId="38" fontId="6" fillId="0" borderId="0" xfId="1" applyFont="1" applyFill="1" applyProtection="1">
      <alignment vertical="center"/>
    </xf>
    <xf numFmtId="0" fontId="41" fillId="3" borderId="15" xfId="5" applyFont="1" applyFill="1" applyBorder="1" applyAlignment="1" applyProtection="1">
      <alignment horizontal="center" vertical="center" wrapText="1"/>
    </xf>
    <xf numFmtId="3" fontId="41" fillId="3" borderId="15" xfId="5" applyNumberFormat="1" applyFont="1" applyFill="1" applyBorder="1" applyAlignment="1" applyProtection="1">
      <alignment horizontal="center" vertical="center" wrapText="1"/>
    </xf>
    <xf numFmtId="0" fontId="41" fillId="0" borderId="15" xfId="5" applyFont="1" applyBorder="1" applyAlignment="1" applyProtection="1">
      <alignment horizontal="center" vertical="center" wrapText="1"/>
    </xf>
    <xf numFmtId="0" fontId="41" fillId="3" borderId="17" xfId="5" applyFont="1" applyFill="1" applyBorder="1" applyAlignment="1" applyProtection="1">
      <alignment horizontal="center" vertical="center" wrapText="1"/>
    </xf>
    <xf numFmtId="3" fontId="41" fillId="3" borderId="17" xfId="5" applyNumberFormat="1" applyFont="1" applyFill="1" applyBorder="1" applyAlignment="1" applyProtection="1">
      <alignment horizontal="center" vertical="center" wrapText="1"/>
    </xf>
    <xf numFmtId="0" fontId="41" fillId="0" borderId="17" xfId="5" applyFont="1" applyBorder="1" applyAlignment="1" applyProtection="1">
      <alignment horizontal="center" vertical="center" wrapText="1"/>
    </xf>
    <xf numFmtId="0" fontId="41" fillId="3" borderId="18" xfId="5" applyFont="1" applyFill="1" applyBorder="1" applyAlignment="1" applyProtection="1">
      <alignment horizontal="center" vertical="center" wrapText="1"/>
    </xf>
    <xf numFmtId="3" fontId="41" fillId="3" borderId="18" xfId="5" applyNumberFormat="1" applyFont="1" applyFill="1" applyBorder="1" applyAlignment="1" applyProtection="1">
      <alignment horizontal="center" vertical="center" wrapText="1"/>
    </xf>
    <xf numFmtId="0" fontId="41" fillId="0" borderId="18" xfId="5" applyFont="1" applyBorder="1" applyAlignment="1" applyProtection="1">
      <alignment horizontal="center" vertical="center" wrapText="1"/>
    </xf>
    <xf numFmtId="38" fontId="41" fillId="0" borderId="15" xfId="6" applyFont="1" applyFill="1" applyBorder="1" applyAlignment="1" applyProtection="1">
      <alignment horizontal="center" vertical="center" wrapText="1"/>
    </xf>
    <xf numFmtId="38" fontId="41" fillId="0" borderId="17" xfId="6" applyFont="1" applyFill="1" applyBorder="1" applyAlignment="1" applyProtection="1">
      <alignment horizontal="center" vertical="center" wrapText="1"/>
    </xf>
    <xf numFmtId="38" fontId="41" fillId="0" borderId="18" xfId="6" applyFont="1" applyFill="1" applyBorder="1" applyAlignment="1" applyProtection="1">
      <alignment horizontal="center" vertical="center" wrapText="1"/>
    </xf>
    <xf numFmtId="0" fontId="41" fillId="3" borderId="16" xfId="5" applyFont="1" applyFill="1" applyBorder="1" applyAlignment="1" applyProtection="1">
      <alignment horizontal="center" vertical="center" wrapText="1"/>
    </xf>
    <xf numFmtId="0" fontId="35" fillId="0" borderId="16" xfId="2" applyFont="1" applyFill="1" applyBorder="1" applyAlignment="1" applyProtection="1">
      <alignment horizontal="left" vertical="center" wrapText="1"/>
    </xf>
    <xf numFmtId="0" fontId="74" fillId="4" borderId="1" xfId="0" applyFont="1" applyFill="1" applyBorder="1" applyProtection="1">
      <alignment vertical="center"/>
    </xf>
    <xf numFmtId="0" fontId="53" fillId="0" borderId="18" xfId="2" applyNumberFormat="1" applyFont="1" applyFill="1" applyBorder="1" applyAlignment="1" applyProtection="1">
      <alignment horizontal="center" vertical="center" wrapText="1"/>
    </xf>
    <xf numFmtId="0" fontId="35" fillId="0" borderId="18" xfId="2" applyFont="1" applyFill="1" applyBorder="1" applyAlignment="1" applyProtection="1">
      <alignment horizontal="left" vertical="center" wrapText="1"/>
    </xf>
    <xf numFmtId="0" fontId="35" fillId="0" borderId="18" xfId="2" applyFont="1" applyFill="1" applyBorder="1" applyAlignment="1" applyProtection="1">
      <alignment horizontal="left" vertical="center" wrapText="1"/>
      <protection locked="0"/>
    </xf>
    <xf numFmtId="0" fontId="35" fillId="0" borderId="18" xfId="2" applyFont="1" applyFill="1" applyBorder="1" applyAlignment="1" applyProtection="1">
      <alignment horizontal="left" vertical="center" wrapText="1" shrinkToFit="1"/>
      <protection locked="0"/>
    </xf>
    <xf numFmtId="0" fontId="35" fillId="0" borderId="93" xfId="2" applyFont="1" applyFill="1" applyBorder="1" applyAlignment="1" applyProtection="1">
      <alignment horizontal="left" vertical="center" shrinkToFit="1"/>
      <protection locked="0"/>
    </xf>
    <xf numFmtId="0" fontId="35" fillId="0" borderId="94" xfId="2" applyFont="1" applyFill="1" applyBorder="1" applyAlignment="1" applyProtection="1">
      <alignment horizontal="left" vertical="center" wrapText="1"/>
      <protection locked="0"/>
    </xf>
    <xf numFmtId="9" fontId="35" fillId="0" borderId="18" xfId="8" applyFont="1" applyFill="1" applyBorder="1" applyAlignment="1" applyProtection="1">
      <alignment horizontal="left" vertical="center" wrapText="1"/>
      <protection locked="0"/>
    </xf>
    <xf numFmtId="0" fontId="41" fillId="0" borderId="18" xfId="2" applyFont="1" applyFill="1" applyBorder="1" applyAlignment="1" applyProtection="1">
      <alignment horizontal="center" vertical="center" wrapText="1"/>
      <protection locked="0"/>
    </xf>
    <xf numFmtId="0" fontId="6" fillId="0" borderId="0" xfId="0" applyFont="1">
      <alignment vertical="center"/>
    </xf>
    <xf numFmtId="0" fontId="6" fillId="0" borderId="0" xfId="0" applyFont="1" applyAlignment="1">
      <alignment horizontal="right" vertical="center"/>
    </xf>
    <xf numFmtId="0" fontId="12" fillId="0" borderId="0" xfId="0" applyFont="1">
      <alignment vertical="center"/>
    </xf>
    <xf numFmtId="0" fontId="12" fillId="0" borderId="0" xfId="0" applyFont="1" applyAlignment="1">
      <alignment horizontal="left" vertical="center"/>
    </xf>
    <xf numFmtId="0" fontId="17" fillId="4" borderId="1" xfId="0" applyFont="1" applyFill="1" applyBorder="1">
      <alignment vertical="center"/>
    </xf>
    <xf numFmtId="0" fontId="32" fillId="6" borderId="1" xfId="0" applyFont="1" applyFill="1" applyBorder="1">
      <alignment vertical="center"/>
    </xf>
    <xf numFmtId="0" fontId="32" fillId="6" borderId="15" xfId="0" applyFont="1" applyFill="1" applyBorder="1">
      <alignment vertical="center"/>
    </xf>
    <xf numFmtId="0" fontId="32" fillId="6" borderId="18" xfId="0" applyFont="1" applyFill="1" applyBorder="1">
      <alignment vertical="center"/>
    </xf>
    <xf numFmtId="0" fontId="32" fillId="6" borderId="1" xfId="0" applyFont="1" applyFill="1" applyBorder="1" applyAlignment="1">
      <alignment vertical="center" wrapText="1"/>
    </xf>
    <xf numFmtId="0" fontId="32" fillId="0" borderId="0" xfId="0" applyFont="1">
      <alignment vertical="center"/>
    </xf>
    <xf numFmtId="0" fontId="32" fillId="6" borderId="1" xfId="0" applyFont="1" applyFill="1" applyBorder="1" applyAlignment="1" applyProtection="1">
      <alignment vertical="top" wrapText="1"/>
    </xf>
    <xf numFmtId="0" fontId="32" fillId="6" borderId="4" xfId="0" applyFont="1" applyFill="1" applyBorder="1" applyAlignment="1">
      <alignment vertical="center" wrapText="1"/>
    </xf>
    <xf numFmtId="0" fontId="32" fillId="0" borderId="0" xfId="0" applyFont="1" applyFill="1" applyBorder="1" applyAlignment="1" applyProtection="1">
      <alignment vertical="center" wrapText="1"/>
    </xf>
    <xf numFmtId="0" fontId="39" fillId="4" borderId="1" xfId="0" applyFont="1" applyFill="1" applyBorder="1" applyAlignment="1" applyProtection="1">
      <alignment vertical="center"/>
    </xf>
    <xf numFmtId="0" fontId="109" fillId="0" borderId="0" xfId="2" applyFont="1" applyAlignment="1">
      <alignment horizontal="left" vertical="center" wrapText="1"/>
    </xf>
    <xf numFmtId="0" fontId="41" fillId="0" borderId="16" xfId="5" applyFont="1" applyBorder="1" applyAlignment="1" applyProtection="1">
      <alignment horizontal="center" vertical="center" wrapText="1"/>
      <protection locked="0"/>
    </xf>
    <xf numFmtId="3" fontId="41" fillId="3" borderId="16" xfId="5" applyNumberFormat="1" applyFont="1" applyFill="1" applyBorder="1" applyAlignment="1" applyProtection="1">
      <alignment horizontal="center" vertical="center" wrapText="1"/>
    </xf>
    <xf numFmtId="0" fontId="41" fillId="0" borderId="16" xfId="5" applyFont="1" applyBorder="1" applyAlignment="1" applyProtection="1">
      <alignment horizontal="center" vertical="center" wrapText="1"/>
    </xf>
    <xf numFmtId="38" fontId="41" fillId="0" borderId="16" xfId="6" applyFont="1" applyFill="1" applyBorder="1" applyAlignment="1" applyProtection="1">
      <alignment horizontal="center" vertical="center" wrapText="1"/>
      <protection locked="0"/>
    </xf>
    <xf numFmtId="0" fontId="6" fillId="3" borderId="0" xfId="0" applyFont="1" applyFill="1">
      <alignment vertical="center"/>
    </xf>
    <xf numFmtId="0" fontId="31" fillId="0" borderId="0" xfId="0" applyFont="1" applyAlignment="1"/>
    <xf numFmtId="0" fontId="40" fillId="0" borderId="22" xfId="0" applyFont="1" applyBorder="1">
      <alignment vertical="center"/>
    </xf>
    <xf numFmtId="0" fontId="6" fillId="0" borderId="22" xfId="0" applyFont="1" applyBorder="1">
      <alignment vertical="center"/>
    </xf>
    <xf numFmtId="0" fontId="102" fillId="0" borderId="0" xfId="0" applyFont="1">
      <alignment vertical="center"/>
    </xf>
    <xf numFmtId="0" fontId="32" fillId="2" borderId="1" xfId="0" applyFont="1" applyFill="1" applyBorder="1" applyProtection="1">
      <alignment vertical="center"/>
    </xf>
    <xf numFmtId="0" fontId="32" fillId="0" borderId="0" xfId="0" applyFont="1" applyFill="1" applyBorder="1" applyAlignment="1" applyProtection="1">
      <alignment vertical="center"/>
    </xf>
    <xf numFmtId="0" fontId="40" fillId="0" borderId="0" xfId="0" applyFont="1" applyBorder="1">
      <alignment vertical="center"/>
    </xf>
    <xf numFmtId="0" fontId="6" fillId="0" borderId="0" xfId="0" applyFont="1" applyBorder="1">
      <alignment vertical="center"/>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wrapText="1" shrinkToFit="1"/>
      <protection locked="0"/>
    </xf>
    <xf numFmtId="0" fontId="29" fillId="0" borderId="0" xfId="0" applyFont="1" applyFill="1" applyBorder="1" applyAlignment="1">
      <alignment vertical="center" wrapText="1"/>
    </xf>
    <xf numFmtId="0" fontId="73" fillId="0" borderId="14" xfId="0" applyFont="1" applyFill="1" applyBorder="1" applyAlignment="1">
      <alignment vertical="top" wrapText="1"/>
    </xf>
    <xf numFmtId="0" fontId="29" fillId="0" borderId="19" xfId="0" applyFont="1" applyFill="1" applyBorder="1" applyAlignment="1">
      <alignment vertical="center" wrapText="1"/>
    </xf>
    <xf numFmtId="0" fontId="32" fillId="0" borderId="0" xfId="0" applyFont="1" applyFill="1" applyBorder="1" applyAlignment="1" applyProtection="1">
      <alignment vertical="top" wrapText="1"/>
    </xf>
    <xf numFmtId="3" fontId="32" fillId="0" borderId="43" xfId="0" applyNumberFormat="1" applyFont="1" applyBorder="1" applyAlignment="1" applyProtection="1">
      <alignment horizontal="center" vertical="center" wrapText="1"/>
      <protection locked="0"/>
    </xf>
    <xf numFmtId="3" fontId="32" fillId="0" borderId="45" xfId="0" applyNumberFormat="1" applyFont="1" applyBorder="1" applyAlignment="1" applyProtection="1">
      <alignment horizontal="center" vertical="center" wrapText="1"/>
      <protection locked="0"/>
    </xf>
    <xf numFmtId="0" fontId="111" fillId="2" borderId="1" xfId="2" applyFont="1" applyFill="1" applyBorder="1" applyAlignment="1" applyProtection="1">
      <alignment horizontal="center" vertical="center" wrapText="1" shrinkToFit="1"/>
      <protection locked="0"/>
    </xf>
    <xf numFmtId="0" fontId="111" fillId="0" borderId="1" xfId="2" applyFont="1" applyFill="1" applyBorder="1" applyAlignment="1" applyProtection="1">
      <alignment horizontal="left" vertical="center" wrapText="1"/>
      <protection locked="0"/>
    </xf>
    <xf numFmtId="0" fontId="111" fillId="0" borderId="1" xfId="2" applyFont="1" applyFill="1" applyBorder="1" applyAlignment="1" applyProtection="1">
      <alignment horizontal="left" vertical="center" wrapText="1" shrinkToFit="1"/>
      <protection locked="0"/>
    </xf>
    <xf numFmtId="0" fontId="66" fillId="2" borderId="1" xfId="2" applyFont="1" applyFill="1" applyBorder="1" applyAlignment="1" applyProtection="1">
      <alignment horizontal="center" vertical="center"/>
    </xf>
    <xf numFmtId="0" fontId="65" fillId="2" borderId="1" xfId="2" applyFont="1" applyFill="1" applyBorder="1" applyAlignment="1" applyProtection="1">
      <alignment horizontal="center" vertical="center"/>
    </xf>
    <xf numFmtId="0" fontId="53" fillId="0" borderId="0" xfId="2" applyFont="1" applyFill="1" applyBorder="1" applyAlignment="1" applyProtection="1">
      <alignment vertical="center" wrapText="1"/>
    </xf>
    <xf numFmtId="0" fontId="53" fillId="0" borderId="0" xfId="2" applyFont="1" applyFill="1" applyBorder="1" applyAlignment="1" applyProtection="1">
      <alignment vertical="center"/>
    </xf>
    <xf numFmtId="0" fontId="32" fillId="0" borderId="0" xfId="0" applyFont="1" applyFill="1" applyBorder="1" applyAlignment="1" applyProtection="1">
      <alignment vertical="center"/>
    </xf>
    <xf numFmtId="0" fontId="6" fillId="3" borderId="0" xfId="0" applyFont="1" applyFill="1" applyProtection="1">
      <alignment vertical="center"/>
    </xf>
    <xf numFmtId="0" fontId="32" fillId="0" borderId="15" xfId="0" applyFont="1" applyBorder="1" applyAlignment="1" applyProtection="1">
      <alignment vertical="center" wrapText="1" shrinkToFit="1"/>
      <protection locked="0"/>
    </xf>
    <xf numFmtId="0" fontId="32" fillId="2" borderId="13" xfId="0" applyFont="1" applyFill="1" applyBorder="1" applyAlignment="1" applyProtection="1">
      <alignment horizontal="center" vertical="center" wrapText="1"/>
    </xf>
    <xf numFmtId="0" fontId="32" fillId="2" borderId="15" xfId="0" applyFont="1" applyFill="1" applyBorder="1" applyAlignment="1" applyProtection="1">
      <alignment horizontal="center" vertical="center" wrapText="1"/>
    </xf>
    <xf numFmtId="0" fontId="16" fillId="3" borderId="0" xfId="0" applyFont="1" applyFill="1" applyAlignment="1" applyProtection="1">
      <alignment horizontal="left" vertical="center" indent="5"/>
    </xf>
    <xf numFmtId="0" fontId="17" fillId="3" borderId="0" xfId="0" applyNumberFormat="1" applyFont="1" applyFill="1" applyProtection="1">
      <alignment vertical="center"/>
    </xf>
    <xf numFmtId="0" fontId="35" fillId="0" borderId="0" xfId="2" applyFont="1" applyAlignment="1">
      <alignment horizontal="left"/>
    </xf>
    <xf numFmtId="181" fontId="6" fillId="0" borderId="0" xfId="0" applyNumberFormat="1" applyFont="1" applyFill="1" applyAlignment="1" applyProtection="1">
      <alignment vertical="center"/>
    </xf>
    <xf numFmtId="0" fontId="12" fillId="6" borderId="13" xfId="0" applyFont="1" applyFill="1" applyBorder="1" applyAlignment="1">
      <alignment vertical="top"/>
    </xf>
    <xf numFmtId="0" fontId="12" fillId="6" borderId="13" xfId="0" applyFont="1" applyFill="1" applyBorder="1" applyAlignment="1">
      <alignment vertical="top" wrapText="1"/>
    </xf>
    <xf numFmtId="0" fontId="12" fillId="6" borderId="4" xfId="0" applyFont="1" applyFill="1" applyBorder="1" applyAlignment="1">
      <alignment vertical="top"/>
    </xf>
    <xf numFmtId="0" fontId="32" fillId="2" borderId="15" xfId="0" applyFont="1" applyFill="1" applyBorder="1" applyAlignment="1">
      <alignment vertical="center" wrapText="1"/>
    </xf>
    <xf numFmtId="0" fontId="32" fillId="2" borderId="17" xfId="0" applyFont="1" applyFill="1" applyBorder="1" applyAlignment="1">
      <alignment vertical="center" wrapText="1"/>
    </xf>
    <xf numFmtId="0" fontId="32" fillId="2" borderId="18" xfId="0" applyFont="1" applyFill="1" applyBorder="1" applyAlignment="1">
      <alignment vertical="center" wrapText="1"/>
    </xf>
    <xf numFmtId="0" fontId="114" fillId="15" borderId="110" xfId="0" applyFont="1" applyFill="1" applyBorder="1" applyAlignment="1">
      <alignment horizontal="center" vertical="center" wrapText="1"/>
    </xf>
    <xf numFmtId="49" fontId="114" fillId="15" borderId="111" xfId="0" applyNumberFormat="1" applyFont="1" applyFill="1" applyBorder="1" applyAlignment="1">
      <alignment horizontal="center" vertical="center" wrapText="1"/>
    </xf>
    <xf numFmtId="49" fontId="114" fillId="15" borderId="112" xfId="0" applyNumberFormat="1" applyFont="1" applyFill="1" applyBorder="1" applyAlignment="1">
      <alignment horizontal="center" vertical="center" wrapText="1"/>
    </xf>
    <xf numFmtId="49" fontId="114" fillId="15" borderId="35" xfId="0" applyNumberFormat="1" applyFont="1" applyFill="1" applyBorder="1" applyAlignment="1">
      <alignment horizontal="center" vertical="center" wrapText="1"/>
    </xf>
    <xf numFmtId="0" fontId="114" fillId="16" borderId="15" xfId="0" applyFont="1" applyFill="1" applyBorder="1" applyAlignment="1">
      <alignment horizontal="center" vertical="center" wrapText="1"/>
    </xf>
    <xf numFmtId="0" fontId="114" fillId="16" borderId="52" xfId="0" applyFont="1" applyFill="1" applyBorder="1" applyAlignment="1">
      <alignment horizontal="center" vertical="center" wrapText="1"/>
    </xf>
    <xf numFmtId="0" fontId="114" fillId="16" borderId="110" xfId="0" applyFont="1" applyFill="1" applyBorder="1" applyAlignment="1">
      <alignment horizontal="center" vertical="center" wrapText="1"/>
    </xf>
    <xf numFmtId="0" fontId="114" fillId="16" borderId="111" xfId="0" applyFont="1" applyFill="1" applyBorder="1" applyAlignment="1">
      <alignment horizontal="center" vertical="center" wrapText="1"/>
    </xf>
    <xf numFmtId="0" fontId="114" fillId="16" borderId="112" xfId="0" applyFont="1" applyFill="1" applyBorder="1" applyAlignment="1">
      <alignment horizontal="center" vertical="center" wrapText="1"/>
    </xf>
    <xf numFmtId="0" fontId="114" fillId="17" borderId="110" xfId="0" applyFont="1" applyFill="1" applyBorder="1" applyAlignment="1">
      <alignment horizontal="center" vertical="center" wrapText="1"/>
    </xf>
    <xf numFmtId="0" fontId="114" fillId="17" borderId="112" xfId="0" applyFont="1" applyFill="1" applyBorder="1" applyAlignment="1">
      <alignment horizontal="center" vertical="center" wrapText="1"/>
    </xf>
    <xf numFmtId="0" fontId="114" fillId="18" borderId="110" xfId="0" applyFont="1" applyFill="1" applyBorder="1" applyAlignment="1">
      <alignment horizontal="center" vertical="center" wrapText="1"/>
    </xf>
    <xf numFmtId="0" fontId="114" fillId="18" borderId="111" xfId="0" applyFont="1" applyFill="1" applyBorder="1" applyAlignment="1">
      <alignment horizontal="center" vertical="center" wrapText="1"/>
    </xf>
    <xf numFmtId="0" fontId="114" fillId="19" borderId="110" xfId="0" applyFont="1" applyFill="1" applyBorder="1" applyAlignment="1">
      <alignment horizontal="center" vertical="center" wrapText="1"/>
    </xf>
    <xf numFmtId="0" fontId="114" fillId="19" borderId="111" xfId="0" applyFont="1" applyFill="1" applyBorder="1" applyAlignment="1">
      <alignment horizontal="center" vertical="center" wrapText="1"/>
    </xf>
    <xf numFmtId="0" fontId="114" fillId="19" borderId="113" xfId="0" applyFont="1" applyFill="1" applyBorder="1" applyAlignment="1">
      <alignment horizontal="center" vertical="center" wrapText="1"/>
    </xf>
    <xf numFmtId="0" fontId="114" fillId="19" borderId="112" xfId="0" applyFont="1" applyFill="1" applyBorder="1" applyAlignment="1">
      <alignment horizontal="center" vertical="center" wrapText="1"/>
    </xf>
    <xf numFmtId="0" fontId="114" fillId="20" borderId="111" xfId="0" applyFont="1" applyFill="1" applyBorder="1" applyAlignment="1">
      <alignment horizontal="center" vertical="center" wrapText="1"/>
    </xf>
    <xf numFmtId="0" fontId="114" fillId="20" borderId="112" xfId="0" applyFont="1" applyFill="1" applyBorder="1" applyAlignment="1">
      <alignment horizontal="center" vertical="center" wrapText="1"/>
    </xf>
    <xf numFmtId="0" fontId="114" fillId="20" borderId="52" xfId="0" applyFont="1" applyFill="1" applyBorder="1" applyAlignment="1">
      <alignment horizontal="center" vertical="center" wrapText="1"/>
    </xf>
    <xf numFmtId="0" fontId="114" fillId="12" borderId="111" xfId="0" applyFont="1" applyFill="1" applyBorder="1" applyAlignment="1">
      <alignment horizontal="center" vertical="center" wrapText="1"/>
    </xf>
    <xf numFmtId="0" fontId="114" fillId="21" borderId="110" xfId="0" applyFont="1" applyFill="1" applyBorder="1" applyAlignment="1">
      <alignment horizontal="center" vertical="center" wrapText="1"/>
    </xf>
    <xf numFmtId="0" fontId="114" fillId="21" borderId="111" xfId="0" applyFont="1" applyFill="1" applyBorder="1" applyAlignment="1">
      <alignment horizontal="center" vertical="center" wrapText="1"/>
    </xf>
    <xf numFmtId="0" fontId="114" fillId="21" borderId="112" xfId="0" applyFont="1" applyFill="1" applyBorder="1" applyAlignment="1">
      <alignment horizontal="center" vertical="center" wrapText="1"/>
    </xf>
    <xf numFmtId="0" fontId="114" fillId="22" borderId="111" xfId="0" applyFont="1" applyFill="1" applyBorder="1" applyAlignment="1">
      <alignment horizontal="center" vertical="center" wrapText="1"/>
    </xf>
    <xf numFmtId="0" fontId="114" fillId="23" borderId="110" xfId="0" applyFont="1" applyFill="1" applyBorder="1" applyAlignment="1">
      <alignment horizontal="center" vertical="center" wrapText="1"/>
    </xf>
    <xf numFmtId="0" fontId="114" fillId="8" borderId="111" xfId="0" applyFont="1" applyFill="1" applyBorder="1" applyAlignment="1">
      <alignment horizontal="center" vertical="center" wrapText="1"/>
    </xf>
    <xf numFmtId="0" fontId="114" fillId="8" borderId="112" xfId="0" applyFont="1" applyFill="1" applyBorder="1" applyAlignment="1">
      <alignment horizontal="center" vertical="center" wrapText="1"/>
    </xf>
    <xf numFmtId="0" fontId="114" fillId="24" borderId="15" xfId="0" applyFont="1" applyFill="1" applyBorder="1" applyAlignment="1">
      <alignment horizontal="center" vertical="center" wrapText="1"/>
    </xf>
    <xf numFmtId="38" fontId="114" fillId="25" borderId="114" xfId="1" applyFont="1" applyFill="1" applyBorder="1" applyAlignment="1">
      <alignment horizontal="center" vertical="center" wrapText="1"/>
    </xf>
    <xf numFmtId="38" fontId="114" fillId="25" borderId="113" xfId="1" applyFont="1" applyFill="1" applyBorder="1" applyAlignment="1">
      <alignment horizontal="center" vertical="center" wrapText="1"/>
    </xf>
    <xf numFmtId="38" fontId="114" fillId="25" borderId="15" xfId="1" applyFont="1" applyFill="1" applyBorder="1" applyAlignment="1">
      <alignment horizontal="center" vertical="center" wrapText="1"/>
    </xf>
    <xf numFmtId="177" fontId="0" fillId="0" borderId="0" xfId="0" applyNumberFormat="1">
      <alignment vertical="center"/>
    </xf>
    <xf numFmtId="14" fontId="0" fillId="0" borderId="0" xfId="0" applyNumberFormat="1">
      <alignment vertical="center"/>
    </xf>
    <xf numFmtId="3" fontId="0" fillId="0" borderId="0" xfId="0" applyNumberFormat="1">
      <alignment vertical="center"/>
    </xf>
    <xf numFmtId="38" fontId="0" fillId="0" borderId="0" xfId="0" applyNumberFormat="1">
      <alignment vertical="center"/>
    </xf>
    <xf numFmtId="0" fontId="119" fillId="0" borderId="0" xfId="2" applyFont="1">
      <alignment vertical="center"/>
    </xf>
    <xf numFmtId="0" fontId="119" fillId="0" borderId="0" xfId="2" applyFont="1" applyAlignment="1">
      <alignment vertical="center" wrapText="1"/>
    </xf>
    <xf numFmtId="0" fontId="120" fillId="0" borderId="0" xfId="2" applyFont="1" applyAlignment="1">
      <alignment vertical="center" wrapText="1"/>
    </xf>
    <xf numFmtId="0" fontId="118" fillId="0" borderId="0" xfId="2" applyFont="1" applyProtection="1">
      <alignment vertical="center"/>
    </xf>
    <xf numFmtId="0" fontId="84" fillId="0" borderId="18" xfId="7" applyFill="1" applyBorder="1" applyProtection="1">
      <alignment vertical="center"/>
      <protection locked="0"/>
    </xf>
    <xf numFmtId="0" fontId="0" fillId="0" borderId="18" xfId="0" applyFill="1" applyBorder="1" applyProtection="1">
      <alignment vertical="center"/>
      <protection locked="0"/>
    </xf>
    <xf numFmtId="0" fontId="58" fillId="0" borderId="0" xfId="2" applyFont="1" applyAlignment="1" applyProtection="1">
      <alignment horizontal="center" vertical="center"/>
    </xf>
    <xf numFmtId="0" fontId="29" fillId="0" borderId="0" xfId="2" applyFont="1" applyProtection="1">
      <alignment vertical="center"/>
    </xf>
    <xf numFmtId="0" fontId="29" fillId="0" borderId="0" xfId="2" applyFont="1" applyAlignment="1" applyProtection="1">
      <alignment vertical="center" wrapText="1"/>
    </xf>
    <xf numFmtId="0" fontId="116" fillId="0" borderId="0" xfId="2" applyFont="1" applyProtection="1">
      <alignment vertical="center"/>
    </xf>
    <xf numFmtId="0" fontId="117" fillId="0" borderId="0" xfId="2" applyFont="1" applyProtection="1">
      <alignment vertical="center"/>
    </xf>
    <xf numFmtId="0" fontId="111" fillId="3" borderId="0" xfId="2" applyFont="1" applyFill="1" applyAlignment="1" applyProtection="1">
      <alignment horizontal="left" vertical="center"/>
    </xf>
    <xf numFmtId="0" fontId="58" fillId="3" borderId="0" xfId="2" applyFont="1" applyFill="1" applyAlignment="1" applyProtection="1">
      <alignment horizontal="center" vertical="center"/>
    </xf>
    <xf numFmtId="0" fontId="29" fillId="3" borderId="0" xfId="2" applyFont="1" applyFill="1" applyAlignment="1" applyProtection="1">
      <alignment vertical="center" wrapText="1"/>
    </xf>
    <xf numFmtId="0" fontId="29" fillId="3" borderId="0" xfId="2" applyFont="1" applyFill="1" applyAlignment="1" applyProtection="1">
      <alignment horizontal="left" wrapText="1"/>
    </xf>
    <xf numFmtId="0" fontId="52" fillId="3" borderId="0" xfId="2" applyFont="1" applyFill="1" applyAlignment="1" applyProtection="1">
      <alignment vertical="center" wrapText="1"/>
    </xf>
    <xf numFmtId="0" fontId="51" fillId="3" borderId="0" xfId="2" applyFont="1" applyFill="1" applyAlignment="1" applyProtection="1">
      <alignment vertical="center" wrapText="1"/>
    </xf>
    <xf numFmtId="0" fontId="93" fillId="0" borderId="0" xfId="0" applyFont="1" applyProtection="1">
      <alignment vertical="center"/>
    </xf>
    <xf numFmtId="0" fontId="56" fillId="0" borderId="0" xfId="5" applyFont="1" applyProtection="1">
      <alignment vertical="center"/>
    </xf>
    <xf numFmtId="40" fontId="29" fillId="0" borderId="0" xfId="5" applyNumberFormat="1" applyFont="1" applyAlignment="1" applyProtection="1">
      <alignment vertical="center" wrapText="1"/>
    </xf>
    <xf numFmtId="179" fontId="29" fillId="0" borderId="0" xfId="5" applyNumberFormat="1" applyFont="1" applyAlignment="1" applyProtection="1">
      <alignment vertical="center" wrapText="1"/>
    </xf>
    <xf numFmtId="0" fontId="116" fillId="0" borderId="0" xfId="0" applyFont="1" applyProtection="1">
      <alignment vertical="center"/>
    </xf>
    <xf numFmtId="0" fontId="119" fillId="0" borderId="0" xfId="0" applyFont="1" applyProtection="1">
      <alignment vertical="center"/>
    </xf>
    <xf numFmtId="0" fontId="104" fillId="0" borderId="0" xfId="0" applyFont="1" applyProtection="1">
      <alignment vertical="center"/>
    </xf>
    <xf numFmtId="0" fontId="41" fillId="13" borderId="3" xfId="0" applyFont="1" applyFill="1" applyBorder="1" applyAlignment="1" applyProtection="1">
      <alignment horizontal="center" vertical="center" wrapText="1"/>
    </xf>
    <xf numFmtId="0" fontId="41" fillId="14" borderId="3" xfId="0" applyFont="1" applyFill="1" applyBorder="1" applyAlignment="1" applyProtection="1">
      <alignment horizontal="center" vertical="center" wrapText="1"/>
    </xf>
    <xf numFmtId="0" fontId="41" fillId="0" borderId="0" xfId="0" applyFont="1" applyProtection="1">
      <alignment vertical="center"/>
    </xf>
    <xf numFmtId="0" fontId="120" fillId="0" borderId="0" xfId="0" applyFont="1" applyProtection="1">
      <alignment vertical="center"/>
    </xf>
    <xf numFmtId="0" fontId="53" fillId="13" borderId="4" xfId="5" applyFont="1" applyFill="1" applyBorder="1" applyAlignment="1" applyProtection="1">
      <alignment horizontal="center" vertical="center" wrapText="1"/>
    </xf>
    <xf numFmtId="0" fontId="53" fillId="14" borderId="4" xfId="5" applyFont="1" applyFill="1" applyBorder="1" applyAlignment="1" applyProtection="1">
      <alignment horizontal="center" vertical="center" wrapText="1"/>
    </xf>
    <xf numFmtId="0" fontId="41" fillId="0" borderId="0" xfId="0" applyFont="1" applyAlignment="1" applyProtection="1">
      <alignment vertical="center" wrapText="1"/>
    </xf>
    <xf numFmtId="0" fontId="41" fillId="2" borderId="1" xfId="0" applyFont="1" applyFill="1" applyBorder="1" applyAlignment="1" applyProtection="1">
      <alignment horizontal="center" vertical="center" wrapText="1"/>
    </xf>
    <xf numFmtId="0" fontId="120" fillId="0" borderId="0" xfId="0" applyFont="1" applyAlignment="1" applyProtection="1">
      <alignment horizontal="right" vertical="center"/>
    </xf>
    <xf numFmtId="0" fontId="72" fillId="0" borderId="0" xfId="0" applyFont="1" applyProtection="1">
      <alignment vertical="center"/>
    </xf>
    <xf numFmtId="38" fontId="120" fillId="0" borderId="0" xfId="0" applyNumberFormat="1" applyFont="1" applyProtection="1">
      <alignment vertical="center"/>
    </xf>
    <xf numFmtId="0" fontId="41" fillId="12" borderId="3" xfId="0" applyFont="1" applyFill="1" applyBorder="1" applyAlignment="1" applyProtection="1">
      <alignment horizontal="center" vertical="center" wrapText="1"/>
    </xf>
    <xf numFmtId="0" fontId="53" fillId="12" borderId="4" xfId="5" applyFont="1" applyFill="1" applyBorder="1" applyAlignment="1" applyProtection="1">
      <alignment horizontal="center" vertical="center" wrapText="1"/>
    </xf>
    <xf numFmtId="0" fontId="41" fillId="0" borderId="0" xfId="5" applyFont="1" applyProtection="1">
      <alignment vertical="center"/>
    </xf>
    <xf numFmtId="0" fontId="57" fillId="0" borderId="0" xfId="5" applyFont="1" applyProtection="1">
      <alignment vertical="center"/>
    </xf>
    <xf numFmtId="0" fontId="58" fillId="0" borderId="0" xfId="5" applyFont="1" applyAlignment="1" applyProtection="1">
      <alignment horizontal="center" vertical="center"/>
    </xf>
    <xf numFmtId="0" fontId="41" fillId="0" borderId="0" xfId="5" applyFont="1" applyAlignment="1" applyProtection="1">
      <alignment vertical="center" wrapText="1"/>
    </xf>
    <xf numFmtId="0" fontId="41" fillId="2" borderId="102" xfId="5" applyFont="1" applyFill="1" applyBorder="1" applyAlignment="1" applyProtection="1">
      <alignment horizontal="center" vertical="center" wrapText="1"/>
    </xf>
    <xf numFmtId="0" fontId="53" fillId="2" borderId="101" xfId="5" applyFont="1" applyFill="1" applyBorder="1" applyAlignment="1" applyProtection="1">
      <alignment horizontal="center" vertical="center"/>
    </xf>
    <xf numFmtId="0" fontId="41" fillId="2" borderId="13" xfId="5" applyFont="1" applyFill="1" applyBorder="1" applyAlignment="1" applyProtection="1">
      <alignment horizontal="center" vertical="center" wrapText="1"/>
    </xf>
    <xf numFmtId="0" fontId="41" fillId="15" borderId="13" xfId="5" applyFont="1" applyFill="1" applyBorder="1" applyAlignment="1" applyProtection="1">
      <alignment horizontal="center" vertical="center" wrapText="1"/>
    </xf>
    <xf numFmtId="0" fontId="53" fillId="2" borderId="4" xfId="5" applyFont="1" applyFill="1" applyBorder="1" applyAlignment="1" applyProtection="1">
      <alignment horizontal="center" vertical="center" wrapText="1"/>
    </xf>
    <xf numFmtId="0" fontId="53" fillId="15" borderId="4" xfId="5" applyFont="1" applyFill="1" applyBorder="1" applyAlignment="1" applyProtection="1">
      <alignment horizontal="center" vertical="center" wrapText="1"/>
    </xf>
    <xf numFmtId="0" fontId="57" fillId="0" borderId="0" xfId="0" applyFont="1" applyProtection="1">
      <alignment vertical="center"/>
    </xf>
    <xf numFmtId="0" fontId="47" fillId="0" borderId="0" xfId="5" applyFont="1" applyAlignment="1" applyProtection="1">
      <alignment vertical="center" wrapText="1"/>
    </xf>
    <xf numFmtId="38" fontId="47" fillId="0" borderId="0" xfId="6" applyFont="1" applyFill="1" applyBorder="1" applyAlignment="1" applyProtection="1">
      <alignment vertical="center" wrapText="1"/>
    </xf>
    <xf numFmtId="0" fontId="35" fillId="0" borderId="0" xfId="5" applyFont="1" applyAlignment="1" applyProtection="1">
      <alignment horizontal="center" vertical="center" wrapText="1"/>
    </xf>
    <xf numFmtId="0" fontId="35" fillId="0" borderId="0" xfId="5" applyFont="1" applyAlignment="1" applyProtection="1">
      <alignment vertical="center" wrapText="1"/>
    </xf>
    <xf numFmtId="0" fontId="41" fillId="2" borderId="88" xfId="5" applyFont="1" applyFill="1" applyBorder="1" applyAlignment="1" applyProtection="1">
      <alignment horizontal="center" vertical="center" wrapText="1"/>
    </xf>
    <xf numFmtId="3" fontId="41" fillId="0" borderId="90" xfId="5" applyNumberFormat="1" applyFont="1" applyFill="1" applyBorder="1" applyAlignment="1" applyProtection="1">
      <alignment vertical="center" wrapText="1"/>
    </xf>
    <xf numFmtId="3" fontId="41" fillId="0" borderId="50" xfId="5" applyNumberFormat="1" applyFont="1" applyFill="1" applyBorder="1" applyAlignment="1" applyProtection="1">
      <alignment vertical="center" wrapText="1"/>
    </xf>
    <xf numFmtId="0" fontId="41" fillId="2" borderId="1" xfId="5" applyFont="1" applyFill="1" applyBorder="1" applyAlignment="1" applyProtection="1">
      <alignment horizontal="center" vertical="center"/>
    </xf>
    <xf numFmtId="0" fontId="41" fillId="2" borderId="5" xfId="5" applyFont="1" applyFill="1" applyBorder="1" applyAlignment="1" applyProtection="1">
      <alignment horizontal="center" vertical="center" wrapText="1"/>
    </xf>
    <xf numFmtId="0" fontId="41" fillId="2" borderId="1" xfId="5" applyFont="1" applyFill="1" applyBorder="1" applyAlignment="1" applyProtection="1">
      <alignment horizontal="center" vertical="center" wrapText="1"/>
    </xf>
    <xf numFmtId="0" fontId="41" fillId="15" borderId="1" xfId="5" applyFont="1" applyFill="1" applyBorder="1" applyAlignment="1" applyProtection="1">
      <alignment horizontal="center" vertical="center" wrapText="1"/>
    </xf>
    <xf numFmtId="0" fontId="58" fillId="3" borderId="0" xfId="5" applyFont="1" applyFill="1" applyAlignment="1" applyProtection="1">
      <alignment horizontal="center" vertical="center"/>
    </xf>
    <xf numFmtId="0" fontId="29" fillId="0" borderId="0" xfId="5" applyFont="1" applyAlignment="1" applyProtection="1">
      <alignment vertical="center" wrapText="1"/>
    </xf>
    <xf numFmtId="49" fontId="29" fillId="0" borderId="0" xfId="5" applyNumberFormat="1" applyFont="1" applyAlignment="1" applyProtection="1">
      <alignment horizontal="right" vertical="center"/>
    </xf>
    <xf numFmtId="0" fontId="29" fillId="0" borderId="0" xfId="5" applyFont="1" applyAlignment="1" applyProtection="1">
      <alignment horizontal="right" vertical="center"/>
    </xf>
    <xf numFmtId="0" fontId="104" fillId="0" borderId="0" xfId="5" applyFont="1" applyAlignment="1" applyProtection="1">
      <alignment horizontal="center" vertical="center"/>
    </xf>
    <xf numFmtId="0" fontId="53" fillId="2" borderId="92" xfId="5" applyFont="1" applyFill="1" applyBorder="1" applyAlignment="1" applyProtection="1">
      <alignment horizontal="center" vertical="center" wrapText="1"/>
    </xf>
    <xf numFmtId="0" fontId="53" fillId="2" borderId="3" xfId="5" applyFont="1" applyFill="1" applyBorder="1" applyAlignment="1" applyProtection="1">
      <alignment horizontal="center" vertical="center" wrapText="1"/>
    </xf>
    <xf numFmtId="0" fontId="53" fillId="2" borderId="13" xfId="5" applyFont="1" applyFill="1" applyBorder="1" applyAlignment="1" applyProtection="1">
      <alignment horizontal="center" vertical="center" wrapText="1"/>
    </xf>
    <xf numFmtId="0" fontId="53" fillId="6" borderId="15" xfId="5" applyFont="1" applyFill="1" applyBorder="1" applyAlignment="1" applyProtection="1">
      <alignment horizontal="center" vertical="center" wrapText="1"/>
    </xf>
    <xf numFmtId="0" fontId="53" fillId="6" borderId="17" xfId="5" applyFont="1" applyFill="1" applyBorder="1" applyAlignment="1" applyProtection="1">
      <alignment horizontal="center" vertical="center" wrapText="1"/>
    </xf>
    <xf numFmtId="0" fontId="53" fillId="0" borderId="0" xfId="5" applyFont="1" applyProtection="1">
      <alignment vertical="center"/>
    </xf>
    <xf numFmtId="0" fontId="120" fillId="0" borderId="0" xfId="5" applyFont="1" applyProtection="1">
      <alignment vertical="center"/>
    </xf>
    <xf numFmtId="0" fontId="53" fillId="6" borderId="51" xfId="5" applyFont="1" applyFill="1" applyBorder="1" applyAlignment="1" applyProtection="1">
      <alignment horizontal="center" vertical="center" wrapText="1"/>
    </xf>
    <xf numFmtId="0" fontId="104" fillId="0" borderId="0" xfId="5" applyFont="1" applyProtection="1">
      <alignment vertical="center"/>
    </xf>
    <xf numFmtId="0" fontId="53" fillId="6" borderId="18" xfId="5" applyFont="1" applyFill="1" applyBorder="1" applyAlignment="1" applyProtection="1">
      <alignment horizontal="center" vertical="center" wrapText="1"/>
    </xf>
    <xf numFmtId="0" fontId="116" fillId="0" borderId="0" xfId="5" applyFont="1" applyProtection="1">
      <alignment vertical="center"/>
    </xf>
    <xf numFmtId="0" fontId="53" fillId="3" borderId="0" xfId="5" applyFont="1" applyFill="1" applyProtection="1">
      <alignment vertical="center"/>
    </xf>
    <xf numFmtId="0" fontId="120" fillId="3" borderId="0" xfId="5" applyFont="1" applyFill="1" applyProtection="1">
      <alignment vertical="center"/>
    </xf>
    <xf numFmtId="0" fontId="41" fillId="3" borderId="0" xfId="5" applyFont="1" applyFill="1" applyProtection="1">
      <alignment vertical="center"/>
    </xf>
    <xf numFmtId="0" fontId="104" fillId="3" borderId="0" xfId="5" applyFont="1" applyFill="1" applyAlignment="1" applyProtection="1">
      <alignment horizontal="center" vertical="center"/>
    </xf>
    <xf numFmtId="0" fontId="53" fillId="0" borderId="0" xfId="5" applyFont="1" applyAlignment="1" applyProtection="1">
      <alignment vertical="center" wrapText="1"/>
    </xf>
    <xf numFmtId="0" fontId="116" fillId="3" borderId="0" xfId="5" applyFont="1" applyFill="1" applyProtection="1">
      <alignment vertical="center"/>
    </xf>
    <xf numFmtId="0" fontId="59" fillId="0" borderId="0" xfId="5" applyFont="1" applyAlignment="1" applyProtection="1">
      <alignment vertical="center" wrapText="1"/>
    </xf>
    <xf numFmtId="0" fontId="41" fillId="0" borderId="0" xfId="5" applyFont="1" applyAlignment="1" applyProtection="1">
      <alignment horizontal="right" vertical="center" wrapText="1"/>
    </xf>
    <xf numFmtId="0" fontId="41" fillId="2" borderId="86" xfId="5" applyFont="1" applyFill="1" applyBorder="1" applyAlignment="1" applyProtection="1">
      <alignment horizontal="center" vertical="center" wrapText="1"/>
    </xf>
    <xf numFmtId="0" fontId="41" fillId="3" borderId="0" xfId="5" applyFont="1" applyFill="1" applyAlignment="1" applyProtection="1">
      <alignment vertical="center" wrapText="1"/>
    </xf>
    <xf numFmtId="0" fontId="53" fillId="3" borderId="0" xfId="5" applyFont="1" applyFill="1" applyAlignment="1" applyProtection="1">
      <alignment vertical="center" wrapText="1"/>
    </xf>
    <xf numFmtId="0" fontId="41" fillId="2" borderId="87" xfId="5" applyFont="1" applyFill="1" applyBorder="1" applyAlignment="1" applyProtection="1">
      <alignment horizontal="center" vertical="center" wrapText="1"/>
    </xf>
    <xf numFmtId="0" fontId="41" fillId="2" borderId="79" xfId="5" applyFont="1" applyFill="1" applyBorder="1" applyProtection="1">
      <alignment vertical="center"/>
    </xf>
    <xf numFmtId="3" fontId="108" fillId="11" borderId="3" xfId="5" applyNumberFormat="1" applyFont="1" applyFill="1" applyBorder="1" applyAlignment="1" applyProtection="1">
      <alignment vertical="center" wrapText="1"/>
    </xf>
    <xf numFmtId="0" fontId="41" fillId="2" borderId="75" xfId="5" applyFont="1" applyFill="1" applyBorder="1" applyProtection="1">
      <alignment vertical="center"/>
    </xf>
    <xf numFmtId="0" fontId="41" fillId="2" borderId="84" xfId="5" applyFont="1" applyFill="1" applyBorder="1" applyAlignment="1" applyProtection="1">
      <alignment vertical="center" wrapText="1"/>
    </xf>
    <xf numFmtId="0" fontId="53" fillId="2" borderId="97" xfId="5" applyFont="1" applyFill="1" applyBorder="1" applyAlignment="1" applyProtection="1">
      <alignment vertical="center" wrapText="1"/>
    </xf>
    <xf numFmtId="38" fontId="108" fillId="11" borderId="77" xfId="5" applyNumberFormat="1" applyFont="1" applyFill="1" applyBorder="1" applyAlignment="1" applyProtection="1">
      <alignment vertical="center" wrapText="1"/>
    </xf>
    <xf numFmtId="0" fontId="41" fillId="2" borderId="76" xfId="5" applyFont="1" applyFill="1" applyBorder="1" applyProtection="1">
      <alignment vertical="center"/>
    </xf>
    <xf numFmtId="0" fontId="54" fillId="2" borderId="85" xfId="5" applyFont="1" applyFill="1" applyBorder="1" applyAlignment="1" applyProtection="1">
      <alignment vertical="center" wrapText="1"/>
    </xf>
    <xf numFmtId="0" fontId="53" fillId="2" borderId="64" xfId="5" applyFont="1" applyFill="1" applyBorder="1" applyAlignment="1" applyProtection="1">
      <alignment vertical="center" wrapText="1"/>
    </xf>
    <xf numFmtId="38" fontId="108" fillId="11" borderId="78" xfId="5" applyNumberFormat="1" applyFont="1" applyFill="1" applyBorder="1" applyAlignment="1" applyProtection="1">
      <alignment vertical="center" wrapText="1"/>
    </xf>
    <xf numFmtId="38" fontId="41" fillId="0" borderId="0" xfId="5" applyNumberFormat="1" applyFont="1" applyAlignment="1" applyProtection="1">
      <alignment vertical="center" wrapText="1"/>
    </xf>
    <xf numFmtId="0" fontId="41" fillId="2" borderId="89" xfId="5" applyFont="1" applyFill="1" applyBorder="1" applyAlignment="1" applyProtection="1">
      <alignment vertical="center" wrapText="1"/>
    </xf>
    <xf numFmtId="0" fontId="41" fillId="2" borderId="72" xfId="5" applyFont="1" applyFill="1" applyBorder="1" applyAlignment="1" applyProtection="1">
      <alignment vertical="center" wrapText="1"/>
    </xf>
    <xf numFmtId="0" fontId="53" fillId="2" borderId="89" xfId="5" applyFont="1" applyFill="1" applyBorder="1" applyAlignment="1" applyProtection="1">
      <alignment vertical="center" wrapText="1"/>
    </xf>
    <xf numFmtId="38" fontId="108" fillId="11" borderId="100" xfId="5" applyNumberFormat="1" applyFont="1" applyFill="1" applyBorder="1" applyAlignment="1" applyProtection="1">
      <alignment vertical="center" wrapText="1"/>
    </xf>
    <xf numFmtId="38" fontId="108" fillId="11" borderId="71" xfId="5" applyNumberFormat="1" applyFont="1" applyFill="1" applyBorder="1" applyAlignment="1" applyProtection="1">
      <alignment vertical="center" wrapText="1"/>
    </xf>
    <xf numFmtId="38" fontId="108" fillId="11" borderId="73" xfId="5" applyNumberFormat="1" applyFont="1" applyFill="1" applyBorder="1" applyAlignment="1" applyProtection="1">
      <alignment vertical="center" wrapText="1"/>
    </xf>
    <xf numFmtId="0" fontId="117" fillId="0" borderId="0" xfId="5" applyFont="1" applyProtection="1">
      <alignment vertical="center"/>
    </xf>
    <xf numFmtId="0" fontId="94" fillId="0" borderId="0" xfId="5" applyFont="1" applyProtection="1">
      <alignment vertical="center"/>
    </xf>
    <xf numFmtId="0" fontId="41" fillId="0" borderId="1" xfId="0" applyFont="1" applyBorder="1" applyAlignment="1" applyProtection="1">
      <alignment horizontal="center" vertical="center" wrapText="1"/>
      <protection locked="0"/>
    </xf>
    <xf numFmtId="38" fontId="41" fillId="0" borderId="1" xfId="1" applyFont="1" applyFill="1" applyBorder="1" applyAlignment="1" applyProtection="1">
      <alignment vertical="center" wrapText="1"/>
      <protection locked="0"/>
    </xf>
    <xf numFmtId="0" fontId="101" fillId="2" borderId="1" xfId="2" applyFont="1" applyFill="1" applyBorder="1">
      <alignment vertical="center"/>
    </xf>
    <xf numFmtId="0" fontId="29" fillId="2" borderId="1" xfId="2" applyFont="1" applyFill="1" applyBorder="1" applyAlignment="1">
      <alignment vertical="center" wrapText="1"/>
    </xf>
    <xf numFmtId="0" fontId="32" fillId="2" borderId="1" xfId="2" applyFont="1" applyFill="1" applyBorder="1" applyAlignment="1">
      <alignment vertical="center" wrapText="1"/>
    </xf>
    <xf numFmtId="0" fontId="29" fillId="2" borderId="1" xfId="2" applyFont="1" applyFill="1" applyBorder="1" applyAlignment="1">
      <alignment horizontal="center" vertical="center"/>
    </xf>
    <xf numFmtId="0" fontId="101" fillId="2" borderId="1" xfId="2" applyFont="1" applyFill="1" applyBorder="1" applyAlignment="1">
      <alignment horizontal="center" vertical="center"/>
    </xf>
    <xf numFmtId="0" fontId="0" fillId="22" borderId="0" xfId="0" applyFill="1">
      <alignment vertical="center"/>
    </xf>
    <xf numFmtId="0" fontId="41" fillId="12" borderId="3" xfId="0" applyFont="1" applyFill="1" applyBorder="1" applyAlignment="1">
      <alignment horizontal="center" vertical="center" wrapText="1"/>
    </xf>
    <xf numFmtId="0" fontId="20" fillId="6" borderId="3" xfId="2" applyFont="1" applyFill="1" applyBorder="1">
      <alignment vertical="center"/>
    </xf>
    <xf numFmtId="0" fontId="20" fillId="6" borderId="13" xfId="2" applyFont="1" applyFill="1" applyBorder="1">
      <alignment vertical="center"/>
    </xf>
    <xf numFmtId="0" fontId="81" fillId="6" borderId="13" xfId="2" applyFont="1" applyFill="1" applyBorder="1" applyAlignment="1">
      <alignment vertical="center" wrapText="1"/>
    </xf>
    <xf numFmtId="0" fontId="16" fillId="0" borderId="0" xfId="2" applyFont="1">
      <alignment vertical="center"/>
    </xf>
    <xf numFmtId="0" fontId="16" fillId="0" borderId="0" xfId="2" applyFont="1" applyAlignment="1">
      <alignment horizontal="center" vertical="center"/>
    </xf>
    <xf numFmtId="0" fontId="16" fillId="2" borderId="20" xfId="2" applyFont="1" applyFill="1" applyBorder="1" applyAlignment="1">
      <alignment horizontal="center" vertical="center" wrapText="1"/>
    </xf>
    <xf numFmtId="0" fontId="16" fillId="2" borderId="20" xfId="2" applyFont="1" applyFill="1" applyBorder="1" applyAlignment="1">
      <alignment horizontal="center" vertical="center"/>
    </xf>
    <xf numFmtId="0" fontId="72" fillId="0" borderId="0" xfId="0" applyFont="1" applyFill="1" applyBorder="1" applyAlignment="1" applyProtection="1">
      <alignment vertical="center" wrapText="1"/>
    </xf>
    <xf numFmtId="0" fontId="53" fillId="6" borderId="9" xfId="2" applyFont="1" applyFill="1" applyBorder="1">
      <alignment vertical="center"/>
    </xf>
    <xf numFmtId="0" fontId="53" fillId="6" borderId="0" xfId="2" applyFont="1" applyFill="1" applyAlignment="1">
      <alignment vertical="center" wrapText="1"/>
    </xf>
    <xf numFmtId="0" fontId="53" fillId="6" borderId="10" xfId="2" applyFont="1" applyFill="1" applyBorder="1" applyAlignment="1">
      <alignment vertical="center" wrapText="1"/>
    </xf>
    <xf numFmtId="0" fontId="53" fillId="6" borderId="11" xfId="2" applyFont="1" applyFill="1" applyBorder="1">
      <alignment vertical="center"/>
    </xf>
    <xf numFmtId="0" fontId="53" fillId="6" borderId="19" xfId="2" applyFont="1" applyFill="1" applyBorder="1" applyAlignment="1">
      <alignment vertical="center" wrapText="1"/>
    </xf>
    <xf numFmtId="0" fontId="53" fillId="6" borderId="12" xfId="2" applyFont="1" applyFill="1" applyBorder="1" applyAlignment="1">
      <alignment vertical="center" wrapText="1"/>
    </xf>
    <xf numFmtId="0" fontId="29" fillId="6" borderId="5" xfId="2" applyFont="1" applyFill="1" applyBorder="1">
      <alignment vertical="center"/>
    </xf>
    <xf numFmtId="0" fontId="29" fillId="6" borderId="6" xfId="2" applyFont="1" applyFill="1" applyBorder="1">
      <alignment vertical="center"/>
    </xf>
    <xf numFmtId="0" fontId="29" fillId="6" borderId="2" xfId="2" applyFont="1" applyFill="1" applyBorder="1">
      <alignment vertical="center"/>
    </xf>
    <xf numFmtId="0" fontId="32" fillId="0" borderId="0" xfId="5" applyFont="1">
      <alignment vertical="center"/>
    </xf>
    <xf numFmtId="0" fontId="32" fillId="6" borderId="7" xfId="5" applyFont="1" applyFill="1" applyBorder="1">
      <alignment vertical="center"/>
    </xf>
    <xf numFmtId="0" fontId="32" fillId="6" borderId="14" xfId="5" applyFont="1" applyFill="1" applyBorder="1">
      <alignment vertical="center"/>
    </xf>
    <xf numFmtId="0" fontId="32" fillId="6" borderId="8" xfId="5" applyFont="1" applyFill="1" applyBorder="1">
      <alignment vertical="center"/>
    </xf>
    <xf numFmtId="0" fontId="6" fillId="0" borderId="0" xfId="2" applyFont="1">
      <alignment vertical="center"/>
    </xf>
    <xf numFmtId="0" fontId="6" fillId="0" borderId="0" xfId="2" applyFont="1" applyAlignment="1"/>
    <xf numFmtId="0" fontId="32" fillId="0" borderId="0" xfId="5" applyFont="1" applyBorder="1" applyProtection="1">
      <alignment vertical="center"/>
    </xf>
    <xf numFmtId="0" fontId="41" fillId="0" borderId="0" xfId="5" applyFont="1" applyBorder="1" applyProtection="1">
      <alignment vertical="center"/>
    </xf>
    <xf numFmtId="0" fontId="53" fillId="0" borderId="0" xfId="5" applyFont="1" applyBorder="1" applyProtection="1">
      <alignment vertical="center"/>
    </xf>
    <xf numFmtId="0" fontId="57" fillId="0" borderId="0" xfId="5" applyFont="1" applyBorder="1" applyProtection="1">
      <alignment vertical="center"/>
    </xf>
    <xf numFmtId="0" fontId="32"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center" vertical="center"/>
    </xf>
    <xf numFmtId="0" fontId="32" fillId="2" borderId="15" xfId="0" applyFont="1" applyFill="1" applyBorder="1" applyAlignment="1">
      <alignment horizontal="left" vertical="center"/>
    </xf>
    <xf numFmtId="0" fontId="32" fillId="2" borderId="36" xfId="0" applyFont="1" applyFill="1" applyBorder="1" applyAlignment="1">
      <alignment horizontal="left" vertical="center"/>
    </xf>
    <xf numFmtId="0" fontId="32" fillId="2" borderId="37" xfId="0" applyFont="1" applyFill="1" applyBorder="1" applyAlignment="1">
      <alignment horizontal="left" vertical="center"/>
    </xf>
    <xf numFmtId="0" fontId="32" fillId="2" borderId="38" xfId="0" applyFont="1" applyFill="1" applyBorder="1" applyAlignment="1">
      <alignment horizontal="right" vertical="center"/>
    </xf>
    <xf numFmtId="0" fontId="32" fillId="2" borderId="3"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1" xfId="0" applyFont="1" applyFill="1" applyBorder="1" applyAlignment="1">
      <alignment vertical="center" wrapText="1"/>
    </xf>
    <xf numFmtId="0" fontId="32" fillId="2" borderId="5" xfId="0" applyFont="1" applyFill="1" applyBorder="1" applyAlignment="1">
      <alignment vertical="center" wrapText="1"/>
    </xf>
    <xf numFmtId="0" fontId="32" fillId="2" borderId="2" xfId="0" applyFont="1" applyFill="1" applyBorder="1" applyAlignment="1">
      <alignment vertical="center" wrapText="1"/>
    </xf>
    <xf numFmtId="0" fontId="32" fillId="2" borderId="16" xfId="0" applyFont="1" applyFill="1" applyBorder="1" applyAlignment="1">
      <alignment vertical="center" wrapText="1"/>
    </xf>
    <xf numFmtId="0" fontId="32" fillId="2" borderId="51" xfId="0" applyFont="1" applyFill="1" applyBorder="1" applyAlignment="1">
      <alignment vertical="center" wrapText="1"/>
    </xf>
    <xf numFmtId="0" fontId="123" fillId="2" borderId="51" xfId="0" applyFont="1" applyFill="1" applyBorder="1" applyAlignment="1">
      <alignment vertical="center" wrapText="1"/>
    </xf>
    <xf numFmtId="9" fontId="58" fillId="0" borderId="0" xfId="8" applyFont="1" applyAlignment="1" applyProtection="1">
      <alignment horizontal="center" vertical="center"/>
    </xf>
    <xf numFmtId="0" fontId="30" fillId="0" borderId="0" xfId="0" applyFont="1" applyFill="1" applyBorder="1" applyAlignment="1" applyProtection="1">
      <alignment vertical="center" wrapText="1"/>
    </xf>
    <xf numFmtId="0" fontId="10" fillId="5" borderId="5"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95" fillId="0" borderId="32" xfId="0" applyNumberFormat="1" applyFont="1" applyFill="1" applyBorder="1" applyAlignment="1" applyProtection="1">
      <alignment horizontal="left" vertical="center" shrinkToFit="1"/>
    </xf>
    <xf numFmtId="0" fontId="95" fillId="0" borderId="33" xfId="0" applyNumberFormat="1" applyFont="1" applyFill="1" applyBorder="1" applyAlignment="1" applyProtection="1">
      <alignment horizontal="left" vertical="center" shrinkToFit="1"/>
    </xf>
    <xf numFmtId="0" fontId="26" fillId="0" borderId="27"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5" fillId="0" borderId="28" xfId="0" applyFont="1" applyBorder="1" applyAlignment="1" applyProtection="1">
      <alignment horizontal="center" vertical="center"/>
    </xf>
    <xf numFmtId="0" fontId="25" fillId="0" borderId="60" xfId="0" applyFont="1" applyBorder="1" applyAlignment="1" applyProtection="1">
      <alignment horizontal="center" vertical="center"/>
    </xf>
    <xf numFmtId="0" fontId="27" fillId="0" borderId="29"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6" fillId="0" borderId="56"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59" xfId="0" applyFont="1" applyBorder="1" applyAlignment="1" applyProtection="1">
      <alignment horizontal="center" vertical="center"/>
    </xf>
    <xf numFmtId="0" fontId="91" fillId="10" borderId="3" xfId="0" applyFont="1" applyFill="1" applyBorder="1" applyAlignment="1" applyProtection="1">
      <alignment horizontal="center" vertical="center" wrapText="1"/>
      <protection locked="0"/>
    </xf>
    <xf numFmtId="0" fontId="91" fillId="10" borderId="13" xfId="0" applyFont="1" applyFill="1" applyBorder="1" applyAlignment="1" applyProtection="1">
      <alignment horizontal="center" vertical="center" wrapText="1"/>
      <protection locked="0"/>
    </xf>
    <xf numFmtId="0" fontId="91" fillId="10" borderId="4"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xf>
    <xf numFmtId="0" fontId="10" fillId="0" borderId="5"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5" xfId="0" applyFont="1" applyBorder="1" applyAlignment="1" applyProtection="1">
      <alignment vertical="center" wrapText="1"/>
    </xf>
    <xf numFmtId="0" fontId="10" fillId="0" borderId="2" xfId="0" applyFont="1" applyBorder="1" applyAlignment="1" applyProtection="1">
      <alignment vertical="center" wrapText="1"/>
    </xf>
    <xf numFmtId="176" fontId="8" fillId="0" borderId="0" xfId="0" applyNumberFormat="1" applyFont="1" applyFill="1" applyAlignment="1" applyProtection="1">
      <alignment horizontal="left" vertical="center"/>
      <protection locked="0"/>
    </xf>
    <xf numFmtId="0" fontId="6" fillId="3" borderId="0" xfId="0" applyFont="1" applyFill="1" applyAlignment="1" applyProtection="1">
      <alignment vertical="center" wrapText="1"/>
    </xf>
    <xf numFmtId="0" fontId="6" fillId="3" borderId="0" xfId="0" applyFont="1" applyFill="1" applyProtection="1">
      <alignment vertical="center"/>
    </xf>
    <xf numFmtId="0" fontId="6" fillId="0" borderId="48" xfId="0" applyFont="1" applyFill="1" applyBorder="1" applyAlignment="1" applyProtection="1">
      <alignment vertical="center" wrapText="1"/>
    </xf>
    <xf numFmtId="0" fontId="6" fillId="0" borderId="57" xfId="0" applyFont="1" applyFill="1" applyBorder="1" applyAlignment="1" applyProtection="1">
      <alignment horizontal="left" vertical="center" wrapText="1"/>
    </xf>
    <xf numFmtId="0" fontId="6" fillId="0" borderId="55" xfId="0" applyFont="1" applyFill="1" applyBorder="1" applyAlignment="1" applyProtection="1">
      <alignment horizontal="left" vertical="center" wrapText="1"/>
    </xf>
    <xf numFmtId="0" fontId="6" fillId="0" borderId="58" xfId="0" applyFont="1" applyFill="1" applyBorder="1" applyAlignment="1" applyProtection="1">
      <alignment horizontal="left" vertical="center" wrapText="1"/>
    </xf>
    <xf numFmtId="0" fontId="6" fillId="0" borderId="57" xfId="0" applyFont="1" applyFill="1" applyBorder="1" applyAlignment="1" applyProtection="1">
      <alignment horizontal="left" vertical="center"/>
    </xf>
    <xf numFmtId="0" fontId="6" fillId="0" borderId="55" xfId="0" applyFont="1" applyFill="1" applyBorder="1" applyAlignment="1" applyProtection="1">
      <alignment horizontal="left" vertical="center"/>
    </xf>
    <xf numFmtId="0" fontId="6" fillId="0" borderId="58" xfId="0" applyFont="1" applyFill="1" applyBorder="1" applyAlignment="1" applyProtection="1">
      <alignment horizontal="left" vertical="center"/>
    </xf>
    <xf numFmtId="0" fontId="12" fillId="6" borderId="3" xfId="0" applyFont="1" applyFill="1" applyBorder="1" applyAlignment="1">
      <alignment horizontal="left" vertical="top" wrapText="1"/>
    </xf>
    <xf numFmtId="0" fontId="12" fillId="6" borderId="13" xfId="0" applyFont="1" applyFill="1" applyBorder="1" applyAlignment="1">
      <alignment horizontal="left" vertical="top" wrapText="1"/>
    </xf>
    <xf numFmtId="0" fontId="12" fillId="6" borderId="13" xfId="0" applyFont="1" applyFill="1" applyBorder="1" applyAlignment="1">
      <alignment horizontal="left" vertical="top"/>
    </xf>
    <xf numFmtId="0" fontId="6" fillId="3" borderId="0" xfId="0" applyFont="1" applyFill="1" applyAlignment="1">
      <alignment horizontal="center" vertical="top" wrapText="1"/>
    </xf>
    <xf numFmtId="0" fontId="12" fillId="3" borderId="0" xfId="0" applyFont="1" applyFill="1" applyAlignment="1">
      <alignment horizontal="left" vertical="center" wrapText="1" indent="1"/>
    </xf>
    <xf numFmtId="0" fontId="6" fillId="3" borderId="0" xfId="0" applyFont="1" applyFill="1" applyAlignment="1" applyProtection="1">
      <alignment horizontal="center" vertical="center"/>
    </xf>
    <xf numFmtId="0" fontId="6" fillId="0" borderId="0" xfId="0" applyFont="1" applyFill="1" applyAlignment="1" applyProtection="1">
      <alignment horizontal="left" vertical="center" wrapText="1" indent="1"/>
    </xf>
    <xf numFmtId="0" fontId="6" fillId="0" borderId="48" xfId="0" applyNumberFormat="1" applyFont="1" applyFill="1" applyBorder="1" applyAlignment="1" applyProtection="1">
      <alignment vertical="center" wrapText="1"/>
    </xf>
    <xf numFmtId="0" fontId="60" fillId="3" borderId="0" xfId="0" applyNumberFormat="1" applyFont="1" applyFill="1" applyAlignment="1" applyProtection="1">
      <alignment horizontal="right" vertical="center"/>
    </xf>
    <xf numFmtId="0" fontId="6" fillId="0" borderId="1" xfId="0" applyFont="1" applyBorder="1" applyAlignment="1" applyProtection="1">
      <alignment horizontal="center" vertical="center" wrapText="1"/>
    </xf>
    <xf numFmtId="0" fontId="12" fillId="6" borderId="1" xfId="0" applyFont="1" applyFill="1" applyBorder="1" applyAlignment="1">
      <alignment horizontal="left" vertical="center" wrapText="1"/>
    </xf>
    <xf numFmtId="0" fontId="12" fillId="0" borderId="0" xfId="0" applyFont="1" applyAlignment="1" applyProtection="1">
      <alignment horizontal="center" vertical="center"/>
    </xf>
    <xf numFmtId="0" fontId="6" fillId="0" borderId="19" xfId="0" applyFont="1" applyBorder="1" applyAlignment="1" applyProtection="1">
      <alignment horizontal="right" vertical="center"/>
    </xf>
    <xf numFmtId="0" fontId="12" fillId="6" borderId="3" xfId="0" applyFont="1" applyFill="1" applyBorder="1" applyAlignment="1">
      <alignment horizontal="left" vertical="center" wrapText="1"/>
    </xf>
    <xf numFmtId="0" fontId="12" fillId="6" borderId="13" xfId="0" applyFont="1" applyFill="1" applyBorder="1" applyAlignment="1">
      <alignment horizontal="left" vertical="center"/>
    </xf>
    <xf numFmtId="0" fontId="12" fillId="6" borderId="4" xfId="0" applyFont="1" applyFill="1" applyBorder="1" applyAlignment="1">
      <alignment horizontal="left" vertical="center"/>
    </xf>
    <xf numFmtId="0" fontId="12" fillId="6" borderId="13" xfId="0" applyFont="1" applyFill="1" applyBorder="1" applyAlignment="1" applyProtection="1">
      <alignment vertical="top" wrapText="1"/>
    </xf>
    <xf numFmtId="0" fontId="16" fillId="0" borderId="19" xfId="0" applyFont="1" applyFill="1" applyBorder="1" applyAlignment="1" applyProtection="1">
      <alignment horizontal="left" vertical="center" shrinkToFit="1"/>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6" borderId="6"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14"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32" fillId="2" borderId="1" xfId="0" applyFont="1" applyFill="1" applyBorder="1" applyAlignment="1" applyProtection="1">
      <alignment horizontal="left" vertical="center"/>
    </xf>
    <xf numFmtId="0" fontId="32" fillId="0" borderId="5" xfId="0" applyFont="1" applyBorder="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32" fillId="0" borderId="2" xfId="0" applyFont="1" applyBorder="1" applyAlignment="1" applyProtection="1">
      <alignment horizontal="left" vertical="center"/>
      <protection locked="0"/>
    </xf>
    <xf numFmtId="0" fontId="35" fillId="0" borderId="5" xfId="0" applyFont="1" applyBorder="1" applyAlignment="1" applyProtection="1">
      <alignment vertical="center" shrinkToFit="1"/>
      <protection locked="0"/>
    </xf>
    <xf numFmtId="0" fontId="35" fillId="0" borderId="6" xfId="0" applyFont="1" applyBorder="1" applyAlignment="1" applyProtection="1">
      <alignment vertical="center" shrinkToFit="1"/>
      <protection locked="0"/>
    </xf>
    <xf numFmtId="0" fontId="35" fillId="0" borderId="2" xfId="0" applyFont="1" applyBorder="1" applyAlignment="1" applyProtection="1">
      <alignment vertical="center" shrinkToFit="1"/>
      <protection locked="0"/>
    </xf>
    <xf numFmtId="0" fontId="32" fillId="2" borderId="3" xfId="0" applyFont="1" applyFill="1" applyBorder="1" applyAlignment="1" applyProtection="1">
      <alignment horizontal="center" vertical="center"/>
    </xf>
    <xf numFmtId="0" fontId="32" fillId="2" borderId="13" xfId="0" applyFont="1" applyFill="1" applyBorder="1" applyAlignment="1" applyProtection="1">
      <alignment horizontal="center" vertical="center"/>
    </xf>
    <xf numFmtId="0" fontId="32" fillId="2" borderId="4" xfId="0" applyFont="1" applyFill="1" applyBorder="1" applyAlignment="1" applyProtection="1">
      <alignment horizontal="center" vertical="center"/>
    </xf>
    <xf numFmtId="0" fontId="32" fillId="2" borderId="1" xfId="0" applyFont="1" applyFill="1" applyBorder="1" applyProtection="1">
      <alignment vertical="center"/>
    </xf>
    <xf numFmtId="0" fontId="32" fillId="0" borderId="3" xfId="0" applyFont="1" applyBorder="1" applyAlignment="1" applyProtection="1">
      <alignment vertical="center" wrapText="1" shrinkToFit="1"/>
      <protection locked="0"/>
    </xf>
    <xf numFmtId="0" fontId="32" fillId="0" borderId="4" xfId="0" applyFont="1" applyBorder="1" applyAlignment="1" applyProtection="1">
      <alignment vertical="center" wrapText="1" shrinkToFit="1"/>
      <protection locked="0"/>
    </xf>
    <xf numFmtId="0" fontId="29" fillId="0" borderId="3" xfId="0" applyFont="1" applyBorder="1" applyAlignment="1" applyProtection="1">
      <alignment vertical="center" wrapText="1" shrinkToFit="1"/>
    </xf>
    <xf numFmtId="0" fontId="29" fillId="0" borderId="4" xfId="0" applyFont="1" applyBorder="1" applyAlignment="1" applyProtection="1">
      <alignment vertical="center" wrapText="1" shrinkToFit="1"/>
    </xf>
    <xf numFmtId="0" fontId="32" fillId="0" borderId="3" xfId="0" applyFont="1" applyBorder="1" applyAlignment="1" applyProtection="1">
      <alignment horizontal="left" vertical="center" shrinkToFit="1"/>
      <protection locked="0"/>
    </xf>
    <xf numFmtId="0" fontId="32" fillId="0" borderId="4" xfId="0" applyFont="1" applyBorder="1" applyAlignment="1" applyProtection="1">
      <alignment horizontal="left" vertical="center" shrinkToFit="1"/>
      <protection locked="0"/>
    </xf>
    <xf numFmtId="0" fontId="32" fillId="0" borderId="3" xfId="0" applyFont="1" applyBorder="1" applyAlignment="1" applyProtection="1">
      <alignment horizontal="left" vertical="center" wrapText="1" shrinkToFit="1"/>
      <protection locked="0"/>
    </xf>
    <xf numFmtId="0" fontId="32" fillId="0" borderId="4" xfId="0" applyFont="1" applyBorder="1" applyAlignment="1" applyProtection="1">
      <alignment horizontal="left" vertical="center" wrapText="1" shrinkToFit="1"/>
      <protection locked="0"/>
    </xf>
    <xf numFmtId="0" fontId="32" fillId="2" borderId="3"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wrapText="1"/>
    </xf>
    <xf numFmtId="0" fontId="32" fillId="2" borderId="5"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29" fillId="6" borderId="3" xfId="0" applyFont="1" applyFill="1" applyBorder="1" applyAlignment="1">
      <alignment horizontal="left" vertical="top" wrapText="1"/>
    </xf>
    <xf numFmtId="0" fontId="29" fillId="6" borderId="13" xfId="0" applyFont="1" applyFill="1" applyBorder="1" applyAlignment="1">
      <alignment horizontal="left" vertical="top" wrapText="1"/>
    </xf>
    <xf numFmtId="0" fontId="29" fillId="6" borderId="4" xfId="0" applyFont="1" applyFill="1" applyBorder="1" applyAlignment="1">
      <alignment horizontal="left" vertical="top" wrapText="1"/>
    </xf>
    <xf numFmtId="0" fontId="73" fillId="6" borderId="3" xfId="0" applyFont="1" applyFill="1" applyBorder="1" applyAlignment="1">
      <alignment horizontal="left" vertical="top" wrapText="1"/>
    </xf>
    <xf numFmtId="0" fontId="73" fillId="6" borderId="13" xfId="0" applyFont="1" applyFill="1" applyBorder="1" applyAlignment="1">
      <alignment horizontal="left" vertical="top" wrapText="1"/>
    </xf>
    <xf numFmtId="0" fontId="73" fillId="6" borderId="4" xfId="0" applyFont="1" applyFill="1" applyBorder="1" applyAlignment="1">
      <alignment horizontal="left" vertical="top" wrapText="1"/>
    </xf>
    <xf numFmtId="0" fontId="32" fillId="6" borderId="3" xfId="0" applyFont="1" applyFill="1" applyBorder="1" applyAlignment="1" applyProtection="1">
      <alignment vertical="top" wrapText="1"/>
    </xf>
    <xf numFmtId="0" fontId="32" fillId="6" borderId="13" xfId="0" applyFont="1" applyFill="1" applyBorder="1" applyAlignment="1" applyProtection="1">
      <alignment vertical="top" wrapText="1"/>
    </xf>
    <xf numFmtId="0" fontId="32" fillId="6" borderId="4" xfId="0" applyFont="1" applyFill="1" applyBorder="1" applyAlignment="1" applyProtection="1">
      <alignment vertical="top" wrapText="1"/>
    </xf>
    <xf numFmtId="0" fontId="74" fillId="0" borderId="5" xfId="0" applyFont="1" applyBorder="1" applyAlignment="1" applyProtection="1">
      <alignment horizontal="right" vertical="center" wrapText="1"/>
      <protection locked="0"/>
    </xf>
    <xf numFmtId="0" fontId="74" fillId="0" borderId="6" xfId="0" applyFont="1" applyBorder="1" applyAlignment="1" applyProtection="1">
      <alignment horizontal="right" vertical="center" wrapText="1"/>
      <protection locked="0"/>
    </xf>
    <xf numFmtId="0" fontId="74" fillId="0" borderId="2" xfId="0" applyFont="1" applyBorder="1" applyAlignment="1" applyProtection="1">
      <alignment horizontal="right" vertical="center" wrapText="1"/>
      <protection locked="0"/>
    </xf>
    <xf numFmtId="0" fontId="74" fillId="0" borderId="5" xfId="0" applyFont="1" applyFill="1" applyBorder="1" applyAlignment="1" applyProtection="1">
      <alignment horizontal="right" vertical="center" wrapText="1"/>
      <protection locked="0"/>
    </xf>
    <xf numFmtId="0" fontId="74" fillId="0" borderId="6" xfId="0" applyFont="1" applyFill="1" applyBorder="1" applyAlignment="1" applyProtection="1">
      <alignment horizontal="right" vertical="center" wrapText="1"/>
      <protection locked="0"/>
    </xf>
    <xf numFmtId="0" fontId="74" fillId="0" borderId="2" xfId="0" applyFont="1" applyFill="1" applyBorder="1" applyAlignment="1" applyProtection="1">
      <alignment horizontal="right" vertical="center" wrapText="1"/>
      <protection locked="0"/>
    </xf>
    <xf numFmtId="0" fontId="32" fillId="0" borderId="5" xfId="0" applyFont="1" applyFill="1" applyBorder="1" applyAlignment="1" applyProtection="1">
      <alignment vertical="center" wrapText="1"/>
      <protection locked="0"/>
    </xf>
    <xf numFmtId="0" fontId="32" fillId="0" borderId="6" xfId="0" applyFont="1" applyFill="1" applyBorder="1" applyAlignment="1" applyProtection="1">
      <alignment vertical="center" wrapText="1"/>
      <protection locked="0"/>
    </xf>
    <xf numFmtId="0" fontId="32" fillId="0" borderId="2" xfId="0" applyFont="1" applyFill="1" applyBorder="1" applyAlignment="1" applyProtection="1">
      <alignment vertical="center" wrapText="1"/>
      <protection locked="0"/>
    </xf>
    <xf numFmtId="0" fontId="32" fillId="0" borderId="5"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32" fillId="0" borderId="2" xfId="0" applyFont="1" applyBorder="1" applyAlignment="1" applyProtection="1">
      <alignment horizontal="left" vertical="center" shrinkToFit="1"/>
      <protection locked="0"/>
    </xf>
    <xf numFmtId="0" fontId="32" fillId="2" borderId="15" xfId="0" applyFont="1" applyFill="1" applyBorder="1" applyAlignment="1" applyProtection="1">
      <alignment vertical="center"/>
    </xf>
    <xf numFmtId="0" fontId="32" fillId="2" borderId="4" xfId="0" applyFont="1" applyFill="1" applyBorder="1" applyAlignment="1" applyProtection="1">
      <alignment horizontal="right" vertical="center"/>
    </xf>
    <xf numFmtId="14" fontId="32" fillId="0" borderId="1" xfId="0" applyNumberFormat="1" applyFont="1" applyBorder="1" applyAlignment="1" applyProtection="1">
      <alignment horizontal="left" vertical="center"/>
      <protection locked="0"/>
    </xf>
    <xf numFmtId="0" fontId="32" fillId="0" borderId="1" xfId="0" applyNumberFormat="1" applyFont="1" applyBorder="1" applyAlignment="1" applyProtection="1">
      <alignment horizontal="left" vertical="center"/>
      <protection locked="0"/>
    </xf>
    <xf numFmtId="177" fontId="32" fillId="0" borderId="1" xfId="0" applyNumberFormat="1" applyFont="1" applyBorder="1" applyAlignment="1" applyProtection="1">
      <alignment horizontal="left" vertical="center"/>
      <protection locked="0"/>
    </xf>
    <xf numFmtId="14" fontId="32" fillId="0" borderId="15" xfId="0" applyNumberFormat="1" applyFont="1" applyBorder="1" applyAlignment="1" applyProtection="1">
      <alignment horizontal="left" vertical="center"/>
      <protection locked="0"/>
    </xf>
    <xf numFmtId="14" fontId="32" fillId="0" borderId="4" xfId="0" applyNumberFormat="1" applyFont="1" applyBorder="1" applyAlignment="1" applyProtection="1">
      <alignment horizontal="left" vertical="center"/>
      <protection locked="0"/>
    </xf>
    <xf numFmtId="0" fontId="32" fillId="2" borderId="1" xfId="0" applyFont="1" applyFill="1" applyBorder="1" applyAlignment="1" applyProtection="1">
      <alignment horizontal="left" vertical="center" wrapText="1"/>
    </xf>
    <xf numFmtId="0" fontId="32" fillId="0" borderId="19" xfId="0" applyFont="1" applyBorder="1" applyAlignment="1" applyProtection="1">
      <alignment horizontal="left" vertical="center" wrapText="1"/>
    </xf>
    <xf numFmtId="0" fontId="32" fillId="6" borderId="3" xfId="0" applyFont="1" applyFill="1" applyBorder="1" applyAlignment="1">
      <alignment horizontal="left" vertical="center" wrapText="1"/>
    </xf>
    <xf numFmtId="0" fontId="32" fillId="6" borderId="13"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11" borderId="54" xfId="0" applyFont="1" applyFill="1" applyBorder="1" applyAlignment="1" applyProtection="1">
      <alignment horizontal="center" vertical="center" wrapText="1"/>
    </xf>
    <xf numFmtId="0" fontId="32" fillId="11" borderId="36" xfId="0" applyFont="1" applyFill="1" applyBorder="1" applyAlignment="1" applyProtection="1">
      <alignment horizontal="center" vertical="center" wrapText="1"/>
    </xf>
    <xf numFmtId="0" fontId="124" fillId="6" borderId="13" xfId="0" applyFont="1" applyFill="1" applyBorder="1" applyAlignment="1">
      <alignment horizontal="left" vertical="center" wrapText="1"/>
    </xf>
    <xf numFmtId="0" fontId="124" fillId="6" borderId="4" xfId="0" applyFont="1" applyFill="1" applyBorder="1" applyAlignment="1">
      <alignment horizontal="left" vertical="center" wrapText="1"/>
    </xf>
    <xf numFmtId="0" fontId="32" fillId="11" borderId="5" xfId="0" applyFont="1" applyFill="1" applyBorder="1" applyAlignment="1" applyProtection="1">
      <alignment horizontal="center" vertical="center" wrapText="1"/>
    </xf>
    <xf numFmtId="0" fontId="32" fillId="11" borderId="2" xfId="0" applyFont="1" applyFill="1" applyBorder="1" applyAlignment="1" applyProtection="1">
      <alignment horizontal="center" vertical="center" wrapText="1"/>
    </xf>
    <xf numFmtId="0" fontId="32" fillId="2" borderId="1" xfId="0" applyFont="1" applyFill="1" applyBorder="1" applyAlignment="1">
      <alignment horizontal="left" vertical="center" wrapText="1"/>
    </xf>
    <xf numFmtId="49" fontId="32" fillId="0" borderId="18" xfId="0" applyNumberFormat="1" applyFont="1" applyBorder="1" applyAlignment="1" applyProtection="1">
      <alignment horizontal="left" vertical="center" wrapText="1"/>
      <protection locked="0"/>
    </xf>
    <xf numFmtId="0" fontId="32" fillId="2" borderId="3"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4" xfId="0" applyFont="1" applyFill="1" applyBorder="1" applyAlignment="1">
      <alignment horizontal="left" vertical="center" wrapText="1"/>
    </xf>
    <xf numFmtId="3" fontId="32" fillId="0" borderId="7" xfId="0" applyNumberFormat="1" applyFont="1" applyBorder="1" applyAlignment="1" applyProtection="1">
      <alignment horizontal="center" vertical="center"/>
      <protection locked="0"/>
    </xf>
    <xf numFmtId="3" fontId="32" fillId="0" borderId="8" xfId="0" applyNumberFormat="1" applyFont="1" applyBorder="1" applyAlignment="1" applyProtection="1">
      <alignment horizontal="center" vertical="center"/>
      <protection locked="0"/>
    </xf>
    <xf numFmtId="3" fontId="32" fillId="0" borderId="44" xfId="0" applyNumberFormat="1" applyFont="1" applyBorder="1" applyAlignment="1" applyProtection="1">
      <alignment horizontal="center" vertical="center"/>
      <protection locked="0"/>
    </xf>
    <xf numFmtId="3" fontId="32" fillId="0" borderId="37" xfId="0" applyNumberFormat="1" applyFont="1" applyBorder="1" applyAlignment="1" applyProtection="1">
      <alignment horizontal="center" vertical="center"/>
      <protection locked="0"/>
    </xf>
    <xf numFmtId="3" fontId="32" fillId="0" borderId="45" xfId="0" applyNumberFormat="1" applyFont="1" applyBorder="1" applyAlignment="1" applyProtection="1">
      <alignment horizontal="center" vertical="center"/>
      <protection locked="0"/>
    </xf>
    <xf numFmtId="3" fontId="32" fillId="0" borderId="38" xfId="0" applyNumberFormat="1" applyFont="1" applyBorder="1" applyAlignment="1" applyProtection="1">
      <alignment horizontal="center" vertical="center"/>
      <protection locked="0"/>
    </xf>
    <xf numFmtId="3" fontId="32" fillId="0" borderId="43" xfId="0" applyNumberFormat="1" applyFont="1" applyBorder="1" applyAlignment="1" applyProtection="1">
      <alignment horizontal="center" vertical="center"/>
      <protection locked="0"/>
    </xf>
    <xf numFmtId="3" fontId="32" fillId="0" borderId="35" xfId="0" applyNumberFormat="1" applyFont="1" applyBorder="1" applyAlignment="1" applyProtection="1">
      <alignment horizontal="center" vertical="center"/>
      <protection locked="0"/>
    </xf>
    <xf numFmtId="0" fontId="32" fillId="2" borderId="5" xfId="0" applyFont="1" applyFill="1" applyBorder="1" applyAlignment="1">
      <alignment horizontal="left" vertical="center" wrapText="1"/>
    </xf>
    <xf numFmtId="0" fontId="32" fillId="2" borderId="2" xfId="0" applyFont="1" applyFill="1" applyBorder="1" applyAlignment="1">
      <alignment horizontal="left" vertical="center"/>
    </xf>
    <xf numFmtId="0" fontId="32" fillId="2" borderId="9" xfId="0" applyFont="1" applyFill="1" applyBorder="1" applyAlignment="1">
      <alignment horizontal="left" vertical="center" wrapText="1"/>
    </xf>
    <xf numFmtId="0" fontId="32" fillId="2" borderId="10" xfId="0" applyFont="1" applyFill="1" applyBorder="1" applyAlignment="1">
      <alignment horizontal="left" vertical="center"/>
    </xf>
    <xf numFmtId="0" fontId="32" fillId="2" borderId="9" xfId="0" applyFont="1" applyFill="1" applyBorder="1" applyAlignment="1">
      <alignment horizontal="left" vertical="center"/>
    </xf>
    <xf numFmtId="0" fontId="32" fillId="2" borderId="11" xfId="0" applyFont="1" applyFill="1" applyBorder="1" applyAlignment="1">
      <alignment horizontal="left" vertical="center"/>
    </xf>
    <xf numFmtId="0" fontId="32" fillId="2" borderId="12" xfId="0" applyFont="1" applyFill="1" applyBorder="1" applyAlignment="1">
      <alignment horizontal="left" vertical="center"/>
    </xf>
    <xf numFmtId="49" fontId="32" fillId="0" borderId="54" xfId="0" applyNumberFormat="1" applyFont="1" applyBorder="1" applyAlignment="1" applyProtection="1">
      <alignment horizontal="left" vertical="center" wrapText="1"/>
      <protection locked="0"/>
    </xf>
    <xf numFmtId="49" fontId="32" fillId="0" borderId="36" xfId="0" applyNumberFormat="1" applyFont="1" applyBorder="1" applyAlignment="1" applyProtection="1">
      <alignment horizontal="left" vertical="center" wrapText="1"/>
      <protection locked="0"/>
    </xf>
    <xf numFmtId="49" fontId="32" fillId="0" borderId="44" xfId="0" applyNumberFormat="1" applyFont="1" applyBorder="1" applyAlignment="1" applyProtection="1">
      <alignment horizontal="left" vertical="center" wrapText="1"/>
      <protection locked="0"/>
    </xf>
    <xf numFmtId="49" fontId="32" fillId="0" borderId="37" xfId="0" applyNumberFormat="1" applyFont="1" applyBorder="1" applyAlignment="1" applyProtection="1">
      <alignment horizontal="left" vertical="center" wrapText="1"/>
      <protection locked="0"/>
    </xf>
    <xf numFmtId="49" fontId="32" fillId="0" borderId="45" xfId="0" applyNumberFormat="1" applyFont="1" applyBorder="1" applyAlignment="1" applyProtection="1">
      <alignment horizontal="left" vertical="center" wrapText="1"/>
      <protection locked="0"/>
    </xf>
    <xf numFmtId="49" fontId="32" fillId="0" borderId="38" xfId="0" applyNumberFormat="1" applyFont="1" applyBorder="1" applyAlignment="1" applyProtection="1">
      <alignment horizontal="left" vertical="center" wrapText="1"/>
      <protection locked="0"/>
    </xf>
    <xf numFmtId="0" fontId="32" fillId="11" borderId="45" xfId="0" applyNumberFormat="1" applyFont="1" applyFill="1" applyBorder="1" applyAlignment="1" applyProtection="1">
      <alignment horizontal="center" vertical="center"/>
    </xf>
    <xf numFmtId="0" fontId="32" fillId="11" borderId="38" xfId="0" applyNumberFormat="1" applyFont="1" applyFill="1" applyBorder="1" applyAlignment="1" applyProtection="1">
      <alignment horizontal="center" vertical="center"/>
    </xf>
    <xf numFmtId="0" fontId="0" fillId="0" borderId="1" xfId="0" applyBorder="1" applyAlignment="1">
      <alignment horizontal="left" vertical="center" wrapText="1"/>
    </xf>
    <xf numFmtId="0" fontId="32" fillId="0" borderId="1" xfId="0" applyFont="1" applyBorder="1" applyAlignment="1" applyProtection="1">
      <alignment horizontal="left" vertical="center" wrapText="1"/>
      <protection locked="0"/>
    </xf>
    <xf numFmtId="0" fontId="32" fillId="2" borderId="3" xfId="0" applyFont="1" applyFill="1" applyBorder="1" applyAlignment="1">
      <alignment vertical="center" wrapText="1"/>
    </xf>
    <xf numFmtId="0" fontId="32" fillId="2" borderId="13" xfId="0" applyFont="1" applyFill="1" applyBorder="1" applyAlignment="1">
      <alignment vertical="center" wrapText="1"/>
    </xf>
    <xf numFmtId="0" fontId="32" fillId="2" borderId="4" xfId="0" applyFont="1" applyFill="1" applyBorder="1" applyAlignment="1">
      <alignment vertical="center" wrapText="1"/>
    </xf>
    <xf numFmtId="0" fontId="32" fillId="2" borderId="1" xfId="0" applyFont="1" applyFill="1" applyBorder="1" applyAlignment="1">
      <alignment vertical="center" wrapText="1"/>
    </xf>
    <xf numFmtId="0" fontId="32" fillId="11" borderId="1" xfId="0" applyFont="1" applyFill="1" applyBorder="1" applyAlignment="1" applyProtection="1">
      <alignment horizontal="center" vertical="center" wrapText="1"/>
    </xf>
    <xf numFmtId="0" fontId="32" fillId="2" borderId="5" xfId="0" applyFont="1" applyFill="1" applyBorder="1" applyAlignment="1">
      <alignment vertical="center" wrapText="1"/>
    </xf>
    <xf numFmtId="0" fontId="32" fillId="2" borderId="2" xfId="0" applyFont="1" applyFill="1" applyBorder="1" applyAlignment="1">
      <alignment vertical="center" wrapText="1"/>
    </xf>
    <xf numFmtId="180" fontId="32" fillId="11" borderId="3" xfId="0" applyNumberFormat="1" applyFont="1" applyFill="1" applyBorder="1" applyAlignment="1" applyProtection="1">
      <alignment horizontal="center" vertical="center" wrapText="1"/>
    </xf>
    <xf numFmtId="180" fontId="32" fillId="11" borderId="4" xfId="0" applyNumberFormat="1" applyFont="1" applyFill="1" applyBorder="1" applyAlignment="1" applyProtection="1">
      <alignment horizontal="center" vertical="center" wrapText="1"/>
    </xf>
    <xf numFmtId="0" fontId="0" fillId="0" borderId="2" xfId="0" applyBorder="1" applyAlignment="1">
      <alignment horizontal="left" vertical="center" wrapText="1"/>
    </xf>
    <xf numFmtId="0" fontId="32" fillId="2" borderId="11" xfId="0" applyFont="1" applyFill="1" applyBorder="1" applyAlignment="1">
      <alignment vertical="center" wrapText="1"/>
    </xf>
    <xf numFmtId="38" fontId="32" fillId="11" borderId="1" xfId="0" applyNumberFormat="1" applyFont="1" applyFill="1" applyBorder="1" applyAlignment="1" applyProtection="1">
      <alignment horizontal="center" vertical="center" wrapText="1"/>
    </xf>
    <xf numFmtId="0" fontId="32" fillId="2" borderId="2" xfId="0" applyFont="1" applyFill="1" applyBorder="1" applyAlignment="1">
      <alignment horizontal="left" vertical="center" wrapText="1"/>
    </xf>
    <xf numFmtId="0" fontId="32" fillId="11" borderId="9" xfId="0" applyFont="1" applyFill="1" applyBorder="1" applyAlignment="1" applyProtection="1">
      <alignment horizontal="center" vertical="center" wrapText="1"/>
    </xf>
    <xf numFmtId="0" fontId="32" fillId="11" borderId="10" xfId="0" applyFont="1" applyFill="1" applyBorder="1" applyAlignment="1" applyProtection="1">
      <alignment horizontal="center" vertical="center" wrapText="1"/>
    </xf>
    <xf numFmtId="0" fontId="32" fillId="11" borderId="43" xfId="0" applyFont="1" applyFill="1" applyBorder="1" applyAlignment="1" applyProtection="1">
      <alignment horizontal="center" vertical="center" wrapText="1"/>
    </xf>
    <xf numFmtId="0" fontId="32" fillId="11" borderId="35" xfId="0" applyFont="1" applyFill="1" applyBorder="1" applyAlignment="1" applyProtection="1">
      <alignment horizontal="center" vertical="center" wrapText="1"/>
    </xf>
    <xf numFmtId="0" fontId="32" fillId="3" borderId="44" xfId="0" applyFont="1" applyFill="1" applyBorder="1" applyAlignment="1" applyProtection="1">
      <alignment horizontal="left" vertical="center" wrapText="1"/>
      <protection locked="0"/>
    </xf>
    <xf numFmtId="0" fontId="32" fillId="3" borderId="47" xfId="0" applyFont="1" applyFill="1" applyBorder="1" applyAlignment="1" applyProtection="1">
      <alignment horizontal="left" vertical="center" wrapText="1"/>
      <protection locked="0"/>
    </xf>
    <xf numFmtId="0" fontId="32" fillId="3" borderId="37" xfId="0" applyFont="1" applyFill="1" applyBorder="1" applyAlignment="1" applyProtection="1">
      <alignment horizontal="left" vertical="center" wrapText="1"/>
      <protection locked="0"/>
    </xf>
    <xf numFmtId="0" fontId="32" fillId="3" borderId="45" xfId="0" applyFont="1" applyFill="1" applyBorder="1" applyAlignment="1" applyProtection="1">
      <alignment horizontal="left" vertical="center" wrapText="1"/>
      <protection locked="0"/>
    </xf>
    <xf numFmtId="0" fontId="32" fillId="3" borderId="53" xfId="0" applyFont="1" applyFill="1" applyBorder="1" applyAlignment="1" applyProtection="1">
      <alignment horizontal="left" vertical="center" wrapText="1"/>
      <protection locked="0"/>
    </xf>
    <xf numFmtId="0" fontId="32" fillId="3" borderId="38"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center" vertical="center"/>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xf>
    <xf numFmtId="0" fontId="32" fillId="6" borderId="2" xfId="0" applyFont="1" applyFill="1" applyBorder="1" applyAlignment="1">
      <alignment horizontal="left" vertical="center"/>
    </xf>
    <xf numFmtId="0" fontId="74" fillId="9" borderId="5" xfId="0" applyFont="1" applyFill="1" applyBorder="1" applyAlignment="1">
      <alignment horizontal="left" vertical="center"/>
    </xf>
    <xf numFmtId="0" fontId="74" fillId="9" borderId="6" xfId="0" applyFont="1" applyFill="1" applyBorder="1" applyAlignment="1">
      <alignment horizontal="left" vertical="center"/>
    </xf>
    <xf numFmtId="0" fontId="74" fillId="9" borderId="2" xfId="0" applyFont="1" applyFill="1" applyBorder="1" applyAlignment="1">
      <alignment horizontal="left" vertical="center"/>
    </xf>
    <xf numFmtId="0" fontId="32" fillId="2" borderId="14" xfId="0" applyFont="1" applyFill="1" applyBorder="1" applyAlignment="1">
      <alignment horizontal="left" vertical="center" wrapText="1"/>
    </xf>
    <xf numFmtId="0" fontId="32" fillId="2" borderId="14" xfId="0" applyFont="1" applyFill="1" applyBorder="1" applyAlignment="1">
      <alignment horizontal="left" vertical="center"/>
    </xf>
    <xf numFmtId="0" fontId="49" fillId="2" borderId="1" xfId="2" applyFont="1" applyFill="1" applyBorder="1" applyAlignment="1" applyProtection="1">
      <alignment horizontal="center" vertical="center"/>
    </xf>
    <xf numFmtId="0" fontId="47" fillId="0" borderId="1" xfId="2" applyNumberFormat="1" applyFont="1" applyFill="1" applyBorder="1" applyAlignment="1" applyProtection="1">
      <alignment horizontal="center" vertical="center" wrapText="1"/>
    </xf>
    <xf numFmtId="0" fontId="70" fillId="0" borderId="0" xfId="0" applyFont="1" applyAlignment="1" applyProtection="1">
      <alignment vertical="center" wrapText="1"/>
    </xf>
    <xf numFmtId="0" fontId="32" fillId="6" borderId="7" xfId="0" applyFont="1" applyFill="1" applyBorder="1" applyAlignment="1">
      <alignment horizontal="left" vertical="center" wrapText="1"/>
    </xf>
    <xf numFmtId="0" fontId="32" fillId="6" borderId="14" xfId="0" applyFont="1" applyFill="1" applyBorder="1" applyAlignment="1">
      <alignment horizontal="left" vertical="center"/>
    </xf>
    <xf numFmtId="0" fontId="32" fillId="6" borderId="8" xfId="0" applyFont="1" applyFill="1" applyBorder="1" applyAlignment="1">
      <alignment horizontal="left" vertical="center"/>
    </xf>
    <xf numFmtId="0" fontId="32" fillId="6" borderId="9" xfId="0" applyFont="1" applyFill="1" applyBorder="1" applyAlignment="1">
      <alignment horizontal="left" vertical="center"/>
    </xf>
    <xf numFmtId="0" fontId="32" fillId="6" borderId="0" xfId="0" applyFont="1" applyFill="1" applyAlignment="1">
      <alignment horizontal="left" vertical="center"/>
    </xf>
    <xf numFmtId="0" fontId="32" fillId="6" borderId="10" xfId="0" applyFont="1" applyFill="1" applyBorder="1" applyAlignment="1">
      <alignment horizontal="left" vertical="center"/>
    </xf>
    <xf numFmtId="0" fontId="32" fillId="6" borderId="11" xfId="0" applyFont="1" applyFill="1" applyBorder="1" applyAlignment="1">
      <alignment horizontal="left" vertical="center"/>
    </xf>
    <xf numFmtId="0" fontId="32" fillId="6" borderId="19" xfId="0" applyFont="1" applyFill="1" applyBorder="1" applyAlignment="1">
      <alignment horizontal="left" vertical="center"/>
    </xf>
    <xf numFmtId="0" fontId="32" fillId="6" borderId="12" xfId="0" applyFont="1" applyFill="1" applyBorder="1" applyAlignment="1">
      <alignment horizontal="left" vertical="center"/>
    </xf>
    <xf numFmtId="0" fontId="32" fillId="3" borderId="43" xfId="0" applyFont="1" applyFill="1" applyBorder="1" applyAlignment="1" applyProtection="1">
      <alignment horizontal="left" vertical="center" wrapText="1"/>
      <protection locked="0"/>
    </xf>
    <xf numFmtId="0" fontId="32" fillId="3" borderId="52" xfId="0" applyFont="1" applyFill="1" applyBorder="1" applyAlignment="1" applyProtection="1">
      <alignment horizontal="left" vertical="center" wrapText="1"/>
      <protection locked="0"/>
    </xf>
    <xf numFmtId="0" fontId="32" fillId="3" borderId="35" xfId="0" applyFont="1" applyFill="1" applyBorder="1" applyAlignment="1" applyProtection="1">
      <alignment horizontal="left" vertical="center" wrapText="1"/>
      <protection locked="0"/>
    </xf>
    <xf numFmtId="0" fontId="81" fillId="6" borderId="13" xfId="2" applyFont="1" applyFill="1" applyBorder="1" applyAlignment="1">
      <alignment horizontal="left" vertical="center" wrapText="1"/>
    </xf>
    <xf numFmtId="0" fontId="20" fillId="6" borderId="13" xfId="2" applyFont="1" applyFill="1" applyBorder="1" applyAlignment="1">
      <alignment horizontal="left" vertical="center" wrapText="1"/>
    </xf>
    <xf numFmtId="38" fontId="12" fillId="0" borderId="1" xfId="2" applyNumberFormat="1" applyFont="1" applyBorder="1" applyAlignment="1" applyProtection="1">
      <alignment vertical="center" wrapText="1"/>
      <protection locked="0"/>
    </xf>
    <xf numFmtId="0" fontId="28" fillId="2" borderId="20" xfId="2" applyFont="1" applyFill="1" applyBorder="1" applyAlignment="1" applyProtection="1">
      <alignment horizontal="center" vertical="center" wrapText="1"/>
    </xf>
    <xf numFmtId="38" fontId="12" fillId="0" borderId="4" xfId="2" applyNumberFormat="1" applyFont="1" applyBorder="1" applyAlignment="1" applyProtection="1">
      <alignment vertical="center" wrapText="1"/>
      <protection locked="0"/>
    </xf>
    <xf numFmtId="38" fontId="12" fillId="0" borderId="5" xfId="2" applyNumberFormat="1" applyFont="1" applyBorder="1" applyAlignment="1" applyProtection="1">
      <alignment vertical="center" wrapText="1"/>
      <protection locked="0"/>
    </xf>
    <xf numFmtId="38" fontId="12" fillId="0" borderId="6" xfId="2" applyNumberFormat="1" applyFont="1" applyBorder="1" applyAlignment="1" applyProtection="1">
      <alignment vertical="center" wrapText="1"/>
      <protection locked="0"/>
    </xf>
    <xf numFmtId="38" fontId="12" fillId="0" borderId="2" xfId="2" applyNumberFormat="1" applyFont="1" applyBorder="1" applyAlignment="1" applyProtection="1">
      <alignment vertical="center" wrapText="1"/>
      <protection locked="0"/>
    </xf>
    <xf numFmtId="0" fontId="20" fillId="2" borderId="20" xfId="2" applyFont="1" applyFill="1" applyBorder="1" applyAlignment="1" applyProtection="1">
      <alignment horizontal="center" vertical="center" wrapText="1"/>
    </xf>
    <xf numFmtId="38" fontId="12" fillId="0" borderId="11" xfId="2" applyNumberFormat="1" applyFont="1" applyBorder="1" applyAlignment="1" applyProtection="1">
      <alignment vertical="center" wrapText="1"/>
      <protection locked="0"/>
    </xf>
    <xf numFmtId="38" fontId="12" fillId="0" borderId="19" xfId="2" applyNumberFormat="1" applyFont="1" applyBorder="1" applyAlignment="1" applyProtection="1">
      <alignment vertical="center" wrapText="1"/>
      <protection locked="0"/>
    </xf>
    <xf numFmtId="38" fontId="12" fillId="0" borderId="12" xfId="2" applyNumberFormat="1" applyFont="1" applyBorder="1" applyAlignment="1" applyProtection="1">
      <alignment vertical="center" wrapText="1"/>
      <protection locked="0"/>
    </xf>
    <xf numFmtId="0" fontId="16" fillId="0" borderId="0" xfId="2" applyFont="1" applyAlignment="1">
      <alignment vertical="center" wrapText="1"/>
    </xf>
    <xf numFmtId="38" fontId="10" fillId="0" borderId="19" xfId="1" applyFont="1" applyFill="1" applyBorder="1" applyAlignment="1" applyProtection="1">
      <alignment vertical="center" wrapText="1"/>
      <protection locked="0"/>
    </xf>
    <xf numFmtId="0" fontId="21" fillId="0" borderId="0" xfId="2" applyFont="1" applyAlignment="1" applyProtection="1">
      <alignment horizontal="center" vertical="center"/>
    </xf>
    <xf numFmtId="0" fontId="22" fillId="0" borderId="0" xfId="2" applyFont="1" applyAlignment="1" applyProtection="1">
      <alignment horizontal="center" vertical="center"/>
    </xf>
    <xf numFmtId="38" fontId="33" fillId="3" borderId="14" xfId="1" applyFont="1" applyFill="1" applyBorder="1" applyAlignment="1" applyProtection="1">
      <alignment horizontal="right" vertical="center"/>
    </xf>
    <xf numFmtId="38" fontId="33" fillId="3" borderId="0" xfId="1" applyFont="1" applyFill="1" applyBorder="1" applyAlignment="1" applyProtection="1">
      <alignment horizontal="right" vertical="center"/>
    </xf>
    <xf numFmtId="0" fontId="20" fillId="0" borderId="0" xfId="2" applyFont="1" applyAlignment="1" applyProtection="1">
      <alignment horizontal="left" vertical="center" wrapText="1"/>
    </xf>
    <xf numFmtId="0" fontId="20" fillId="2" borderId="39" xfId="2" applyFont="1" applyFill="1" applyBorder="1" applyAlignment="1" applyProtection="1">
      <alignment horizontal="center" vertical="center"/>
    </xf>
    <xf numFmtId="0" fontId="20" fillId="2" borderId="40" xfId="2" applyFont="1" applyFill="1" applyBorder="1" applyAlignment="1" applyProtection="1">
      <alignment horizontal="center" vertical="center"/>
    </xf>
    <xf numFmtId="0" fontId="20" fillId="2" borderId="41" xfId="2" applyFont="1" applyFill="1" applyBorder="1" applyAlignment="1" applyProtection="1">
      <alignment horizontal="center" vertical="center"/>
    </xf>
    <xf numFmtId="0" fontId="53" fillId="2" borderId="1" xfId="5" applyFont="1" applyFill="1" applyBorder="1" applyAlignment="1" applyProtection="1">
      <alignment horizontal="center" vertical="center" wrapText="1"/>
    </xf>
    <xf numFmtId="38" fontId="41" fillId="0" borderId="45" xfId="6" applyFont="1" applyFill="1" applyBorder="1" applyAlignment="1" applyProtection="1">
      <alignment horizontal="left" vertical="center" wrapText="1"/>
      <protection locked="0"/>
    </xf>
    <xf numFmtId="38" fontId="41" fillId="0" borderId="53" xfId="6" applyFont="1" applyFill="1" applyBorder="1" applyAlignment="1" applyProtection="1">
      <alignment horizontal="left" vertical="center" wrapText="1"/>
      <protection locked="0"/>
    </xf>
    <xf numFmtId="38" fontId="41" fillId="0" borderId="38" xfId="6" applyFont="1" applyFill="1" applyBorder="1" applyAlignment="1" applyProtection="1">
      <alignment horizontal="left" vertical="center" wrapText="1"/>
      <protection locked="0"/>
    </xf>
    <xf numFmtId="38" fontId="41" fillId="0" borderId="44" xfId="6" applyFont="1" applyFill="1" applyBorder="1" applyAlignment="1" applyProtection="1">
      <alignment horizontal="left" vertical="center" wrapText="1"/>
      <protection locked="0"/>
    </xf>
    <xf numFmtId="38" fontId="41" fillId="0" borderId="47" xfId="6" applyFont="1" applyFill="1" applyBorder="1" applyAlignment="1" applyProtection="1">
      <alignment horizontal="left" vertical="center" wrapText="1"/>
      <protection locked="0"/>
    </xf>
    <xf numFmtId="38" fontId="41" fillId="0" borderId="37" xfId="6" applyFont="1" applyFill="1" applyBorder="1" applyAlignment="1" applyProtection="1">
      <alignment horizontal="left" vertical="center" wrapText="1"/>
      <protection locked="0"/>
    </xf>
    <xf numFmtId="0" fontId="41" fillId="2" borderId="3" xfId="5" applyFont="1" applyFill="1" applyBorder="1" applyAlignment="1" applyProtection="1">
      <alignment horizontal="center" vertical="center"/>
    </xf>
    <xf numFmtId="0" fontId="41" fillId="2" borderId="4" xfId="5" applyFont="1" applyFill="1" applyBorder="1" applyAlignment="1" applyProtection="1">
      <alignment horizontal="center" vertical="center"/>
    </xf>
    <xf numFmtId="3" fontId="53" fillId="0" borderId="106" xfId="5" applyNumberFormat="1" applyFont="1" applyFill="1" applyBorder="1" applyProtection="1">
      <alignment vertical="center"/>
    </xf>
    <xf numFmtId="3" fontId="53" fillId="0" borderId="107" xfId="5" applyNumberFormat="1" applyFont="1" applyFill="1" applyBorder="1" applyProtection="1">
      <alignment vertical="center"/>
    </xf>
    <xf numFmtId="0" fontId="41" fillId="0" borderId="1" xfId="5" applyFont="1" applyBorder="1" applyAlignment="1" applyProtection="1">
      <alignment horizontal="center" vertical="center" wrapText="1"/>
      <protection locked="0"/>
    </xf>
    <xf numFmtId="14" fontId="41" fillId="0" borderId="1" xfId="0" applyNumberFormat="1" applyFont="1" applyBorder="1" applyAlignment="1" applyProtection="1">
      <alignment horizontal="center" vertical="center" wrapText="1"/>
    </xf>
    <xf numFmtId="0" fontId="53" fillId="0" borderId="45" xfId="5" applyFont="1" applyBorder="1" applyAlignment="1" applyProtection="1">
      <alignment vertical="center" wrapText="1"/>
      <protection locked="0"/>
    </xf>
    <xf numFmtId="0" fontId="53" fillId="0" borderId="53" xfId="5" applyFont="1" applyBorder="1" applyAlignment="1" applyProtection="1">
      <alignment vertical="center" wrapText="1"/>
      <protection locked="0"/>
    </xf>
    <xf numFmtId="0" fontId="53" fillId="0" borderId="38" xfId="5" applyFont="1" applyBorder="1" applyAlignment="1" applyProtection="1">
      <alignment vertical="center" wrapText="1"/>
      <protection locked="0"/>
    </xf>
    <xf numFmtId="3" fontId="53" fillId="0" borderId="108" xfId="5" applyNumberFormat="1" applyFont="1" applyFill="1" applyBorder="1" applyProtection="1">
      <alignment vertical="center"/>
    </xf>
    <xf numFmtId="3" fontId="53" fillId="0" borderId="109" xfId="5" applyNumberFormat="1" applyFont="1" applyFill="1" applyBorder="1" applyProtection="1">
      <alignment vertical="center"/>
    </xf>
    <xf numFmtId="0" fontId="32" fillId="3" borderId="0" xfId="0" applyNumberFormat="1" applyFont="1" applyFill="1" applyAlignment="1" applyProtection="1">
      <alignment horizontal="right" vertical="center"/>
    </xf>
    <xf numFmtId="0" fontId="41" fillId="2" borderId="1" xfId="5" applyFont="1" applyFill="1" applyBorder="1" applyAlignment="1" applyProtection="1">
      <alignment horizontal="center" vertical="center" wrapText="1"/>
    </xf>
    <xf numFmtId="0" fontId="41" fillId="2" borderId="4" xfId="5" applyFont="1" applyFill="1" applyBorder="1" applyAlignment="1" applyProtection="1">
      <alignment horizontal="center" vertical="center" wrapText="1"/>
    </xf>
    <xf numFmtId="38" fontId="41" fillId="0" borderId="1" xfId="0" applyNumberFormat="1" applyFont="1" applyBorder="1" applyAlignment="1" applyProtection="1">
      <alignment vertical="center" wrapText="1"/>
    </xf>
    <xf numFmtId="0" fontId="62" fillId="0" borderId="0" xfId="0" applyFont="1" applyBorder="1" applyAlignment="1" applyProtection="1">
      <alignment vertical="center" wrapText="1"/>
    </xf>
    <xf numFmtId="0" fontId="28" fillId="2" borderId="7" xfId="2" applyFont="1" applyFill="1" applyBorder="1" applyAlignment="1" applyProtection="1">
      <alignment horizontal="center" vertical="center" wrapText="1"/>
    </xf>
    <xf numFmtId="0" fontId="28" fillId="2" borderId="8" xfId="2" applyFont="1" applyFill="1" applyBorder="1" applyAlignment="1" applyProtection="1">
      <alignment horizontal="center" vertical="center" wrapText="1"/>
    </xf>
    <xf numFmtId="0" fontId="51" fillId="3" borderId="0" xfId="2" applyFont="1" applyFill="1" applyAlignment="1" applyProtection="1">
      <alignment horizontal="left" vertical="center" wrapText="1"/>
    </xf>
    <xf numFmtId="0" fontId="53" fillId="6" borderId="0" xfId="2" applyFont="1" applyFill="1" applyBorder="1" applyAlignment="1" applyProtection="1">
      <alignment vertical="top" wrapText="1"/>
    </xf>
    <xf numFmtId="0" fontId="54" fillId="0" borderId="46" xfId="2" applyFont="1" applyBorder="1" applyAlignment="1" applyProtection="1">
      <alignment horizontal="center" vertical="center" wrapText="1" shrinkToFit="1"/>
      <protection locked="0"/>
    </xf>
    <xf numFmtId="0" fontId="54" fillId="0" borderId="50" xfId="2" applyFont="1" applyBorder="1" applyAlignment="1" applyProtection="1">
      <alignment horizontal="center" vertical="center" wrapText="1" shrinkToFit="1"/>
      <protection locked="0"/>
    </xf>
    <xf numFmtId="0" fontId="105" fillId="3" borderId="0" xfId="2" applyFont="1" applyFill="1" applyAlignment="1" applyProtection="1">
      <alignment vertical="center" wrapText="1"/>
    </xf>
    <xf numFmtId="0" fontId="55" fillId="0" borderId="19" xfId="2" applyFont="1" applyBorder="1" applyAlignment="1" applyProtection="1">
      <alignment horizontal="center" vertical="center" wrapText="1"/>
    </xf>
    <xf numFmtId="0" fontId="28" fillId="2" borderId="5" xfId="2" applyFont="1" applyFill="1" applyBorder="1" applyAlignment="1" applyProtection="1">
      <alignment horizontal="center" vertical="center" wrapText="1"/>
    </xf>
    <xf numFmtId="0" fontId="28" fillId="2" borderId="6" xfId="2" applyFont="1" applyFill="1" applyBorder="1" applyAlignment="1" applyProtection="1">
      <alignment horizontal="center" vertical="center" wrapText="1"/>
    </xf>
    <xf numFmtId="0" fontId="28" fillId="2" borderId="2" xfId="2" applyFont="1" applyFill="1" applyBorder="1" applyAlignment="1" applyProtection="1">
      <alignment horizontal="center" vertical="center" wrapText="1"/>
    </xf>
    <xf numFmtId="0" fontId="47" fillId="3" borderId="5" xfId="2" applyFont="1" applyFill="1" applyBorder="1" applyAlignment="1" applyProtection="1">
      <alignment horizontal="left" vertical="center" wrapText="1"/>
      <protection locked="0"/>
    </xf>
    <xf numFmtId="0" fontId="47" fillId="3" borderId="6" xfId="2" applyFont="1" applyFill="1" applyBorder="1" applyAlignment="1" applyProtection="1">
      <alignment horizontal="left" vertical="center" wrapText="1"/>
      <protection locked="0"/>
    </xf>
    <xf numFmtId="0" fontId="47" fillId="3" borderId="2" xfId="2" applyFont="1" applyFill="1" applyBorder="1" applyAlignment="1" applyProtection="1">
      <alignment horizontal="left" vertical="center" wrapText="1"/>
      <protection locked="0"/>
    </xf>
    <xf numFmtId="0" fontId="28" fillId="2" borderId="5" xfId="2" applyFont="1" applyFill="1" applyBorder="1" applyAlignment="1" applyProtection="1">
      <alignment horizontal="center" vertical="center"/>
    </xf>
    <xf numFmtId="0" fontId="28" fillId="2" borderId="6" xfId="2" applyFont="1" applyFill="1" applyBorder="1" applyAlignment="1" applyProtection="1">
      <alignment horizontal="center" vertical="center"/>
    </xf>
    <xf numFmtId="0" fontId="28" fillId="2" borderId="2" xfId="2" applyFont="1" applyFill="1" applyBorder="1" applyAlignment="1" applyProtection="1">
      <alignment horizontal="center" vertical="center"/>
    </xf>
    <xf numFmtId="0" fontId="78" fillId="3" borderId="0" xfId="2" applyFont="1" applyFill="1" applyAlignment="1" applyProtection="1">
      <alignment horizontal="center" vertical="center"/>
    </xf>
    <xf numFmtId="0" fontId="41" fillId="0" borderId="5" xfId="2" applyNumberFormat="1" applyFont="1" applyFill="1" applyBorder="1" applyAlignment="1" applyProtection="1">
      <alignment horizontal="center" vertical="center" wrapText="1"/>
    </xf>
    <xf numFmtId="0" fontId="41" fillId="0" borderId="6" xfId="2" applyNumberFormat="1" applyFont="1" applyFill="1" applyBorder="1" applyAlignment="1" applyProtection="1">
      <alignment horizontal="center" vertical="center" wrapText="1"/>
    </xf>
    <xf numFmtId="0" fontId="41" fillId="0" borderId="2" xfId="2" applyNumberFormat="1" applyFont="1" applyFill="1" applyBorder="1" applyAlignment="1" applyProtection="1">
      <alignment horizontal="center" vertical="center" wrapText="1"/>
    </xf>
    <xf numFmtId="0" fontId="53" fillId="2" borderId="3" xfId="5" applyFont="1" applyFill="1" applyBorder="1" applyAlignment="1" applyProtection="1">
      <alignment horizontal="center" vertical="center" wrapText="1"/>
    </xf>
    <xf numFmtId="0" fontId="53" fillId="2" borderId="4" xfId="5" applyFont="1" applyFill="1" applyBorder="1" applyAlignment="1" applyProtection="1">
      <alignment horizontal="center" vertical="center" wrapText="1"/>
    </xf>
    <xf numFmtId="0" fontId="53" fillId="2" borderId="7" xfId="5" applyFont="1" applyFill="1" applyBorder="1" applyAlignment="1" applyProtection="1">
      <alignment horizontal="center" vertical="center" wrapText="1"/>
    </xf>
    <xf numFmtId="0" fontId="53" fillId="2" borderId="14" xfId="5" applyFont="1" applyFill="1" applyBorder="1" applyAlignment="1" applyProtection="1">
      <alignment horizontal="center" vertical="center" wrapText="1"/>
    </xf>
    <xf numFmtId="0" fontId="53" fillId="2" borderId="8" xfId="5" applyFont="1" applyFill="1" applyBorder="1" applyAlignment="1" applyProtection="1">
      <alignment horizontal="center" vertical="center" wrapText="1"/>
    </xf>
    <xf numFmtId="0" fontId="53" fillId="2" borderId="11" xfId="5" applyFont="1" applyFill="1" applyBorder="1" applyAlignment="1" applyProtection="1">
      <alignment horizontal="center" vertical="center" wrapText="1"/>
    </xf>
    <xf numFmtId="0" fontId="53" fillId="2" borderId="19" xfId="5" applyFont="1" applyFill="1" applyBorder="1" applyAlignment="1" applyProtection="1">
      <alignment horizontal="center" vertical="center" wrapText="1"/>
    </xf>
    <xf numFmtId="0" fontId="53" fillId="2" borderId="12" xfId="5" applyFont="1" applyFill="1" applyBorder="1" applyAlignment="1" applyProtection="1">
      <alignment horizontal="center" vertical="center" wrapText="1"/>
    </xf>
    <xf numFmtId="0" fontId="53" fillId="0" borderId="43" xfId="5" applyFont="1" applyBorder="1" applyAlignment="1" applyProtection="1">
      <alignment vertical="center" wrapText="1"/>
      <protection locked="0"/>
    </xf>
    <xf numFmtId="0" fontId="53" fillId="0" borderId="52" xfId="5" applyFont="1" applyBorder="1" applyAlignment="1" applyProtection="1">
      <alignment vertical="center" wrapText="1"/>
      <protection locked="0"/>
    </xf>
    <xf numFmtId="0" fontId="53" fillId="0" borderId="35" xfId="5" applyFont="1" applyBorder="1" applyAlignment="1" applyProtection="1">
      <alignment vertical="center" wrapText="1"/>
      <protection locked="0"/>
    </xf>
    <xf numFmtId="0" fontId="53" fillId="0" borderId="44" xfId="5" applyFont="1" applyBorder="1" applyAlignment="1" applyProtection="1">
      <alignment vertical="center" wrapText="1"/>
      <protection locked="0"/>
    </xf>
    <xf numFmtId="0" fontId="53" fillId="0" borderId="47" xfId="5" applyFont="1" applyBorder="1" applyAlignment="1" applyProtection="1">
      <alignment vertical="center" wrapText="1"/>
      <protection locked="0"/>
    </xf>
    <xf numFmtId="0" fontId="53" fillId="0" borderId="37" xfId="5" applyFont="1" applyBorder="1" applyAlignment="1" applyProtection="1">
      <alignment vertical="center" wrapText="1"/>
      <protection locked="0"/>
    </xf>
    <xf numFmtId="0" fontId="41" fillId="2" borderId="1"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3" xfId="5" applyFont="1" applyFill="1" applyBorder="1" applyAlignment="1" applyProtection="1">
      <alignment horizontal="center" vertical="center" wrapText="1"/>
    </xf>
    <xf numFmtId="0" fontId="41" fillId="12" borderId="3" xfId="0" applyFont="1" applyFill="1" applyBorder="1" applyAlignment="1" applyProtection="1">
      <alignment horizontal="center" vertical="center" wrapText="1"/>
    </xf>
    <xf numFmtId="0" fontId="41" fillId="12" borderId="4" xfId="0" applyFont="1" applyFill="1" applyBorder="1" applyAlignment="1" applyProtection="1">
      <alignment horizontal="center" vertical="center" wrapText="1"/>
    </xf>
    <xf numFmtId="0" fontId="53" fillId="2" borderId="0" xfId="5" applyFont="1" applyFill="1" applyBorder="1" applyAlignment="1" applyProtection="1">
      <alignment horizontal="center" vertical="center" wrapText="1"/>
    </xf>
    <xf numFmtId="0" fontId="53" fillId="2" borderId="10" xfId="5" applyFont="1" applyFill="1" applyBorder="1" applyAlignment="1" applyProtection="1">
      <alignment horizontal="center" vertical="center" wrapText="1"/>
    </xf>
    <xf numFmtId="0" fontId="56" fillId="0" borderId="0" xfId="5" applyFont="1" applyProtection="1">
      <alignment vertical="center"/>
    </xf>
    <xf numFmtId="0" fontId="56" fillId="0" borderId="19" xfId="5" applyFont="1" applyBorder="1" applyProtection="1">
      <alignment vertical="center"/>
    </xf>
    <xf numFmtId="0" fontId="41" fillId="2" borderId="82" xfId="5" applyFont="1" applyFill="1" applyBorder="1" applyAlignment="1" applyProtection="1">
      <alignment horizontal="center" vertical="center"/>
    </xf>
    <xf numFmtId="0" fontId="41" fillId="2" borderId="83" xfId="5" applyFont="1" applyFill="1" applyBorder="1" applyAlignment="1" applyProtection="1">
      <alignment horizontal="center" vertical="center"/>
    </xf>
    <xf numFmtId="0" fontId="41" fillId="2" borderId="74" xfId="5" applyFont="1" applyFill="1" applyBorder="1" applyAlignment="1" applyProtection="1">
      <alignment horizontal="center" vertical="center"/>
    </xf>
    <xf numFmtId="0" fontId="41" fillId="2" borderId="80" xfId="5" applyFont="1" applyFill="1" applyBorder="1" applyAlignment="1" applyProtection="1">
      <alignment vertical="center" wrapText="1"/>
    </xf>
    <xf numFmtId="0" fontId="41" fillId="2" borderId="81" xfId="5" applyFont="1" applyFill="1" applyBorder="1" applyAlignment="1" applyProtection="1">
      <alignment vertical="center" wrapText="1"/>
    </xf>
    <xf numFmtId="0" fontId="41" fillId="2" borderId="95" xfId="5" applyFont="1" applyFill="1" applyBorder="1" applyAlignment="1" applyProtection="1">
      <alignment horizontal="center" vertical="center" wrapText="1"/>
    </xf>
    <xf numFmtId="0" fontId="41" fillId="2" borderId="96" xfId="5" applyFont="1" applyFill="1" applyBorder="1" applyAlignment="1" applyProtection="1">
      <alignment horizontal="center" vertical="center" wrapText="1"/>
    </xf>
    <xf numFmtId="0" fontId="41" fillId="2" borderId="89" xfId="5" applyFont="1" applyFill="1" applyBorder="1" applyAlignment="1" applyProtection="1">
      <alignment vertical="center" wrapText="1"/>
    </xf>
    <xf numFmtId="0" fontId="41" fillId="2" borderId="72" xfId="5" applyFont="1" applyFill="1" applyBorder="1" applyAlignment="1" applyProtection="1">
      <alignment vertical="center" wrapText="1"/>
    </xf>
    <xf numFmtId="0" fontId="41" fillId="0" borderId="45" xfId="5" applyFont="1" applyBorder="1" applyAlignment="1" applyProtection="1">
      <alignment vertical="center" wrapText="1"/>
      <protection locked="0"/>
    </xf>
    <xf numFmtId="0" fontId="41" fillId="0" borderId="38" xfId="5" applyFont="1" applyBorder="1" applyAlignment="1" applyProtection="1">
      <alignment vertical="center" wrapText="1"/>
      <protection locked="0"/>
    </xf>
    <xf numFmtId="0" fontId="41" fillId="2" borderId="67" xfId="5" applyFont="1" applyFill="1" applyBorder="1" applyAlignment="1" applyProtection="1">
      <alignment horizontal="center" vertical="center"/>
    </xf>
    <xf numFmtId="0" fontId="41" fillId="2" borderId="68" xfId="5" applyFont="1" applyFill="1" applyBorder="1" applyAlignment="1" applyProtection="1">
      <alignment horizontal="center" vertical="center"/>
    </xf>
    <xf numFmtId="0" fontId="41" fillId="2" borderId="65" xfId="5" applyFont="1" applyFill="1" applyBorder="1" applyAlignment="1" applyProtection="1">
      <alignment horizontal="center" vertical="center" wrapText="1"/>
    </xf>
    <xf numFmtId="0" fontId="41" fillId="2" borderId="69" xfId="5" applyFont="1" applyFill="1" applyBorder="1" applyAlignment="1" applyProtection="1">
      <alignment horizontal="center" vertical="center" wrapText="1"/>
    </xf>
    <xf numFmtId="0" fontId="41" fillId="2" borderId="66" xfId="5" applyFont="1" applyFill="1" applyBorder="1" applyAlignment="1" applyProtection="1">
      <alignment horizontal="center" vertical="center" wrapText="1"/>
    </xf>
    <xf numFmtId="0" fontId="41" fillId="2" borderId="70" xfId="5" applyFont="1" applyFill="1" applyBorder="1" applyAlignment="1" applyProtection="1">
      <alignment horizontal="center" vertical="center" wrapText="1"/>
    </xf>
    <xf numFmtId="0" fontId="41" fillId="0" borderId="45" xfId="5" applyFont="1" applyBorder="1" applyAlignment="1" applyProtection="1">
      <alignment horizontal="left" vertical="center" wrapText="1"/>
      <protection locked="0"/>
    </xf>
    <xf numFmtId="0" fontId="41" fillId="0" borderId="53" xfId="5" applyFont="1" applyBorder="1" applyAlignment="1" applyProtection="1">
      <alignment horizontal="left" vertical="center" wrapText="1"/>
      <protection locked="0"/>
    </xf>
    <xf numFmtId="0" fontId="41" fillId="0" borderId="38" xfId="5" applyFont="1" applyBorder="1" applyAlignment="1" applyProtection="1">
      <alignment horizontal="left" vertical="center" wrapText="1"/>
      <protection locked="0"/>
    </xf>
    <xf numFmtId="0" fontId="41" fillId="2" borderId="98" xfId="5" applyFont="1" applyFill="1" applyBorder="1" applyAlignment="1" applyProtection="1">
      <alignment vertical="center" wrapText="1"/>
    </xf>
    <xf numFmtId="0" fontId="41" fillId="2" borderId="99" xfId="5" applyFont="1" applyFill="1" applyBorder="1" applyAlignment="1" applyProtection="1">
      <alignment vertical="center" wrapText="1"/>
    </xf>
    <xf numFmtId="0" fontId="41" fillId="0" borderId="44" xfId="5" applyFont="1" applyBorder="1" applyAlignment="1" applyProtection="1">
      <alignment vertical="center" wrapText="1"/>
      <protection locked="0"/>
    </xf>
    <xf numFmtId="0" fontId="41" fillId="0" borderId="37" xfId="5" applyFont="1" applyBorder="1" applyAlignment="1" applyProtection="1">
      <alignment vertical="center" wrapText="1"/>
      <protection locked="0"/>
    </xf>
    <xf numFmtId="0" fontId="53" fillId="6" borderId="3" xfId="5" applyFont="1" applyFill="1" applyBorder="1" applyProtection="1">
      <alignment vertical="center"/>
    </xf>
    <xf numFmtId="0" fontId="53" fillId="6" borderId="4" xfId="5" applyFont="1" applyFill="1" applyBorder="1" applyProtection="1">
      <alignment vertical="center"/>
    </xf>
    <xf numFmtId="0" fontId="41" fillId="0" borderId="44" xfId="5" applyFont="1" applyBorder="1" applyAlignment="1" applyProtection="1">
      <alignment horizontal="left" vertical="center" wrapText="1"/>
      <protection locked="0"/>
    </xf>
    <xf numFmtId="0" fontId="41" fillId="0" borderId="47" xfId="5" applyFont="1" applyBorder="1" applyAlignment="1" applyProtection="1">
      <alignment horizontal="left" vertical="center" wrapText="1"/>
      <protection locked="0"/>
    </xf>
    <xf numFmtId="0" fontId="41" fillId="0" borderId="37" xfId="5" applyFont="1" applyBorder="1" applyAlignment="1" applyProtection="1">
      <alignment horizontal="left" vertical="center" wrapText="1"/>
      <protection locked="0"/>
    </xf>
    <xf numFmtId="0" fontId="41" fillId="0" borderId="43" xfId="5" applyFont="1" applyBorder="1" applyAlignment="1" applyProtection="1">
      <alignment horizontal="left" vertical="center" wrapText="1"/>
      <protection locked="0"/>
    </xf>
    <xf numFmtId="0" fontId="41" fillId="0" borderId="52" xfId="5" applyFont="1" applyBorder="1" applyAlignment="1" applyProtection="1">
      <alignment horizontal="left" vertical="center" wrapText="1"/>
      <protection locked="0"/>
    </xf>
    <xf numFmtId="0" fontId="41" fillId="0" borderId="35" xfId="5" applyFont="1" applyBorder="1" applyAlignment="1" applyProtection="1">
      <alignment horizontal="left" vertical="center" wrapText="1"/>
      <protection locked="0"/>
    </xf>
    <xf numFmtId="38" fontId="41" fillId="0" borderId="43" xfId="6" applyFont="1" applyFill="1" applyBorder="1" applyAlignment="1" applyProtection="1">
      <alignment horizontal="left" vertical="center" wrapText="1"/>
      <protection locked="0"/>
    </xf>
    <xf numFmtId="38" fontId="41" fillId="0" borderId="52" xfId="6" applyFont="1" applyFill="1" applyBorder="1" applyAlignment="1" applyProtection="1">
      <alignment horizontal="left" vertical="center" wrapText="1"/>
      <protection locked="0"/>
    </xf>
    <xf numFmtId="38" fontId="41" fillId="0" borderId="35" xfId="6" applyFont="1" applyFill="1" applyBorder="1" applyAlignment="1" applyProtection="1">
      <alignment horizontal="left" vertical="center" wrapText="1"/>
      <protection locked="0"/>
    </xf>
    <xf numFmtId="0" fontId="53" fillId="6" borderId="3" xfId="2" applyFont="1" applyFill="1" applyBorder="1" applyAlignment="1">
      <alignment horizontal="left" vertical="top" wrapText="1"/>
    </xf>
    <xf numFmtId="0" fontId="53" fillId="6" borderId="13" xfId="2" applyFont="1" applyFill="1" applyBorder="1" applyAlignment="1">
      <alignment horizontal="left" vertical="top" wrapText="1"/>
    </xf>
    <xf numFmtId="0" fontId="53" fillId="6" borderId="4" xfId="2" applyFont="1" applyFill="1" applyBorder="1" applyAlignment="1">
      <alignment horizontal="left" vertical="top" wrapText="1"/>
    </xf>
    <xf numFmtId="0" fontId="53" fillId="6" borderId="3" xfId="5" applyFont="1" applyFill="1" applyBorder="1" applyAlignment="1" applyProtection="1">
      <alignment horizontal="left" vertical="top" wrapText="1"/>
    </xf>
    <xf numFmtId="0" fontId="53" fillId="6" borderId="13" xfId="5" applyFont="1" applyFill="1" applyBorder="1" applyAlignment="1" applyProtection="1">
      <alignment horizontal="left" vertical="top"/>
    </xf>
    <xf numFmtId="0" fontId="53" fillId="6" borderId="4" xfId="5" applyFont="1" applyFill="1" applyBorder="1" applyAlignment="1" applyProtection="1">
      <alignment horizontal="left" vertical="top"/>
    </xf>
    <xf numFmtId="38" fontId="41" fillId="0" borderId="103" xfId="5" applyNumberFormat="1" applyFont="1" applyFill="1" applyBorder="1" applyAlignment="1" applyProtection="1">
      <alignment vertical="center" wrapText="1"/>
    </xf>
    <xf numFmtId="38" fontId="41" fillId="0" borderId="104" xfId="5" applyNumberFormat="1" applyFont="1" applyFill="1" applyBorder="1" applyAlignment="1" applyProtection="1">
      <alignment vertical="center" wrapText="1"/>
    </xf>
    <xf numFmtId="0" fontId="41" fillId="2" borderId="92" xfId="5" applyFont="1" applyFill="1" applyBorder="1" applyAlignment="1" applyProtection="1">
      <alignment horizontal="center" vertical="center" wrapText="1"/>
    </xf>
    <xf numFmtId="0" fontId="41" fillId="2" borderId="101" xfId="5" applyFont="1" applyFill="1" applyBorder="1" applyAlignment="1" applyProtection="1">
      <alignment horizontal="center" vertical="center" wrapText="1"/>
    </xf>
    <xf numFmtId="0" fontId="41" fillId="15" borderId="105" xfId="5" applyFont="1" applyFill="1" applyBorder="1" applyAlignment="1" applyProtection="1">
      <alignment horizontal="center" vertical="center" wrapText="1"/>
    </xf>
    <xf numFmtId="0" fontId="41" fillId="15" borderId="4" xfId="5" applyFont="1" applyFill="1" applyBorder="1" applyAlignment="1" applyProtection="1">
      <alignment horizontal="center" vertical="center" wrapText="1"/>
    </xf>
    <xf numFmtId="0" fontId="41" fillId="2" borderId="105" xfId="5" applyFont="1" applyFill="1" applyBorder="1" applyAlignment="1" applyProtection="1">
      <alignment horizontal="center" vertical="center" wrapText="1"/>
    </xf>
    <xf numFmtId="0" fontId="41" fillId="0" borderId="43" xfId="5" applyFont="1" applyBorder="1" applyAlignment="1" applyProtection="1">
      <alignment vertical="center" wrapText="1"/>
      <protection locked="0"/>
    </xf>
    <xf numFmtId="0" fontId="41" fillId="0" borderId="35" xfId="5" applyFont="1" applyBorder="1" applyAlignment="1" applyProtection="1">
      <alignment vertical="center" wrapText="1"/>
      <protection locked="0"/>
    </xf>
    <xf numFmtId="0" fontId="111" fillId="0" borderId="1" xfId="2" applyFont="1" applyFill="1" applyBorder="1" applyAlignment="1" applyProtection="1">
      <alignment horizontal="center" vertical="center" wrapText="1"/>
      <protection locked="0"/>
    </xf>
    <xf numFmtId="0" fontId="57" fillId="0" borderId="0" xfId="2" applyFont="1" applyBorder="1" applyAlignment="1" applyProtection="1">
      <alignment horizontal="left" vertical="center" wrapText="1"/>
    </xf>
    <xf numFmtId="0" fontId="57" fillId="0" borderId="19" xfId="2" applyFont="1" applyBorder="1" applyAlignment="1" applyProtection="1">
      <alignment horizontal="left" vertical="center" wrapText="1"/>
    </xf>
    <xf numFmtId="0" fontId="53" fillId="0" borderId="6" xfId="2" applyFont="1" applyBorder="1">
      <alignment vertical="center"/>
    </xf>
    <xf numFmtId="0" fontId="65" fillId="0" borderId="1" xfId="2" applyFont="1" applyBorder="1" applyAlignment="1" applyProtection="1">
      <alignment horizontal="center" vertical="center" wrapText="1"/>
    </xf>
    <xf numFmtId="0" fontId="111" fillId="0" borderId="1" xfId="2" applyFont="1" applyFill="1" applyBorder="1" applyAlignment="1" applyProtection="1">
      <alignment horizontal="left" vertical="center" wrapText="1"/>
      <protection locked="0"/>
    </xf>
    <xf numFmtId="177" fontId="111" fillId="0" borderId="1" xfId="2" applyNumberFormat="1" applyFont="1" applyFill="1" applyBorder="1" applyAlignment="1" applyProtection="1">
      <alignment horizontal="left" vertical="center" wrapText="1"/>
      <protection locked="0"/>
    </xf>
    <xf numFmtId="0" fontId="72" fillId="4" borderId="5" xfId="0" applyFont="1" applyFill="1" applyBorder="1">
      <alignment vertical="center"/>
    </xf>
    <xf numFmtId="0" fontId="72" fillId="4" borderId="6" xfId="0" applyFont="1" applyFill="1" applyBorder="1">
      <alignment vertical="center"/>
    </xf>
    <xf numFmtId="0" fontId="72" fillId="4" borderId="2" xfId="0" applyFont="1" applyFill="1" applyBorder="1">
      <alignment vertical="center"/>
    </xf>
    <xf numFmtId="0" fontId="66" fillId="2" borderId="5" xfId="2" applyFont="1" applyFill="1" applyBorder="1" applyAlignment="1" applyProtection="1">
      <alignment horizontal="center" vertical="center"/>
    </xf>
    <xf numFmtId="0" fontId="66" fillId="2" borderId="6" xfId="2" applyFont="1" applyFill="1" applyBorder="1" applyAlignment="1" applyProtection="1">
      <alignment horizontal="center" vertical="center"/>
    </xf>
    <xf numFmtId="0" fontId="66" fillId="2" borderId="2" xfId="2" applyFont="1" applyFill="1" applyBorder="1" applyAlignment="1" applyProtection="1">
      <alignment horizontal="center" vertical="center"/>
    </xf>
    <xf numFmtId="0" fontId="53" fillId="6" borderId="11" xfId="2" applyFont="1" applyFill="1" applyBorder="1">
      <alignment vertical="center"/>
    </xf>
    <xf numFmtId="0" fontId="53" fillId="6" borderId="19" xfId="2" applyFont="1" applyFill="1" applyBorder="1">
      <alignment vertical="center"/>
    </xf>
    <xf numFmtId="0" fontId="53" fillId="6" borderId="12" xfId="2" applyFont="1" applyFill="1" applyBorder="1">
      <alignment vertical="center"/>
    </xf>
    <xf numFmtId="0" fontId="87" fillId="0" borderId="6" xfId="7" applyFont="1" applyBorder="1" applyAlignment="1" applyProtection="1">
      <alignment horizontal="center" vertical="center"/>
    </xf>
    <xf numFmtId="0" fontId="53" fillId="6" borderId="9" xfId="2" applyFont="1" applyFill="1" applyBorder="1">
      <alignment vertical="center"/>
    </xf>
    <xf numFmtId="0" fontId="53" fillId="6" borderId="0" xfId="2" applyFont="1" applyFill="1">
      <alignment vertical="center"/>
    </xf>
    <xf numFmtId="0" fontId="53" fillId="6" borderId="10" xfId="2" applyFont="1" applyFill="1" applyBorder="1">
      <alignment vertical="center"/>
    </xf>
    <xf numFmtId="0" fontId="66" fillId="2" borderId="1" xfId="2" applyFont="1" applyFill="1" applyBorder="1" applyAlignment="1" applyProtection="1">
      <alignment horizontal="center" vertical="center" wrapText="1"/>
    </xf>
    <xf numFmtId="0" fontId="111" fillId="2" borderId="1" xfId="2" applyFont="1" applyFill="1" applyBorder="1" applyAlignment="1" applyProtection="1">
      <alignment horizontal="center" vertical="center" wrapText="1"/>
    </xf>
    <xf numFmtId="0" fontId="65" fillId="2" borderId="1" xfId="2" applyFont="1" applyFill="1" applyBorder="1" applyAlignment="1" applyProtection="1">
      <alignment horizontal="center" vertical="center"/>
    </xf>
    <xf numFmtId="0" fontId="66" fillId="2" borderId="1" xfId="2" applyFont="1" applyFill="1" applyBorder="1" applyAlignment="1" applyProtection="1">
      <alignment horizontal="center" vertical="center"/>
    </xf>
    <xf numFmtId="0" fontId="111" fillId="0" borderId="5" xfId="2" applyNumberFormat="1" applyFont="1" applyFill="1" applyBorder="1" applyAlignment="1" applyProtection="1">
      <alignment horizontal="left" vertical="center" wrapText="1"/>
    </xf>
    <xf numFmtId="0" fontId="111" fillId="0" borderId="6" xfId="2" applyNumberFormat="1" applyFont="1" applyFill="1" applyBorder="1" applyAlignment="1" applyProtection="1">
      <alignment horizontal="left" vertical="center" wrapText="1"/>
    </xf>
    <xf numFmtId="0" fontId="111" fillId="0" borderId="2" xfId="2" applyNumberFormat="1" applyFont="1" applyFill="1" applyBorder="1" applyAlignment="1" applyProtection="1">
      <alignment horizontal="left" vertical="center" wrapText="1"/>
    </xf>
    <xf numFmtId="0" fontId="66" fillId="2" borderId="1" xfId="2" applyFont="1" applyFill="1" applyBorder="1" applyAlignment="1">
      <alignment horizontal="center" vertical="center" wrapText="1"/>
    </xf>
    <xf numFmtId="0" fontId="103" fillId="4" borderId="5" xfId="0" applyFont="1" applyFill="1" applyBorder="1" applyAlignment="1">
      <alignment horizontal="left" vertical="center"/>
    </xf>
    <xf numFmtId="0" fontId="103" fillId="4" borderId="6" xfId="0" applyFont="1" applyFill="1" applyBorder="1" applyAlignment="1">
      <alignment horizontal="left" vertical="center"/>
    </xf>
    <xf numFmtId="0" fontId="103" fillId="4" borderId="2" xfId="0" applyFont="1" applyFill="1" applyBorder="1" applyAlignment="1">
      <alignment horizontal="left" vertical="center"/>
    </xf>
    <xf numFmtId="0" fontId="28" fillId="6" borderId="5" xfId="2" applyFont="1" applyFill="1" applyBorder="1" applyAlignment="1">
      <alignment horizontal="left" vertical="center"/>
    </xf>
    <xf numFmtId="0" fontId="28" fillId="6" borderId="6" xfId="2" applyFont="1" applyFill="1" applyBorder="1" applyAlignment="1">
      <alignment horizontal="left" vertical="center"/>
    </xf>
    <xf numFmtId="0" fontId="28" fillId="6" borderId="2" xfId="2" applyFont="1" applyFill="1" applyBorder="1" applyAlignment="1">
      <alignment horizontal="left" vertical="center"/>
    </xf>
    <xf numFmtId="0" fontId="47" fillId="0" borderId="1" xfId="2" applyFont="1" applyBorder="1" applyAlignment="1">
      <alignment horizontal="left" vertical="center" wrapText="1"/>
    </xf>
    <xf numFmtId="49" fontId="47" fillId="0" borderId="5" xfId="2" applyNumberFormat="1" applyFont="1" applyBorder="1" applyAlignment="1">
      <alignment horizontal="left" vertical="center" wrapText="1"/>
    </xf>
    <xf numFmtId="49" fontId="47" fillId="0" borderId="2" xfId="2" applyNumberFormat="1" applyFont="1" applyBorder="1" applyAlignment="1">
      <alignment horizontal="left" vertical="center" wrapText="1"/>
    </xf>
    <xf numFmtId="0" fontId="103" fillId="4" borderId="5" xfId="0" applyFont="1" applyFill="1" applyBorder="1">
      <alignment vertical="center"/>
    </xf>
    <xf numFmtId="0" fontId="103" fillId="4" borderId="6" xfId="0" applyFont="1" applyFill="1" applyBorder="1">
      <alignment vertical="center"/>
    </xf>
    <xf numFmtId="0" fontId="103" fillId="4" borderId="2" xfId="0" applyFont="1" applyFill="1" applyBorder="1">
      <alignment vertical="center"/>
    </xf>
    <xf numFmtId="0" fontId="28" fillId="2" borderId="1" xfId="2" applyFont="1" applyFill="1" applyBorder="1" applyAlignment="1" applyProtection="1">
      <alignment horizontal="left" vertical="center" wrapText="1"/>
    </xf>
    <xf numFmtId="0" fontId="28" fillId="2" borderId="1" xfId="2" applyFont="1" applyFill="1" applyBorder="1" applyAlignment="1" applyProtection="1">
      <alignment horizontal="left" vertical="center"/>
    </xf>
    <xf numFmtId="0" fontId="28" fillId="2" borderId="3" xfId="2" applyFont="1" applyFill="1" applyBorder="1" applyAlignment="1" applyProtection="1">
      <alignment horizontal="center" vertical="center" wrapText="1"/>
    </xf>
    <xf numFmtId="0" fontId="28" fillId="2" borderId="4" xfId="2" applyFont="1" applyFill="1" applyBorder="1" applyAlignment="1" applyProtection="1">
      <alignment horizontal="center" vertical="center" wrapText="1"/>
    </xf>
    <xf numFmtId="0" fontId="28" fillId="6" borderId="7" xfId="2" applyFont="1" applyFill="1" applyBorder="1" applyProtection="1">
      <alignment vertical="center"/>
    </xf>
    <xf numFmtId="0" fontId="28" fillId="6" borderId="14" xfId="2" applyFont="1" applyFill="1" applyBorder="1" applyProtection="1">
      <alignment vertical="center"/>
    </xf>
    <xf numFmtId="0" fontId="28" fillId="6" borderId="8" xfId="2" applyFont="1" applyFill="1" applyBorder="1" applyProtection="1">
      <alignment vertical="center"/>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28" fillId="2" borderId="3" xfId="2" applyFont="1" applyFill="1" applyBorder="1" applyAlignment="1" applyProtection="1">
      <alignment horizontal="center" vertical="center"/>
    </xf>
    <xf numFmtId="0" fontId="28" fillId="2" borderId="4" xfId="2" applyFont="1" applyFill="1" applyBorder="1" applyAlignment="1" applyProtection="1">
      <alignment horizontal="center" vertical="center"/>
    </xf>
    <xf numFmtId="9" fontId="28" fillId="2" borderId="3" xfId="8" applyFont="1" applyFill="1" applyBorder="1" applyAlignment="1" applyProtection="1">
      <alignment horizontal="center" vertical="center"/>
    </xf>
    <xf numFmtId="9" fontId="28" fillId="2" borderId="4" xfId="8" applyFont="1" applyFill="1" applyBorder="1" applyAlignment="1" applyProtection="1">
      <alignment horizontal="center" vertical="center"/>
    </xf>
    <xf numFmtId="0" fontId="41" fillId="0" borderId="1" xfId="2" applyNumberFormat="1" applyFont="1" applyFill="1" applyBorder="1" applyAlignment="1" applyProtection="1">
      <alignment horizontal="left" vertical="center" wrapText="1"/>
    </xf>
    <xf numFmtId="0" fontId="28" fillId="2" borderId="1" xfId="2" applyFont="1" applyFill="1" applyBorder="1" applyAlignment="1">
      <alignment horizontal="left" vertical="center" wrapText="1"/>
    </xf>
    <xf numFmtId="0" fontId="38" fillId="0" borderId="0" xfId="5" applyFont="1" applyAlignment="1" applyProtection="1">
      <alignment horizontal="left" vertical="center" wrapText="1"/>
    </xf>
    <xf numFmtId="0" fontId="74" fillId="4" borderId="1" xfId="0" applyFont="1" applyFill="1" applyBorder="1">
      <alignment vertical="center"/>
    </xf>
    <xf numFmtId="0" fontId="29" fillId="2" borderId="1" xfId="2" applyFont="1" applyFill="1" applyBorder="1" applyAlignment="1" applyProtection="1">
      <alignment horizontal="center" vertical="center"/>
    </xf>
    <xf numFmtId="0" fontId="32" fillId="0" borderId="5" xfId="2" applyNumberFormat="1" applyFont="1" applyFill="1" applyBorder="1" applyAlignment="1" applyProtection="1">
      <alignment horizontal="center" vertical="center" wrapText="1"/>
    </xf>
    <xf numFmtId="0" fontId="32" fillId="0" borderId="2" xfId="2" applyNumberFormat="1" applyFont="1" applyFill="1" applyBorder="1" applyAlignment="1" applyProtection="1">
      <alignment horizontal="center" vertical="center" wrapText="1"/>
    </xf>
    <xf numFmtId="0" fontId="32" fillId="2" borderId="1" xfId="5" applyFont="1" applyFill="1" applyBorder="1" applyAlignment="1" applyProtection="1">
      <alignment horizontal="left" vertical="center" wrapText="1"/>
    </xf>
    <xf numFmtId="0" fontId="32" fillId="0" borderId="1" xfId="5" applyFont="1" applyBorder="1" applyAlignment="1" applyProtection="1">
      <alignment horizontal="center" vertical="center"/>
      <protection locked="0"/>
    </xf>
    <xf numFmtId="0" fontId="32" fillId="2" borderId="1" xfId="5" applyFont="1" applyFill="1" applyBorder="1" applyAlignment="1">
      <alignment horizontal="left" vertical="center" wrapText="1"/>
    </xf>
    <xf numFmtId="0" fontId="32" fillId="0" borderId="1" xfId="5" applyFont="1" applyBorder="1" applyAlignment="1" applyProtection="1">
      <alignment horizontal="center"/>
      <protection locked="0"/>
    </xf>
  </cellXfs>
  <cellStyles count="9">
    <cellStyle name="パーセント" xfId="8" builtinId="5"/>
    <cellStyle name="パーセント 2" xfId="4" xr:uid="{00000000-0005-0000-0000-000000000000}"/>
    <cellStyle name="ハイパーリンク" xfId="7" builtinId="8"/>
    <cellStyle name="桁区切り" xfId="1" builtinId="6"/>
    <cellStyle name="桁区切り 2" xfId="3" xr:uid="{00000000-0005-0000-0000-000003000000}"/>
    <cellStyle name="桁区切り 3" xfId="6" xr:uid="{00000000-0005-0000-0000-000004000000}"/>
    <cellStyle name="標準" xfId="0" builtinId="0"/>
    <cellStyle name="標準 2" xfId="2" xr:uid="{00000000-0005-0000-0000-000006000000}"/>
    <cellStyle name="標準 3" xfId="5" xr:uid="{00000000-0005-0000-0000-000007000000}"/>
  </cellStyles>
  <dxfs count="731">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ill>
        <patternFill>
          <bgColor rgb="FFFFFFEB"/>
        </patternFill>
      </fill>
    </dxf>
    <dxf>
      <font>
        <color theme="8" tint="0.79998168889431442"/>
      </font>
      <fill>
        <patternFill>
          <bgColor theme="8" tint="0.79998168889431442"/>
        </patternFill>
      </fill>
    </dxf>
    <dxf>
      <fill>
        <patternFill>
          <bgColor theme="8" tint="0.79998168889431442"/>
        </patternFill>
      </fill>
    </dxf>
    <dxf>
      <font>
        <color theme="8" tint="0.79998168889431442"/>
      </font>
    </dxf>
    <dxf>
      <font>
        <color theme="8" tint="0.79998168889431442"/>
      </font>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0"/>
      </font>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rgb="FFFF0000"/>
        </patternFill>
      </fill>
    </dxf>
    <dxf>
      <fill>
        <patternFill>
          <bgColor rgb="FFFF0000"/>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0000"/>
        </patternFill>
      </fill>
    </dxf>
    <dxf>
      <fill>
        <patternFill>
          <bgColor theme="8" tint="0.79998168889431442"/>
        </patternFill>
      </fill>
    </dxf>
    <dxf>
      <fill>
        <patternFill>
          <bgColor rgb="FFFFFFEB"/>
        </patternFill>
      </fill>
    </dxf>
    <dxf>
      <fill>
        <patternFill>
          <bgColor rgb="FFFF0000"/>
        </patternFill>
      </fill>
    </dxf>
    <dxf>
      <fill>
        <patternFill>
          <bgColor rgb="FFFF0000"/>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0000"/>
        </patternFill>
      </fill>
    </dxf>
    <dxf>
      <fill>
        <patternFill>
          <bgColor rgb="FFFF0000"/>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0000"/>
        </patternFill>
      </fill>
    </dxf>
    <dxf>
      <fill>
        <patternFill>
          <bgColor theme="8" tint="0.79998168889431442"/>
        </patternFill>
      </fill>
    </dxf>
    <dxf>
      <fill>
        <patternFill>
          <bgColor rgb="FFFFFFEB"/>
        </patternFill>
      </fill>
    </dxf>
    <dxf>
      <fill>
        <patternFill>
          <bgColor theme="8" tint="0.79998168889431442"/>
        </patternFill>
      </fill>
    </dxf>
    <dxf>
      <font>
        <color theme="8" tint="0.79998168889431442"/>
      </font>
      <fill>
        <patternFill>
          <bgColor theme="8" tint="0.79998168889431442"/>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theme="8" tint="0.79998168889431442"/>
        </patternFill>
      </fill>
    </dxf>
    <dxf>
      <fill>
        <patternFill>
          <bgColor rgb="FFFFFFEB"/>
        </patternFill>
      </fill>
    </dxf>
    <dxf>
      <fill>
        <patternFill>
          <bgColor rgb="FFFF0000"/>
        </patternFill>
      </fill>
    </dxf>
    <dxf>
      <font>
        <color theme="0"/>
      </font>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5"/>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ill>
        <patternFill>
          <bgColor rgb="FFFFFFEB"/>
        </patternFill>
      </fill>
    </dxf>
    <dxf>
      <font>
        <color theme="8" tint="0.79998168889431442"/>
      </font>
    </dxf>
    <dxf>
      <font>
        <color theme="8" tint="0.79998168889431442"/>
      </font>
    </dxf>
    <dxf>
      <font>
        <color theme="8" tint="0.79998168889431442"/>
      </font>
    </dxf>
    <dxf>
      <fill>
        <patternFill>
          <bgColor rgb="FFFFFFEB"/>
        </patternFill>
      </fill>
    </dxf>
    <dxf>
      <fill>
        <patternFill>
          <bgColor rgb="FFFFFFEB"/>
        </patternFill>
      </fill>
    </dxf>
    <dxf>
      <fill>
        <patternFill>
          <bgColor theme="8" tint="0.79998168889431442"/>
        </patternFill>
      </fill>
    </dxf>
    <dxf>
      <fill>
        <patternFill>
          <bgColor rgb="FFFFFFEB"/>
        </patternFill>
      </fill>
    </dxf>
    <dxf>
      <font>
        <color theme="8" tint="0.79998168889431442"/>
      </font>
    </dxf>
    <dxf>
      <fill>
        <patternFill>
          <bgColor theme="8" tint="0.79998168889431442"/>
        </patternFill>
      </fill>
    </dxf>
    <dxf>
      <fill>
        <patternFill>
          <bgColor rgb="FFFFFFE7"/>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5"/>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5"/>
        </patternFill>
      </fill>
    </dxf>
    <dxf>
      <font>
        <color theme="8" tint="0.79998168889431442"/>
      </font>
    </dxf>
    <dxf>
      <fill>
        <patternFill>
          <bgColor rgb="FFFFFFEB"/>
        </patternFill>
      </fill>
    </dxf>
    <dxf>
      <font>
        <color theme="8" tint="0.79998168889431442"/>
      </font>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patternType="solid">
          <fgColor rgb="FFFFFFCC"/>
          <bgColor rgb="FFFFFFEB"/>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F"/>
        </patternFill>
      </fill>
    </dxf>
    <dxf>
      <font>
        <color theme="8" tint="0.79998168889431442"/>
      </font>
      <fill>
        <patternFill>
          <bgColor theme="8" tint="0.79998168889431442"/>
        </patternFill>
      </fill>
    </dxf>
    <dxf>
      <font>
        <color theme="0"/>
      </font>
    </dxf>
    <dxf>
      <font>
        <color theme="0"/>
      </font>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0"/>
      </font>
    </dxf>
    <dxf>
      <font>
        <color theme="0"/>
      </font>
    </dxf>
    <dxf>
      <fill>
        <patternFill>
          <bgColor theme="8" tint="0.79998168889431442"/>
        </patternFill>
      </fill>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ont>
        <color theme="0"/>
      </font>
    </dxf>
    <dxf>
      <fill>
        <patternFill>
          <bgColor rgb="FFFFFFEB"/>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ont>
        <color theme="3" tint="-0.24994659260841701"/>
      </font>
      <fill>
        <patternFill>
          <bgColor theme="3" tint="0.59996337778862885"/>
        </patternFill>
      </fill>
    </dxf>
    <dxf>
      <font>
        <color theme="3" tint="-0.24994659260841701"/>
      </font>
      <fill>
        <patternFill>
          <bgColor theme="3" tint="0.59996337778862885"/>
        </patternFill>
      </fill>
    </dxf>
    <dxf>
      <font>
        <color theme="8" tint="0.79998168889431442"/>
      </font>
      <fill>
        <patternFill>
          <bgColor theme="8" tint="0.79998168889431442"/>
        </patternFill>
      </fill>
    </dxf>
    <dxf>
      <font>
        <color theme="3" tint="-0.24994659260841701"/>
      </font>
      <fill>
        <patternFill>
          <bgColor theme="3" tint="0.59996337778862885"/>
        </patternFill>
      </fill>
    </dxf>
  </dxfs>
  <tableStyles count="0" defaultTableStyle="TableStyleMedium2" defaultPivotStyle="PivotStyleLight16"/>
  <colors>
    <mruColors>
      <color rgb="FFFFFFEB"/>
      <color rgb="FFFFFFD1"/>
      <color rgb="FFFFFFE5"/>
      <color rgb="FFFFFFE7"/>
      <color rgb="FFFFFFEF"/>
      <color rgb="FFFFFFCC"/>
      <color rgb="FF0000CC"/>
      <color rgb="FF00B000"/>
      <color rgb="FF0000FF"/>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E$93" lockText="1" noThreeD="1"/>
</file>

<file path=xl/ctrlProps/ctrlProp10.xml><?xml version="1.0" encoding="utf-8"?>
<formControlPr xmlns="http://schemas.microsoft.com/office/spreadsheetml/2009/9/main" objectType="CheckBox" fmlaLink="$E$72" lockText="1" noThreeD="1"/>
</file>

<file path=xl/ctrlProps/ctrlProp11.xml><?xml version="1.0" encoding="utf-8"?>
<formControlPr xmlns="http://schemas.microsoft.com/office/spreadsheetml/2009/9/main" objectType="CheckBox" fmlaLink="$E$71" lockText="1" noThreeD="1"/>
</file>

<file path=xl/ctrlProps/ctrlProp12.xml><?xml version="1.0" encoding="utf-8"?>
<formControlPr xmlns="http://schemas.microsoft.com/office/spreadsheetml/2009/9/main" objectType="CheckBox" fmlaLink="$E$70" lockText="1" noThreeD="1"/>
</file>

<file path=xl/ctrlProps/ctrlProp13.xml><?xml version="1.0" encoding="utf-8"?>
<formControlPr xmlns="http://schemas.microsoft.com/office/spreadsheetml/2009/9/main" objectType="CheckBox" fmlaLink="$E$83" lockText="1" noThreeD="1"/>
</file>

<file path=xl/ctrlProps/ctrlProp14.xml><?xml version="1.0" encoding="utf-8"?>
<formControlPr xmlns="http://schemas.microsoft.com/office/spreadsheetml/2009/9/main" objectType="CheckBox" fmlaLink="$E$82" lockText="1" noThreeD="1"/>
</file>

<file path=xl/ctrlProps/ctrlProp15.xml><?xml version="1.0" encoding="utf-8"?>
<formControlPr xmlns="http://schemas.microsoft.com/office/spreadsheetml/2009/9/main" objectType="CheckBox" fmlaLink="$E$81" lockText="1" noThreeD="1"/>
</file>

<file path=xl/ctrlProps/ctrlProp16.xml><?xml version="1.0" encoding="utf-8"?>
<formControlPr xmlns="http://schemas.microsoft.com/office/spreadsheetml/2009/9/main" objectType="CheckBox" fmlaLink="$E$80" lockText="1" noThreeD="1"/>
</file>

<file path=xl/ctrlProps/ctrlProp17.xml><?xml version="1.0" encoding="utf-8"?>
<formControlPr xmlns="http://schemas.microsoft.com/office/spreadsheetml/2009/9/main" objectType="CheckBox" fmlaLink="$E$53" lockText="1" noThreeD="1"/>
</file>

<file path=xl/ctrlProps/ctrlProp18.xml><?xml version="1.0" encoding="utf-8"?>
<formControlPr xmlns="http://schemas.microsoft.com/office/spreadsheetml/2009/9/main" objectType="CheckBox" fmlaLink="$E$52" lockText="1" noThreeD="1"/>
</file>

<file path=xl/ctrlProps/ctrlProp19.xml><?xml version="1.0" encoding="utf-8"?>
<formControlPr xmlns="http://schemas.microsoft.com/office/spreadsheetml/2009/9/main" objectType="CheckBox" fmlaLink="$E$51" lockText="1" noThreeD="1"/>
</file>

<file path=xl/ctrlProps/ctrlProp2.xml><?xml version="1.0" encoding="utf-8"?>
<formControlPr xmlns="http://schemas.microsoft.com/office/spreadsheetml/2009/9/main" objectType="CheckBox" fmlaLink="$E$92" lockText="1" noThreeD="1"/>
</file>

<file path=xl/ctrlProps/ctrlProp20.xml><?xml version="1.0" encoding="utf-8"?>
<formControlPr xmlns="http://schemas.microsoft.com/office/spreadsheetml/2009/9/main" objectType="CheckBox" fmlaLink="$E$50"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9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90" lockText="1" noThreeD="1"/>
</file>

<file path=xl/ctrlProps/ctrlProp5.xml><?xml version="1.0" encoding="utf-8"?>
<formControlPr xmlns="http://schemas.microsoft.com/office/spreadsheetml/2009/9/main" objectType="CheckBox" fmlaLink="$E$63" lockText="1" noThreeD="1"/>
</file>

<file path=xl/ctrlProps/ctrlProp6.xml><?xml version="1.0" encoding="utf-8"?>
<formControlPr xmlns="http://schemas.microsoft.com/office/spreadsheetml/2009/9/main" objectType="CheckBox" fmlaLink="$E$62" lockText="1" noThreeD="1"/>
</file>

<file path=xl/ctrlProps/ctrlProp7.xml><?xml version="1.0" encoding="utf-8"?>
<formControlPr xmlns="http://schemas.microsoft.com/office/spreadsheetml/2009/9/main" objectType="CheckBox" fmlaLink="$E$61" lockText="1" noThreeD="1"/>
</file>

<file path=xl/ctrlProps/ctrlProp8.xml><?xml version="1.0" encoding="utf-8"?>
<formControlPr xmlns="http://schemas.microsoft.com/office/spreadsheetml/2009/9/main" objectType="CheckBox" fmlaLink="$E$60" lockText="1" noThreeD="1"/>
</file>

<file path=xl/ctrlProps/ctrlProp9.xml><?xml version="1.0" encoding="utf-8"?>
<formControlPr xmlns="http://schemas.microsoft.com/office/spreadsheetml/2009/9/main" objectType="CheckBox" fmlaLink="$E$7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oogle.co.jp/url?sa=i&amp;rct=j&amp;q=&amp;esrc=s&amp;source=images&amp;cd=&amp;cad=rja&amp;uact=8&amp;ved=0ahUKEwjAjY_h3O_LAhUFUZQKHbxDCVsQjRwIBw&amp;url=http://illpop.com/gadget01.htm&amp;psig=AFQjCNHCyIMJoSzmktcCFXPVj75lrBpT3Q&amp;ust=1459678612998013"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155867</xdr:colOff>
      <xdr:row>0</xdr:row>
      <xdr:rowOff>155865</xdr:rowOff>
    </xdr:from>
    <xdr:to>
      <xdr:col>10</xdr:col>
      <xdr:colOff>0</xdr:colOff>
      <xdr:row>0</xdr:row>
      <xdr:rowOff>935183</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98322" y="155865"/>
          <a:ext cx="13386951" cy="779318"/>
          <a:chOff x="9386454" y="5784273"/>
          <a:chExt cx="11776365" cy="588819"/>
        </a:xfrm>
      </xdr:grpSpPr>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のセルの値は自動入力となっていますので編集不要です。</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47853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水色</a:t>
            </a:r>
          </a:p>
        </xdr:txBody>
      </xdr:sp>
    </xdr:grpSp>
    <xdr:clientData fPrintsWithSheet="0"/>
  </xdr:twoCellAnchor>
  <xdr:twoCellAnchor>
    <xdr:from>
      <xdr:col>0</xdr:col>
      <xdr:colOff>68036</xdr:colOff>
      <xdr:row>8</xdr:row>
      <xdr:rowOff>163285</xdr:rowOff>
    </xdr:from>
    <xdr:to>
      <xdr:col>10</xdr:col>
      <xdr:colOff>0</xdr:colOff>
      <xdr:row>8</xdr:row>
      <xdr:rowOff>830035</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68036" y="4423558"/>
          <a:ext cx="10669237" cy="666750"/>
        </a:xfrm>
        <a:prstGeom prst="rect">
          <a:avLst/>
        </a:prstGeom>
        <a:ln w="57150">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500" b="1"/>
            <a:t>ご提出前に本チェックシートにて書類の不足・不備等がないかをご確認ください</a:t>
          </a:r>
        </a:p>
      </xdr:txBody>
    </xdr:sp>
    <xdr:clientData/>
  </xdr:twoCellAnchor>
  <xdr:twoCellAnchor>
    <xdr:from>
      <xdr:col>2</xdr:col>
      <xdr:colOff>1347895</xdr:colOff>
      <xdr:row>44</xdr:row>
      <xdr:rowOff>46406</xdr:rowOff>
    </xdr:from>
    <xdr:to>
      <xdr:col>2</xdr:col>
      <xdr:colOff>2065503</xdr:colOff>
      <xdr:row>60</xdr:row>
      <xdr:rowOff>68851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bwMode="auto">
        <a:xfrm>
          <a:off x="2100370" y="22715906"/>
          <a:ext cx="717608" cy="2460845"/>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ＳＩＩホームページから</a:t>
          </a:r>
          <a:endParaRPr kumimoji="1" lang="en-US" altLang="ja-JP"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endParaRPr>
        </a:p>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書類をダウンロード</a:t>
          </a:r>
        </a:p>
      </xdr:txBody>
    </xdr:sp>
    <xdr:clientData/>
  </xdr:twoCellAnchor>
  <xdr:twoCellAnchor>
    <xdr:from>
      <xdr:col>2</xdr:col>
      <xdr:colOff>2665408</xdr:colOff>
      <xdr:row>44</xdr:row>
      <xdr:rowOff>46407</xdr:rowOff>
    </xdr:from>
    <xdr:to>
      <xdr:col>2</xdr:col>
      <xdr:colOff>3176999</xdr:colOff>
      <xdr:row>60</xdr:row>
      <xdr:rowOff>68849</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bwMode="auto">
        <a:xfrm>
          <a:off x="3417883" y="22715907"/>
          <a:ext cx="511591" cy="2460842"/>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必要書類の収集・作成</a:t>
          </a:r>
        </a:p>
      </xdr:txBody>
    </xdr:sp>
    <xdr:clientData/>
  </xdr:twoCellAnchor>
  <xdr:twoCellAnchor>
    <xdr:from>
      <xdr:col>3</xdr:col>
      <xdr:colOff>434845</xdr:colOff>
      <xdr:row>44</xdr:row>
      <xdr:rowOff>51838</xdr:rowOff>
    </xdr:from>
    <xdr:to>
      <xdr:col>3</xdr:col>
      <xdr:colOff>835532</xdr:colOff>
      <xdr:row>60</xdr:row>
      <xdr:rowOff>63419</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bwMode="auto">
        <a:xfrm>
          <a:off x="5197345" y="22721338"/>
          <a:ext cx="400687" cy="2449981"/>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自己チェック</a:t>
          </a:r>
        </a:p>
      </xdr:txBody>
    </xdr:sp>
    <xdr:clientData/>
  </xdr:twoCellAnchor>
  <xdr:twoCellAnchor>
    <xdr:from>
      <xdr:col>6</xdr:col>
      <xdr:colOff>941216</xdr:colOff>
      <xdr:row>44</xdr:row>
      <xdr:rowOff>46406</xdr:rowOff>
    </xdr:from>
    <xdr:to>
      <xdr:col>6</xdr:col>
      <xdr:colOff>1295419</xdr:colOff>
      <xdr:row>60</xdr:row>
      <xdr:rowOff>68851</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bwMode="auto">
        <a:xfrm>
          <a:off x="9732791" y="22715906"/>
          <a:ext cx="354203" cy="2460845"/>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書類の提出</a:t>
          </a:r>
        </a:p>
      </xdr:txBody>
    </xdr:sp>
    <xdr:clientData/>
  </xdr:twoCellAnchor>
  <xdr:twoCellAnchor>
    <xdr:from>
      <xdr:col>2</xdr:col>
      <xdr:colOff>2065503</xdr:colOff>
      <xdr:row>52</xdr:row>
      <xdr:rowOff>51954</xdr:rowOff>
    </xdr:from>
    <xdr:to>
      <xdr:col>2</xdr:col>
      <xdr:colOff>2665408</xdr:colOff>
      <xdr:row>52</xdr:row>
      <xdr:rowOff>51954</xdr:rowOff>
    </xdr:to>
    <xdr:cxnSp macro="">
      <xdr:nvCxnSpPr>
        <xdr:cNvPr id="146" name="直線矢印コネクタ 145">
          <a:extLst>
            <a:ext uri="{FF2B5EF4-FFF2-40B4-BE49-F238E27FC236}">
              <a16:creationId xmlns:a16="http://schemas.microsoft.com/office/drawing/2014/main" id="{00000000-0008-0000-0000-000092000000}"/>
            </a:ext>
          </a:extLst>
        </xdr:cNvPr>
        <xdr:cNvCxnSpPr>
          <a:cxnSpLocks/>
        </xdr:cNvCxnSpPr>
      </xdr:nvCxnSpPr>
      <xdr:spPr bwMode="auto">
        <a:xfrm>
          <a:off x="2827503" y="24054954"/>
          <a:ext cx="599905"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3176999</xdr:colOff>
      <xdr:row>52</xdr:row>
      <xdr:rowOff>51954</xdr:rowOff>
    </xdr:from>
    <xdr:to>
      <xdr:col>3</xdr:col>
      <xdr:colOff>434846</xdr:colOff>
      <xdr:row>52</xdr:row>
      <xdr:rowOff>51954</xdr:rowOff>
    </xdr:to>
    <xdr:cxnSp macro="">
      <xdr:nvCxnSpPr>
        <xdr:cNvPr id="147" name="直線矢印コネクタ 146">
          <a:extLst>
            <a:ext uri="{FF2B5EF4-FFF2-40B4-BE49-F238E27FC236}">
              <a16:creationId xmlns:a16="http://schemas.microsoft.com/office/drawing/2014/main" id="{00000000-0008-0000-0000-000093000000}"/>
            </a:ext>
          </a:extLst>
        </xdr:cNvPr>
        <xdr:cNvCxnSpPr>
          <a:cxnSpLocks/>
        </xdr:cNvCxnSpPr>
      </xdr:nvCxnSpPr>
      <xdr:spPr bwMode="auto">
        <a:xfrm>
          <a:off x="3938999" y="24054954"/>
          <a:ext cx="1275665"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706918</xdr:colOff>
      <xdr:row>52</xdr:row>
      <xdr:rowOff>51954</xdr:rowOff>
    </xdr:from>
    <xdr:to>
      <xdr:col>2</xdr:col>
      <xdr:colOff>1347895</xdr:colOff>
      <xdr:row>52</xdr:row>
      <xdr:rowOff>51954</xdr:rowOff>
    </xdr:to>
    <xdr:cxnSp macro="">
      <xdr:nvCxnSpPr>
        <xdr:cNvPr id="148" name="直線矢印コネクタ 147">
          <a:extLst>
            <a:ext uri="{FF2B5EF4-FFF2-40B4-BE49-F238E27FC236}">
              <a16:creationId xmlns:a16="http://schemas.microsoft.com/office/drawing/2014/main" id="{00000000-0008-0000-0000-000094000000}"/>
            </a:ext>
          </a:extLst>
        </xdr:cNvPr>
        <xdr:cNvCxnSpPr>
          <a:cxnSpLocks/>
        </xdr:cNvCxnSpPr>
      </xdr:nvCxnSpPr>
      <xdr:spPr bwMode="auto">
        <a:xfrm>
          <a:off x="1468918" y="24054954"/>
          <a:ext cx="640977"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195327</xdr:colOff>
      <xdr:row>44</xdr:row>
      <xdr:rowOff>34720</xdr:rowOff>
    </xdr:from>
    <xdr:to>
      <xdr:col>2</xdr:col>
      <xdr:colOff>706918</xdr:colOff>
      <xdr:row>60</xdr:row>
      <xdr:rowOff>80537</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bwMode="auto">
        <a:xfrm>
          <a:off x="947802" y="22704220"/>
          <a:ext cx="511591" cy="2484217"/>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公募要領の確認</a:t>
          </a:r>
        </a:p>
      </xdr:txBody>
    </xdr:sp>
    <xdr:clientData/>
  </xdr:twoCellAnchor>
  <xdr:twoCellAnchor>
    <xdr:from>
      <xdr:col>5</xdr:col>
      <xdr:colOff>181531</xdr:colOff>
      <xdr:row>44</xdr:row>
      <xdr:rowOff>51838</xdr:rowOff>
    </xdr:from>
    <xdr:to>
      <xdr:col>5</xdr:col>
      <xdr:colOff>688287</xdr:colOff>
      <xdr:row>60</xdr:row>
      <xdr:rowOff>63419</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bwMode="auto">
        <a:xfrm>
          <a:off x="7468156" y="22721338"/>
          <a:ext cx="506756" cy="2449981"/>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必要書類の用意</a:t>
          </a:r>
        </a:p>
      </xdr:txBody>
    </xdr:sp>
    <xdr:clientData/>
  </xdr:twoCellAnchor>
  <xdr:twoCellAnchor>
    <xdr:from>
      <xdr:col>3</xdr:col>
      <xdr:colOff>835533</xdr:colOff>
      <xdr:row>52</xdr:row>
      <xdr:rowOff>51954</xdr:rowOff>
    </xdr:from>
    <xdr:to>
      <xdr:col>5</xdr:col>
      <xdr:colOff>181531</xdr:colOff>
      <xdr:row>52</xdr:row>
      <xdr:rowOff>51954</xdr:rowOff>
    </xdr:to>
    <xdr:cxnSp macro="">
      <xdr:nvCxnSpPr>
        <xdr:cNvPr id="152" name="直線矢印コネクタ 151">
          <a:extLst>
            <a:ext uri="{FF2B5EF4-FFF2-40B4-BE49-F238E27FC236}">
              <a16:creationId xmlns:a16="http://schemas.microsoft.com/office/drawing/2014/main" id="{00000000-0008-0000-0000-000098000000}"/>
            </a:ext>
          </a:extLst>
        </xdr:cNvPr>
        <xdr:cNvCxnSpPr>
          <a:cxnSpLocks/>
        </xdr:cNvCxnSpPr>
      </xdr:nvCxnSpPr>
      <xdr:spPr bwMode="auto">
        <a:xfrm>
          <a:off x="5615351" y="24054954"/>
          <a:ext cx="1874453"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7</xdr:col>
      <xdr:colOff>908466</xdr:colOff>
      <xdr:row>44</xdr:row>
      <xdr:rowOff>27479</xdr:rowOff>
    </xdr:from>
    <xdr:to>
      <xdr:col>8</xdr:col>
      <xdr:colOff>301622</xdr:colOff>
      <xdr:row>60</xdr:row>
      <xdr:rowOff>87777</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bwMode="auto">
        <a:xfrm>
          <a:off x="11204991" y="22696979"/>
          <a:ext cx="545681" cy="2498698"/>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審査</a:t>
          </a:r>
        </a:p>
      </xdr:txBody>
    </xdr:sp>
    <xdr:clientData/>
  </xdr:twoCellAnchor>
  <xdr:twoCellAnchor>
    <xdr:from>
      <xdr:col>6</xdr:col>
      <xdr:colOff>1295418</xdr:colOff>
      <xdr:row>52</xdr:row>
      <xdr:rowOff>51954</xdr:rowOff>
    </xdr:from>
    <xdr:to>
      <xdr:col>7</xdr:col>
      <xdr:colOff>908465</xdr:colOff>
      <xdr:row>52</xdr:row>
      <xdr:rowOff>51954</xdr:rowOff>
    </xdr:to>
    <xdr:cxnSp macro="">
      <xdr:nvCxnSpPr>
        <xdr:cNvPr id="154" name="直線矢印コネクタ 153">
          <a:extLst>
            <a:ext uri="{FF2B5EF4-FFF2-40B4-BE49-F238E27FC236}">
              <a16:creationId xmlns:a16="http://schemas.microsoft.com/office/drawing/2014/main" id="{00000000-0008-0000-0000-00009A000000}"/>
            </a:ext>
          </a:extLst>
        </xdr:cNvPr>
        <xdr:cNvCxnSpPr>
          <a:cxnSpLocks/>
        </xdr:cNvCxnSpPr>
      </xdr:nvCxnSpPr>
      <xdr:spPr bwMode="auto">
        <a:xfrm>
          <a:off x="10110373" y="24054954"/>
          <a:ext cx="1119728"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8</xdr:col>
      <xdr:colOff>732903</xdr:colOff>
      <xdr:row>44</xdr:row>
      <xdr:rowOff>27478</xdr:rowOff>
    </xdr:from>
    <xdr:to>
      <xdr:col>9</xdr:col>
      <xdr:colOff>89616</xdr:colOff>
      <xdr:row>60</xdr:row>
      <xdr:rowOff>87778</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bwMode="auto">
        <a:xfrm>
          <a:off x="12181953" y="22696978"/>
          <a:ext cx="509238" cy="2498700"/>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交付決定</a:t>
          </a:r>
        </a:p>
      </xdr:txBody>
    </xdr:sp>
    <xdr:clientData/>
  </xdr:twoCellAnchor>
  <xdr:twoCellAnchor>
    <xdr:from>
      <xdr:col>8</xdr:col>
      <xdr:colOff>301622</xdr:colOff>
      <xdr:row>52</xdr:row>
      <xdr:rowOff>53566</xdr:rowOff>
    </xdr:from>
    <xdr:to>
      <xdr:col>8</xdr:col>
      <xdr:colOff>732903</xdr:colOff>
      <xdr:row>52</xdr:row>
      <xdr:rowOff>53566</xdr:rowOff>
    </xdr:to>
    <xdr:cxnSp macro="">
      <xdr:nvCxnSpPr>
        <xdr:cNvPr id="156" name="直線矢印コネクタ 155">
          <a:extLst>
            <a:ext uri="{FF2B5EF4-FFF2-40B4-BE49-F238E27FC236}">
              <a16:creationId xmlns:a16="http://schemas.microsoft.com/office/drawing/2014/main" id="{00000000-0008-0000-0000-00009C000000}"/>
            </a:ext>
          </a:extLst>
        </xdr:cNvPr>
        <xdr:cNvCxnSpPr>
          <a:cxnSpLocks/>
          <a:stCxn id="153" idx="3"/>
          <a:endCxn id="155" idx="1"/>
        </xdr:cNvCxnSpPr>
      </xdr:nvCxnSpPr>
      <xdr:spPr bwMode="auto">
        <a:xfrm>
          <a:off x="11750672" y="23942266"/>
          <a:ext cx="431281"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oneCellAnchor>
    <xdr:from>
      <xdr:col>11</xdr:col>
      <xdr:colOff>1818409</xdr:colOff>
      <xdr:row>79</xdr:row>
      <xdr:rowOff>121227</xdr:rowOff>
    </xdr:from>
    <xdr:ext cx="184731" cy="264560"/>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5867784" y="287629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2060864</xdr:colOff>
      <xdr:row>108</xdr:row>
      <xdr:rowOff>34636</xdr:rowOff>
    </xdr:from>
    <xdr:ext cx="184731" cy="264560"/>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6110239" y="33191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1078517</xdr:colOff>
      <xdr:row>97</xdr:row>
      <xdr:rowOff>53338</xdr:rowOff>
    </xdr:from>
    <xdr:to>
      <xdr:col>8</xdr:col>
      <xdr:colOff>456670</xdr:colOff>
      <xdr:row>111</xdr:row>
      <xdr:rowOff>52402</xdr:rowOff>
    </xdr:to>
    <xdr:sp macro="" textlink="">
      <xdr:nvSpPr>
        <xdr:cNvPr id="181" name="正方形/長方形 180">
          <a:extLst>
            <a:ext uri="{FF2B5EF4-FFF2-40B4-BE49-F238E27FC236}">
              <a16:creationId xmlns:a16="http://schemas.microsoft.com/office/drawing/2014/main" id="{00000000-0008-0000-0000-0000B5000000}"/>
            </a:ext>
          </a:extLst>
        </xdr:cNvPr>
        <xdr:cNvSpPr/>
      </xdr:nvSpPr>
      <xdr:spPr>
        <a:xfrm>
          <a:off x="6880108" y="31780247"/>
          <a:ext cx="5058517" cy="226774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697518</xdr:colOff>
      <xdr:row>97</xdr:row>
      <xdr:rowOff>53338</xdr:rowOff>
    </xdr:from>
    <xdr:to>
      <xdr:col>3</xdr:col>
      <xdr:colOff>753183</xdr:colOff>
      <xdr:row>111</xdr:row>
      <xdr:rowOff>52402</xdr:rowOff>
    </xdr:to>
    <xdr:sp macro="" textlink="">
      <xdr:nvSpPr>
        <xdr:cNvPr id="182" name="正方形/長方形 181">
          <a:extLst>
            <a:ext uri="{FF2B5EF4-FFF2-40B4-BE49-F238E27FC236}">
              <a16:creationId xmlns:a16="http://schemas.microsoft.com/office/drawing/2014/main" id="{00000000-0008-0000-0000-0000B6000000}"/>
            </a:ext>
          </a:extLst>
        </xdr:cNvPr>
        <xdr:cNvSpPr/>
      </xdr:nvSpPr>
      <xdr:spPr>
        <a:xfrm>
          <a:off x="1459518" y="31780247"/>
          <a:ext cx="4073483" cy="226774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3182746</xdr:colOff>
      <xdr:row>75</xdr:row>
      <xdr:rowOff>820</xdr:rowOff>
    </xdr:from>
    <xdr:to>
      <xdr:col>4</xdr:col>
      <xdr:colOff>71589</xdr:colOff>
      <xdr:row>85</xdr:row>
      <xdr:rowOff>87653</xdr:rowOff>
    </xdr:to>
    <xdr:grpSp>
      <xdr:nvGrpSpPr>
        <xdr:cNvPr id="187" name="グループ化 186">
          <a:extLst>
            <a:ext uri="{FF2B5EF4-FFF2-40B4-BE49-F238E27FC236}">
              <a16:creationId xmlns:a16="http://schemas.microsoft.com/office/drawing/2014/main" id="{00000000-0008-0000-0000-0000BB000000}"/>
            </a:ext>
          </a:extLst>
        </xdr:cNvPr>
        <xdr:cNvGrpSpPr/>
      </xdr:nvGrpSpPr>
      <xdr:grpSpPr>
        <a:xfrm>
          <a:off x="3944746" y="28212138"/>
          <a:ext cx="1928434" cy="1645470"/>
          <a:chOff x="1925001" y="5063018"/>
          <a:chExt cx="1090613" cy="1071082"/>
        </a:xfrm>
      </xdr:grpSpPr>
      <xdr:sp macro="" textlink="">
        <xdr:nvSpPr>
          <xdr:cNvPr id="188" name="フローチャート: データ 187">
            <a:extLst>
              <a:ext uri="{FF2B5EF4-FFF2-40B4-BE49-F238E27FC236}">
                <a16:creationId xmlns:a16="http://schemas.microsoft.com/office/drawing/2014/main" id="{00000000-0008-0000-0000-0000BC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1" name="フローチャート: データ 210">
            <a:extLst>
              <a:ext uri="{FF2B5EF4-FFF2-40B4-BE49-F238E27FC236}">
                <a16:creationId xmlns:a16="http://schemas.microsoft.com/office/drawing/2014/main" id="{00000000-0008-0000-0000-0000D3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2" name="フローチャート: データ 211">
            <a:extLst>
              <a:ext uri="{FF2B5EF4-FFF2-40B4-BE49-F238E27FC236}">
                <a16:creationId xmlns:a16="http://schemas.microsoft.com/office/drawing/2014/main" id="{00000000-0008-0000-0000-0000D4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3" name="フローチャート: データ 212">
            <a:extLst>
              <a:ext uri="{FF2B5EF4-FFF2-40B4-BE49-F238E27FC236}">
                <a16:creationId xmlns:a16="http://schemas.microsoft.com/office/drawing/2014/main" id="{00000000-0008-0000-0000-0000D5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4" name="フローチャート: データ 213">
            <a:extLst>
              <a:ext uri="{FF2B5EF4-FFF2-40B4-BE49-F238E27FC236}">
                <a16:creationId xmlns:a16="http://schemas.microsoft.com/office/drawing/2014/main" id="{00000000-0008-0000-0000-0000D6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5" name="フローチャート: データ 214">
            <a:extLst>
              <a:ext uri="{FF2B5EF4-FFF2-40B4-BE49-F238E27FC236}">
                <a16:creationId xmlns:a16="http://schemas.microsoft.com/office/drawing/2014/main" id="{00000000-0008-0000-0000-0000D7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6" name="フローチャート: データ 215">
            <a:extLst>
              <a:ext uri="{FF2B5EF4-FFF2-40B4-BE49-F238E27FC236}">
                <a16:creationId xmlns:a16="http://schemas.microsoft.com/office/drawing/2014/main" id="{00000000-0008-0000-0000-0000D8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kumimoji="1" lang="ja-JP" altLang="en-US" sz="2400" b="1">
                <a:solidFill>
                  <a:sysClr val="windowText" lastClr="000000"/>
                </a:solidFill>
                <a:latin typeface="+mn-ea"/>
              </a:rPr>
              <a:t>正本</a:t>
            </a:r>
            <a:endParaRPr kumimoji="1" lang="ja-JP" altLang="en-US" sz="2800" b="1">
              <a:solidFill>
                <a:sysClr val="windowText" lastClr="000000"/>
              </a:solidFill>
              <a:latin typeface="+mn-ea"/>
            </a:endParaRPr>
          </a:p>
        </xdr:txBody>
      </xdr:sp>
      <xdr:pic>
        <xdr:nvPicPr>
          <xdr:cNvPr id="217" name="Picture 2" descr="http://illpop.com/img_illust/gadget/clip07.png">
            <a:hlinkClick xmlns:r="http://schemas.openxmlformats.org/officeDocument/2006/relationships" r:id="rId1"/>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214460</xdr:colOff>
      <xdr:row>71</xdr:row>
      <xdr:rowOff>30519</xdr:rowOff>
    </xdr:from>
    <xdr:to>
      <xdr:col>8</xdr:col>
      <xdr:colOff>959130</xdr:colOff>
      <xdr:row>90</xdr:row>
      <xdr:rowOff>110969</xdr:rowOff>
    </xdr:to>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7522733" y="27618383"/>
          <a:ext cx="4918352" cy="3041859"/>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① 提出資料チェックシート</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② 交付申請書 （様式第１）</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③ 補助事業概要説明書 （別添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1</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④ 人件費単価計算書 （別添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2-1</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⑤ 支出計画書 （別添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2-2</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⑥ 専門家一覧 （別添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3</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⑦ 支援対象者（予定）一覧 （別添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4</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⑧ 拠点状況届出書（別添</a:t>
          </a:r>
          <a:r>
            <a:rPr kumimoji="1" lang="en-US" altLang="ja-JP" sz="1200" b="0" kern="1200">
              <a:solidFill>
                <a:schemeClr val="tx1"/>
              </a:solidFill>
              <a:effectLst/>
              <a:latin typeface="HGPｺﾞｼｯｸM" panose="020B0600000000000000" pitchFamily="50" charset="-128"/>
              <a:ea typeface="HGPｺﾞｼｯｸM" panose="020B0600000000000000" pitchFamily="50" charset="-128"/>
              <a:cs typeface="+mn-cs"/>
            </a:rPr>
            <a:t>5</a:t>
          </a:r>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⑨ 支出計画の根拠がわかる資料</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⑩ 専門家資格証明資料</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⑪ 直近２期分の会計に関する報告書</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⑫ 申請者の機関概要がわかる資料</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⑬ 商業登記簿謄本</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200" b="0" kern="1200">
              <a:solidFill>
                <a:schemeClr val="tx1"/>
              </a:solidFill>
              <a:effectLst/>
              <a:latin typeface="HGPｺﾞｼｯｸM" panose="020B0600000000000000" pitchFamily="50" charset="-128"/>
              <a:ea typeface="HGPｺﾞｼｯｸM" panose="020B0600000000000000" pitchFamily="50" charset="-128"/>
              <a:cs typeface="+mn-cs"/>
            </a:rPr>
            <a:t>⑭ 定款</a:t>
          </a:r>
          <a:endParaRPr lang="ja-JP" altLang="ja-JP" sz="1200">
            <a:effectLst/>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1000866</xdr:colOff>
      <xdr:row>71</xdr:row>
      <xdr:rowOff>111245</xdr:rowOff>
    </xdr:from>
    <xdr:to>
      <xdr:col>4</xdr:col>
      <xdr:colOff>1379114</xdr:colOff>
      <xdr:row>89</xdr:row>
      <xdr:rowOff>134984</xdr:rowOff>
    </xdr:to>
    <xdr:sp macro="" textlink="">
      <xdr:nvSpPr>
        <xdr:cNvPr id="219" name="右矢印 4">
          <a:extLst>
            <a:ext uri="{FF2B5EF4-FFF2-40B4-BE49-F238E27FC236}">
              <a16:creationId xmlns:a16="http://schemas.microsoft.com/office/drawing/2014/main" id="{00000000-0008-0000-0000-0000DB000000}"/>
            </a:ext>
          </a:extLst>
        </xdr:cNvPr>
        <xdr:cNvSpPr/>
      </xdr:nvSpPr>
      <xdr:spPr bwMode="auto">
        <a:xfrm rot="5400000">
          <a:off x="5576939" y="28924627"/>
          <a:ext cx="2829284" cy="378248"/>
        </a:xfrm>
        <a:prstGeom prst="rightArrow">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4</xdr:col>
      <xdr:colOff>1062790</xdr:colOff>
      <xdr:row>68</xdr:row>
      <xdr:rowOff>72338</xdr:rowOff>
    </xdr:from>
    <xdr:to>
      <xdr:col>5</xdr:col>
      <xdr:colOff>1499511</xdr:colOff>
      <xdr:row>70</xdr:row>
      <xdr:rowOff>106839</xdr:rowOff>
    </xdr:to>
    <xdr:sp macro="" textlink="">
      <xdr:nvSpPr>
        <xdr:cNvPr id="220" name="正方形/長方形 219">
          <a:extLst>
            <a:ext uri="{FF2B5EF4-FFF2-40B4-BE49-F238E27FC236}">
              <a16:creationId xmlns:a16="http://schemas.microsoft.com/office/drawing/2014/main" id="{00000000-0008-0000-0000-0000DC000000}"/>
            </a:ext>
          </a:extLst>
        </xdr:cNvPr>
        <xdr:cNvSpPr/>
      </xdr:nvSpPr>
      <xdr:spPr>
        <a:xfrm>
          <a:off x="6864381" y="27192611"/>
          <a:ext cx="1943403" cy="346228"/>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400" b="1">
              <a:solidFill>
                <a:prstClr val="black"/>
              </a:solidFill>
              <a:latin typeface="HGPｺﾞｼｯｸM" panose="020B0600000000000000" pitchFamily="50" charset="-128"/>
              <a:ea typeface="HGPｺﾞｼｯｸM" panose="020B0600000000000000" pitchFamily="50" charset="-128"/>
            </a:rPr>
            <a:t>揃える順番</a:t>
          </a:r>
          <a:endParaRPr lang="ja-JP" altLang="en-US" sz="3200" b="1"/>
        </a:p>
      </xdr:txBody>
    </xdr:sp>
    <xdr:clientData/>
  </xdr:twoCellAnchor>
  <xdr:twoCellAnchor>
    <xdr:from>
      <xdr:col>2</xdr:col>
      <xdr:colOff>1801044</xdr:colOff>
      <xdr:row>65</xdr:row>
      <xdr:rowOff>103900</xdr:rowOff>
    </xdr:from>
    <xdr:to>
      <xdr:col>4</xdr:col>
      <xdr:colOff>36211</xdr:colOff>
      <xdr:row>72</xdr:row>
      <xdr:rowOff>107680</xdr:rowOff>
    </xdr:to>
    <xdr:sp macro="" textlink="">
      <xdr:nvSpPr>
        <xdr:cNvPr id="221" name="四角形吹き出し 6">
          <a:extLst>
            <a:ext uri="{FF2B5EF4-FFF2-40B4-BE49-F238E27FC236}">
              <a16:creationId xmlns:a16="http://schemas.microsoft.com/office/drawing/2014/main" id="{00000000-0008-0000-0000-0000DD000000}"/>
            </a:ext>
          </a:extLst>
        </xdr:cNvPr>
        <xdr:cNvSpPr/>
      </xdr:nvSpPr>
      <xdr:spPr bwMode="auto">
        <a:xfrm>
          <a:off x="2563044" y="26756582"/>
          <a:ext cx="3274758" cy="1094825"/>
        </a:xfrm>
        <a:prstGeom prst="wedgeRectCallout">
          <a:avLst>
            <a:gd name="adj1" fmla="val 27538"/>
            <a:gd name="adj2" fmla="val 79076"/>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kumimoji="1" lang="ja-JP" altLang="ja-JP" sz="1200" kern="1200">
              <a:solidFill>
                <a:schemeClr val="tx1"/>
              </a:solidFill>
              <a:effectLst/>
              <a:latin typeface="Arial" charset="0"/>
              <a:ea typeface="ＭＳ Ｐゴシック" pitchFamily="50" charset="-128"/>
              <a:cs typeface="+mn-cs"/>
            </a:rPr>
            <a:t>左上をダブルクリップ、ホッチキス等</a:t>
          </a:r>
          <a:endParaRPr kumimoji="1" lang="en-US" altLang="ja-JP" sz="1200" kern="1200">
            <a:solidFill>
              <a:schemeClr val="tx1"/>
            </a:solidFill>
            <a:effectLst/>
            <a:latin typeface="Arial" charset="0"/>
            <a:ea typeface="ＭＳ Ｐゴシック" pitchFamily="50" charset="-128"/>
            <a:cs typeface="+mn-cs"/>
          </a:endParaRPr>
        </a:p>
        <a:p>
          <a:r>
            <a:rPr kumimoji="1" lang="ja-JP" altLang="ja-JP" sz="1200" kern="1200">
              <a:solidFill>
                <a:schemeClr val="tx1"/>
              </a:solidFill>
              <a:effectLst/>
              <a:latin typeface="Arial" charset="0"/>
              <a:ea typeface="ＭＳ Ｐゴシック" pitchFamily="50" charset="-128"/>
              <a:cs typeface="+mn-cs"/>
            </a:rPr>
            <a:t>で束ねる。</a:t>
          </a:r>
          <a:endParaRPr lang="ja-JP" altLang="ja-JP" sz="1200">
            <a:effectLst/>
          </a:endParaRPr>
        </a:p>
        <a:p>
          <a:r>
            <a:rPr kumimoji="1" lang="ja-JP" altLang="ja-JP" sz="1200" kern="1200">
              <a:solidFill>
                <a:schemeClr val="tx1"/>
              </a:solidFill>
              <a:effectLst/>
              <a:latin typeface="Arial" charset="0"/>
              <a:ea typeface="ＭＳ Ｐゴシック" pitchFamily="50" charset="-128"/>
              <a:cs typeface="+mn-cs"/>
            </a:rPr>
            <a:t>書類が厚くなる場合はファイル等に</a:t>
          </a:r>
          <a:endParaRPr kumimoji="1" lang="en-US" altLang="ja-JP" sz="1200" kern="1200">
            <a:solidFill>
              <a:schemeClr val="tx1"/>
            </a:solidFill>
            <a:effectLst/>
            <a:latin typeface="Arial" charset="0"/>
            <a:ea typeface="ＭＳ Ｐゴシック" pitchFamily="50" charset="-128"/>
            <a:cs typeface="+mn-cs"/>
          </a:endParaRPr>
        </a:p>
        <a:p>
          <a:r>
            <a:rPr kumimoji="1" lang="ja-JP" altLang="ja-JP" sz="1200" kern="1200">
              <a:solidFill>
                <a:schemeClr val="tx1"/>
              </a:solidFill>
              <a:effectLst/>
              <a:latin typeface="Arial" charset="0"/>
              <a:ea typeface="ＭＳ Ｐゴシック" pitchFamily="50" charset="-128"/>
              <a:cs typeface="+mn-cs"/>
            </a:rPr>
            <a:t>綴じることも可。</a:t>
          </a:r>
          <a:endParaRPr lang="ja-JP" altLang="ja-JP" sz="1200">
            <a:effectLst/>
          </a:endParaRPr>
        </a:p>
      </xdr:txBody>
    </xdr:sp>
    <xdr:clientData/>
  </xdr:twoCellAnchor>
  <xdr:twoCellAnchor>
    <xdr:from>
      <xdr:col>7</xdr:col>
      <xdr:colOff>95092</xdr:colOff>
      <xdr:row>82</xdr:row>
      <xdr:rowOff>102906</xdr:rowOff>
    </xdr:from>
    <xdr:to>
      <xdr:col>8</xdr:col>
      <xdr:colOff>127190</xdr:colOff>
      <xdr:row>88</xdr:row>
      <xdr:rowOff>52101</xdr:rowOff>
    </xdr:to>
    <xdr:sp macro="" textlink="">
      <xdr:nvSpPr>
        <xdr:cNvPr id="222" name="右矢印 10">
          <a:extLst>
            <a:ext uri="{FF2B5EF4-FFF2-40B4-BE49-F238E27FC236}">
              <a16:creationId xmlns:a16="http://schemas.microsoft.com/office/drawing/2014/main" id="{00000000-0008-0000-0000-0000DE000000}"/>
            </a:ext>
          </a:extLst>
        </xdr:cNvPr>
        <xdr:cNvSpPr/>
      </xdr:nvSpPr>
      <xdr:spPr>
        <a:xfrm>
          <a:off x="10416728" y="29405270"/>
          <a:ext cx="1192417" cy="88437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200" b="1"/>
            <a:t>データ格納</a:t>
          </a:r>
        </a:p>
      </xdr:txBody>
    </xdr:sp>
    <xdr:clientData/>
  </xdr:twoCellAnchor>
  <xdr:twoCellAnchor>
    <xdr:from>
      <xdr:col>2</xdr:col>
      <xdr:colOff>1506682</xdr:colOff>
      <xdr:row>77</xdr:row>
      <xdr:rowOff>14813</xdr:rowOff>
    </xdr:from>
    <xdr:to>
      <xdr:col>2</xdr:col>
      <xdr:colOff>3065317</xdr:colOff>
      <xdr:row>84</xdr:row>
      <xdr:rowOff>1969</xdr:rowOff>
    </xdr:to>
    <xdr:sp macro="" textlink="">
      <xdr:nvSpPr>
        <xdr:cNvPr id="223" name="右矢印 75">
          <a:extLst>
            <a:ext uri="{FF2B5EF4-FFF2-40B4-BE49-F238E27FC236}">
              <a16:creationId xmlns:a16="http://schemas.microsoft.com/office/drawing/2014/main" id="{00000000-0008-0000-0000-0000DF000000}"/>
            </a:ext>
          </a:extLst>
        </xdr:cNvPr>
        <xdr:cNvSpPr/>
      </xdr:nvSpPr>
      <xdr:spPr>
        <a:xfrm flipH="1">
          <a:off x="2268682" y="28537858"/>
          <a:ext cx="1558635" cy="10782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　コピーを保管</a:t>
          </a:r>
        </a:p>
      </xdr:txBody>
    </xdr:sp>
    <xdr:clientData/>
  </xdr:twoCellAnchor>
  <xdr:twoCellAnchor>
    <xdr:from>
      <xdr:col>0</xdr:col>
      <xdr:colOff>180975</xdr:colOff>
      <xdr:row>74</xdr:row>
      <xdr:rowOff>154774</xdr:rowOff>
    </xdr:from>
    <xdr:to>
      <xdr:col>2</xdr:col>
      <xdr:colOff>1387222</xdr:colOff>
      <xdr:row>85</xdr:row>
      <xdr:rowOff>105551</xdr:rowOff>
    </xdr:to>
    <xdr:grpSp>
      <xdr:nvGrpSpPr>
        <xdr:cNvPr id="224" name="グループ化 223">
          <a:extLst>
            <a:ext uri="{FF2B5EF4-FFF2-40B4-BE49-F238E27FC236}">
              <a16:creationId xmlns:a16="http://schemas.microsoft.com/office/drawing/2014/main" id="{00000000-0008-0000-0000-0000E0000000}"/>
            </a:ext>
          </a:extLst>
        </xdr:cNvPr>
        <xdr:cNvGrpSpPr/>
      </xdr:nvGrpSpPr>
      <xdr:grpSpPr>
        <a:xfrm>
          <a:off x="180975" y="28210229"/>
          <a:ext cx="1968247" cy="1665277"/>
          <a:chOff x="1925001" y="5063018"/>
          <a:chExt cx="1090613" cy="1071082"/>
        </a:xfrm>
      </xdr:grpSpPr>
      <xdr:sp macro="" textlink="">
        <xdr:nvSpPr>
          <xdr:cNvPr id="225" name="フローチャート: データ 224">
            <a:extLst>
              <a:ext uri="{FF2B5EF4-FFF2-40B4-BE49-F238E27FC236}">
                <a16:creationId xmlns:a16="http://schemas.microsoft.com/office/drawing/2014/main" id="{00000000-0008-0000-0000-0000E1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6" name="フローチャート: データ 225">
            <a:extLst>
              <a:ext uri="{FF2B5EF4-FFF2-40B4-BE49-F238E27FC236}">
                <a16:creationId xmlns:a16="http://schemas.microsoft.com/office/drawing/2014/main" id="{00000000-0008-0000-0000-0000E2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7" name="フローチャート: データ 226">
            <a:extLst>
              <a:ext uri="{FF2B5EF4-FFF2-40B4-BE49-F238E27FC236}">
                <a16:creationId xmlns:a16="http://schemas.microsoft.com/office/drawing/2014/main" id="{00000000-0008-0000-0000-0000E3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8" name="フローチャート: データ 227">
            <a:extLst>
              <a:ext uri="{FF2B5EF4-FFF2-40B4-BE49-F238E27FC236}">
                <a16:creationId xmlns:a16="http://schemas.microsoft.com/office/drawing/2014/main" id="{00000000-0008-0000-0000-0000E4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9" name="フローチャート: データ 228">
            <a:extLst>
              <a:ext uri="{FF2B5EF4-FFF2-40B4-BE49-F238E27FC236}">
                <a16:creationId xmlns:a16="http://schemas.microsoft.com/office/drawing/2014/main" id="{00000000-0008-0000-0000-0000E5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30" name="フローチャート: データ 229">
            <a:extLst>
              <a:ext uri="{FF2B5EF4-FFF2-40B4-BE49-F238E27FC236}">
                <a16:creationId xmlns:a16="http://schemas.microsoft.com/office/drawing/2014/main" id="{00000000-0008-0000-0000-0000E6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31" name="フローチャート: データ 230">
            <a:extLst>
              <a:ext uri="{FF2B5EF4-FFF2-40B4-BE49-F238E27FC236}">
                <a16:creationId xmlns:a16="http://schemas.microsoft.com/office/drawing/2014/main" id="{00000000-0008-0000-0000-0000E7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kumimoji="1" lang="ja-JP" altLang="en-US" sz="2400" b="1">
                <a:solidFill>
                  <a:sysClr val="windowText" lastClr="000000"/>
                </a:solidFill>
                <a:latin typeface="+mn-ea"/>
              </a:rPr>
              <a:t>副本</a:t>
            </a:r>
          </a:p>
        </xdr:txBody>
      </xdr:sp>
      <xdr:pic>
        <xdr:nvPicPr>
          <xdr:cNvPr id="232" name="Picture 2" descr="http://illpop.com/img_illust/gadget/clip07.png">
            <a:hlinkClick xmlns:r="http://schemas.openxmlformats.org/officeDocument/2006/relationships" r:id="rId1"/>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470803</xdr:colOff>
      <xdr:row>94</xdr:row>
      <xdr:rowOff>30020</xdr:rowOff>
    </xdr:from>
    <xdr:to>
      <xdr:col>2</xdr:col>
      <xdr:colOff>3439203</xdr:colOff>
      <xdr:row>96</xdr:row>
      <xdr:rowOff>105695</xdr:rowOff>
    </xdr:to>
    <xdr:sp macro="" textlink="">
      <xdr:nvSpPr>
        <xdr:cNvPr id="233" name="正方形/長方形 232">
          <a:extLst>
            <a:ext uri="{FF2B5EF4-FFF2-40B4-BE49-F238E27FC236}">
              <a16:creationId xmlns:a16="http://schemas.microsoft.com/office/drawing/2014/main" id="{00000000-0008-0000-0000-0000E9000000}"/>
            </a:ext>
          </a:extLst>
        </xdr:cNvPr>
        <xdr:cNvSpPr/>
      </xdr:nvSpPr>
      <xdr:spPr>
        <a:xfrm>
          <a:off x="1232803" y="31289338"/>
          <a:ext cx="2968400" cy="387402"/>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600" b="1" u="sng">
              <a:solidFill>
                <a:prstClr val="black"/>
              </a:solidFill>
              <a:latin typeface="HGPｺﾞｼｯｸM" panose="020B0600000000000000" pitchFamily="50" charset="-128"/>
              <a:ea typeface="HGPｺﾞｼｯｸM" panose="020B0600000000000000" pitchFamily="50" charset="-128"/>
            </a:rPr>
            <a:t>ＳＩＩへの提出物一式</a:t>
          </a:r>
          <a:endParaRPr lang="ja-JP" altLang="en-US" sz="3600" b="1" u="sng"/>
        </a:p>
      </xdr:txBody>
    </xdr:sp>
    <xdr:clientData/>
  </xdr:twoCellAnchor>
  <xdr:twoCellAnchor>
    <xdr:from>
      <xdr:col>2</xdr:col>
      <xdr:colOff>198998</xdr:colOff>
      <xdr:row>93</xdr:row>
      <xdr:rowOff>118224</xdr:rowOff>
    </xdr:from>
    <xdr:to>
      <xdr:col>8</xdr:col>
      <xdr:colOff>892280</xdr:colOff>
      <xdr:row>111</xdr:row>
      <xdr:rowOff>153595</xdr:rowOff>
    </xdr:to>
    <xdr:sp macro="" textlink="">
      <xdr:nvSpPr>
        <xdr:cNvPr id="234" name="正方形/長方形 233">
          <a:extLst>
            <a:ext uri="{FF2B5EF4-FFF2-40B4-BE49-F238E27FC236}">
              <a16:creationId xmlns:a16="http://schemas.microsoft.com/office/drawing/2014/main" id="{00000000-0008-0000-0000-0000EA000000}"/>
            </a:ext>
          </a:extLst>
        </xdr:cNvPr>
        <xdr:cNvSpPr/>
      </xdr:nvSpPr>
      <xdr:spPr bwMode="auto">
        <a:xfrm>
          <a:off x="960998" y="31221679"/>
          <a:ext cx="11413237" cy="2927507"/>
        </a:xfrm>
        <a:prstGeom prst="rect">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2</xdr:col>
      <xdr:colOff>2092590</xdr:colOff>
      <xdr:row>98</xdr:row>
      <xdr:rowOff>56058</xdr:rowOff>
    </xdr:from>
    <xdr:to>
      <xdr:col>2</xdr:col>
      <xdr:colOff>3370980</xdr:colOff>
      <xdr:row>105</xdr:row>
      <xdr:rowOff>29210</xdr:rowOff>
    </xdr:to>
    <xdr:grpSp>
      <xdr:nvGrpSpPr>
        <xdr:cNvPr id="235" name="グループ化 234">
          <a:extLst>
            <a:ext uri="{FF2B5EF4-FFF2-40B4-BE49-F238E27FC236}">
              <a16:creationId xmlns:a16="http://schemas.microsoft.com/office/drawing/2014/main" id="{00000000-0008-0000-0000-0000EB000000}"/>
            </a:ext>
          </a:extLst>
        </xdr:cNvPr>
        <xdr:cNvGrpSpPr/>
      </xdr:nvGrpSpPr>
      <xdr:grpSpPr>
        <a:xfrm>
          <a:off x="2854590" y="31938831"/>
          <a:ext cx="1278390" cy="1064197"/>
          <a:chOff x="1925001" y="5063018"/>
          <a:chExt cx="1090613" cy="1071082"/>
        </a:xfrm>
      </xdr:grpSpPr>
      <xdr:sp macro="" textlink="">
        <xdr:nvSpPr>
          <xdr:cNvPr id="236" name="フローチャート: データ 235">
            <a:extLst>
              <a:ext uri="{FF2B5EF4-FFF2-40B4-BE49-F238E27FC236}">
                <a16:creationId xmlns:a16="http://schemas.microsoft.com/office/drawing/2014/main" id="{00000000-0008-0000-0000-0000EC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37" name="フローチャート: データ 236">
            <a:extLst>
              <a:ext uri="{FF2B5EF4-FFF2-40B4-BE49-F238E27FC236}">
                <a16:creationId xmlns:a16="http://schemas.microsoft.com/office/drawing/2014/main" id="{00000000-0008-0000-0000-0000ED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38" name="フローチャート: データ 237">
            <a:extLst>
              <a:ext uri="{FF2B5EF4-FFF2-40B4-BE49-F238E27FC236}">
                <a16:creationId xmlns:a16="http://schemas.microsoft.com/office/drawing/2014/main" id="{00000000-0008-0000-0000-0000EE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39" name="フローチャート: データ 238">
            <a:extLst>
              <a:ext uri="{FF2B5EF4-FFF2-40B4-BE49-F238E27FC236}">
                <a16:creationId xmlns:a16="http://schemas.microsoft.com/office/drawing/2014/main" id="{00000000-0008-0000-0000-0000EF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40" name="フローチャート: データ 239">
            <a:extLst>
              <a:ext uri="{FF2B5EF4-FFF2-40B4-BE49-F238E27FC236}">
                <a16:creationId xmlns:a16="http://schemas.microsoft.com/office/drawing/2014/main" id="{00000000-0008-0000-0000-0000F0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41" name="フローチャート: データ 240">
            <a:extLst>
              <a:ext uri="{FF2B5EF4-FFF2-40B4-BE49-F238E27FC236}">
                <a16:creationId xmlns:a16="http://schemas.microsoft.com/office/drawing/2014/main" id="{00000000-0008-0000-0000-0000F1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42" name="フローチャート: データ 241">
            <a:extLst>
              <a:ext uri="{FF2B5EF4-FFF2-40B4-BE49-F238E27FC236}">
                <a16:creationId xmlns:a16="http://schemas.microsoft.com/office/drawing/2014/main" id="{00000000-0008-0000-0000-0000F2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243" name="Picture 2" descr="http://illpop.com/img_illust/gadget/clip07.png">
            <a:hlinkClick xmlns:r="http://schemas.openxmlformats.org/officeDocument/2006/relationships" r:id="rId1"/>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629481</xdr:colOff>
      <xdr:row>105</xdr:row>
      <xdr:rowOff>72876</xdr:rowOff>
    </xdr:from>
    <xdr:to>
      <xdr:col>3</xdr:col>
      <xdr:colOff>872926</xdr:colOff>
      <xdr:row>111</xdr:row>
      <xdr:rowOff>101580</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1391481" y="33046694"/>
          <a:ext cx="4261263" cy="1050477"/>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prstClr val="black"/>
              </a:solidFill>
              <a:latin typeface="+mn-ea"/>
              <a:ea typeface="+mn-ea"/>
            </a:rPr>
            <a:t>　　　　　　　　　　　　　　　正本１部</a:t>
          </a:r>
          <a:endParaRPr lang="en-US" altLang="ja-JP" sz="1200" b="1">
            <a:solidFill>
              <a:prstClr val="black"/>
            </a:solidFill>
            <a:latin typeface="+mn-ea"/>
            <a:ea typeface="+mn-ea"/>
          </a:endParaRPr>
        </a:p>
        <a:p>
          <a:pPr lvl="0"/>
          <a:r>
            <a:rPr lang="ja-JP" altLang="en-US" sz="1200">
              <a:solidFill>
                <a:prstClr val="black"/>
              </a:solidFill>
              <a:latin typeface="+mn-ea"/>
              <a:ea typeface="+mn-ea"/>
            </a:rPr>
            <a:t>　　　　　　　　　　　　　　・片面印刷</a:t>
          </a:r>
        </a:p>
        <a:p>
          <a:pPr lvl="0"/>
          <a:r>
            <a:rPr lang="ja-JP" altLang="en-US" sz="1200">
              <a:solidFill>
                <a:prstClr val="black"/>
              </a:solidFill>
              <a:latin typeface="+mn-ea"/>
              <a:ea typeface="+mn-ea"/>
            </a:rPr>
            <a:t>　　　　　　　　　　　　</a:t>
          </a:r>
          <a:r>
            <a:rPr lang="ja-JP" altLang="en-US" sz="1200" baseline="0">
              <a:solidFill>
                <a:prstClr val="black"/>
              </a:solidFill>
              <a:latin typeface="+mn-ea"/>
              <a:ea typeface="+mn-ea"/>
            </a:rPr>
            <a:t> 　 </a:t>
          </a:r>
          <a:r>
            <a:rPr lang="ja-JP" altLang="en-US" sz="1200">
              <a:solidFill>
                <a:prstClr val="black"/>
              </a:solidFill>
              <a:latin typeface="+mn-ea"/>
              <a:ea typeface="+mn-ea"/>
            </a:rPr>
            <a:t>・押印は必須としない</a:t>
          </a:r>
        </a:p>
        <a:p>
          <a:pPr lvl="0"/>
          <a:r>
            <a:rPr lang="en-US" altLang="ja-JP" sz="1200">
              <a:solidFill>
                <a:prstClr val="black"/>
              </a:solidFill>
              <a:latin typeface="+mn-ea"/>
              <a:ea typeface="+mn-ea"/>
            </a:rPr>
            <a:t>※</a:t>
          </a:r>
          <a:r>
            <a:rPr lang="ja-JP" altLang="en-US" sz="1200">
              <a:solidFill>
                <a:prstClr val="black"/>
              </a:solidFill>
              <a:latin typeface="+mn-ea"/>
              <a:ea typeface="+mn-ea"/>
            </a:rPr>
            <a:t>押印しない場合、社内決裁ルールや社内規定等を添付</a:t>
          </a:r>
        </a:p>
      </xdr:txBody>
    </xdr:sp>
    <xdr:clientData/>
  </xdr:twoCellAnchor>
  <xdr:twoCellAnchor>
    <xdr:from>
      <xdr:col>6</xdr:col>
      <xdr:colOff>1216086</xdr:colOff>
      <xdr:row>106</xdr:row>
      <xdr:rowOff>4840</xdr:rowOff>
    </xdr:from>
    <xdr:to>
      <xdr:col>8</xdr:col>
      <xdr:colOff>625142</xdr:colOff>
      <xdr:row>113</xdr:row>
      <xdr:rowOff>32147</xdr:rowOff>
    </xdr:to>
    <xdr:sp macro="" textlink="">
      <xdr:nvSpPr>
        <xdr:cNvPr id="245" name="正方形/長方形 244">
          <a:extLst>
            <a:ext uri="{FF2B5EF4-FFF2-40B4-BE49-F238E27FC236}">
              <a16:creationId xmlns:a16="http://schemas.microsoft.com/office/drawing/2014/main" id="{00000000-0008-0000-0000-0000F5000000}"/>
            </a:ext>
          </a:extLst>
        </xdr:cNvPr>
        <xdr:cNvSpPr/>
      </xdr:nvSpPr>
      <xdr:spPr>
        <a:xfrm>
          <a:off x="10031041" y="33134522"/>
          <a:ext cx="2076056" cy="1204943"/>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prstClr val="black"/>
              </a:solidFill>
              <a:latin typeface="+mn-ea"/>
              <a:ea typeface="+mn-ea"/>
            </a:rPr>
            <a:t>ＣＤ</a:t>
          </a:r>
          <a:r>
            <a:rPr lang="en-US" altLang="ja-JP" sz="1200" b="1">
              <a:solidFill>
                <a:prstClr val="black"/>
              </a:solidFill>
              <a:latin typeface="+mn-ea"/>
              <a:ea typeface="+mn-ea"/>
            </a:rPr>
            <a:t>-</a:t>
          </a:r>
          <a:r>
            <a:rPr lang="ja-JP" altLang="en-US" sz="1200" b="1">
              <a:solidFill>
                <a:prstClr val="black"/>
              </a:solidFill>
              <a:latin typeface="+mn-ea"/>
              <a:ea typeface="+mn-ea"/>
            </a:rPr>
            <a:t>Ｒ（ＤＶＤ</a:t>
          </a:r>
          <a:r>
            <a:rPr lang="en-US" altLang="ja-JP" sz="1200" b="1">
              <a:solidFill>
                <a:prstClr val="black"/>
              </a:solidFill>
              <a:latin typeface="+mn-ea"/>
              <a:ea typeface="+mn-ea"/>
            </a:rPr>
            <a:t>-</a:t>
          </a:r>
          <a:r>
            <a:rPr lang="ja-JP" altLang="en-US" sz="1200" b="1">
              <a:solidFill>
                <a:prstClr val="black"/>
              </a:solidFill>
              <a:latin typeface="+mn-ea"/>
              <a:ea typeface="+mn-ea"/>
            </a:rPr>
            <a:t>Ｒ）１枚</a:t>
          </a:r>
          <a:endParaRPr lang="en-US" altLang="ja-JP" sz="1200" b="1">
            <a:solidFill>
              <a:prstClr val="black"/>
            </a:solidFill>
            <a:latin typeface="+mn-ea"/>
            <a:ea typeface="+mn-ea"/>
          </a:endParaRPr>
        </a:p>
        <a:p>
          <a:pPr lvl="0"/>
          <a:r>
            <a:rPr lang="ja-JP" altLang="en-US" sz="1200">
              <a:solidFill>
                <a:prstClr val="black"/>
              </a:solidFill>
              <a:latin typeface="+mn-ea"/>
              <a:ea typeface="+mn-ea"/>
            </a:rPr>
            <a:t>・法人・団体等名を明記</a:t>
          </a:r>
          <a:endParaRPr lang="en-US" altLang="ja-JP" sz="1200">
            <a:solidFill>
              <a:prstClr val="black"/>
            </a:solidFill>
            <a:latin typeface="+mn-ea"/>
            <a:ea typeface="+mn-ea"/>
          </a:endParaRPr>
        </a:p>
        <a:p>
          <a:pPr lvl="0"/>
          <a:r>
            <a:rPr lang="ja-JP" altLang="en-US" sz="1200">
              <a:solidFill>
                <a:prstClr val="black"/>
              </a:solidFill>
              <a:latin typeface="+mn-ea"/>
              <a:ea typeface="+mn-ea"/>
            </a:rPr>
            <a:t>・事業名を明記</a:t>
          </a:r>
          <a:endParaRPr lang="ja-JP" altLang="en-US" sz="3200">
            <a:latin typeface="+mn-ea"/>
            <a:ea typeface="+mn-ea"/>
          </a:endParaRPr>
        </a:p>
      </xdr:txBody>
    </xdr:sp>
    <xdr:clientData/>
  </xdr:twoCellAnchor>
  <xdr:twoCellAnchor>
    <xdr:from>
      <xdr:col>6</xdr:col>
      <xdr:colOff>1363023</xdr:colOff>
      <xdr:row>98</xdr:row>
      <xdr:rowOff>543</xdr:rowOff>
    </xdr:from>
    <xdr:to>
      <xdr:col>7</xdr:col>
      <xdr:colOff>1012083</xdr:colOff>
      <xdr:row>105</xdr:row>
      <xdr:rowOff>89541</xdr:rowOff>
    </xdr:to>
    <xdr:grpSp>
      <xdr:nvGrpSpPr>
        <xdr:cNvPr id="246" name="グループ化 245">
          <a:extLst>
            <a:ext uri="{FF2B5EF4-FFF2-40B4-BE49-F238E27FC236}">
              <a16:creationId xmlns:a16="http://schemas.microsoft.com/office/drawing/2014/main" id="{00000000-0008-0000-0000-0000F6000000}"/>
            </a:ext>
          </a:extLst>
        </xdr:cNvPr>
        <xdr:cNvGrpSpPr/>
      </xdr:nvGrpSpPr>
      <xdr:grpSpPr>
        <a:xfrm>
          <a:off x="10177978" y="31883316"/>
          <a:ext cx="1155741" cy="1180043"/>
          <a:chOff x="5646964" y="31257242"/>
          <a:chExt cx="1156607" cy="1136748"/>
        </a:xfrm>
      </xdr:grpSpPr>
      <xdr:sp macro="" textlink="">
        <xdr:nvSpPr>
          <xdr:cNvPr id="247" name="円/楕円 72">
            <a:extLst>
              <a:ext uri="{FF2B5EF4-FFF2-40B4-BE49-F238E27FC236}">
                <a16:creationId xmlns:a16="http://schemas.microsoft.com/office/drawing/2014/main" id="{00000000-0008-0000-0000-0000F7000000}"/>
              </a:ext>
            </a:extLst>
          </xdr:cNvPr>
          <xdr:cNvSpPr/>
        </xdr:nvSpPr>
        <xdr:spPr bwMode="auto">
          <a:xfrm>
            <a:off x="5646964" y="31257242"/>
            <a:ext cx="1156607" cy="1136748"/>
          </a:xfrm>
          <a:prstGeom prst="ellipse">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48" name="円/楕円 73">
            <a:extLst>
              <a:ext uri="{FF2B5EF4-FFF2-40B4-BE49-F238E27FC236}">
                <a16:creationId xmlns:a16="http://schemas.microsoft.com/office/drawing/2014/main" id="{00000000-0008-0000-0000-0000F8000000}"/>
              </a:ext>
            </a:extLst>
          </xdr:cNvPr>
          <xdr:cNvSpPr/>
        </xdr:nvSpPr>
        <xdr:spPr bwMode="auto">
          <a:xfrm>
            <a:off x="6055462" y="31661727"/>
            <a:ext cx="339610" cy="327775"/>
          </a:xfrm>
          <a:prstGeom prst="ellipse">
            <a:avLst/>
          </a:prstGeom>
          <a:solidFill>
            <a:schemeClr val="bg1">
              <a:lumMod val="85000"/>
            </a:schemeClr>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5664554" y="31349500"/>
            <a:ext cx="1133010" cy="329258"/>
          </a:xfrm>
          <a:prstGeom prst="rect">
            <a:avLst/>
          </a:prstGeom>
          <a:noFill/>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lang="ja-JP" altLang="en-US" sz="700">
                <a:solidFill>
                  <a:prstClr val="black"/>
                </a:solidFill>
                <a:latin typeface="HGPｺﾞｼｯｸM" panose="020B0600000000000000" pitchFamily="50" charset="-128"/>
                <a:ea typeface="HGPｺﾞｼｯｸM" panose="020B0600000000000000" pitchFamily="50" charset="-128"/>
              </a:rPr>
              <a:t>（一社）○</a:t>
            </a:r>
            <a:r>
              <a:rPr lang="en-US" altLang="ja-JP" sz="700">
                <a:solidFill>
                  <a:prstClr val="black"/>
                </a:solidFill>
                <a:latin typeface="HGPｺﾞｼｯｸM" panose="020B0600000000000000" pitchFamily="50" charset="-128"/>
                <a:ea typeface="HGPｺﾞｼｯｸM" panose="020B0600000000000000" pitchFamily="50" charset="-128"/>
              </a:rPr>
              <a:t>×</a:t>
            </a:r>
          </a:p>
          <a:p>
            <a:pPr algn="ctr"/>
            <a:r>
              <a:rPr lang="ja-JP" altLang="en-US" sz="700">
                <a:solidFill>
                  <a:prstClr val="black"/>
                </a:solidFill>
                <a:latin typeface="HGPｺﾞｼｯｸM" panose="020B0600000000000000" pitchFamily="50" charset="-128"/>
                <a:ea typeface="HGPｺﾞｼｯｸM" panose="020B0600000000000000" pitchFamily="50" charset="-128"/>
              </a:rPr>
              <a:t>「△□事業」</a:t>
            </a:r>
            <a:endParaRPr lang="ja-JP" altLang="en-US" sz="1400"/>
          </a:p>
        </xdr:txBody>
      </xdr:sp>
    </xdr:grpSp>
    <xdr:clientData/>
  </xdr:twoCellAnchor>
  <xdr:twoCellAnchor>
    <xdr:from>
      <xdr:col>5</xdr:col>
      <xdr:colOff>71313</xdr:colOff>
      <xdr:row>99</xdr:row>
      <xdr:rowOff>24886</xdr:rowOff>
    </xdr:from>
    <xdr:to>
      <xdr:col>5</xdr:col>
      <xdr:colOff>1204415</xdr:colOff>
      <xdr:row>103</xdr:row>
      <xdr:rowOff>50449</xdr:rowOff>
    </xdr:to>
    <xdr:grpSp>
      <xdr:nvGrpSpPr>
        <xdr:cNvPr id="250" name="グループ化 249">
          <a:extLst>
            <a:ext uri="{FF2B5EF4-FFF2-40B4-BE49-F238E27FC236}">
              <a16:creationId xmlns:a16="http://schemas.microsoft.com/office/drawing/2014/main" id="{00000000-0008-0000-0000-0000FA000000}"/>
            </a:ext>
          </a:extLst>
        </xdr:cNvPr>
        <xdr:cNvGrpSpPr/>
      </xdr:nvGrpSpPr>
      <xdr:grpSpPr>
        <a:xfrm>
          <a:off x="7379586" y="32063522"/>
          <a:ext cx="1133102" cy="649018"/>
          <a:chOff x="1152525" y="8436901"/>
          <a:chExt cx="698950" cy="425579"/>
        </a:xfrm>
        <a:solidFill>
          <a:schemeClr val="bg1"/>
        </a:solidFill>
      </xdr:grpSpPr>
      <xdr:sp macro="" textlink="">
        <xdr:nvSpPr>
          <xdr:cNvPr id="251" name="正方形/長方形 250">
            <a:extLst>
              <a:ext uri="{FF2B5EF4-FFF2-40B4-BE49-F238E27FC236}">
                <a16:creationId xmlns:a16="http://schemas.microsoft.com/office/drawing/2014/main" id="{00000000-0008-0000-0000-0000FB000000}"/>
              </a:ext>
            </a:extLst>
          </xdr:cNvPr>
          <xdr:cNvSpPr/>
        </xdr:nvSpPr>
        <xdr:spPr bwMode="auto">
          <a:xfrm>
            <a:off x="1152525" y="8443167"/>
            <a:ext cx="698950" cy="419313"/>
          </a:xfrm>
          <a:prstGeom prst="rect">
            <a:avLst/>
          </a:prstGeom>
          <a:grp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sp macro="" textlink="">
        <xdr:nvSpPr>
          <xdr:cNvPr id="252" name="二等辺三角形 251">
            <a:extLst>
              <a:ext uri="{FF2B5EF4-FFF2-40B4-BE49-F238E27FC236}">
                <a16:creationId xmlns:a16="http://schemas.microsoft.com/office/drawing/2014/main" id="{00000000-0008-0000-0000-0000FC000000}"/>
              </a:ext>
            </a:extLst>
          </xdr:cNvPr>
          <xdr:cNvSpPr/>
        </xdr:nvSpPr>
        <xdr:spPr bwMode="auto">
          <a:xfrm flipV="1">
            <a:off x="1152525" y="8436901"/>
            <a:ext cx="698950" cy="253916"/>
          </a:xfrm>
          <a:prstGeom prst="triangle">
            <a:avLst/>
          </a:prstGeom>
          <a:grp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grpSp>
    <xdr:clientData/>
  </xdr:twoCellAnchor>
  <xdr:twoCellAnchor>
    <xdr:from>
      <xdr:col>4</xdr:col>
      <xdr:colOff>1287668</xdr:colOff>
      <xdr:row>106</xdr:row>
      <xdr:rowOff>4840</xdr:rowOff>
    </xdr:from>
    <xdr:to>
      <xdr:col>6</xdr:col>
      <xdr:colOff>301490</xdr:colOff>
      <xdr:row>107</xdr:row>
      <xdr:rowOff>147613</xdr:rowOff>
    </xdr:to>
    <xdr:sp macro="" textlink="">
      <xdr:nvSpPr>
        <xdr:cNvPr id="253" name="正方形/長方形 252">
          <a:extLst>
            <a:ext uri="{FF2B5EF4-FFF2-40B4-BE49-F238E27FC236}">
              <a16:creationId xmlns:a16="http://schemas.microsoft.com/office/drawing/2014/main" id="{00000000-0008-0000-0000-0000FD000000}"/>
            </a:ext>
          </a:extLst>
        </xdr:cNvPr>
        <xdr:cNvSpPr/>
      </xdr:nvSpPr>
      <xdr:spPr>
        <a:xfrm>
          <a:off x="7089259" y="33134522"/>
          <a:ext cx="2027186" cy="298636"/>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sysClr val="windowText" lastClr="000000"/>
              </a:solidFill>
              <a:latin typeface="+mn-ea"/>
              <a:ea typeface="+mn-ea"/>
            </a:rPr>
            <a:t>申請書類の電子ファイル</a:t>
          </a:r>
          <a:endParaRPr lang="en-US" altLang="ja-JP" sz="900" b="1">
            <a:solidFill>
              <a:sysClr val="windowText" lastClr="000000"/>
            </a:solidFill>
            <a:latin typeface="+mn-ea"/>
            <a:ea typeface="+mn-ea"/>
          </a:endParaRPr>
        </a:p>
      </xdr:txBody>
    </xdr:sp>
    <xdr:clientData/>
  </xdr:twoCellAnchor>
  <xdr:twoCellAnchor>
    <xdr:from>
      <xdr:col>8</xdr:col>
      <xdr:colOff>452588</xdr:colOff>
      <xdr:row>81</xdr:row>
      <xdr:rowOff>26813</xdr:rowOff>
    </xdr:from>
    <xdr:to>
      <xdr:col>9</xdr:col>
      <xdr:colOff>575053</xdr:colOff>
      <xdr:row>89</xdr:row>
      <xdr:rowOff>92072</xdr:rowOff>
    </xdr:to>
    <xdr:sp macro="" textlink="">
      <xdr:nvSpPr>
        <xdr:cNvPr id="255" name="円/楕円 72">
          <a:extLst>
            <a:ext uri="{FF2B5EF4-FFF2-40B4-BE49-F238E27FC236}">
              <a16:creationId xmlns:a16="http://schemas.microsoft.com/office/drawing/2014/main" id="{00000000-0008-0000-0000-0000FF000000}"/>
            </a:ext>
          </a:extLst>
        </xdr:cNvPr>
        <xdr:cNvSpPr/>
      </xdr:nvSpPr>
      <xdr:spPr bwMode="auto">
        <a:xfrm>
          <a:off x="11934543" y="29173313"/>
          <a:ext cx="1282783" cy="1312168"/>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8</xdr:col>
      <xdr:colOff>905649</xdr:colOff>
      <xdr:row>84</xdr:row>
      <xdr:rowOff>26126</xdr:rowOff>
    </xdr:from>
    <xdr:to>
      <xdr:col>9</xdr:col>
      <xdr:colOff>121990</xdr:colOff>
      <xdr:row>86</xdr:row>
      <xdr:rowOff>92756</xdr:rowOff>
    </xdr:to>
    <xdr:sp macro="" textlink="">
      <xdr:nvSpPr>
        <xdr:cNvPr id="256" name="円/楕円 73">
          <a:extLst>
            <a:ext uri="{FF2B5EF4-FFF2-40B4-BE49-F238E27FC236}">
              <a16:creationId xmlns:a16="http://schemas.microsoft.com/office/drawing/2014/main" id="{00000000-0008-0000-0000-000000010000}"/>
            </a:ext>
          </a:extLst>
        </xdr:cNvPr>
        <xdr:cNvSpPr/>
      </xdr:nvSpPr>
      <xdr:spPr bwMode="auto">
        <a:xfrm>
          <a:off x="12387604" y="29640217"/>
          <a:ext cx="376659" cy="378357"/>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8</xdr:col>
      <xdr:colOff>472097</xdr:colOff>
      <xdr:row>81</xdr:row>
      <xdr:rowOff>126864</xdr:rowOff>
    </xdr:from>
    <xdr:to>
      <xdr:col>9</xdr:col>
      <xdr:colOff>568391</xdr:colOff>
      <xdr:row>84</xdr:row>
      <xdr:rowOff>39342</xdr:rowOff>
    </xdr:to>
    <xdr:sp macro="" textlink="">
      <xdr:nvSpPr>
        <xdr:cNvPr id="257" name="正方形/長方形 256">
          <a:extLst>
            <a:ext uri="{FF2B5EF4-FFF2-40B4-BE49-F238E27FC236}">
              <a16:creationId xmlns:a16="http://schemas.microsoft.com/office/drawing/2014/main" id="{00000000-0008-0000-0000-000001010000}"/>
            </a:ext>
          </a:extLst>
        </xdr:cNvPr>
        <xdr:cNvSpPr/>
      </xdr:nvSpPr>
      <xdr:spPr>
        <a:xfrm>
          <a:off x="11954052" y="29273364"/>
          <a:ext cx="1256612" cy="380069"/>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lang="ja-JP" altLang="en-US" sz="800">
              <a:solidFill>
                <a:prstClr val="black"/>
              </a:solidFill>
              <a:latin typeface="HGPｺﾞｼｯｸM" panose="020B0600000000000000" pitchFamily="50" charset="-128"/>
              <a:ea typeface="HGPｺﾞｼｯｸM" panose="020B0600000000000000" pitchFamily="50" charset="-128"/>
            </a:rPr>
            <a:t>（一社）○</a:t>
          </a:r>
          <a:r>
            <a:rPr lang="en-US" altLang="ja-JP" sz="800">
              <a:solidFill>
                <a:prstClr val="black"/>
              </a:solidFill>
              <a:latin typeface="HGPｺﾞｼｯｸM" panose="020B0600000000000000" pitchFamily="50" charset="-128"/>
              <a:ea typeface="HGPｺﾞｼｯｸM" panose="020B0600000000000000" pitchFamily="50" charset="-128"/>
            </a:rPr>
            <a:t>×</a:t>
          </a:r>
        </a:p>
        <a:p>
          <a:pPr algn="ctr"/>
          <a:r>
            <a:rPr lang="ja-JP" altLang="en-US" sz="800">
              <a:solidFill>
                <a:prstClr val="black"/>
              </a:solidFill>
              <a:latin typeface="HGPｺﾞｼｯｸM" panose="020B0600000000000000" pitchFamily="50" charset="-128"/>
              <a:ea typeface="HGPｺﾞｼｯｸM" panose="020B0600000000000000" pitchFamily="50" charset="-128"/>
            </a:rPr>
            <a:t>「△□事業」</a:t>
          </a:r>
          <a:endParaRPr lang="ja-JP" altLang="en-US" sz="1600"/>
        </a:p>
      </xdr:txBody>
    </xdr:sp>
    <xdr:clientData/>
  </xdr:twoCellAnchor>
  <xdr:twoCellAnchor>
    <xdr:from>
      <xdr:col>8</xdr:col>
      <xdr:colOff>461200</xdr:colOff>
      <xdr:row>71</xdr:row>
      <xdr:rowOff>22659</xdr:rowOff>
    </xdr:from>
    <xdr:to>
      <xdr:col>9</xdr:col>
      <xdr:colOff>433984</xdr:colOff>
      <xdr:row>75</xdr:row>
      <xdr:rowOff>54407</xdr:rowOff>
    </xdr:to>
    <xdr:grpSp>
      <xdr:nvGrpSpPr>
        <xdr:cNvPr id="258" name="グループ化 257">
          <a:extLst>
            <a:ext uri="{FF2B5EF4-FFF2-40B4-BE49-F238E27FC236}">
              <a16:creationId xmlns:a16="http://schemas.microsoft.com/office/drawing/2014/main" id="{00000000-0008-0000-0000-000002010000}"/>
            </a:ext>
          </a:extLst>
        </xdr:cNvPr>
        <xdr:cNvGrpSpPr/>
      </xdr:nvGrpSpPr>
      <xdr:grpSpPr>
        <a:xfrm>
          <a:off x="11943155" y="27610523"/>
          <a:ext cx="1133102" cy="655202"/>
          <a:chOff x="1152525" y="8436901"/>
          <a:chExt cx="698950" cy="425579"/>
        </a:xfrm>
      </xdr:grpSpPr>
      <xdr:sp macro="" textlink="">
        <xdr:nvSpPr>
          <xdr:cNvPr id="259" name="正方形/長方形 258">
            <a:extLst>
              <a:ext uri="{FF2B5EF4-FFF2-40B4-BE49-F238E27FC236}">
                <a16:creationId xmlns:a16="http://schemas.microsoft.com/office/drawing/2014/main" id="{00000000-0008-0000-0000-000003010000}"/>
              </a:ext>
            </a:extLst>
          </xdr:cNvPr>
          <xdr:cNvSpPr/>
        </xdr:nvSpPr>
        <xdr:spPr bwMode="auto">
          <a:xfrm>
            <a:off x="1152525" y="8443167"/>
            <a:ext cx="698950" cy="419313"/>
          </a:xfrm>
          <a:prstGeom prst="rect">
            <a:avLst/>
          </a:prstGeom>
          <a:no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sp macro="" textlink="">
        <xdr:nvSpPr>
          <xdr:cNvPr id="260" name="二等辺三角形 259">
            <a:extLst>
              <a:ext uri="{FF2B5EF4-FFF2-40B4-BE49-F238E27FC236}">
                <a16:creationId xmlns:a16="http://schemas.microsoft.com/office/drawing/2014/main" id="{00000000-0008-0000-0000-000004010000}"/>
              </a:ext>
            </a:extLst>
          </xdr:cNvPr>
          <xdr:cNvSpPr/>
        </xdr:nvSpPr>
        <xdr:spPr bwMode="auto">
          <a:xfrm flipV="1">
            <a:off x="1152525" y="8436901"/>
            <a:ext cx="698950" cy="253916"/>
          </a:xfrm>
          <a:prstGeom prst="triangle">
            <a:avLst/>
          </a:prstGeom>
          <a:no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grpSp>
    <xdr:clientData/>
  </xdr:twoCellAnchor>
  <xdr:twoCellAnchor>
    <xdr:from>
      <xdr:col>8</xdr:col>
      <xdr:colOff>156896</xdr:colOff>
      <xdr:row>76</xdr:row>
      <xdr:rowOff>59442</xdr:rowOff>
    </xdr:from>
    <xdr:to>
      <xdr:col>9</xdr:col>
      <xdr:colOff>1010528</xdr:colOff>
      <xdr:row>78</xdr:row>
      <xdr:rowOff>52539</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11638851" y="28426624"/>
          <a:ext cx="2013950" cy="304824"/>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sysClr val="windowText" lastClr="000000"/>
              </a:solidFill>
              <a:latin typeface="+mn-ea"/>
              <a:ea typeface="+mn-ea"/>
            </a:rPr>
            <a:t>申請書類の電子ファイル</a:t>
          </a:r>
          <a:endParaRPr lang="en-US" altLang="ja-JP" sz="900" b="1">
            <a:solidFill>
              <a:sysClr val="windowText" lastClr="000000"/>
            </a:solidFill>
            <a:latin typeface="+mn-ea"/>
            <a:ea typeface="+mn-ea"/>
          </a:endParaRPr>
        </a:p>
      </xdr:txBody>
    </xdr:sp>
    <xdr:clientData/>
  </xdr:twoCellAnchor>
  <xdr:oneCellAnchor>
    <xdr:from>
      <xdr:col>7</xdr:col>
      <xdr:colOff>268273</xdr:colOff>
      <xdr:row>79</xdr:row>
      <xdr:rowOff>17465</xdr:rowOff>
    </xdr:from>
    <xdr:ext cx="581378" cy="275717"/>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0589909" y="28852238"/>
          <a:ext cx="58137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または</a:t>
          </a:r>
        </a:p>
      </xdr:txBody>
    </xdr:sp>
    <xdr:clientData/>
  </xdr:oneCellAnchor>
  <xdr:twoCellAnchor>
    <xdr:from>
      <xdr:col>7</xdr:col>
      <xdr:colOff>95092</xdr:colOff>
      <xdr:row>71</xdr:row>
      <xdr:rowOff>38831</xdr:rowOff>
    </xdr:from>
    <xdr:to>
      <xdr:col>8</xdr:col>
      <xdr:colOff>127190</xdr:colOff>
      <xdr:row>76</xdr:row>
      <xdr:rowOff>137703</xdr:rowOff>
    </xdr:to>
    <xdr:sp macro="" textlink="">
      <xdr:nvSpPr>
        <xdr:cNvPr id="263" name="右矢印 10">
          <a:extLst>
            <a:ext uri="{FF2B5EF4-FFF2-40B4-BE49-F238E27FC236}">
              <a16:creationId xmlns:a16="http://schemas.microsoft.com/office/drawing/2014/main" id="{00000000-0008-0000-0000-000007010000}"/>
            </a:ext>
          </a:extLst>
        </xdr:cNvPr>
        <xdr:cNvSpPr/>
      </xdr:nvSpPr>
      <xdr:spPr>
        <a:xfrm>
          <a:off x="10416728" y="27626695"/>
          <a:ext cx="1192417" cy="878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200" b="1"/>
            <a:t>データ添付</a:t>
          </a:r>
        </a:p>
      </xdr:txBody>
    </xdr:sp>
    <xdr:clientData/>
  </xdr:twoCellAnchor>
  <xdr:oneCellAnchor>
    <xdr:from>
      <xdr:col>6</xdr:col>
      <xdr:colOff>230164</xdr:colOff>
      <xdr:row>100</xdr:row>
      <xdr:rowOff>96879</xdr:rowOff>
    </xdr:from>
    <xdr:ext cx="581378" cy="275717"/>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045119" y="32291379"/>
          <a:ext cx="58137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または</a:t>
          </a:r>
        </a:p>
      </xdr:txBody>
    </xdr:sp>
    <xdr:clientData/>
  </xdr:oneCellAnchor>
  <xdr:twoCellAnchor>
    <xdr:from>
      <xdr:col>8</xdr:col>
      <xdr:colOff>282760</xdr:colOff>
      <xdr:row>90</xdr:row>
      <xdr:rowOff>30966</xdr:rowOff>
    </xdr:from>
    <xdr:to>
      <xdr:col>10</xdr:col>
      <xdr:colOff>72445</xdr:colOff>
      <xdr:row>91</xdr:row>
      <xdr:rowOff>184460</xdr:rowOff>
    </xdr:to>
    <xdr:sp macro="" textlink="">
      <xdr:nvSpPr>
        <xdr:cNvPr id="265" name="正方形/長方形 264">
          <a:extLst>
            <a:ext uri="{FF2B5EF4-FFF2-40B4-BE49-F238E27FC236}">
              <a16:creationId xmlns:a16="http://schemas.microsoft.com/office/drawing/2014/main" id="{00000000-0008-0000-0000-000009010000}"/>
            </a:ext>
          </a:extLst>
        </xdr:cNvPr>
        <xdr:cNvSpPr/>
      </xdr:nvSpPr>
      <xdr:spPr>
        <a:xfrm>
          <a:off x="11764715" y="30580239"/>
          <a:ext cx="2093003" cy="309357"/>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prstClr val="black"/>
              </a:solidFill>
              <a:latin typeface="+mn-ea"/>
              <a:ea typeface="+mn-ea"/>
            </a:rPr>
            <a:t>ＣＤ</a:t>
          </a:r>
          <a:r>
            <a:rPr lang="en-US" altLang="ja-JP" sz="1200" b="1">
              <a:solidFill>
                <a:prstClr val="black"/>
              </a:solidFill>
              <a:latin typeface="+mn-ea"/>
              <a:ea typeface="+mn-ea"/>
            </a:rPr>
            <a:t>-</a:t>
          </a:r>
          <a:r>
            <a:rPr lang="ja-JP" altLang="en-US" sz="1200" b="1">
              <a:solidFill>
                <a:prstClr val="black"/>
              </a:solidFill>
              <a:latin typeface="+mn-ea"/>
              <a:ea typeface="+mn-ea"/>
            </a:rPr>
            <a:t>Ｒ（ＤＶＤ</a:t>
          </a:r>
          <a:r>
            <a:rPr lang="en-US" altLang="ja-JP" sz="1200" b="1">
              <a:solidFill>
                <a:prstClr val="black"/>
              </a:solidFill>
              <a:latin typeface="+mn-ea"/>
              <a:ea typeface="+mn-ea"/>
            </a:rPr>
            <a:t>-</a:t>
          </a:r>
          <a:r>
            <a:rPr lang="ja-JP" altLang="en-US" sz="1200" b="1">
              <a:solidFill>
                <a:prstClr val="black"/>
              </a:solidFill>
              <a:latin typeface="+mn-ea"/>
              <a:ea typeface="+mn-ea"/>
            </a:rPr>
            <a:t>Ｒ）１枚</a:t>
          </a:r>
          <a:endParaRPr lang="en-US" altLang="ja-JP" sz="1200" b="1">
            <a:solidFill>
              <a:prstClr val="black"/>
            </a:solidFill>
            <a:latin typeface="+mn-ea"/>
            <a:ea typeface="+mn-ea"/>
          </a:endParaRPr>
        </a:p>
      </xdr:txBody>
    </xdr:sp>
    <xdr:clientData/>
  </xdr:twoCellAnchor>
  <xdr:oneCellAnchor>
    <xdr:from>
      <xdr:col>2</xdr:col>
      <xdr:colOff>271220</xdr:colOff>
      <xdr:row>148</xdr:row>
      <xdr:rowOff>71890</xdr:rowOff>
    </xdr:from>
    <xdr:ext cx="7334572" cy="359073"/>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1033220" y="39938345"/>
          <a:ext cx="733457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600">
              <a:latin typeface="ＭＳ Ｐ明朝" panose="02020600040205080304" pitchFamily="18" charset="-128"/>
              <a:ea typeface="ＭＳ Ｐ明朝" panose="02020600040205080304" pitchFamily="18" charset="-128"/>
            </a:rPr>
            <a:t>※</a:t>
          </a:r>
          <a:r>
            <a:rPr lang="ja-JP" altLang="en-US" sz="1600">
              <a:latin typeface="ＭＳ Ｐ明朝" panose="02020600040205080304" pitchFamily="18" charset="-128"/>
              <a:ea typeface="ＭＳ Ｐ明朝" panose="02020600040205080304" pitchFamily="18" charset="-128"/>
            </a:rPr>
            <a:t>電子ファイルをメールにて提出する場合、以下メールアドレス宛てに送付すること。</a:t>
          </a:r>
          <a:endParaRPr kumimoji="1" lang="ja-JP" altLang="en-US" sz="1600">
            <a:latin typeface="ＭＳ Ｐ明朝" panose="02020600040205080304" pitchFamily="18" charset="-128"/>
            <a:ea typeface="ＭＳ Ｐ明朝" panose="02020600040205080304" pitchFamily="18" charset="-128"/>
          </a:endParaRPr>
        </a:p>
      </xdr:txBody>
    </xdr:sp>
    <xdr:clientData/>
  </xdr:oneCellAnchor>
  <xdr:oneCellAnchor>
    <xdr:from>
      <xdr:col>2</xdr:col>
      <xdr:colOff>271220</xdr:colOff>
      <xdr:row>116</xdr:row>
      <xdr:rowOff>51111</xdr:rowOff>
    </xdr:from>
    <xdr:ext cx="4373441" cy="359073"/>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1033220" y="34912611"/>
          <a:ext cx="4373441"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a:latin typeface="ＭＳ Ｐ明朝" panose="02020600040205080304" pitchFamily="18" charset="-128"/>
              <a:ea typeface="ＭＳ Ｐ明朝" panose="02020600040205080304" pitchFamily="18" charset="-128"/>
            </a:rPr>
            <a:t>以下住所宛てに、申請書類一式を送付すること。</a:t>
          </a:r>
          <a:endParaRPr kumimoji="1" lang="ja-JP" altLang="en-US" sz="1600">
            <a:latin typeface="ＭＳ Ｐ明朝" panose="02020600040205080304" pitchFamily="18" charset="-128"/>
            <a:ea typeface="ＭＳ Ｐ明朝" panose="02020600040205080304" pitchFamily="18" charset="-128"/>
          </a:endParaRPr>
        </a:p>
      </xdr:txBody>
    </xdr:sp>
    <xdr:clientData/>
  </xdr:oneCellAnchor>
  <xdr:twoCellAnchor editAs="absolute">
    <xdr:from>
      <xdr:col>2</xdr:col>
      <xdr:colOff>198998</xdr:colOff>
      <xdr:row>151</xdr:row>
      <xdr:rowOff>96396</xdr:rowOff>
    </xdr:from>
    <xdr:to>
      <xdr:col>8</xdr:col>
      <xdr:colOff>892280</xdr:colOff>
      <xdr:row>164</xdr:row>
      <xdr:rowOff>101582</xdr:rowOff>
    </xdr:to>
    <xdr:sp macro="" textlink="">
      <xdr:nvSpPr>
        <xdr:cNvPr id="268" name="Rectangle 52">
          <a:extLst>
            <a:ext uri="{FF2B5EF4-FFF2-40B4-BE49-F238E27FC236}">
              <a16:creationId xmlns:a16="http://schemas.microsoft.com/office/drawing/2014/main" id="{00000000-0008-0000-0000-00000C010000}"/>
            </a:ext>
          </a:extLst>
        </xdr:cNvPr>
        <xdr:cNvSpPr>
          <a:spLocks noChangeArrowheads="1"/>
        </xdr:cNvSpPr>
      </xdr:nvSpPr>
      <xdr:spPr bwMode="auto">
        <a:xfrm>
          <a:off x="960998" y="40430441"/>
          <a:ext cx="11413237" cy="20314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0" tIns="0" rIns="0" bIns="0" numCol="1" anchor="ctr" anchorCtr="0" compatLnSpc="1">
          <a:prstTxWarp prst="textNoShape">
            <a:avLst/>
          </a:prstTxWarp>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nSpc>
              <a:spcPts val="3000"/>
            </a:lnSpc>
          </a:pPr>
          <a:r>
            <a:rPr lang="ja-JP" altLang="en-US" sz="2000">
              <a:latin typeface="ＭＳ Ｐ明朝" panose="02020600040205080304" pitchFamily="18" charset="-128"/>
              <a:ea typeface="ＭＳ Ｐ明朝" panose="02020600040205080304" pitchFamily="18" charset="-128"/>
            </a:rPr>
            <a:t>　メールアドレス：</a:t>
          </a:r>
          <a:r>
            <a:rPr lang="en-US" altLang="ja-JP" sz="2000">
              <a:latin typeface="ＭＳ Ｐ明朝" panose="02020600040205080304" pitchFamily="18" charset="-128"/>
              <a:ea typeface="ＭＳ Ｐ明朝" panose="02020600040205080304" pitchFamily="18" charset="-128"/>
            </a:rPr>
            <a:t> </a:t>
          </a:r>
          <a:r>
            <a:rPr lang="ja-JP" altLang="en-US" sz="2000">
              <a:latin typeface="ＭＳ Ｐ明朝" panose="02020600040205080304" pitchFamily="18" charset="-128"/>
              <a:ea typeface="ＭＳ Ｐ明朝" panose="02020600040205080304" pitchFamily="18" charset="-128"/>
            </a:rPr>
            <a:t>　</a:t>
          </a:r>
          <a:r>
            <a:rPr lang="en-US" altLang="ja-JP" sz="2000">
              <a:latin typeface="ＭＳ Ｐ明朝" panose="02020600040205080304" pitchFamily="18" charset="-128"/>
              <a:ea typeface="ＭＳ Ｐ明朝" panose="02020600040205080304" pitchFamily="18" charset="-128"/>
            </a:rPr>
            <a:t>chiiki-pf@sii.or.jp</a:t>
          </a:r>
          <a:endParaRPr lang="en-US" altLang="ja-JP" sz="1600">
            <a:latin typeface="ＭＳ Ｐ明朝" panose="02020600040205080304" pitchFamily="18" charset="-128"/>
            <a:ea typeface="ＭＳ Ｐ明朝" panose="02020600040205080304" pitchFamily="18" charset="-128"/>
          </a:endParaRPr>
        </a:p>
        <a:p>
          <a:pPr>
            <a:lnSpc>
              <a:spcPts val="3000"/>
            </a:lnSpc>
          </a:pPr>
          <a:r>
            <a:rPr lang="ja-JP" altLang="en-US" sz="2000">
              <a:latin typeface="ＭＳ Ｐ明朝" panose="02020600040205080304" pitchFamily="18" charset="-128"/>
              <a:ea typeface="ＭＳ Ｐ明朝" panose="02020600040205080304" pitchFamily="18" charset="-128"/>
            </a:rPr>
            <a:t>　件名：</a:t>
          </a:r>
          <a:r>
            <a:rPr lang="en-US" altLang="ja-JP" sz="2000">
              <a:latin typeface="ＭＳ Ｐ明朝" panose="02020600040205080304" pitchFamily="18" charset="-128"/>
              <a:ea typeface="ＭＳ Ｐ明朝" panose="02020600040205080304" pitchFamily="18" charset="-128"/>
            </a:rPr>
            <a:t> </a:t>
          </a:r>
          <a:r>
            <a:rPr lang="ja-JP" altLang="en-US" sz="2000">
              <a:latin typeface="ＭＳ Ｐ明朝" panose="02020600040205080304" pitchFamily="18" charset="-128"/>
              <a:ea typeface="ＭＳ Ｐ明朝" panose="02020600040205080304" pitchFamily="18" charset="-128"/>
            </a:rPr>
            <a:t>　（事業者名）</a:t>
          </a:r>
          <a:r>
            <a:rPr lang="en-US" altLang="ja-JP" sz="2000">
              <a:latin typeface="ＭＳ Ｐ明朝" panose="02020600040205080304" pitchFamily="18" charset="-128"/>
              <a:ea typeface="ＭＳ Ｐ明朝" panose="02020600040205080304" pitchFamily="18" charset="-128"/>
            </a:rPr>
            <a:t>【</a:t>
          </a:r>
          <a:r>
            <a:rPr lang="ja-JP" altLang="en-US" sz="2000">
              <a:latin typeface="ＭＳ Ｐ明朝" panose="02020600040205080304" pitchFamily="18" charset="-128"/>
              <a:ea typeface="ＭＳ Ｐ明朝" panose="02020600040205080304" pitchFamily="18" charset="-128"/>
            </a:rPr>
            <a:t>交付申請書</a:t>
          </a:r>
          <a:r>
            <a:rPr lang="en-US" altLang="ja-JP" sz="2000">
              <a:latin typeface="ＭＳ Ｐ明朝" panose="02020600040205080304" pitchFamily="18" charset="-128"/>
              <a:ea typeface="ＭＳ Ｐ明朝" panose="02020600040205080304" pitchFamily="18" charset="-128"/>
            </a:rPr>
            <a:t>】</a:t>
          </a:r>
          <a:r>
            <a:rPr lang="ja-JP" altLang="en-US" sz="2000">
              <a:latin typeface="ＭＳ Ｐ明朝" panose="02020600040205080304" pitchFamily="18" charset="-128"/>
              <a:ea typeface="ＭＳ Ｐ明朝" panose="02020600040205080304" pitchFamily="18" charset="-128"/>
            </a:rPr>
            <a:t>令和３年度　地域プラットフォーム構築事業</a:t>
          </a:r>
          <a:endParaRPr lang="en-US" altLang="ja-JP" sz="2000">
            <a:latin typeface="ＭＳ Ｐ明朝" panose="02020600040205080304" pitchFamily="18" charset="-128"/>
            <a:ea typeface="ＭＳ Ｐ明朝" panose="02020600040205080304" pitchFamily="18" charset="-128"/>
          </a:endParaRPr>
        </a:p>
        <a:p>
          <a:pPr>
            <a:lnSpc>
              <a:spcPts val="3000"/>
            </a:lnSpc>
          </a:pPr>
          <a:r>
            <a:rPr lang="ja-JP" altLang="en-US" sz="2000">
              <a:latin typeface="ＭＳ Ｐ明朝" panose="02020600040205080304" pitchFamily="18" charset="-128"/>
              <a:ea typeface="ＭＳ Ｐ明朝" panose="02020600040205080304" pitchFamily="18" charset="-128"/>
            </a:rPr>
            <a:t>　宛先：</a:t>
          </a:r>
          <a:r>
            <a:rPr lang="en-US" altLang="ja-JP" sz="2000">
              <a:latin typeface="ＭＳ Ｐ明朝" panose="02020600040205080304" pitchFamily="18" charset="-128"/>
              <a:ea typeface="ＭＳ Ｐ明朝" panose="02020600040205080304" pitchFamily="18" charset="-128"/>
            </a:rPr>
            <a:t> </a:t>
          </a:r>
          <a:r>
            <a:rPr lang="ja-JP" altLang="en-US" sz="2000">
              <a:latin typeface="ＭＳ Ｐ明朝" panose="02020600040205080304" pitchFamily="18" charset="-128"/>
              <a:ea typeface="ＭＳ Ｐ明朝" panose="02020600040205080304" pitchFamily="18" charset="-128"/>
            </a:rPr>
            <a:t>一般社団法人 環境共創イニシアチブ　地域プラットフォーム担当 宛 </a:t>
          </a:r>
          <a:endParaRPr lang="en-US" altLang="ja-JP" sz="2000">
            <a:latin typeface="ＭＳ Ｐ明朝" panose="02020600040205080304" pitchFamily="18" charset="-128"/>
            <a:ea typeface="ＭＳ Ｐ明朝" panose="02020600040205080304" pitchFamily="18" charset="-128"/>
          </a:endParaRPr>
        </a:p>
      </xdr:txBody>
    </xdr:sp>
    <xdr:clientData/>
  </xdr:twoCellAnchor>
  <xdr:twoCellAnchor editAs="absolute">
    <xdr:from>
      <xdr:col>2</xdr:col>
      <xdr:colOff>198998</xdr:colOff>
      <xdr:row>119</xdr:row>
      <xdr:rowOff>89221</xdr:rowOff>
    </xdr:from>
    <xdr:to>
      <xdr:col>8</xdr:col>
      <xdr:colOff>892280</xdr:colOff>
      <xdr:row>137</xdr:row>
      <xdr:rowOff>139690</xdr:rowOff>
    </xdr:to>
    <xdr:sp macro="" textlink="">
      <xdr:nvSpPr>
        <xdr:cNvPr id="269" name="Rectangle 52">
          <a:extLst>
            <a:ext uri="{FF2B5EF4-FFF2-40B4-BE49-F238E27FC236}">
              <a16:creationId xmlns:a16="http://schemas.microsoft.com/office/drawing/2014/main" id="{00000000-0008-0000-0000-00000D010000}"/>
            </a:ext>
          </a:extLst>
        </xdr:cNvPr>
        <xdr:cNvSpPr>
          <a:spLocks noChangeArrowheads="1"/>
        </xdr:cNvSpPr>
      </xdr:nvSpPr>
      <xdr:spPr bwMode="auto">
        <a:xfrm>
          <a:off x="960998" y="35418312"/>
          <a:ext cx="11413237" cy="28560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0" tIns="0" rIns="0" bIns="0" numCol="1" anchor="t" anchorCtr="0" compatLnSpc="1">
          <a:prstTxWarp prst="textNoShape">
            <a:avLst/>
          </a:prstTxWarp>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endParaRPr>
        </a:p>
        <a:p>
          <a:r>
            <a:rPr lang="ja-JP" altLang="en-US" sz="1100">
              <a:latin typeface="ＭＳ Ｐ明朝" panose="02020600040205080304" pitchFamily="18" charset="-128"/>
              <a:ea typeface="ＭＳ Ｐ明朝" panose="02020600040205080304" pitchFamily="18" charset="-128"/>
              <a:cs typeface="ＭＳ Ｐゴシック" pitchFamily="50" charset="-128"/>
            </a:rPr>
            <a:t>　　</a:t>
          </a:r>
          <a:r>
            <a:rPr lang="ja-JP" altLang="en-US" sz="2400">
              <a:latin typeface="ＭＳ Ｐ明朝" panose="02020600040205080304" pitchFamily="18" charset="-128"/>
              <a:ea typeface="ＭＳ Ｐ明朝" panose="02020600040205080304" pitchFamily="18" charset="-128"/>
              <a:cs typeface="ＭＳ Ｐゴシック" pitchFamily="50" charset="-128"/>
            </a:rPr>
            <a:t>　</a:t>
          </a:r>
          <a:r>
            <a:rPr kumimoji="1" lang="ja-JP" altLang="ja-JP"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１０４</a:t>
          </a:r>
          <a:r>
            <a:rPr kumimoji="1" lang="en-US" altLang="ja-JP"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００６１</a:t>
          </a:r>
          <a:endParaRPr lang="en-US" altLang="ja-JP" sz="2400">
            <a:latin typeface="ＭＳ Ｐ明朝" panose="02020600040205080304" pitchFamily="18" charset="-128"/>
            <a:ea typeface="ＭＳ Ｐ明朝" panose="02020600040205080304" pitchFamily="18" charset="-128"/>
          </a:endParaRPr>
        </a:p>
        <a:p>
          <a:r>
            <a:rPr lang="ja-JP" altLang="en-US" sz="2400">
              <a:latin typeface="ＭＳ Ｐ明朝" panose="02020600040205080304" pitchFamily="18" charset="-128"/>
              <a:ea typeface="ＭＳ Ｐ明朝" panose="02020600040205080304" pitchFamily="18" charset="-128"/>
            </a:rPr>
            <a:t>　　　東京都中央区銀座２－１６－７　恒産第３ビル６階</a:t>
          </a:r>
        </a:p>
        <a:p>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a:t>
          </a:r>
          <a:r>
            <a:rPr lang="ja-JP" altLang="en-US" sz="2400" b="1">
              <a:latin typeface="ＭＳ Ｐ明朝" panose="02020600040205080304" pitchFamily="18" charset="-128"/>
              <a:ea typeface="ＭＳ Ｐ明朝" panose="02020600040205080304" pitchFamily="18" charset="-128"/>
            </a:rPr>
            <a:t>一般社団法人　環境共創イニシアチブ　</a:t>
          </a:r>
        </a:p>
        <a:p>
          <a:r>
            <a:rPr lang="ja-JP" altLang="en-US" sz="2400" b="1">
              <a:latin typeface="ＭＳ Ｐ明朝" panose="02020600040205080304" pitchFamily="18" charset="-128"/>
              <a:ea typeface="ＭＳ Ｐ明朝" panose="02020600040205080304" pitchFamily="18" charset="-128"/>
            </a:rPr>
            <a:t>　　　地域プラットフォーム担当　宛</a:t>
          </a:r>
          <a:endParaRPr lang="en-US" altLang="ja-JP" sz="2400" b="1">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a:p>
          <a:pPr>
            <a:lnSpc>
              <a:spcPts val="3000"/>
            </a:lnSpc>
          </a:pPr>
          <a:r>
            <a:rPr lang="ja-JP" altLang="en-US" sz="1100">
              <a:solidFill>
                <a:srgbClr val="FF0000"/>
              </a:solidFill>
              <a:latin typeface="ＭＳ Ｐ明朝" panose="02020600040205080304" pitchFamily="18" charset="-128"/>
              <a:ea typeface="ＭＳ Ｐ明朝" panose="02020600040205080304" pitchFamily="18" charset="-128"/>
            </a:rPr>
            <a:t>　　　</a:t>
          </a:r>
          <a:r>
            <a:rPr lang="ja-JP" altLang="en-US" sz="2000">
              <a:solidFill>
                <a:srgbClr val="FF0000"/>
              </a:solidFill>
              <a:latin typeface="ＭＳ Ｐ明朝" panose="02020600040205080304" pitchFamily="18" charset="-128"/>
              <a:ea typeface="ＭＳ Ｐ明朝" panose="02020600040205080304" pitchFamily="18" charset="-128"/>
            </a:rPr>
            <a:t>　</a:t>
          </a:r>
          <a:r>
            <a:rPr lang="ja-JP" altLang="en-US" sz="2400">
              <a:solidFill>
                <a:srgbClr val="FF0000"/>
              </a:solidFill>
              <a:latin typeface="ＭＳ Ｐ明朝" panose="02020600040205080304" pitchFamily="18" charset="-128"/>
              <a:ea typeface="ＭＳ Ｐ明朝" panose="02020600040205080304" pitchFamily="18" charset="-128"/>
            </a:rPr>
            <a:t>「令和３年度　地域プラットフォーム構築事業」　　</a:t>
          </a:r>
          <a:r>
            <a:rPr lang="ja-JP" altLang="en-US" sz="2400" u="sng">
              <a:solidFill>
                <a:srgbClr val="FF0000"/>
              </a:solidFill>
              <a:latin typeface="ＭＳ Ｐ明朝" panose="02020600040205080304" pitchFamily="18" charset="-128"/>
              <a:ea typeface="ＭＳ Ｐ明朝" panose="02020600040205080304" pitchFamily="18" charset="-128"/>
            </a:rPr>
            <a:t>交付申請書類在中</a:t>
          </a:r>
          <a:endParaRPr lang="en-US" altLang="ja-JP" sz="2400" u="sng">
            <a:solidFill>
              <a:srgbClr val="FF0000"/>
            </a:solidFill>
            <a:latin typeface="ＭＳ Ｐ明朝" panose="02020600040205080304" pitchFamily="18" charset="-128"/>
            <a:ea typeface="ＭＳ Ｐ明朝" panose="02020600040205080304" pitchFamily="18" charset="-128"/>
          </a:endParaRPr>
        </a:p>
        <a:p>
          <a:pPr>
            <a:lnSpc>
              <a:spcPts val="3000"/>
            </a:lnSpc>
          </a:pPr>
          <a:endParaRPr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2</xdr:col>
      <xdr:colOff>1576784</xdr:colOff>
      <xdr:row>140</xdr:row>
      <xdr:rowOff>90545</xdr:rowOff>
    </xdr:from>
    <xdr:to>
      <xdr:col>7</xdr:col>
      <xdr:colOff>349666</xdr:colOff>
      <xdr:row>146</xdr:row>
      <xdr:rowOff>44434</xdr:rowOff>
    </xdr:to>
    <xdr:sp macro="" textlink="">
      <xdr:nvSpPr>
        <xdr:cNvPr id="270" name="四角形吹き出し 6">
          <a:extLst>
            <a:ext uri="{FF2B5EF4-FFF2-40B4-BE49-F238E27FC236}">
              <a16:creationId xmlns:a16="http://schemas.microsoft.com/office/drawing/2014/main" id="{00000000-0008-0000-0000-00000E010000}"/>
            </a:ext>
          </a:extLst>
        </xdr:cNvPr>
        <xdr:cNvSpPr/>
      </xdr:nvSpPr>
      <xdr:spPr bwMode="auto">
        <a:xfrm>
          <a:off x="2338784" y="38692772"/>
          <a:ext cx="8332518" cy="906389"/>
        </a:xfrm>
        <a:prstGeom prst="wedgeRectCallout">
          <a:avLst>
            <a:gd name="adj1" fmla="val -6692"/>
            <a:gd name="adj2" fmla="val -113108"/>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l"/>
          <a:r>
            <a:rPr kumimoji="1" lang="ja-JP" altLang="en-US" sz="1900" kern="12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900" kern="1200">
              <a:solidFill>
                <a:schemeClr val="tx1"/>
              </a:solidFill>
              <a:effectLst/>
              <a:latin typeface="ＭＳ Ｐ明朝" panose="02020600040205080304" pitchFamily="18" charset="-128"/>
              <a:ea typeface="ＭＳ Ｐ明朝" panose="02020600040205080304" pitchFamily="18" charset="-128"/>
              <a:cs typeface="+mn-cs"/>
            </a:rPr>
            <a:t>郵送時は、必ず赤字で「令和３年度　地域プラットフォーム構築事業」</a:t>
          </a:r>
          <a:endParaRPr kumimoji="1" lang="en-US" altLang="ja-JP" sz="1900" kern="1200">
            <a:solidFill>
              <a:schemeClr val="tx1"/>
            </a:solidFill>
            <a:effectLst/>
            <a:latin typeface="ＭＳ Ｐ明朝" panose="02020600040205080304" pitchFamily="18" charset="-128"/>
            <a:ea typeface="ＭＳ Ｐ明朝" panose="02020600040205080304" pitchFamily="18" charset="-128"/>
            <a:cs typeface="+mn-cs"/>
          </a:endParaRPr>
        </a:p>
        <a:p>
          <a:pPr algn="l"/>
          <a:r>
            <a:rPr kumimoji="1" lang="ja-JP" altLang="en-US" sz="1900" u="none" kern="12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900" u="sng" kern="1200">
              <a:solidFill>
                <a:schemeClr val="tx1"/>
              </a:solidFill>
              <a:effectLst/>
              <a:latin typeface="ＭＳ Ｐ明朝" panose="02020600040205080304" pitchFamily="18" charset="-128"/>
              <a:ea typeface="ＭＳ Ｐ明朝" panose="02020600040205080304" pitchFamily="18" charset="-128"/>
              <a:cs typeface="+mn-cs"/>
            </a:rPr>
            <a:t>交付申請書類在中</a:t>
          </a:r>
          <a:r>
            <a:rPr kumimoji="1" lang="ja-JP" altLang="ja-JP" sz="1900" kern="1200">
              <a:solidFill>
                <a:schemeClr val="tx1"/>
              </a:solidFill>
              <a:effectLst/>
              <a:latin typeface="ＭＳ Ｐ明朝" panose="02020600040205080304" pitchFamily="18" charset="-128"/>
              <a:ea typeface="ＭＳ Ｐ明朝" panose="02020600040205080304" pitchFamily="18" charset="-128"/>
              <a:cs typeface="+mn-cs"/>
            </a:rPr>
            <a:t>と記載のこと。</a:t>
          </a:r>
          <a:endParaRPr lang="ja-JP" altLang="ja-JP" sz="1200">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117289</xdr:colOff>
      <xdr:row>100</xdr:row>
      <xdr:rowOff>96879</xdr:rowOff>
    </xdr:from>
    <xdr:ext cx="575350" cy="275717"/>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5918880" y="32291379"/>
          <a:ext cx="5753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および</a:t>
          </a:r>
        </a:p>
      </xdr:txBody>
    </xdr:sp>
    <xdr:clientData/>
  </xdr:oneCellAnchor>
  <xdr:twoCellAnchor>
    <xdr:from>
      <xdr:col>2</xdr:col>
      <xdr:colOff>3558015</xdr:colOff>
      <xdr:row>61</xdr:row>
      <xdr:rowOff>51962</xdr:rowOff>
    </xdr:from>
    <xdr:to>
      <xdr:col>4</xdr:col>
      <xdr:colOff>629045</xdr:colOff>
      <xdr:row>63</xdr:row>
      <xdr:rowOff>102413</xdr:rowOff>
    </xdr:to>
    <xdr:sp macro="" textlink="">
      <xdr:nvSpPr>
        <xdr:cNvPr id="272" name="テキスト ボックス 92">
          <a:extLst>
            <a:ext uri="{FF2B5EF4-FFF2-40B4-BE49-F238E27FC236}">
              <a16:creationId xmlns:a16="http://schemas.microsoft.com/office/drawing/2014/main" id="{00000000-0008-0000-0000-000010010000}"/>
            </a:ext>
          </a:extLst>
        </xdr:cNvPr>
        <xdr:cNvSpPr txBox="1"/>
      </xdr:nvSpPr>
      <xdr:spPr bwMode="auto">
        <a:xfrm>
          <a:off x="4320015" y="25457735"/>
          <a:ext cx="2110621" cy="899042"/>
        </a:xfrm>
        <a:prstGeom prst="rect">
          <a:avLst/>
        </a:prstGeom>
        <a:solidFill>
          <a:schemeClr val="bg1">
            <a:lumMod val="85000"/>
          </a:schemeClr>
        </a:solidFill>
        <a:ln w="9525">
          <a:noFill/>
          <a:miter lim="800000"/>
          <a:headEnd/>
          <a:tailEnd/>
        </a:ln>
      </xdr:spPr>
      <xdr:txBody>
        <a:bodyPr wrap="square" lIns="36000" tIns="36000" rIns="36000" bIns="3600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ja-JP" altLang="en-US" sz="1200">
              <a:latin typeface="ＭＳ Ｐ明朝" panose="02020600040205080304" pitchFamily="18" charset="-128"/>
              <a:ea typeface="ＭＳ Ｐ明朝" panose="02020600040205080304" pitchFamily="18" charset="-128"/>
            </a:rPr>
            <a:t>・提出資料チェックシートを</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ja-JP" altLang="en-US" sz="1200">
              <a:latin typeface="ＭＳ Ｐ明朝" panose="02020600040205080304" pitchFamily="18" charset="-128"/>
              <a:ea typeface="ＭＳ Ｐ明朝" panose="02020600040205080304" pitchFamily="18" charset="-128"/>
            </a:rPr>
            <a:t>用いて自己点検すること</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xdr:from>
      <xdr:col>6</xdr:col>
      <xdr:colOff>237383</xdr:colOff>
      <xdr:row>61</xdr:row>
      <xdr:rowOff>51958</xdr:rowOff>
    </xdr:from>
    <xdr:to>
      <xdr:col>7</xdr:col>
      <xdr:colOff>615725</xdr:colOff>
      <xdr:row>63</xdr:row>
      <xdr:rowOff>104887</xdr:rowOff>
    </xdr:to>
    <xdr:sp macro="" textlink="">
      <xdr:nvSpPr>
        <xdr:cNvPr id="273" name="テキスト ボックス 93">
          <a:extLst>
            <a:ext uri="{FF2B5EF4-FFF2-40B4-BE49-F238E27FC236}">
              <a16:creationId xmlns:a16="http://schemas.microsoft.com/office/drawing/2014/main" id="{00000000-0008-0000-0000-000011010000}"/>
            </a:ext>
          </a:extLst>
        </xdr:cNvPr>
        <xdr:cNvSpPr txBox="1"/>
      </xdr:nvSpPr>
      <xdr:spPr bwMode="auto">
        <a:xfrm>
          <a:off x="9052338" y="25457731"/>
          <a:ext cx="1885023" cy="901520"/>
        </a:xfrm>
        <a:prstGeom prst="rect">
          <a:avLst/>
        </a:prstGeom>
        <a:solidFill>
          <a:schemeClr val="bg1">
            <a:lumMod val="85000"/>
          </a:schemeClr>
        </a:solidFill>
        <a:ln w="9525">
          <a:noFill/>
          <a:miter lim="800000"/>
          <a:headEnd/>
          <a:tailEnd/>
        </a:ln>
      </xdr:spPr>
      <xdr:txBody>
        <a:bodyPr wrap="square" lIns="36000" tIns="36000" rIns="36000" bIns="3600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ja-JP" altLang="en-US" sz="1200">
              <a:latin typeface="ＭＳ Ｐ明朝" panose="02020600040205080304" pitchFamily="18" charset="-128"/>
              <a:ea typeface="ＭＳ Ｐ明朝" panose="02020600040205080304" pitchFamily="18" charset="-128"/>
            </a:rPr>
            <a:t>・正本</a:t>
          </a:r>
          <a:r>
            <a:rPr kumimoji="0" lang="en-US" altLang="ja-JP" sz="1200">
              <a:latin typeface="ＭＳ Ｐ明朝" panose="02020600040205080304" pitchFamily="18" charset="-128"/>
              <a:ea typeface="ＭＳ Ｐ明朝" panose="02020600040205080304" pitchFamily="18" charset="-128"/>
            </a:rPr>
            <a:t>1</a:t>
          </a:r>
          <a:r>
            <a:rPr kumimoji="0" lang="ja-JP" altLang="en-US" sz="1200">
              <a:latin typeface="ＭＳ Ｐ明朝" panose="02020600040205080304" pitchFamily="18" charset="-128"/>
              <a:ea typeface="ＭＳ Ｐ明朝" panose="02020600040205080304" pitchFamily="18" charset="-128"/>
            </a:rPr>
            <a:t>部、</a:t>
          </a:r>
          <a:r>
            <a:rPr kumimoji="0" lang="en-US" altLang="ja-JP" sz="1200">
              <a:latin typeface="ＭＳ Ｐ明朝" panose="02020600040205080304" pitchFamily="18" charset="-128"/>
              <a:ea typeface="ＭＳ Ｐ明朝" panose="02020600040205080304" pitchFamily="18" charset="-128"/>
            </a:rPr>
            <a:t>CD-R</a:t>
          </a:r>
          <a:r>
            <a:rPr kumimoji="0" lang="ja-JP" altLang="en-US" sz="1200">
              <a:latin typeface="ＭＳ Ｐ明朝" panose="02020600040205080304" pitchFamily="18" charset="-128"/>
              <a:ea typeface="ＭＳ Ｐ明朝" panose="02020600040205080304" pitchFamily="18" charset="-128"/>
            </a:rPr>
            <a:t>（</a:t>
          </a:r>
          <a:r>
            <a:rPr kumimoji="0" lang="en-US" altLang="ja-JP" sz="1200">
              <a:latin typeface="ＭＳ Ｐ明朝" panose="02020600040205080304" pitchFamily="18" charset="-128"/>
              <a:ea typeface="ＭＳ Ｐ明朝" panose="02020600040205080304" pitchFamily="18" charset="-128"/>
            </a:rPr>
            <a:t>DVD-R</a:t>
          </a:r>
          <a:r>
            <a:rPr kumimoji="0" lang="ja-JP" altLang="en-US" sz="1200">
              <a:latin typeface="ＭＳ Ｐ明朝" panose="02020600040205080304" pitchFamily="18" charset="-128"/>
              <a:ea typeface="ＭＳ Ｐ明朝" panose="02020600040205080304" pitchFamily="18" charset="-128"/>
            </a:rPr>
            <a:t>）（</a:t>
          </a:r>
          <a:r>
            <a:rPr kumimoji="0" lang="en-US" altLang="ja-JP" sz="1200">
              <a:latin typeface="ＭＳ Ｐ明朝" panose="02020600040205080304" pitchFamily="18" charset="-128"/>
              <a:ea typeface="ＭＳ Ｐ明朝" panose="02020600040205080304" pitchFamily="18" charset="-128"/>
            </a:rPr>
            <a:t>※</a:t>
          </a:r>
          <a:r>
            <a:rPr kumimoji="0" lang="ja-JP" altLang="en-US" sz="1200">
              <a:latin typeface="ＭＳ Ｐ明朝" panose="02020600040205080304" pitchFamily="18" charset="-128"/>
              <a:ea typeface="ＭＳ Ｐ明朝" panose="02020600040205080304" pitchFamily="18" charset="-128"/>
            </a:rPr>
            <a:t>）を郵送にて提出</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a:t>
          </a:r>
          <a:r>
            <a:rPr kumimoji="0" lang="ja-JP" altLang="en-US" sz="1200">
              <a:latin typeface="ＭＳ Ｐ明朝" panose="02020600040205080304" pitchFamily="18" charset="-128"/>
              <a:ea typeface="ＭＳ Ｐ明朝" panose="02020600040205080304" pitchFamily="18" charset="-128"/>
            </a:rPr>
            <a:t>電子ファイルのみメールでも提出可</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xdr:from>
      <xdr:col>4</xdr:col>
      <xdr:colOff>858191</xdr:colOff>
      <xdr:row>61</xdr:row>
      <xdr:rowOff>51958</xdr:rowOff>
    </xdr:from>
    <xdr:to>
      <xdr:col>5</xdr:col>
      <xdr:colOff>1458549</xdr:colOff>
      <xdr:row>63</xdr:row>
      <xdr:rowOff>104887</xdr:rowOff>
    </xdr:to>
    <xdr:sp macro="" textlink="">
      <xdr:nvSpPr>
        <xdr:cNvPr id="274" name="テキスト ボックス 92">
          <a:extLst>
            <a:ext uri="{FF2B5EF4-FFF2-40B4-BE49-F238E27FC236}">
              <a16:creationId xmlns:a16="http://schemas.microsoft.com/office/drawing/2014/main" id="{00000000-0008-0000-0000-000012010000}"/>
            </a:ext>
          </a:extLst>
        </xdr:cNvPr>
        <xdr:cNvSpPr txBox="1"/>
      </xdr:nvSpPr>
      <xdr:spPr bwMode="auto">
        <a:xfrm>
          <a:off x="6659782" y="25457731"/>
          <a:ext cx="2107040" cy="901520"/>
        </a:xfrm>
        <a:prstGeom prst="rect">
          <a:avLst/>
        </a:prstGeom>
        <a:solidFill>
          <a:schemeClr val="bg1">
            <a:lumMod val="85000"/>
          </a:schemeClr>
        </a:solidFill>
        <a:ln w="9525">
          <a:noFill/>
          <a:miter lim="800000"/>
          <a:headEnd/>
          <a:tailEnd/>
        </a:ln>
      </xdr:spPr>
      <xdr:txBody>
        <a:bodyPr wrap="square" lIns="36000" tIns="36000" rIns="36000" bIns="3600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ja-JP" altLang="en-US" sz="1200">
              <a:latin typeface="ＭＳ Ｐ明朝" panose="02020600040205080304" pitchFamily="18" charset="-128"/>
              <a:ea typeface="ＭＳ Ｐ明朝" panose="02020600040205080304" pitchFamily="18" charset="-128"/>
            </a:rPr>
            <a:t>・正本１部を用意</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ja-JP" altLang="en-US" sz="1200">
              <a:latin typeface="ＭＳ Ｐ明朝" panose="02020600040205080304" pitchFamily="18" charset="-128"/>
              <a:ea typeface="ＭＳ Ｐ明朝" panose="02020600040205080304" pitchFamily="18" charset="-128"/>
            </a:rPr>
            <a:t>・電子ファイルを記録したＣＤ－Ｒ（ＤＶＤ－Ｒ）又は当該データを添付したメールを用意</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xdr:from>
      <xdr:col>5</xdr:col>
      <xdr:colOff>692727</xdr:colOff>
      <xdr:row>52</xdr:row>
      <xdr:rowOff>51954</xdr:rowOff>
    </xdr:from>
    <xdr:to>
      <xdr:col>6</xdr:col>
      <xdr:colOff>945656</xdr:colOff>
      <xdr:row>52</xdr:row>
      <xdr:rowOff>51954</xdr:rowOff>
    </xdr:to>
    <xdr:cxnSp macro="">
      <xdr:nvCxnSpPr>
        <xdr:cNvPr id="275" name="直線矢印コネクタ 274">
          <a:extLst>
            <a:ext uri="{FF2B5EF4-FFF2-40B4-BE49-F238E27FC236}">
              <a16:creationId xmlns:a16="http://schemas.microsoft.com/office/drawing/2014/main" id="{00000000-0008-0000-0000-000013010000}"/>
            </a:ext>
          </a:extLst>
        </xdr:cNvPr>
        <xdr:cNvCxnSpPr>
          <a:cxnSpLocks/>
        </xdr:cNvCxnSpPr>
      </xdr:nvCxnSpPr>
      <xdr:spPr bwMode="auto">
        <a:xfrm>
          <a:off x="8001000" y="24054954"/>
          <a:ext cx="1759611"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587375</xdr:colOff>
      <xdr:row>0</xdr:row>
      <xdr:rowOff>65764</xdr:rowOff>
    </xdr:from>
    <xdr:to>
      <xdr:col>7</xdr:col>
      <xdr:colOff>1454726</xdr:colOff>
      <xdr:row>0</xdr:row>
      <xdr:rowOff>559870</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886239" y="65764"/>
          <a:ext cx="7759987" cy="494106"/>
          <a:chOff x="9386454" y="5784270"/>
          <a:chExt cx="66532700" cy="588819"/>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9386454" y="5784270"/>
            <a:ext cx="66532700"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611590" y="5836229"/>
            <a:ext cx="10127775"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水色</a:t>
            </a:r>
          </a:p>
        </xdr:txBody>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xdr:col>
      <xdr:colOff>47242</xdr:colOff>
      <xdr:row>0</xdr:row>
      <xdr:rowOff>136074</xdr:rowOff>
    </xdr:from>
    <xdr:to>
      <xdr:col>7</xdr:col>
      <xdr:colOff>1088571</xdr:colOff>
      <xdr:row>0</xdr:row>
      <xdr:rowOff>585109</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1459183" y="136074"/>
          <a:ext cx="7574359" cy="449035"/>
          <a:chOff x="9014455" y="5819959"/>
          <a:chExt cx="15702394" cy="588819"/>
        </a:xfrm>
      </xdr:grpSpPr>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9014455" y="5819959"/>
            <a:ext cx="15702394"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9239593" y="5871915"/>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水色</a:t>
            </a:r>
          </a:p>
        </xdr:txBody>
      </xdr:sp>
    </xdr:grpSp>
    <xdr:clientData fPrintsWithSheet="0"/>
  </xdr:twoCellAnchor>
  <xdr:twoCellAnchor>
    <xdr:from>
      <xdr:col>11</xdr:col>
      <xdr:colOff>357090</xdr:colOff>
      <xdr:row>27</xdr:row>
      <xdr:rowOff>88687</xdr:rowOff>
    </xdr:from>
    <xdr:to>
      <xdr:col>16</xdr:col>
      <xdr:colOff>253863</xdr:colOff>
      <xdr:row>39</xdr:row>
      <xdr:rowOff>247650</xdr:rowOff>
    </xdr:to>
    <xdr:sp macro="" textlink="" fLocksText="0">
      <xdr:nvSpPr>
        <xdr:cNvPr id="5" name="正方形/長方形 4">
          <a:extLst>
            <a:ext uri="{FF2B5EF4-FFF2-40B4-BE49-F238E27FC236}">
              <a16:creationId xmlns:a16="http://schemas.microsoft.com/office/drawing/2014/main" id="{00000000-0008-0000-0B00-000005000000}"/>
            </a:ext>
          </a:extLst>
        </xdr:cNvPr>
        <xdr:cNvSpPr/>
      </xdr:nvSpPr>
      <xdr:spPr>
        <a:xfrm>
          <a:off x="20816790" y="8356387"/>
          <a:ext cx="3278148" cy="3930863"/>
        </a:xfrm>
        <a:prstGeom prst="rect">
          <a:avLst/>
        </a:prstGeom>
        <a:solidFill>
          <a:srgbClr val="FFFFCC"/>
        </a:solidFill>
        <a:ln>
          <a:solidFill>
            <a:srgbClr val="FFFF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b="1">
              <a:solidFill>
                <a:sysClr val="windowText" lastClr="000000"/>
              </a:solidFill>
            </a:rPr>
            <a:t>業種区分</a:t>
          </a:r>
        </a:p>
        <a:p>
          <a:pPr algn="l"/>
          <a:r>
            <a:rPr kumimoji="1" lang="ja-JP" altLang="en-US" sz="1200"/>
            <a:t>農業</a:t>
          </a:r>
          <a:r>
            <a:rPr kumimoji="1" lang="en-US" altLang="ja-JP" sz="1200"/>
            <a:t>､</a:t>
          </a:r>
          <a:r>
            <a:rPr kumimoji="1" lang="ja-JP" altLang="en-US" sz="1200"/>
            <a:t>林業</a:t>
          </a:r>
        </a:p>
        <a:p>
          <a:pPr algn="l"/>
          <a:r>
            <a:rPr kumimoji="1" lang="ja-JP" altLang="en-US" sz="1200"/>
            <a:t>漁業</a:t>
          </a:r>
        </a:p>
        <a:p>
          <a:pPr algn="l"/>
          <a:r>
            <a:rPr kumimoji="1" lang="ja-JP" altLang="en-US" sz="1200"/>
            <a:t>鉱業、採石業、砂利採取業</a:t>
          </a:r>
        </a:p>
        <a:p>
          <a:pPr algn="l"/>
          <a:r>
            <a:rPr kumimoji="1" lang="ja-JP" altLang="en-US" sz="1200"/>
            <a:t>建設業</a:t>
          </a:r>
        </a:p>
        <a:p>
          <a:pPr algn="l"/>
          <a:r>
            <a:rPr kumimoji="1" lang="ja-JP" altLang="en-US" sz="1200"/>
            <a:t>製造業</a:t>
          </a:r>
        </a:p>
        <a:p>
          <a:pPr algn="l"/>
          <a:r>
            <a:rPr kumimoji="1" lang="ja-JP" altLang="en-US" sz="1200"/>
            <a:t>電気･ガス･熱供給･水道業</a:t>
          </a:r>
        </a:p>
        <a:p>
          <a:pPr algn="l"/>
          <a:r>
            <a:rPr kumimoji="1" lang="ja-JP" altLang="en-US" sz="1200"/>
            <a:t>情報通信業</a:t>
          </a:r>
        </a:p>
        <a:p>
          <a:pPr algn="l"/>
          <a:r>
            <a:rPr kumimoji="1" lang="ja-JP" altLang="en-US" sz="1200"/>
            <a:t>運輸業</a:t>
          </a:r>
          <a:r>
            <a:rPr kumimoji="1" lang="en-US" altLang="ja-JP" sz="1200"/>
            <a:t>､</a:t>
          </a:r>
          <a:r>
            <a:rPr kumimoji="1" lang="ja-JP" altLang="en-US" sz="1200"/>
            <a:t>郵便業</a:t>
          </a:r>
        </a:p>
        <a:p>
          <a:pPr algn="l"/>
          <a:r>
            <a:rPr kumimoji="1" lang="ja-JP" altLang="en-US" sz="1200"/>
            <a:t>卸売業</a:t>
          </a:r>
          <a:r>
            <a:rPr kumimoji="1" lang="en-US" altLang="ja-JP" sz="1200"/>
            <a:t>､</a:t>
          </a:r>
          <a:r>
            <a:rPr kumimoji="1" lang="ja-JP" altLang="en-US" sz="1200"/>
            <a:t>小売業</a:t>
          </a:r>
        </a:p>
        <a:p>
          <a:pPr algn="l"/>
          <a:r>
            <a:rPr kumimoji="1" lang="ja-JP" altLang="en-US" sz="1200"/>
            <a:t>金融業</a:t>
          </a:r>
          <a:r>
            <a:rPr kumimoji="1" lang="en-US" altLang="ja-JP" sz="1200"/>
            <a:t>､</a:t>
          </a:r>
          <a:r>
            <a:rPr kumimoji="1" lang="ja-JP" altLang="en-US" sz="1200"/>
            <a:t>保険業</a:t>
          </a:r>
        </a:p>
        <a:p>
          <a:pPr algn="l"/>
          <a:r>
            <a:rPr kumimoji="1" lang="ja-JP" altLang="en-US" sz="1200"/>
            <a:t>不動産業</a:t>
          </a:r>
          <a:r>
            <a:rPr kumimoji="1" lang="en-US" altLang="ja-JP" sz="1200"/>
            <a:t>､</a:t>
          </a:r>
          <a:r>
            <a:rPr kumimoji="1" lang="ja-JP" altLang="en-US" sz="1200"/>
            <a:t>物品賃貸業</a:t>
          </a:r>
        </a:p>
        <a:p>
          <a:pPr algn="l"/>
          <a:r>
            <a:rPr kumimoji="1" lang="ja-JP" altLang="en-US" sz="1200"/>
            <a:t>学術研究</a:t>
          </a:r>
          <a:r>
            <a:rPr kumimoji="1" lang="en-US" altLang="ja-JP" sz="1200"/>
            <a:t>､</a:t>
          </a:r>
          <a:r>
            <a:rPr kumimoji="1" lang="ja-JP" altLang="en-US" sz="1200"/>
            <a:t>専門･技術サービス業</a:t>
          </a:r>
        </a:p>
        <a:p>
          <a:pPr algn="l"/>
          <a:r>
            <a:rPr kumimoji="1" lang="ja-JP" altLang="en-US" sz="1200"/>
            <a:t>宿泊業</a:t>
          </a:r>
          <a:r>
            <a:rPr kumimoji="1" lang="en-US" altLang="ja-JP" sz="1200"/>
            <a:t>､</a:t>
          </a:r>
          <a:r>
            <a:rPr kumimoji="1" lang="ja-JP" altLang="en-US" sz="1200"/>
            <a:t>飲食サービス業</a:t>
          </a:r>
        </a:p>
        <a:p>
          <a:pPr algn="l"/>
          <a:r>
            <a:rPr kumimoji="1" lang="ja-JP" altLang="en-US" sz="1200"/>
            <a:t>生活関連サービス業</a:t>
          </a:r>
          <a:r>
            <a:rPr kumimoji="1" lang="en-US" altLang="ja-JP" sz="1200"/>
            <a:t>､</a:t>
          </a:r>
          <a:r>
            <a:rPr kumimoji="1" lang="ja-JP" altLang="en-US" sz="1200"/>
            <a:t>娯楽業</a:t>
          </a:r>
        </a:p>
        <a:p>
          <a:pPr algn="l"/>
          <a:r>
            <a:rPr kumimoji="1" lang="ja-JP" altLang="en-US" sz="1200"/>
            <a:t>教育</a:t>
          </a:r>
          <a:r>
            <a:rPr kumimoji="1" lang="en-US" altLang="ja-JP" sz="1200"/>
            <a:t>､</a:t>
          </a:r>
          <a:r>
            <a:rPr kumimoji="1" lang="ja-JP" altLang="en-US" sz="1200"/>
            <a:t>学習支援業</a:t>
          </a:r>
        </a:p>
        <a:p>
          <a:pPr algn="l"/>
          <a:r>
            <a:rPr kumimoji="1" lang="ja-JP" altLang="en-US" sz="1200"/>
            <a:t>医療</a:t>
          </a:r>
          <a:r>
            <a:rPr kumimoji="1" lang="en-US" altLang="ja-JP" sz="1200"/>
            <a:t>､</a:t>
          </a:r>
          <a:r>
            <a:rPr kumimoji="1" lang="ja-JP" altLang="en-US" sz="1200"/>
            <a:t>福祉</a:t>
          </a:r>
        </a:p>
        <a:p>
          <a:pPr algn="l"/>
          <a:r>
            <a:rPr kumimoji="1" lang="ja-JP" altLang="en-US" sz="1200"/>
            <a:t>複合サービス事業</a:t>
          </a:r>
        </a:p>
        <a:p>
          <a:pPr algn="l"/>
          <a:r>
            <a:rPr kumimoji="1" lang="ja-JP" altLang="en-US" sz="1200"/>
            <a:t>サービス業</a:t>
          </a:r>
          <a:r>
            <a:rPr kumimoji="1" lang="en-US" altLang="ja-JP" sz="1200"/>
            <a:t>(</a:t>
          </a:r>
          <a:r>
            <a:rPr kumimoji="1" lang="ja-JP" altLang="en-US" sz="1200"/>
            <a:t>他に分類されないもの</a:t>
          </a:r>
          <a:r>
            <a:rPr kumimoji="1" lang="en-US" altLang="ja-JP" sz="1200"/>
            <a:t>)</a:t>
          </a:r>
          <a:endParaRPr kumimoji="1" lang="ja-JP" altLang="en-US" sz="1200"/>
        </a:p>
      </xdr:txBody>
    </xdr:sp>
    <xdr:clientData fLocksWithSheet="0" fPrintsWithSheet="0"/>
  </xdr:twoCellAnchor>
  <xdr:twoCellAnchor>
    <xdr:from>
      <xdr:col>11</xdr:col>
      <xdr:colOff>103415</xdr:colOff>
      <xdr:row>13</xdr:row>
      <xdr:rowOff>28575</xdr:rowOff>
    </xdr:from>
    <xdr:to>
      <xdr:col>19</xdr:col>
      <xdr:colOff>34019</xdr:colOff>
      <xdr:row>22</xdr:row>
      <xdr:rowOff>243569</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bwMode="auto">
        <a:xfrm>
          <a:off x="10227129" y="3348718"/>
          <a:ext cx="5373461" cy="3031672"/>
        </a:xfrm>
        <a:prstGeom prst="rect">
          <a:avLst/>
        </a:prstGeom>
        <a:solidFill>
          <a:srgbClr val="FFFFCC"/>
        </a:solidFill>
        <a:ln>
          <a:solidFill>
            <a:srgbClr val="FFFFCC"/>
          </a:solidFill>
          <a:headEnd/>
          <a:tailEnd/>
        </a:ln>
      </xdr:spPr>
      <xdr:style>
        <a:lnRef idx="1">
          <a:schemeClr val="accent6"/>
        </a:lnRef>
        <a:fillRef idx="2">
          <a:schemeClr val="accent6"/>
        </a:fillRef>
        <a:effectRef idx="1">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defTabSz="957263" rtl="0" fontAlgn="base">
            <a:spcBef>
              <a:spcPct val="0"/>
            </a:spcBef>
            <a:spcAft>
              <a:spcPct val="0"/>
            </a:spcAft>
            <a:defRPr kumimoji="1" sz="1900" kern="1200">
              <a:solidFill>
                <a:schemeClr val="dk1"/>
              </a:solidFill>
              <a:latin typeface="+mn-lt"/>
              <a:ea typeface="+mn-ea"/>
              <a:cs typeface="+mn-cs"/>
            </a:defRPr>
          </a:lvl1pPr>
          <a:lvl2pPr marL="477838" indent="-20638" algn="l" defTabSz="957263" rtl="0" fontAlgn="base">
            <a:spcBef>
              <a:spcPct val="0"/>
            </a:spcBef>
            <a:spcAft>
              <a:spcPct val="0"/>
            </a:spcAft>
            <a:defRPr kumimoji="1" sz="1900" kern="1200">
              <a:solidFill>
                <a:schemeClr val="dk1"/>
              </a:solidFill>
              <a:latin typeface="+mn-lt"/>
              <a:ea typeface="+mn-ea"/>
              <a:cs typeface="+mn-cs"/>
            </a:defRPr>
          </a:lvl2pPr>
          <a:lvl3pPr marL="957263" indent="-42863" algn="l" defTabSz="957263" rtl="0" fontAlgn="base">
            <a:spcBef>
              <a:spcPct val="0"/>
            </a:spcBef>
            <a:spcAft>
              <a:spcPct val="0"/>
            </a:spcAft>
            <a:defRPr kumimoji="1" sz="1900" kern="1200">
              <a:solidFill>
                <a:schemeClr val="dk1"/>
              </a:solidFill>
              <a:latin typeface="+mn-lt"/>
              <a:ea typeface="+mn-ea"/>
              <a:cs typeface="+mn-cs"/>
            </a:defRPr>
          </a:lvl3pPr>
          <a:lvl4pPr marL="1436688" indent="-65088" algn="l" defTabSz="957263" rtl="0" fontAlgn="base">
            <a:spcBef>
              <a:spcPct val="0"/>
            </a:spcBef>
            <a:spcAft>
              <a:spcPct val="0"/>
            </a:spcAft>
            <a:defRPr kumimoji="1" sz="1900" kern="1200">
              <a:solidFill>
                <a:schemeClr val="dk1"/>
              </a:solidFill>
              <a:latin typeface="+mn-lt"/>
              <a:ea typeface="+mn-ea"/>
              <a:cs typeface="+mn-cs"/>
            </a:defRPr>
          </a:lvl4pPr>
          <a:lvl5pPr marL="1914525" indent="-85725" algn="l" defTabSz="957263"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nSpc>
              <a:spcPts val="1500"/>
            </a:lnSpc>
            <a:tabLst>
              <a:tab pos="1341438" algn="l"/>
            </a:tabLst>
          </a:pPr>
          <a:r>
            <a:rPr lang="ja-JP" altLang="en-US" sz="1200">
              <a:solidFill>
                <a:schemeClr val="tx1"/>
              </a:solidFill>
              <a:latin typeface="ＭＳ Ｐ明朝" panose="02020600040205080304" pitchFamily="18" charset="-128"/>
              <a:ea typeface="ＭＳ Ｐ明朝" panose="02020600040205080304" pitchFamily="18" charset="-128"/>
            </a:rPr>
            <a:t>原則として、下表の各区分において、Ａ若しくはＢのいずれかの条件に該当する</a:t>
          </a:r>
          <a:endParaRPr lang="en-US" altLang="ja-JP" sz="12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r>
            <a:rPr lang="ja-JP" altLang="en-US" sz="1200">
              <a:solidFill>
                <a:schemeClr val="tx1"/>
              </a:solidFill>
              <a:latin typeface="ＭＳ Ｐ明朝" panose="02020600040205080304" pitchFamily="18" charset="-128"/>
              <a:ea typeface="ＭＳ Ｐ明朝" panose="02020600040205080304" pitchFamily="18" charset="-128"/>
            </a:rPr>
            <a:t>法人・個人事業主、又は年間のエネルギー使用量（原油換算値）が１，５００ｋ</a:t>
          </a:r>
          <a:r>
            <a:rPr lang="en-US" altLang="ja-JP" sz="1200">
              <a:solidFill>
                <a:schemeClr val="tx1"/>
              </a:solidFill>
              <a:latin typeface="ＭＳ Ｐ明朝" panose="02020600040205080304" pitchFamily="18" charset="-128"/>
              <a:ea typeface="ＭＳ Ｐ明朝" panose="02020600040205080304" pitchFamily="18" charset="-128"/>
            </a:rPr>
            <a:t>L</a:t>
          </a:r>
          <a:r>
            <a:rPr lang="ja-JP" altLang="en-US" sz="1200">
              <a:solidFill>
                <a:schemeClr val="tx1"/>
              </a:solidFill>
              <a:latin typeface="ＭＳ Ｐ明朝" panose="02020600040205080304" pitchFamily="18" charset="-128"/>
              <a:ea typeface="ＭＳ Ｐ明朝" panose="02020600040205080304" pitchFamily="18" charset="-128"/>
            </a:rPr>
            <a:t>未満の事業所であること。</a:t>
          </a: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11</xdr:col>
      <xdr:colOff>257175</xdr:colOff>
      <xdr:row>16</xdr:row>
      <xdr:rowOff>230525</xdr:rowOff>
    </xdr:from>
    <xdr:to>
      <xdr:col>18</xdr:col>
      <xdr:colOff>565627</xdr:colOff>
      <xdr:row>22</xdr:row>
      <xdr:rowOff>53632</xdr:rowOff>
    </xdr:to>
    <xdr:pic>
      <xdr:nvPicPr>
        <xdr:cNvPr id="7" name="図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a:stretch>
          <a:fillRect/>
        </a:stretch>
      </xdr:blipFill>
      <xdr:spPr>
        <a:xfrm>
          <a:off x="11575116" y="5598143"/>
          <a:ext cx="5014923" cy="210910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85726</xdr:colOff>
      <xdr:row>0</xdr:row>
      <xdr:rowOff>127625</xdr:rowOff>
    </xdr:from>
    <xdr:to>
      <xdr:col>4</xdr:col>
      <xdr:colOff>1781175</xdr:colOff>
      <xdr:row>2</xdr:row>
      <xdr:rowOff>104775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76426" y="127625"/>
          <a:ext cx="3962399" cy="2819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t>　　　　　　　のセルの値は自動入力となっていますので編集不要です。</a:t>
          </a:r>
        </a:p>
      </xdr:txBody>
    </xdr:sp>
    <xdr:clientData/>
  </xdr:twoCellAnchor>
  <xdr:twoCellAnchor>
    <xdr:from>
      <xdr:col>2</xdr:col>
      <xdr:colOff>213122</xdr:colOff>
      <xdr:row>0</xdr:row>
      <xdr:rowOff>114300</xdr:rowOff>
    </xdr:from>
    <xdr:to>
      <xdr:col>2</xdr:col>
      <xdr:colOff>714375</xdr:colOff>
      <xdr:row>2</xdr:row>
      <xdr:rowOff>89882</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2003822" y="114300"/>
          <a:ext cx="501253" cy="28038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000">
              <a:solidFill>
                <a:sysClr val="windowText" lastClr="000000"/>
              </a:solidFill>
            </a:rPr>
            <a:t>水色</a:t>
          </a:r>
        </a:p>
      </xdr:txBody>
    </xdr:sp>
    <xdr:clientData/>
  </xdr:twoCellAnchor>
  <xdr:oneCellAnchor>
    <xdr:from>
      <xdr:col>1</xdr:col>
      <xdr:colOff>391743</xdr:colOff>
      <xdr:row>16</xdr:row>
      <xdr:rowOff>49944</xdr:rowOff>
    </xdr:from>
    <xdr:ext cx="391884" cy="239415"/>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553668" y="26216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16</xdr:row>
          <xdr:rowOff>47625</xdr:rowOff>
        </xdr:from>
        <xdr:to>
          <xdr:col>1</xdr:col>
          <xdr:colOff>771525</xdr:colOff>
          <xdr:row>17</xdr:row>
          <xdr:rowOff>95250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C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16</xdr:row>
          <xdr:rowOff>47625</xdr:rowOff>
        </xdr:from>
        <xdr:to>
          <xdr:col>1</xdr:col>
          <xdr:colOff>1466850</xdr:colOff>
          <xdr:row>17</xdr:row>
          <xdr:rowOff>95250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C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16</xdr:row>
      <xdr:rowOff>49944</xdr:rowOff>
    </xdr:from>
    <xdr:ext cx="505056" cy="239415"/>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1239468" y="26216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146</xdr:row>
      <xdr:rowOff>49944</xdr:rowOff>
    </xdr:from>
    <xdr:ext cx="391884" cy="239415"/>
    <xdr:sp macro="" textlink="">
      <xdr:nvSpPr>
        <xdr:cNvPr id="37" name="テキスト ボックス 36">
          <a:extLst>
            <a:ext uri="{FF2B5EF4-FFF2-40B4-BE49-F238E27FC236}">
              <a16:creationId xmlns:a16="http://schemas.microsoft.com/office/drawing/2014/main" id="{00000000-0008-0000-0C00-000025000000}"/>
            </a:ext>
          </a:extLst>
        </xdr:cNvPr>
        <xdr:cNvSpPr txBox="1"/>
      </xdr:nvSpPr>
      <xdr:spPr>
        <a:xfrm>
          <a:off x="553668" y="267884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146</xdr:row>
          <xdr:rowOff>47625</xdr:rowOff>
        </xdr:from>
        <xdr:to>
          <xdr:col>1</xdr:col>
          <xdr:colOff>771525</xdr:colOff>
          <xdr:row>147</xdr:row>
          <xdr:rowOff>95250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C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146</xdr:row>
          <xdr:rowOff>47625</xdr:rowOff>
        </xdr:from>
        <xdr:to>
          <xdr:col>1</xdr:col>
          <xdr:colOff>1466850</xdr:colOff>
          <xdr:row>147</xdr:row>
          <xdr:rowOff>95250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C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146</xdr:row>
      <xdr:rowOff>49944</xdr:rowOff>
    </xdr:from>
    <xdr:ext cx="505056" cy="239415"/>
    <xdr:sp macro="" textlink="">
      <xdr:nvSpPr>
        <xdr:cNvPr id="40" name="テキスト ボックス 39">
          <a:extLst>
            <a:ext uri="{FF2B5EF4-FFF2-40B4-BE49-F238E27FC236}">
              <a16:creationId xmlns:a16="http://schemas.microsoft.com/office/drawing/2014/main" id="{00000000-0008-0000-0C00-000028000000}"/>
            </a:ext>
          </a:extLst>
        </xdr:cNvPr>
        <xdr:cNvSpPr txBox="1"/>
      </xdr:nvSpPr>
      <xdr:spPr>
        <a:xfrm>
          <a:off x="1239468" y="267884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280</xdr:row>
      <xdr:rowOff>49944</xdr:rowOff>
    </xdr:from>
    <xdr:ext cx="391884" cy="239415"/>
    <xdr:sp macro="" textlink="">
      <xdr:nvSpPr>
        <xdr:cNvPr id="41" name="テキスト ボックス 40">
          <a:extLst>
            <a:ext uri="{FF2B5EF4-FFF2-40B4-BE49-F238E27FC236}">
              <a16:creationId xmlns:a16="http://schemas.microsoft.com/office/drawing/2014/main" id="{00000000-0008-0000-0C00-000029000000}"/>
            </a:ext>
          </a:extLst>
        </xdr:cNvPr>
        <xdr:cNvSpPr txBox="1"/>
      </xdr:nvSpPr>
      <xdr:spPr>
        <a:xfrm>
          <a:off x="553668" y="207953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280</xdr:row>
          <xdr:rowOff>47625</xdr:rowOff>
        </xdr:from>
        <xdr:to>
          <xdr:col>1</xdr:col>
          <xdr:colOff>771525</xdr:colOff>
          <xdr:row>281</xdr:row>
          <xdr:rowOff>95250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C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280</xdr:row>
          <xdr:rowOff>47625</xdr:rowOff>
        </xdr:from>
        <xdr:to>
          <xdr:col>1</xdr:col>
          <xdr:colOff>1466850</xdr:colOff>
          <xdr:row>281</xdr:row>
          <xdr:rowOff>95250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C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280</xdr:row>
      <xdr:rowOff>49944</xdr:rowOff>
    </xdr:from>
    <xdr:ext cx="505056" cy="239415"/>
    <xdr:sp macro="" textlink="">
      <xdr:nvSpPr>
        <xdr:cNvPr id="44" name="テキスト ボックス 43">
          <a:extLst>
            <a:ext uri="{FF2B5EF4-FFF2-40B4-BE49-F238E27FC236}">
              <a16:creationId xmlns:a16="http://schemas.microsoft.com/office/drawing/2014/main" id="{00000000-0008-0000-0C00-00002C000000}"/>
            </a:ext>
          </a:extLst>
        </xdr:cNvPr>
        <xdr:cNvSpPr txBox="1"/>
      </xdr:nvSpPr>
      <xdr:spPr>
        <a:xfrm>
          <a:off x="1239468" y="207953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12</xdr:row>
      <xdr:rowOff>49944</xdr:rowOff>
    </xdr:from>
    <xdr:ext cx="391884" cy="23941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53668" y="309794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12</xdr:row>
          <xdr:rowOff>47625</xdr:rowOff>
        </xdr:from>
        <xdr:to>
          <xdr:col>1</xdr:col>
          <xdr:colOff>771525</xdr:colOff>
          <xdr:row>13</xdr:row>
          <xdr:rowOff>95250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C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12</xdr:row>
          <xdr:rowOff>47625</xdr:rowOff>
        </xdr:from>
        <xdr:to>
          <xdr:col>1</xdr:col>
          <xdr:colOff>1466850</xdr:colOff>
          <xdr:row>13</xdr:row>
          <xdr:rowOff>95250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C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12</xdr:row>
      <xdr:rowOff>49944</xdr:rowOff>
    </xdr:from>
    <xdr:ext cx="505056" cy="239415"/>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1239468" y="309794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150</xdr:row>
      <xdr:rowOff>49944</xdr:rowOff>
    </xdr:from>
    <xdr:ext cx="391884" cy="239415"/>
    <xdr:sp macro="" textlink="">
      <xdr:nvSpPr>
        <xdr:cNvPr id="20" name="テキスト ボックス 19">
          <a:extLst>
            <a:ext uri="{FF2B5EF4-FFF2-40B4-BE49-F238E27FC236}">
              <a16:creationId xmlns:a16="http://schemas.microsoft.com/office/drawing/2014/main" id="{00000000-0008-0000-0C00-000014000000}"/>
            </a:ext>
          </a:extLst>
        </xdr:cNvPr>
        <xdr:cNvSpPr txBox="1"/>
      </xdr:nvSpPr>
      <xdr:spPr>
        <a:xfrm>
          <a:off x="553668" y="33455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150</xdr:row>
          <xdr:rowOff>47625</xdr:rowOff>
        </xdr:from>
        <xdr:to>
          <xdr:col>1</xdr:col>
          <xdr:colOff>771525</xdr:colOff>
          <xdr:row>151</xdr:row>
          <xdr:rowOff>95250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C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150</xdr:row>
          <xdr:rowOff>47625</xdr:rowOff>
        </xdr:from>
        <xdr:to>
          <xdr:col>1</xdr:col>
          <xdr:colOff>1466850</xdr:colOff>
          <xdr:row>151</xdr:row>
          <xdr:rowOff>95250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C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150</xdr:row>
      <xdr:rowOff>49944</xdr:rowOff>
    </xdr:from>
    <xdr:ext cx="505056" cy="239415"/>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1239468" y="33455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284</xdr:row>
      <xdr:rowOff>49944</xdr:rowOff>
    </xdr:from>
    <xdr:ext cx="391884" cy="239415"/>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53668" y="221288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284</xdr:row>
          <xdr:rowOff>47625</xdr:rowOff>
        </xdr:from>
        <xdr:to>
          <xdr:col>1</xdr:col>
          <xdr:colOff>771525</xdr:colOff>
          <xdr:row>285</xdr:row>
          <xdr:rowOff>95250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C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284</xdr:row>
          <xdr:rowOff>47625</xdr:rowOff>
        </xdr:from>
        <xdr:to>
          <xdr:col>1</xdr:col>
          <xdr:colOff>1466850</xdr:colOff>
          <xdr:row>285</xdr:row>
          <xdr:rowOff>95250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C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284</xdr:row>
      <xdr:rowOff>49944</xdr:rowOff>
    </xdr:from>
    <xdr:ext cx="505056" cy="239415"/>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1239468" y="221288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82830</xdr:colOff>
      <xdr:row>0</xdr:row>
      <xdr:rowOff>91113</xdr:rowOff>
    </xdr:from>
    <xdr:to>
      <xdr:col>7</xdr:col>
      <xdr:colOff>1039906</xdr:colOff>
      <xdr:row>0</xdr:row>
      <xdr:rowOff>506072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11430" y="91113"/>
          <a:ext cx="7005451" cy="414959"/>
          <a:chOff x="9386454" y="5784273"/>
          <a:chExt cx="11776365" cy="588819"/>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solidFill>
                  <a:sysClr val="windowText" lastClr="000000"/>
                </a:solidFill>
              </a:rPr>
              <a:t>水色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59895</xdr:colOff>
      <xdr:row>0</xdr:row>
      <xdr:rowOff>73716</xdr:rowOff>
    </xdr:from>
    <xdr:to>
      <xdr:col>6</xdr:col>
      <xdr:colOff>899160</xdr:colOff>
      <xdr:row>0</xdr:row>
      <xdr:rowOff>488675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9895" y="73716"/>
          <a:ext cx="6954315" cy="414959"/>
          <a:chOff x="9386454" y="5784273"/>
          <a:chExt cx="11776365" cy="588819"/>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solidFill>
                  <a:sysClr val="windowText" lastClr="000000"/>
                </a:solidFill>
              </a:rPr>
              <a:t>水色</a:t>
            </a: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10</xdr:col>
      <xdr:colOff>50223</xdr:colOff>
      <xdr:row>0</xdr:row>
      <xdr:rowOff>490105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6200" y="57150"/>
          <a:ext cx="7022523" cy="432955"/>
          <a:chOff x="9386454" y="5784273"/>
          <a:chExt cx="11776365" cy="588819"/>
        </a:xfrm>
      </xdr:grpSpPr>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のセルの値は自動入力となっていますので編集不要です。</a:t>
            </a: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水色</a:t>
            </a:r>
          </a:p>
        </xdr:txBody>
      </xdr:sp>
    </xdr:grpSp>
    <xdr:clientData fPrintsWithSheet="0"/>
  </xdr:twoCellAnchor>
  <xdr:twoCellAnchor editAs="oneCell">
    <xdr:from>
      <xdr:col>11</xdr:col>
      <xdr:colOff>85725</xdr:colOff>
      <xdr:row>8</xdr:row>
      <xdr:rowOff>238125</xdr:rowOff>
    </xdr:from>
    <xdr:to>
      <xdr:col>11</xdr:col>
      <xdr:colOff>3825240</xdr:colOff>
      <xdr:row>9</xdr:row>
      <xdr:rowOff>299544</xdr:rowOff>
    </xdr:to>
    <xdr:pic>
      <xdr:nvPicPr>
        <xdr:cNvPr id="17" name="図 16">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2533650"/>
          <a:ext cx="4143375" cy="42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296493</xdr:colOff>
      <xdr:row>49</xdr:row>
      <xdr:rowOff>66830</xdr:rowOff>
    </xdr:from>
    <xdr:ext cx="2354985" cy="21600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401768" y="42300680"/>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50</xdr:row>
      <xdr:rowOff>63815</xdr:rowOff>
    </xdr:from>
    <xdr:ext cx="2153585" cy="216000"/>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4227720" y="27911451"/>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51</xdr:row>
      <xdr:rowOff>63910</xdr:rowOff>
    </xdr:from>
    <xdr:ext cx="4099759" cy="21600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227720" y="2817131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52</xdr:row>
      <xdr:rowOff>59469</xdr:rowOff>
    </xdr:from>
    <xdr:ext cx="2221680" cy="21600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27720" y="28426651"/>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mc:AlternateContent xmlns:mc="http://schemas.openxmlformats.org/markup-compatibility/2006">
    <mc:Choice xmlns:a14="http://schemas.microsoft.com/office/drawing/2010/main" Requires="a14">
      <xdr:twoCellAnchor editAs="oneCell">
        <xdr:from>
          <xdr:col>4</xdr:col>
          <xdr:colOff>66675</xdr:colOff>
          <xdr:row>92</xdr:row>
          <xdr:rowOff>38100</xdr:rowOff>
        </xdr:from>
        <xdr:to>
          <xdr:col>4</xdr:col>
          <xdr:colOff>676275</xdr:colOff>
          <xdr:row>92</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91</xdr:row>
          <xdr:rowOff>19050</xdr:rowOff>
        </xdr:from>
        <xdr:to>
          <xdr:col>4</xdr:col>
          <xdr:colOff>676275</xdr:colOff>
          <xdr:row>91</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19050</xdr:rowOff>
        </xdr:from>
        <xdr:to>
          <xdr:col>4</xdr:col>
          <xdr:colOff>676275</xdr:colOff>
          <xdr:row>90</xdr:row>
          <xdr:rowOff>228600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89</xdr:row>
          <xdr:rowOff>19050</xdr:rowOff>
        </xdr:from>
        <xdr:to>
          <xdr:col>4</xdr:col>
          <xdr:colOff>676275</xdr:colOff>
          <xdr:row>89</xdr:row>
          <xdr:rowOff>228600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57150</xdr:rowOff>
        </xdr:from>
        <xdr:to>
          <xdr:col>4</xdr:col>
          <xdr:colOff>676275</xdr:colOff>
          <xdr:row>62</xdr:row>
          <xdr:rowOff>257175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61</xdr:row>
          <xdr:rowOff>66675</xdr:rowOff>
        </xdr:from>
        <xdr:to>
          <xdr:col>4</xdr:col>
          <xdr:colOff>676275</xdr:colOff>
          <xdr:row>61</xdr:row>
          <xdr:rowOff>257175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57150</xdr:rowOff>
        </xdr:from>
        <xdr:to>
          <xdr:col>4</xdr:col>
          <xdr:colOff>676275</xdr:colOff>
          <xdr:row>60</xdr:row>
          <xdr:rowOff>257175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57150</xdr:rowOff>
        </xdr:from>
        <xdr:to>
          <xdr:col>4</xdr:col>
          <xdr:colOff>676275</xdr:colOff>
          <xdr:row>59</xdr:row>
          <xdr:rowOff>257175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57150</xdr:rowOff>
        </xdr:from>
        <xdr:to>
          <xdr:col>4</xdr:col>
          <xdr:colOff>676275</xdr:colOff>
          <xdr:row>73</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47625</xdr:rowOff>
        </xdr:from>
        <xdr:to>
          <xdr:col>4</xdr:col>
          <xdr:colOff>676275</xdr:colOff>
          <xdr:row>71</xdr:row>
          <xdr:rowOff>257175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70</xdr:row>
          <xdr:rowOff>47625</xdr:rowOff>
        </xdr:from>
        <xdr:to>
          <xdr:col>4</xdr:col>
          <xdr:colOff>676275</xdr:colOff>
          <xdr:row>70</xdr:row>
          <xdr:rowOff>257175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69</xdr:row>
          <xdr:rowOff>57150</xdr:rowOff>
        </xdr:from>
        <xdr:to>
          <xdr:col>4</xdr:col>
          <xdr:colOff>676275</xdr:colOff>
          <xdr:row>69</xdr:row>
          <xdr:rowOff>257175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47625</xdr:rowOff>
        </xdr:from>
        <xdr:to>
          <xdr:col>4</xdr:col>
          <xdr:colOff>685800</xdr:colOff>
          <xdr:row>82</xdr:row>
          <xdr:rowOff>238125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38100</xdr:rowOff>
        </xdr:from>
        <xdr:to>
          <xdr:col>4</xdr:col>
          <xdr:colOff>685800</xdr:colOff>
          <xdr:row>81</xdr:row>
          <xdr:rowOff>238125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47625</xdr:rowOff>
        </xdr:from>
        <xdr:to>
          <xdr:col>4</xdr:col>
          <xdr:colOff>685800</xdr:colOff>
          <xdr:row>80</xdr:row>
          <xdr:rowOff>238125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38100</xdr:rowOff>
        </xdr:from>
        <xdr:to>
          <xdr:col>4</xdr:col>
          <xdr:colOff>685800</xdr:colOff>
          <xdr:row>79</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52</xdr:row>
          <xdr:rowOff>47625</xdr:rowOff>
        </xdr:from>
        <xdr:to>
          <xdr:col>4</xdr:col>
          <xdr:colOff>676275</xdr:colOff>
          <xdr:row>53</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57150</xdr:rowOff>
        </xdr:from>
        <xdr:to>
          <xdr:col>4</xdr:col>
          <xdr:colOff>676275</xdr:colOff>
          <xdr:row>51</xdr:row>
          <xdr:rowOff>257175</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47625</xdr:rowOff>
        </xdr:from>
        <xdr:to>
          <xdr:col>4</xdr:col>
          <xdr:colOff>676275</xdr:colOff>
          <xdr:row>50</xdr:row>
          <xdr:rowOff>257175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47625</xdr:rowOff>
        </xdr:from>
        <xdr:to>
          <xdr:col>4</xdr:col>
          <xdr:colOff>676275</xdr:colOff>
          <xdr:row>49</xdr:row>
          <xdr:rowOff>257175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296493</xdr:colOff>
      <xdr:row>59</xdr:row>
      <xdr:rowOff>66830</xdr:rowOff>
    </xdr:from>
    <xdr:ext cx="2354985" cy="216000"/>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4227720" y="29992648"/>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60</xdr:row>
      <xdr:rowOff>63815</xdr:rowOff>
    </xdr:from>
    <xdr:ext cx="2153585" cy="216000"/>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4227720" y="30249406"/>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61</xdr:row>
      <xdr:rowOff>63910</xdr:rowOff>
    </xdr:from>
    <xdr:ext cx="4099759" cy="216000"/>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4227720" y="30509274"/>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62</xdr:row>
      <xdr:rowOff>59469</xdr:rowOff>
    </xdr:from>
    <xdr:ext cx="2221680" cy="216000"/>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4227720" y="30764605"/>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69</xdr:row>
      <xdr:rowOff>66830</xdr:rowOff>
    </xdr:from>
    <xdr:ext cx="2354985" cy="216000"/>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4227720" y="32330603"/>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70</xdr:row>
      <xdr:rowOff>63815</xdr:rowOff>
    </xdr:from>
    <xdr:ext cx="2153585" cy="216000"/>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4227720" y="32587360"/>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71</xdr:row>
      <xdr:rowOff>63910</xdr:rowOff>
    </xdr:from>
    <xdr:ext cx="4099759" cy="216000"/>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4227720" y="32847228"/>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72</xdr:row>
      <xdr:rowOff>59469</xdr:rowOff>
    </xdr:from>
    <xdr:ext cx="2221680" cy="216000"/>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4227720" y="33102560"/>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79</xdr:row>
      <xdr:rowOff>49512</xdr:rowOff>
    </xdr:from>
    <xdr:ext cx="2354985" cy="216000"/>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4227720" y="3465123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80</xdr:row>
      <xdr:rowOff>46497</xdr:rowOff>
    </xdr:from>
    <xdr:ext cx="2153585" cy="216000"/>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4227720" y="34907997"/>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81</xdr:row>
      <xdr:rowOff>46592</xdr:rowOff>
    </xdr:from>
    <xdr:ext cx="4099759" cy="216000"/>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4227720" y="35167865"/>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82</xdr:row>
      <xdr:rowOff>42151</xdr:rowOff>
    </xdr:from>
    <xdr:ext cx="2221680" cy="216000"/>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4227720" y="35423196"/>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89</xdr:row>
      <xdr:rowOff>32194</xdr:rowOff>
    </xdr:from>
    <xdr:ext cx="2354985" cy="216000"/>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4220793" y="4134211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90</xdr:row>
      <xdr:rowOff>29179</xdr:rowOff>
    </xdr:from>
    <xdr:ext cx="2153585" cy="216000"/>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4220793" y="4160580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91</xdr:row>
      <xdr:rowOff>29274</xdr:rowOff>
    </xdr:from>
    <xdr:ext cx="4099759" cy="216000"/>
    <xdr:sp macro="" textlink="">
      <xdr:nvSpPr>
        <xdr:cNvPr id="62" name="テキスト ボックス 61">
          <a:extLst>
            <a:ext uri="{FF2B5EF4-FFF2-40B4-BE49-F238E27FC236}">
              <a16:creationId xmlns:a16="http://schemas.microsoft.com/office/drawing/2014/main" id="{00000000-0008-0000-0400-00003E000000}"/>
            </a:ext>
          </a:extLst>
        </xdr:cNvPr>
        <xdr:cNvSpPr txBox="1"/>
      </xdr:nvSpPr>
      <xdr:spPr>
        <a:xfrm>
          <a:off x="4220793" y="4187259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92</xdr:row>
      <xdr:rowOff>24833</xdr:rowOff>
    </xdr:from>
    <xdr:ext cx="2221680" cy="216000"/>
    <xdr:sp macro="" textlink="">
      <xdr:nvSpPr>
        <xdr:cNvPr id="63" name="テキスト ボックス 62">
          <a:extLst>
            <a:ext uri="{FF2B5EF4-FFF2-40B4-BE49-F238E27FC236}">
              <a16:creationId xmlns:a16="http://schemas.microsoft.com/office/drawing/2014/main" id="{00000000-0008-0000-0400-00003F000000}"/>
            </a:ext>
          </a:extLst>
        </xdr:cNvPr>
        <xdr:cNvSpPr txBox="1"/>
      </xdr:nvSpPr>
      <xdr:spPr>
        <a:xfrm>
          <a:off x="4220793" y="421348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twoCellAnchor>
    <xdr:from>
      <xdr:col>1</xdr:col>
      <xdr:colOff>267593</xdr:colOff>
      <xdr:row>0</xdr:row>
      <xdr:rowOff>68853</xdr:rowOff>
    </xdr:from>
    <xdr:to>
      <xdr:col>5</xdr:col>
      <xdr:colOff>3339352</xdr:colOff>
      <xdr:row>0</xdr:row>
      <xdr:rowOff>508758</xdr:rowOff>
    </xdr:to>
    <xdr:grpSp>
      <xdr:nvGrpSpPr>
        <xdr:cNvPr id="43" name="グループ化 42">
          <a:extLst>
            <a:ext uri="{FF2B5EF4-FFF2-40B4-BE49-F238E27FC236}">
              <a16:creationId xmlns:a16="http://schemas.microsoft.com/office/drawing/2014/main" id="{00000000-0008-0000-0400-00002B000000}"/>
            </a:ext>
          </a:extLst>
        </xdr:cNvPr>
        <xdr:cNvGrpSpPr/>
      </xdr:nvGrpSpPr>
      <xdr:grpSpPr>
        <a:xfrm>
          <a:off x="402064" y="68853"/>
          <a:ext cx="7623028" cy="439905"/>
          <a:chOff x="9386451" y="5784273"/>
          <a:chExt cx="20525578" cy="588819"/>
        </a:xfrm>
      </xdr:grpSpPr>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9386451" y="5784273"/>
            <a:ext cx="20525578"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のセルの値は固定値となっていますので編集不要です。</a:t>
            </a:r>
          </a:p>
        </xdr:txBody>
      </xdr:sp>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9611591" y="5836229"/>
            <a:ext cx="2777320" cy="50222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水色</a:t>
            </a:r>
          </a:p>
        </xdr:txBody>
      </xdr:sp>
    </xdr:grpSp>
    <xdr:clientData fPrintsWithSheet="0"/>
  </xdr:twoCellAnchor>
  <xdr:twoCellAnchor editAs="oneCell">
    <xdr:from>
      <xdr:col>8</xdr:col>
      <xdr:colOff>56030</xdr:colOff>
      <xdr:row>34</xdr:row>
      <xdr:rowOff>224117</xdr:rowOff>
    </xdr:from>
    <xdr:to>
      <xdr:col>8</xdr:col>
      <xdr:colOff>7082119</xdr:colOff>
      <xdr:row>37</xdr:row>
      <xdr:rowOff>8802</xdr:rowOff>
    </xdr:to>
    <xdr:pic>
      <xdr:nvPicPr>
        <xdr:cNvPr id="46" name="図 45">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4236" y="10555941"/>
          <a:ext cx="7026089" cy="725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267594</xdr:colOff>
      <xdr:row>0</xdr:row>
      <xdr:rowOff>68853</xdr:rowOff>
    </xdr:from>
    <xdr:to>
      <xdr:col>5</xdr:col>
      <xdr:colOff>2057400</xdr:colOff>
      <xdr:row>0</xdr:row>
      <xdr:rowOff>508758</xdr:rowOff>
    </xdr:to>
    <xdr:grpSp>
      <xdr:nvGrpSpPr>
        <xdr:cNvPr id="42" name="グループ化 41">
          <a:extLst>
            <a:ext uri="{FF2B5EF4-FFF2-40B4-BE49-F238E27FC236}">
              <a16:creationId xmlns:a16="http://schemas.microsoft.com/office/drawing/2014/main" id="{00000000-0008-0000-0500-00002A000000}"/>
            </a:ext>
          </a:extLst>
        </xdr:cNvPr>
        <xdr:cNvGrpSpPr/>
      </xdr:nvGrpSpPr>
      <xdr:grpSpPr>
        <a:xfrm>
          <a:off x="400944" y="68853"/>
          <a:ext cx="8285856" cy="439905"/>
          <a:chOff x="9386454" y="5784273"/>
          <a:chExt cx="15661575" cy="588819"/>
        </a:xfrm>
      </xdr:grpSpPr>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9386454" y="5784273"/>
            <a:ext cx="1566157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のセルの値は固定値となっていますので編集不要です。</a:t>
            </a:r>
          </a:p>
        </xdr:txBody>
      </xdr:sp>
      <xdr:sp macro="" textlink="">
        <xdr:nvSpPr>
          <xdr:cNvPr id="44" name="正方形/長方形 43">
            <a:extLst>
              <a:ext uri="{FF2B5EF4-FFF2-40B4-BE49-F238E27FC236}">
                <a16:creationId xmlns:a16="http://schemas.microsoft.com/office/drawing/2014/main" id="{00000000-0008-0000-0500-00002C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水色</a:t>
            </a: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172344</xdr:colOff>
      <xdr:row>0</xdr:row>
      <xdr:rowOff>63262</xdr:rowOff>
    </xdr:from>
    <xdr:to>
      <xdr:col>18</xdr:col>
      <xdr:colOff>238125</xdr:colOff>
      <xdr:row>0</xdr:row>
      <xdr:rowOff>571500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72344" y="63262"/>
          <a:ext cx="7714356" cy="508238"/>
          <a:chOff x="9386454" y="5784273"/>
          <a:chExt cx="12501866" cy="588819"/>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386454" y="5784273"/>
            <a:ext cx="12501866"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水色</a:t>
            </a:r>
          </a:p>
        </xdr:txBody>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40822</xdr:colOff>
      <xdr:row>0</xdr:row>
      <xdr:rowOff>95252</xdr:rowOff>
    </xdr:from>
    <xdr:to>
      <xdr:col>10</xdr:col>
      <xdr:colOff>0</xdr:colOff>
      <xdr:row>0</xdr:row>
      <xdr:rowOff>874569</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122465" y="95252"/>
          <a:ext cx="12777106" cy="779317"/>
          <a:chOff x="9386454" y="5784273"/>
          <a:chExt cx="11776365" cy="588819"/>
        </a:xfrm>
      </xdr:grpSpPr>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のセルの値は自動入力となっていますので編集不要です。</a:t>
            </a:r>
          </a:p>
        </xdr:txBody>
      </xdr: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9703924" y="5836229"/>
            <a:ext cx="1235428"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水色</a:t>
            </a:r>
          </a:p>
        </xdr:txBody>
      </xdr:sp>
    </xdr:grp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xdr:col>
      <xdr:colOff>355079</xdr:colOff>
      <xdr:row>0</xdr:row>
      <xdr:rowOff>88900</xdr:rowOff>
    </xdr:from>
    <xdr:to>
      <xdr:col>11</xdr:col>
      <xdr:colOff>0</xdr:colOff>
      <xdr:row>0</xdr:row>
      <xdr:rowOff>728382</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2779624" y="88900"/>
          <a:ext cx="16478194" cy="639482"/>
          <a:chOff x="9386454" y="5784273"/>
          <a:chExt cx="11776365" cy="588819"/>
        </a:xfrm>
        <a:solidFill>
          <a:schemeClr val="accent5">
            <a:lumMod val="20000"/>
            <a:lumOff val="80000"/>
          </a:schemeClr>
        </a:solidFill>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9449151" y="5839421"/>
            <a:ext cx="944365" cy="502226"/>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水色</a:t>
            </a:r>
          </a:p>
        </xdr:txBody>
      </xdr:sp>
    </xdr:grpSp>
    <xdr:clientData fPrintsWithSheet="0"/>
  </xdr:twoCellAnchor>
  <xdr:twoCellAnchor>
    <xdr:from>
      <xdr:col>11</xdr:col>
      <xdr:colOff>173176</xdr:colOff>
      <xdr:row>12</xdr:row>
      <xdr:rowOff>155861</xdr:rowOff>
    </xdr:from>
    <xdr:to>
      <xdr:col>18</xdr:col>
      <xdr:colOff>294833</xdr:colOff>
      <xdr:row>19</xdr:row>
      <xdr:rowOff>48736</xdr:rowOff>
    </xdr:to>
    <xdr:grpSp>
      <xdr:nvGrpSpPr>
        <xdr:cNvPr id="57" name="グループ化 56">
          <a:extLst>
            <a:ext uri="{FF2B5EF4-FFF2-40B4-BE49-F238E27FC236}">
              <a16:creationId xmlns:a16="http://schemas.microsoft.com/office/drawing/2014/main" id="{00000000-0008-0000-0800-000039000000}"/>
            </a:ext>
          </a:extLst>
        </xdr:cNvPr>
        <xdr:cNvGrpSpPr/>
      </xdr:nvGrpSpPr>
      <xdr:grpSpPr>
        <a:xfrm>
          <a:off x="19430994" y="6044043"/>
          <a:ext cx="17838157" cy="3027466"/>
          <a:chOff x="19748789" y="6650175"/>
          <a:chExt cx="18680254" cy="3018807"/>
        </a:xfrm>
      </xdr:grpSpPr>
      <xdr:pic>
        <xdr:nvPicPr>
          <xdr:cNvPr id="58" name="図 57">
            <a:extLst>
              <a:ext uri="{FF2B5EF4-FFF2-40B4-BE49-F238E27FC236}">
                <a16:creationId xmlns:a16="http://schemas.microsoft.com/office/drawing/2014/main" id="{00000000-0008-0000-0800-00003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889"/>
          <a:stretch/>
        </xdr:blipFill>
        <xdr:spPr bwMode="auto">
          <a:xfrm>
            <a:off x="20202581" y="6650175"/>
            <a:ext cx="14301276" cy="300194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a:off x="34959207" y="8577342"/>
            <a:ext cx="3469836" cy="1007317"/>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診断前打ち合わせ・診断</a:t>
            </a:r>
            <a:r>
              <a:rPr kumimoji="1" lang="ja-JP" altLang="en-US" sz="1600"/>
              <a:t>について、</a:t>
            </a:r>
            <a:r>
              <a:rPr kumimoji="0" lang="ja-JP" altLang="en-US" sz="1600">
                <a:effectLst/>
              </a:rPr>
              <a:t>必要項目をそれぞれ入力してください。</a:t>
            </a:r>
            <a:endParaRPr kumimoji="1" lang="en-US" altLang="ja-JP" sz="1600"/>
          </a:p>
        </xdr:txBody>
      </xdr:sp>
      <xdr:sp macro="" textlink="">
        <xdr:nvSpPr>
          <xdr:cNvPr id="99" name="四角形: 角を丸くする 98">
            <a:extLst>
              <a:ext uri="{FF2B5EF4-FFF2-40B4-BE49-F238E27FC236}">
                <a16:creationId xmlns:a16="http://schemas.microsoft.com/office/drawing/2014/main" id="{00000000-0008-0000-0800-000063000000}"/>
              </a:ext>
            </a:extLst>
          </xdr:cNvPr>
          <xdr:cNvSpPr/>
        </xdr:nvSpPr>
        <xdr:spPr>
          <a:xfrm>
            <a:off x="20219447" y="6953743"/>
            <a:ext cx="5160604" cy="938407"/>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0" name="四角形: 角を丸くする 99">
            <a:extLst>
              <a:ext uri="{FF2B5EF4-FFF2-40B4-BE49-F238E27FC236}">
                <a16:creationId xmlns:a16="http://schemas.microsoft.com/office/drawing/2014/main" id="{00000000-0008-0000-0800-000064000000}"/>
              </a:ext>
            </a:extLst>
          </xdr:cNvPr>
          <xdr:cNvSpPr/>
        </xdr:nvSpPr>
        <xdr:spPr>
          <a:xfrm>
            <a:off x="20182343" y="8603124"/>
            <a:ext cx="14338379" cy="576780"/>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直線矢印コネクタ 100">
            <a:extLst>
              <a:ext uri="{FF2B5EF4-FFF2-40B4-BE49-F238E27FC236}">
                <a16:creationId xmlns:a16="http://schemas.microsoft.com/office/drawing/2014/main" id="{00000000-0008-0000-0800-000065000000}"/>
              </a:ext>
            </a:extLst>
          </xdr:cNvPr>
          <xdr:cNvCxnSpPr>
            <a:endCxn id="99" idx="3"/>
          </xdr:cNvCxnSpPr>
        </xdr:nvCxnSpPr>
        <xdr:spPr>
          <a:xfrm flipH="1">
            <a:off x="25380051" y="7360227"/>
            <a:ext cx="472210" cy="6272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矢印コネクタ 101">
            <a:extLst>
              <a:ext uri="{FF2B5EF4-FFF2-40B4-BE49-F238E27FC236}">
                <a16:creationId xmlns:a16="http://schemas.microsoft.com/office/drawing/2014/main" id="{00000000-0008-0000-0800-000066000000}"/>
              </a:ext>
            </a:extLst>
          </xdr:cNvPr>
          <xdr:cNvCxnSpPr>
            <a:endCxn id="100" idx="3"/>
          </xdr:cNvCxnSpPr>
        </xdr:nvCxnSpPr>
        <xdr:spPr>
          <a:xfrm flipH="1" flipV="1">
            <a:off x="34520724" y="8891514"/>
            <a:ext cx="421618" cy="1687"/>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3" name="四角形: 角を丸くする 102">
            <a:extLst>
              <a:ext uri="{FF2B5EF4-FFF2-40B4-BE49-F238E27FC236}">
                <a16:creationId xmlns:a16="http://schemas.microsoft.com/office/drawing/2014/main" id="{00000000-0008-0000-0800-000067000000}"/>
              </a:ext>
            </a:extLst>
          </xdr:cNvPr>
          <xdr:cNvSpPr/>
        </xdr:nvSpPr>
        <xdr:spPr>
          <a:xfrm>
            <a:off x="20178970" y="9156290"/>
            <a:ext cx="14338379" cy="512692"/>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矢印コネクタ 103">
            <a:extLst>
              <a:ext uri="{FF2B5EF4-FFF2-40B4-BE49-F238E27FC236}">
                <a16:creationId xmlns:a16="http://schemas.microsoft.com/office/drawing/2014/main" id="{00000000-0008-0000-0800-000068000000}"/>
              </a:ext>
            </a:extLst>
          </xdr:cNvPr>
          <xdr:cNvCxnSpPr/>
        </xdr:nvCxnSpPr>
        <xdr:spPr>
          <a:xfrm flipH="1" flipV="1">
            <a:off x="34534232" y="9391722"/>
            <a:ext cx="421618" cy="1687"/>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00000000-0008-0000-0800-000069000000}"/>
              </a:ext>
            </a:extLst>
          </xdr:cNvPr>
          <xdr:cNvSpPr txBox="1"/>
        </xdr:nvSpPr>
        <xdr:spPr>
          <a:xfrm>
            <a:off x="19748789" y="7193973"/>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C00000"/>
                </a:solidFill>
              </a:rPr>
              <a:t>①</a:t>
            </a:r>
          </a:p>
        </xdr:txBody>
      </xdr:sp>
      <xdr:sp macro="" textlink="">
        <xdr:nvSpPr>
          <xdr:cNvPr id="106" name="テキスト ボックス 105">
            <a:extLst>
              <a:ext uri="{FF2B5EF4-FFF2-40B4-BE49-F238E27FC236}">
                <a16:creationId xmlns:a16="http://schemas.microsoft.com/office/drawing/2014/main" id="{00000000-0008-0000-0800-00006A000000}"/>
              </a:ext>
            </a:extLst>
          </xdr:cNvPr>
          <xdr:cNvSpPr txBox="1"/>
        </xdr:nvSpPr>
        <xdr:spPr>
          <a:xfrm>
            <a:off x="19748789" y="8914534"/>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C00000"/>
                </a:solidFill>
              </a:rPr>
              <a:t>②</a:t>
            </a:r>
          </a:p>
        </xdr:txBody>
      </xdr:sp>
    </xdr:grpSp>
    <xdr:clientData/>
  </xdr:twoCellAnchor>
  <xdr:twoCellAnchor>
    <xdr:from>
      <xdr:col>11</xdr:col>
      <xdr:colOff>173176</xdr:colOff>
      <xdr:row>19</xdr:row>
      <xdr:rowOff>337705</xdr:rowOff>
    </xdr:from>
    <xdr:to>
      <xdr:col>18</xdr:col>
      <xdr:colOff>256736</xdr:colOff>
      <xdr:row>26</xdr:row>
      <xdr:rowOff>258778</xdr:rowOff>
    </xdr:to>
    <xdr:grpSp>
      <xdr:nvGrpSpPr>
        <xdr:cNvPr id="107" name="グループ化 106">
          <a:extLst>
            <a:ext uri="{FF2B5EF4-FFF2-40B4-BE49-F238E27FC236}">
              <a16:creationId xmlns:a16="http://schemas.microsoft.com/office/drawing/2014/main" id="{00000000-0008-0000-0800-00006B000000}"/>
            </a:ext>
          </a:extLst>
        </xdr:cNvPr>
        <xdr:cNvGrpSpPr/>
      </xdr:nvGrpSpPr>
      <xdr:grpSpPr>
        <a:xfrm>
          <a:off x="19430994" y="9360478"/>
          <a:ext cx="17800060" cy="3055664"/>
          <a:chOff x="19810639" y="9909708"/>
          <a:chExt cx="18642157" cy="3055664"/>
        </a:xfrm>
      </xdr:grpSpPr>
      <xdr:grpSp>
        <xdr:nvGrpSpPr>
          <xdr:cNvPr id="108" name="グループ化 107">
            <a:extLst>
              <a:ext uri="{FF2B5EF4-FFF2-40B4-BE49-F238E27FC236}">
                <a16:creationId xmlns:a16="http://schemas.microsoft.com/office/drawing/2014/main" id="{00000000-0008-0000-0800-00006C000000}"/>
              </a:ext>
            </a:extLst>
          </xdr:cNvPr>
          <xdr:cNvGrpSpPr/>
        </xdr:nvGrpSpPr>
        <xdr:grpSpPr>
          <a:xfrm>
            <a:off x="19810639" y="9909708"/>
            <a:ext cx="16572017" cy="3019821"/>
            <a:chOff x="19748789" y="9975269"/>
            <a:chExt cx="16559646" cy="3008689"/>
          </a:xfrm>
        </xdr:grpSpPr>
        <xdr:grpSp>
          <xdr:nvGrpSpPr>
            <xdr:cNvPr id="114" name="グループ化 113">
              <a:extLst>
                <a:ext uri="{FF2B5EF4-FFF2-40B4-BE49-F238E27FC236}">
                  <a16:creationId xmlns:a16="http://schemas.microsoft.com/office/drawing/2014/main" id="{00000000-0008-0000-0800-000072000000}"/>
                </a:ext>
              </a:extLst>
            </xdr:cNvPr>
            <xdr:cNvGrpSpPr/>
          </xdr:nvGrpSpPr>
          <xdr:grpSpPr>
            <a:xfrm>
              <a:off x="20184808" y="9975269"/>
              <a:ext cx="16123627" cy="3008689"/>
              <a:chOff x="19777364" y="13300363"/>
              <a:chExt cx="16557047" cy="3089563"/>
            </a:xfrm>
          </xdr:grpSpPr>
          <xdr:pic>
            <xdr:nvPicPr>
              <xdr:cNvPr id="117" name="図 116">
                <a:extLst>
                  <a:ext uri="{FF2B5EF4-FFF2-40B4-BE49-F238E27FC236}">
                    <a16:creationId xmlns:a16="http://schemas.microsoft.com/office/drawing/2014/main" id="{00000000-0008-0000-0800-00007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54"/>
              <a:stretch/>
            </xdr:blipFill>
            <xdr:spPr bwMode="auto">
              <a:xfrm>
                <a:off x="19777364" y="13300363"/>
                <a:ext cx="16557047" cy="308956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8" name="テキスト ボックス 117">
                <a:extLst>
                  <a:ext uri="{FF2B5EF4-FFF2-40B4-BE49-F238E27FC236}">
                    <a16:creationId xmlns:a16="http://schemas.microsoft.com/office/drawing/2014/main" id="{00000000-0008-0000-0800-000076000000}"/>
                  </a:ext>
                </a:extLst>
              </xdr:cNvPr>
              <xdr:cNvSpPr txBox="1"/>
            </xdr:nvSpPr>
            <xdr:spPr>
              <a:xfrm>
                <a:off x="27428535" y="13583948"/>
                <a:ext cx="4823624" cy="911369"/>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省エネ支援</a:t>
                </a:r>
                <a:r>
                  <a:rPr kumimoji="1" lang="ja-JP" altLang="en-US" sz="1600"/>
                  <a:t>について、</a:t>
                </a:r>
                <a:r>
                  <a:rPr kumimoji="1" lang="en-US" altLang="ja-JP" sz="1600"/>
                  <a:t>1</a:t>
                </a:r>
                <a:r>
                  <a:rPr kumimoji="1" lang="ja-JP" altLang="en-US" sz="1600"/>
                  <a:t>名・</a:t>
                </a:r>
                <a:r>
                  <a:rPr kumimoji="1" lang="en-US" altLang="ja-JP" sz="1600"/>
                  <a:t>2</a:t>
                </a:r>
                <a:r>
                  <a:rPr kumimoji="1" lang="ja-JP" altLang="en-US" sz="1600"/>
                  <a:t>名・</a:t>
                </a:r>
                <a:r>
                  <a:rPr kumimoji="1" lang="en-US" altLang="ja-JP" sz="1600"/>
                  <a:t>3</a:t>
                </a:r>
                <a:r>
                  <a:rPr kumimoji="1" lang="ja-JP" altLang="en-US" sz="1600"/>
                  <a:t>名以上で支援する支援対象者数をそれぞれ入力してください。</a:t>
                </a:r>
              </a:p>
            </xdr:txBody>
          </xdr:sp>
          <xdr:cxnSp macro="">
            <xdr:nvCxnSpPr>
              <xdr:cNvPr id="119" name="直線矢印コネクタ 118">
                <a:extLst>
                  <a:ext uri="{FF2B5EF4-FFF2-40B4-BE49-F238E27FC236}">
                    <a16:creationId xmlns:a16="http://schemas.microsoft.com/office/drawing/2014/main" id="{00000000-0008-0000-0800-000077000000}"/>
                  </a:ext>
                </a:extLst>
              </xdr:cNvPr>
              <xdr:cNvCxnSpPr>
                <a:stCxn id="118" idx="1"/>
              </xdr:cNvCxnSpPr>
            </xdr:nvCxnSpPr>
            <xdr:spPr>
              <a:xfrm flipH="1">
                <a:off x="26964411" y="14039634"/>
                <a:ext cx="464124" cy="5411"/>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0" name="四角形: 角を丸くする 119">
                <a:extLst>
                  <a:ext uri="{FF2B5EF4-FFF2-40B4-BE49-F238E27FC236}">
                    <a16:creationId xmlns:a16="http://schemas.microsoft.com/office/drawing/2014/main" id="{00000000-0008-0000-0800-000078000000}"/>
                  </a:ext>
                </a:extLst>
              </xdr:cNvPr>
              <xdr:cNvSpPr/>
            </xdr:nvSpPr>
            <xdr:spPr>
              <a:xfrm>
                <a:off x="19799092" y="13665540"/>
                <a:ext cx="7096044" cy="970809"/>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5" name="テキスト ボックス 114">
              <a:extLst>
                <a:ext uri="{FF2B5EF4-FFF2-40B4-BE49-F238E27FC236}">
                  <a16:creationId xmlns:a16="http://schemas.microsoft.com/office/drawing/2014/main" id="{00000000-0008-0000-0800-000073000000}"/>
                </a:ext>
              </a:extLst>
            </xdr:cNvPr>
            <xdr:cNvSpPr txBox="1"/>
          </xdr:nvSpPr>
          <xdr:spPr>
            <a:xfrm>
              <a:off x="19748789" y="10614314"/>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a:solidFill>
                    <a:srgbClr val="C00000"/>
                  </a:solidFill>
                </a:rPr>
                <a:t>③</a:t>
              </a:r>
            </a:p>
          </xdr:txBody>
        </xdr:sp>
        <xdr:sp macro="" textlink="">
          <xdr:nvSpPr>
            <xdr:cNvPr id="116" name="テキスト ボックス 115">
              <a:extLst>
                <a:ext uri="{FF2B5EF4-FFF2-40B4-BE49-F238E27FC236}">
                  <a16:creationId xmlns:a16="http://schemas.microsoft.com/office/drawing/2014/main" id="{00000000-0008-0000-0800-000074000000}"/>
                </a:ext>
              </a:extLst>
            </xdr:cNvPr>
            <xdr:cNvSpPr txBox="1"/>
          </xdr:nvSpPr>
          <xdr:spPr>
            <a:xfrm>
              <a:off x="19748789" y="12230100"/>
              <a:ext cx="4924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a:solidFill>
                    <a:srgbClr val="C00000"/>
                  </a:solidFill>
                </a:rPr>
                <a:t>④</a:t>
              </a:r>
            </a:p>
          </xdr:txBody>
        </xdr:sp>
      </xdr:grpSp>
      <xdr:sp macro="" textlink="">
        <xdr:nvSpPr>
          <xdr:cNvPr id="109" name="四角形: 角を丸くする 108">
            <a:extLst>
              <a:ext uri="{FF2B5EF4-FFF2-40B4-BE49-F238E27FC236}">
                <a16:creationId xmlns:a16="http://schemas.microsoft.com/office/drawing/2014/main" id="{00000000-0008-0000-0800-00006D000000}"/>
              </a:ext>
            </a:extLst>
          </xdr:cNvPr>
          <xdr:cNvSpPr/>
        </xdr:nvSpPr>
        <xdr:spPr>
          <a:xfrm>
            <a:off x="20258314" y="11907484"/>
            <a:ext cx="16166772" cy="517314"/>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0" name="四角形: 角を丸くする 109">
            <a:extLst>
              <a:ext uri="{FF2B5EF4-FFF2-40B4-BE49-F238E27FC236}">
                <a16:creationId xmlns:a16="http://schemas.microsoft.com/office/drawing/2014/main" id="{00000000-0008-0000-0800-00006E000000}"/>
              </a:ext>
            </a:extLst>
          </xdr:cNvPr>
          <xdr:cNvSpPr/>
        </xdr:nvSpPr>
        <xdr:spPr>
          <a:xfrm>
            <a:off x="20248789" y="12435188"/>
            <a:ext cx="16204747" cy="530184"/>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1" name="テキスト ボックス 110">
            <a:extLst>
              <a:ext uri="{FF2B5EF4-FFF2-40B4-BE49-F238E27FC236}">
                <a16:creationId xmlns:a16="http://schemas.microsoft.com/office/drawing/2014/main" id="{00000000-0008-0000-0800-00006F000000}"/>
              </a:ext>
            </a:extLst>
          </xdr:cNvPr>
          <xdr:cNvSpPr txBox="1"/>
        </xdr:nvSpPr>
        <xdr:spPr>
          <a:xfrm>
            <a:off x="34690793" y="10239994"/>
            <a:ext cx="3762003" cy="849828"/>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支援前打ち合わせ・支援</a:t>
            </a:r>
            <a:r>
              <a:rPr kumimoji="1" lang="ja-JP" altLang="en-US" sz="1600"/>
              <a:t>について、</a:t>
            </a:r>
            <a:endParaRPr kumimoji="1" lang="en-US" altLang="ja-JP" sz="1600"/>
          </a:p>
          <a:p>
            <a:r>
              <a:rPr kumimoji="0" lang="ja-JP" altLang="en-US" sz="1600">
                <a:effectLst/>
              </a:rPr>
              <a:t>必要項目をそれぞれ入力してください。</a:t>
            </a:r>
            <a:endParaRPr kumimoji="1" lang="en-US" altLang="ja-JP" sz="1600"/>
          </a:p>
        </xdr:txBody>
      </xdr:sp>
      <xdr:cxnSp macro="">
        <xdr:nvCxnSpPr>
          <xdr:cNvPr id="112" name="コネクタ: カギ線 111">
            <a:extLst>
              <a:ext uri="{FF2B5EF4-FFF2-40B4-BE49-F238E27FC236}">
                <a16:creationId xmlns:a16="http://schemas.microsoft.com/office/drawing/2014/main" id="{00000000-0008-0000-0800-000070000000}"/>
              </a:ext>
            </a:extLst>
          </xdr:cNvPr>
          <xdr:cNvCxnSpPr>
            <a:endCxn id="109" idx="3"/>
          </xdr:cNvCxnSpPr>
        </xdr:nvCxnSpPr>
        <xdr:spPr>
          <a:xfrm rot="5400000">
            <a:off x="36195904" y="11336325"/>
            <a:ext cx="1058319" cy="599954"/>
          </a:xfrm>
          <a:prstGeom prst="bentConnector2">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3" name="コネクタ: カギ線 112">
            <a:extLst>
              <a:ext uri="{FF2B5EF4-FFF2-40B4-BE49-F238E27FC236}">
                <a16:creationId xmlns:a16="http://schemas.microsoft.com/office/drawing/2014/main" id="{00000000-0008-0000-0800-000071000000}"/>
              </a:ext>
            </a:extLst>
          </xdr:cNvPr>
          <xdr:cNvCxnSpPr/>
        </xdr:nvCxnSpPr>
        <xdr:spPr>
          <a:xfrm rot="10800000" flipV="1">
            <a:off x="36467394" y="12168497"/>
            <a:ext cx="574961" cy="550219"/>
          </a:xfrm>
          <a:prstGeom prst="bentConnector3">
            <a:avLst>
              <a:gd name="adj1" fmla="val 50000"/>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4645594</xdr:colOff>
      <xdr:row>13</xdr:row>
      <xdr:rowOff>60614</xdr:rowOff>
    </xdr:from>
    <xdr:to>
      <xdr:col>12</xdr:col>
      <xdr:colOff>9346457</xdr:colOff>
      <xdr:row>14</xdr:row>
      <xdr:rowOff>449183</xdr:rowOff>
    </xdr:to>
    <xdr:sp macro="" textlink="">
      <xdr:nvSpPr>
        <xdr:cNvPr id="121" name="テキスト ボックス 120">
          <a:extLst>
            <a:ext uri="{FF2B5EF4-FFF2-40B4-BE49-F238E27FC236}">
              <a16:creationId xmlns:a16="http://schemas.microsoft.com/office/drawing/2014/main" id="{00000000-0008-0000-0800-000079000000}"/>
            </a:ext>
          </a:extLst>
        </xdr:cNvPr>
        <xdr:cNvSpPr txBox="1"/>
      </xdr:nvSpPr>
      <xdr:spPr>
        <a:xfrm>
          <a:off x="25457719" y="6251864"/>
          <a:ext cx="4700863" cy="888632"/>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省エネ診断</a:t>
          </a:r>
          <a:r>
            <a:rPr kumimoji="1" lang="ja-JP" altLang="en-US" sz="1600"/>
            <a:t>について、</a:t>
          </a:r>
          <a:r>
            <a:rPr kumimoji="1" lang="en-US" altLang="ja-JP" sz="1600"/>
            <a:t>1</a:t>
          </a:r>
          <a:r>
            <a:rPr kumimoji="1" lang="ja-JP" altLang="en-US" sz="1600"/>
            <a:t>名診断・</a:t>
          </a:r>
          <a:r>
            <a:rPr kumimoji="1" lang="en-US" altLang="ja-JP" sz="1600"/>
            <a:t>2</a:t>
          </a:r>
          <a:r>
            <a:rPr kumimoji="1" lang="ja-JP" altLang="en-US" sz="1600"/>
            <a:t>名診断の</a:t>
          </a:r>
          <a:endParaRPr kumimoji="1" lang="en-US" altLang="ja-JP" sz="1600"/>
        </a:p>
        <a:p>
          <a:r>
            <a:rPr kumimoji="1" lang="ja-JP" altLang="en-US" sz="1600"/>
            <a:t>支援対象者数をそれぞれ入力してください。</a:t>
          </a:r>
        </a:p>
      </xdr:txBody>
    </xdr:sp>
    <xdr:clientData/>
  </xdr:twoCellAnchor>
  <xdr:twoCellAnchor>
    <xdr:from>
      <xdr:col>11</xdr:col>
      <xdr:colOff>517381</xdr:colOff>
      <xdr:row>7</xdr:row>
      <xdr:rowOff>376978</xdr:rowOff>
    </xdr:from>
    <xdr:to>
      <xdr:col>16</xdr:col>
      <xdr:colOff>311419</xdr:colOff>
      <xdr:row>11</xdr:row>
      <xdr:rowOff>138544</xdr:rowOff>
    </xdr:to>
    <xdr:sp macro="" textlink="">
      <xdr:nvSpPr>
        <xdr:cNvPr id="122" name="正方形/長方形 121">
          <a:extLst>
            <a:ext uri="{FF2B5EF4-FFF2-40B4-BE49-F238E27FC236}">
              <a16:creationId xmlns:a16="http://schemas.microsoft.com/office/drawing/2014/main" id="{00000000-0008-0000-0800-00007A000000}"/>
            </a:ext>
          </a:extLst>
        </xdr:cNvPr>
        <xdr:cNvSpPr/>
      </xdr:nvSpPr>
      <xdr:spPr>
        <a:xfrm>
          <a:off x="19900756" y="3734541"/>
          <a:ext cx="15891288" cy="1999941"/>
        </a:xfrm>
        <a:prstGeom prst="rect">
          <a:avLst/>
        </a:prstGeom>
        <a:solidFill>
          <a:schemeClr val="accent4">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・省エネ支援事業費は、</a:t>
          </a:r>
          <a:r>
            <a:rPr kumimoji="1" lang="en-US" altLang="ja-JP" sz="1600">
              <a:solidFill>
                <a:schemeClr val="tx1"/>
              </a:solidFill>
            </a:rPr>
            <a:t>【</a:t>
          </a:r>
          <a:r>
            <a:rPr kumimoji="1" lang="ja-JP" altLang="ja-JP" sz="1600" b="1">
              <a:solidFill>
                <a:schemeClr val="tx1"/>
              </a:solidFill>
              <a:effectLst/>
              <a:latin typeface="+mn-lt"/>
              <a:ea typeface="+mn-ea"/>
              <a:cs typeface="+mn-cs"/>
            </a:rPr>
            <a:t>省エネ診断</a:t>
          </a:r>
          <a:r>
            <a:rPr kumimoji="1" lang="en-US" altLang="ja-JP" sz="1600" b="1">
              <a:solidFill>
                <a:schemeClr val="tx1"/>
              </a:solidFill>
              <a:effectLst/>
              <a:latin typeface="+mn-lt"/>
              <a:ea typeface="+mn-ea"/>
              <a:cs typeface="+mn-cs"/>
            </a:rPr>
            <a:t>】</a:t>
          </a:r>
          <a:r>
            <a:rPr kumimoji="1" lang="ja-JP" altLang="ja-JP" sz="1600" b="1">
              <a:solidFill>
                <a:schemeClr val="tx1"/>
              </a:solidFill>
              <a:effectLst/>
              <a:latin typeface="+mn-lt"/>
              <a:ea typeface="+mn-ea"/>
              <a:cs typeface="+mn-cs"/>
            </a:rPr>
            <a:t>、</a:t>
          </a:r>
          <a:r>
            <a:rPr kumimoji="1" lang="en-US" altLang="ja-JP" sz="1600" b="1">
              <a:solidFill>
                <a:schemeClr val="tx1"/>
              </a:solidFill>
              <a:effectLst/>
              <a:latin typeface="+mn-lt"/>
              <a:ea typeface="+mn-ea"/>
              <a:cs typeface="+mn-cs"/>
            </a:rPr>
            <a:t>【</a:t>
          </a:r>
          <a:r>
            <a:rPr kumimoji="1" lang="ja-JP" altLang="ja-JP" sz="1600" b="1">
              <a:solidFill>
                <a:schemeClr val="tx1"/>
              </a:solidFill>
              <a:effectLst/>
              <a:latin typeface="+mn-lt"/>
              <a:ea typeface="+mn-ea"/>
              <a:cs typeface="+mn-cs"/>
            </a:rPr>
            <a:t>省エネ支援</a:t>
          </a:r>
          <a:r>
            <a:rPr kumimoji="1" lang="en-US" altLang="ja-JP" sz="1600" b="1">
              <a:solidFill>
                <a:schemeClr val="tx1"/>
              </a:solidFill>
              <a:effectLst/>
              <a:latin typeface="+mn-lt"/>
              <a:ea typeface="+mn-ea"/>
              <a:cs typeface="+mn-cs"/>
            </a:rPr>
            <a:t>】</a:t>
          </a:r>
          <a:r>
            <a:rPr kumimoji="1" lang="ja-JP" altLang="en-US" sz="1600" b="1">
              <a:solidFill>
                <a:schemeClr val="tx1"/>
              </a:solidFill>
            </a:rPr>
            <a:t> </a:t>
          </a:r>
          <a:r>
            <a:rPr kumimoji="1" lang="ja-JP" altLang="en-US" sz="1600">
              <a:solidFill>
                <a:schemeClr val="tx1"/>
              </a:solidFill>
            </a:rPr>
            <a:t>の２つに分かれています。</a:t>
          </a:r>
          <a:endParaRPr kumimoji="1" lang="en-US" altLang="ja-JP" sz="1600">
            <a:solidFill>
              <a:schemeClr val="tx1"/>
            </a:solidFill>
          </a:endParaRPr>
        </a:p>
        <a:p>
          <a:pPr algn="l"/>
          <a:r>
            <a:rPr kumimoji="1" lang="ja-JP" altLang="en-US" sz="1600">
              <a:solidFill>
                <a:schemeClr val="tx1"/>
              </a:solidFill>
            </a:rPr>
            <a:t>・専門家（外部専門家・内部</a:t>
          </a:r>
          <a:r>
            <a:rPr kumimoji="1" lang="ja-JP" altLang="ja-JP" sz="1600" b="0">
              <a:solidFill>
                <a:schemeClr val="tx1"/>
              </a:solidFill>
              <a:effectLst/>
              <a:latin typeface="+mn-lt"/>
              <a:ea typeface="+mn-ea"/>
              <a:cs typeface="+mn-cs"/>
            </a:rPr>
            <a:t>専門家</a:t>
          </a:r>
          <a:r>
            <a:rPr kumimoji="1" lang="ja-JP" altLang="en-US" sz="1600" b="0">
              <a:solidFill>
                <a:schemeClr val="tx1"/>
              </a:solidFill>
              <a:effectLst/>
              <a:latin typeface="+mn-lt"/>
              <a:ea typeface="+mn-ea"/>
              <a:cs typeface="+mn-cs"/>
            </a:rPr>
            <a:t>）の地域ごとの支援計画に基づき、</a:t>
          </a:r>
          <a:r>
            <a:rPr kumimoji="1" lang="ja-JP" altLang="ja-JP" sz="1600" b="0">
              <a:solidFill>
                <a:schemeClr val="tx1"/>
              </a:solidFill>
              <a:effectLst/>
              <a:latin typeface="+mn-lt"/>
              <a:ea typeface="+mn-ea"/>
              <a:cs typeface="+mn-cs"/>
            </a:rPr>
            <a:t>省エネ支援事業費</a:t>
          </a:r>
          <a:r>
            <a:rPr kumimoji="1" lang="ja-JP" altLang="en-US" sz="1600" b="0">
              <a:solidFill>
                <a:schemeClr val="tx1"/>
              </a:solidFill>
              <a:effectLst/>
              <a:latin typeface="+mn-lt"/>
              <a:ea typeface="+mn-ea"/>
              <a:cs typeface="+mn-cs"/>
            </a:rPr>
            <a:t>の</a:t>
          </a:r>
          <a:r>
            <a:rPr kumimoji="1" lang="ja-JP" altLang="ja-JP" sz="1600" b="0">
              <a:solidFill>
                <a:schemeClr val="tx1"/>
              </a:solidFill>
              <a:effectLst/>
              <a:latin typeface="+mn-lt"/>
              <a:ea typeface="+mn-ea"/>
              <a:cs typeface="+mn-cs"/>
            </a:rPr>
            <a:t>支出計画を作成してください。</a:t>
          </a:r>
          <a:endParaRPr lang="ja-JP" altLang="ja-JP" sz="1600" b="0">
            <a:solidFill>
              <a:schemeClr val="tx1"/>
            </a:solidFill>
            <a:effectLst/>
          </a:endParaRPr>
        </a:p>
        <a:p>
          <a:pPr algn="l"/>
          <a:endParaRPr kumimoji="1" lang="en-US" altLang="ja-JP" sz="1600">
            <a:solidFill>
              <a:schemeClr val="tx1"/>
            </a:solidFill>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下記の記入例は、消費税区分「消費税を</a:t>
          </a:r>
          <a:r>
            <a:rPr kumimoji="1" lang="ja-JP" altLang="ja-JP" sz="1600" u="sng">
              <a:solidFill>
                <a:schemeClr val="tx1"/>
              </a:solidFill>
              <a:effectLst/>
              <a:latin typeface="+mn-lt"/>
              <a:ea typeface="+mn-ea"/>
              <a:cs typeface="+mn-cs"/>
            </a:rPr>
            <a:t>補助対象に含めない</a:t>
          </a:r>
          <a:r>
            <a:rPr kumimoji="1" lang="ja-JP" altLang="ja-JP" sz="1600">
              <a:solidFill>
                <a:schemeClr val="tx1"/>
              </a:solidFill>
              <a:effectLst/>
              <a:latin typeface="+mn-lt"/>
              <a:ea typeface="+mn-ea"/>
              <a:cs typeface="+mn-cs"/>
            </a:rPr>
            <a:t>」場合を想定し、全て税抜で作成しています。「消費税を補助対象に含める」場合は、税込で作成してください。</a:t>
          </a:r>
          <a:endParaRPr lang="ja-JP" altLang="ja-JP" sz="1600">
            <a:solidFill>
              <a:schemeClr val="tx1"/>
            </a:solidFill>
            <a:effectLst/>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消費税区分「消費税を補助対象に含める」を選択した場合、省エネ診断・省エネ支援ともに</a:t>
          </a:r>
          <a:r>
            <a:rPr kumimoji="1" lang="ja-JP" altLang="ja-JP" sz="1600" u="sng">
              <a:solidFill>
                <a:schemeClr val="tx1"/>
              </a:solidFill>
              <a:effectLst/>
              <a:latin typeface="+mn-lt"/>
              <a:ea typeface="+mn-ea"/>
              <a:cs typeface="+mn-cs"/>
            </a:rPr>
            <a:t>外部専門家単価</a:t>
          </a:r>
          <a:r>
            <a:rPr kumimoji="1" lang="en-US" altLang="ja-JP" sz="1600" u="sng">
              <a:solidFill>
                <a:schemeClr val="tx1"/>
              </a:solidFill>
              <a:effectLst/>
              <a:latin typeface="+mn-lt"/>
              <a:ea typeface="+mn-ea"/>
              <a:cs typeface="+mn-cs"/>
            </a:rPr>
            <a:t>8,800</a:t>
          </a:r>
          <a:r>
            <a:rPr kumimoji="1" lang="ja-JP" altLang="ja-JP" sz="1600" u="sng">
              <a:solidFill>
                <a:schemeClr val="tx1"/>
              </a:solidFill>
              <a:effectLst/>
              <a:latin typeface="+mn-lt"/>
              <a:ea typeface="+mn-ea"/>
              <a:cs typeface="+mn-cs"/>
            </a:rPr>
            <a:t>円</a:t>
          </a:r>
          <a:r>
            <a:rPr kumimoji="1" lang="en-US" altLang="ja-JP" sz="1600" u="sng">
              <a:solidFill>
                <a:schemeClr val="tx1"/>
              </a:solidFill>
              <a:effectLst/>
              <a:latin typeface="+mn-lt"/>
              <a:ea typeface="+mn-ea"/>
              <a:cs typeface="+mn-cs"/>
            </a:rPr>
            <a:t>/</a:t>
          </a:r>
          <a:r>
            <a:rPr kumimoji="1" lang="ja-JP" altLang="ja-JP" sz="1600" u="sng">
              <a:solidFill>
                <a:schemeClr val="tx1"/>
              </a:solidFill>
              <a:effectLst/>
              <a:latin typeface="+mn-lt"/>
              <a:ea typeface="+mn-ea"/>
              <a:cs typeface="+mn-cs"/>
            </a:rPr>
            <a:t>時（税込）</a:t>
          </a:r>
          <a:r>
            <a:rPr kumimoji="1" lang="en-US" altLang="ja-JP" sz="1600" u="sng">
              <a:solidFill>
                <a:schemeClr val="tx1"/>
              </a:solidFill>
              <a:effectLst/>
              <a:latin typeface="+mn-lt"/>
              <a:ea typeface="+mn-ea"/>
              <a:cs typeface="+mn-cs"/>
            </a:rPr>
            <a:t>/</a:t>
          </a:r>
          <a:r>
            <a:rPr kumimoji="1" lang="ja-JP" altLang="ja-JP" sz="1600" u="sng">
              <a:solidFill>
                <a:schemeClr val="tx1"/>
              </a:solidFill>
              <a:effectLst/>
              <a:latin typeface="+mn-lt"/>
              <a:ea typeface="+mn-ea"/>
              <a:cs typeface="+mn-cs"/>
            </a:rPr>
            <a:t>時</a:t>
          </a:r>
          <a:r>
            <a:rPr kumimoji="1" lang="ja-JP" altLang="ja-JP" sz="1600">
              <a:solidFill>
                <a:schemeClr val="tx1"/>
              </a:solidFill>
              <a:effectLst/>
              <a:latin typeface="+mn-lt"/>
              <a:ea typeface="+mn-ea"/>
              <a:cs typeface="+mn-cs"/>
            </a:rPr>
            <a:t>で積算された値が表示されます。</a:t>
          </a:r>
          <a:endParaRPr lang="ja-JP" altLang="ja-JP" sz="1600">
            <a:solidFill>
              <a:schemeClr val="tx1"/>
            </a:solidFill>
            <a:effectLst/>
          </a:endParaRPr>
        </a:p>
        <a:p>
          <a:pPr algn="l"/>
          <a:endParaRPr kumimoji="1" lang="en-US" altLang="ja-JP" sz="1600">
            <a:solidFill>
              <a:schemeClr val="tx1"/>
            </a:solidFill>
          </a:endParaRPr>
        </a:p>
        <a:p>
          <a:pPr algn="l"/>
          <a:endParaRPr kumimoji="1" lang="en-US" altLang="ja-JP" sz="1600">
            <a:solidFill>
              <a:schemeClr val="tx1"/>
            </a:solidFill>
          </a:endParaRPr>
        </a:p>
      </xdr:txBody>
    </xdr:sp>
    <xdr:clientData/>
  </xdr:twoCellAnchor>
  <xdr:twoCellAnchor>
    <xdr:from>
      <xdr:col>11</xdr:col>
      <xdr:colOff>500063</xdr:colOff>
      <xdr:row>2</xdr:row>
      <xdr:rowOff>125557</xdr:rowOff>
    </xdr:from>
    <xdr:to>
      <xdr:col>12</xdr:col>
      <xdr:colOff>8535699</xdr:colOff>
      <xdr:row>6</xdr:row>
      <xdr:rowOff>599950</xdr:rowOff>
    </xdr:to>
    <xdr:sp macro="" textlink="">
      <xdr:nvSpPr>
        <xdr:cNvPr id="123" name="正方形/長方形 122">
          <a:extLst>
            <a:ext uri="{FF2B5EF4-FFF2-40B4-BE49-F238E27FC236}">
              <a16:creationId xmlns:a16="http://schemas.microsoft.com/office/drawing/2014/main" id="{00000000-0008-0000-0800-00007B000000}"/>
            </a:ext>
          </a:extLst>
        </xdr:cNvPr>
        <xdr:cNvSpPr/>
      </xdr:nvSpPr>
      <xdr:spPr>
        <a:xfrm>
          <a:off x="19883438" y="1197120"/>
          <a:ext cx="9464386" cy="2141268"/>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消費税等は原則補助対象経費として認めない。ただし、以下①～⑦のいずれかに該当する場合のみ、「消費税込」で申請可。</a:t>
          </a:r>
        </a:p>
        <a:p>
          <a:pPr algn="l"/>
          <a:r>
            <a:rPr kumimoji="1" lang="en-US" altLang="ja-JP" sz="1200">
              <a:solidFill>
                <a:schemeClr val="tx1"/>
              </a:solidFill>
            </a:rPr>
            <a:t>※</a:t>
          </a:r>
          <a:r>
            <a:rPr kumimoji="1" lang="ja-JP" altLang="en-US" sz="1200">
              <a:solidFill>
                <a:schemeClr val="tx1"/>
              </a:solidFill>
            </a:rPr>
            <a:t>消費税込で申請する場合、事業者の属性を必ず選択すること。</a:t>
          </a:r>
        </a:p>
        <a:p>
          <a:pPr algn="l"/>
          <a:r>
            <a:rPr kumimoji="1" lang="ja-JP" altLang="en-US" sz="1200">
              <a:solidFill>
                <a:schemeClr val="tx1"/>
              </a:solidFill>
            </a:rPr>
            <a:t>　　　　 ① 消費税法における納税義務者とならない者</a:t>
          </a:r>
        </a:p>
        <a:p>
          <a:pPr algn="l"/>
          <a:r>
            <a:rPr kumimoji="1" lang="ja-JP" altLang="en-US" sz="1200">
              <a:solidFill>
                <a:schemeClr val="tx1"/>
              </a:solidFill>
            </a:rPr>
            <a:t>　　　　 ② 免税事業者</a:t>
          </a:r>
        </a:p>
        <a:p>
          <a:pPr algn="l"/>
          <a:r>
            <a:rPr kumimoji="1" lang="ja-JP" altLang="en-US" sz="1200">
              <a:solidFill>
                <a:schemeClr val="tx1"/>
              </a:solidFill>
            </a:rPr>
            <a:t>　　　　 ③ 簡易課税事業者</a:t>
          </a:r>
        </a:p>
        <a:p>
          <a:pPr algn="l"/>
          <a:r>
            <a:rPr kumimoji="1" lang="ja-JP" altLang="en-US" sz="1200">
              <a:solidFill>
                <a:schemeClr val="tx1"/>
              </a:solidFill>
            </a:rPr>
            <a:t>　　　　 ④ 国若しくは地方公共団体（特別会計を設けて事業を行う場合に限る）、消費税法別表第３に 掲げる法人</a:t>
          </a:r>
        </a:p>
        <a:p>
          <a:pPr algn="l"/>
          <a:r>
            <a:rPr kumimoji="1" lang="ja-JP" altLang="en-US" sz="1200">
              <a:solidFill>
                <a:schemeClr val="tx1"/>
              </a:solidFill>
            </a:rPr>
            <a:t>　　　　 ⑤ 国又は地方公共団体の一般会計である者</a:t>
          </a:r>
        </a:p>
        <a:p>
          <a:pPr algn="l"/>
          <a:r>
            <a:rPr kumimoji="1" lang="ja-JP" altLang="en-US" sz="1200">
              <a:solidFill>
                <a:schemeClr val="tx1"/>
              </a:solidFill>
            </a:rPr>
            <a:t>　　　　 ⑥ 課税事業者のうち課税売上割合が低い等の理由から、消費税仕入控除税額確定後の返還を 選択する者　　</a:t>
          </a:r>
        </a:p>
        <a:p>
          <a:pPr algn="l"/>
          <a:r>
            <a:rPr kumimoji="1" lang="ja-JP" altLang="en-US" sz="1200">
              <a:solidFill>
                <a:schemeClr val="tx1"/>
              </a:solidFill>
            </a:rPr>
            <a:t>　　　　 ⑦ 申請時において消費税等仕入控除税額が明らかでない者</a:t>
          </a:r>
        </a:p>
      </xdr:txBody>
    </xdr:sp>
    <xdr:clientData/>
  </xdr:twoCellAnchor>
  <xdr:twoCellAnchor>
    <xdr:from>
      <xdr:col>11</xdr:col>
      <xdr:colOff>714370</xdr:colOff>
      <xdr:row>27</xdr:row>
      <xdr:rowOff>1</xdr:rowOff>
    </xdr:from>
    <xdr:to>
      <xdr:col>16</xdr:col>
      <xdr:colOff>380994</xdr:colOff>
      <xdr:row>40</xdr:row>
      <xdr:rowOff>400755</xdr:rowOff>
    </xdr:to>
    <xdr:grpSp>
      <xdr:nvGrpSpPr>
        <xdr:cNvPr id="124" name="グループ化 123">
          <a:extLst>
            <a:ext uri="{FF2B5EF4-FFF2-40B4-BE49-F238E27FC236}">
              <a16:creationId xmlns:a16="http://schemas.microsoft.com/office/drawing/2014/main" id="{00000000-0008-0000-0800-00007C000000}"/>
            </a:ext>
          </a:extLst>
        </xdr:cNvPr>
        <xdr:cNvGrpSpPr/>
      </xdr:nvGrpSpPr>
      <xdr:grpSpPr>
        <a:xfrm>
          <a:off x="19972188" y="13386956"/>
          <a:ext cx="15270306" cy="5717435"/>
          <a:chOff x="19081174" y="83525591"/>
          <a:chExt cx="18530453" cy="5663317"/>
        </a:xfrm>
      </xdr:grpSpPr>
      <xdr:pic>
        <xdr:nvPicPr>
          <xdr:cNvPr id="125" name="図 124">
            <a:extLst>
              <a:ext uri="{FF2B5EF4-FFF2-40B4-BE49-F238E27FC236}">
                <a16:creationId xmlns:a16="http://schemas.microsoft.com/office/drawing/2014/main" id="{00000000-0008-0000-0800-00007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171227" y="84149046"/>
            <a:ext cx="18440400" cy="272848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6" name="テキスト ボックス 125">
            <a:extLst>
              <a:ext uri="{FF2B5EF4-FFF2-40B4-BE49-F238E27FC236}">
                <a16:creationId xmlns:a16="http://schemas.microsoft.com/office/drawing/2014/main" id="{00000000-0008-0000-0800-00007E000000}"/>
              </a:ext>
            </a:extLst>
          </xdr:cNvPr>
          <xdr:cNvSpPr txBox="1"/>
        </xdr:nvSpPr>
        <xdr:spPr>
          <a:xfrm>
            <a:off x="19081174" y="87352908"/>
            <a:ext cx="2479966" cy="183600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職員名を選択してください。</a:t>
            </a:r>
            <a:endParaRPr kumimoji="1" lang="en-US" altLang="ja-JP" sz="1600"/>
          </a:p>
          <a:p>
            <a:r>
              <a:rPr kumimoji="1" lang="ja-JP" altLang="ja-JP" sz="1600">
                <a:solidFill>
                  <a:schemeClr val="dk1"/>
                </a:solidFill>
                <a:effectLst/>
                <a:latin typeface="+mn-lt"/>
                <a:ea typeface="+mn-ea"/>
                <a:cs typeface="+mn-cs"/>
              </a:rPr>
              <a:t>別添１「３．支援活動体制（１）省エネお助け隊」に記入している職員とすること。</a:t>
            </a:r>
            <a:endParaRPr lang="ja-JP" altLang="ja-JP" sz="1600">
              <a:effectLst/>
            </a:endParaRPr>
          </a:p>
        </xdr:txBody>
      </xdr:sp>
      <xdr:sp macro="" textlink="">
        <xdr:nvSpPr>
          <xdr:cNvPr id="127" name="四角形: 角を丸くする 126">
            <a:extLst>
              <a:ext uri="{FF2B5EF4-FFF2-40B4-BE49-F238E27FC236}">
                <a16:creationId xmlns:a16="http://schemas.microsoft.com/office/drawing/2014/main" id="{00000000-0008-0000-0800-00007F000000}"/>
              </a:ext>
            </a:extLst>
          </xdr:cNvPr>
          <xdr:cNvSpPr/>
        </xdr:nvSpPr>
        <xdr:spPr>
          <a:xfrm>
            <a:off x="19153909" y="84801938"/>
            <a:ext cx="1558636" cy="2100698"/>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8" name="直線矢印コネクタ 127">
            <a:extLst>
              <a:ext uri="{FF2B5EF4-FFF2-40B4-BE49-F238E27FC236}">
                <a16:creationId xmlns:a16="http://schemas.microsoft.com/office/drawing/2014/main" id="{00000000-0008-0000-0800-000080000000}"/>
              </a:ext>
            </a:extLst>
          </xdr:cNvPr>
          <xdr:cNvCxnSpPr/>
        </xdr:nvCxnSpPr>
        <xdr:spPr>
          <a:xfrm flipV="1">
            <a:off x="20019818" y="86919954"/>
            <a:ext cx="0" cy="432955"/>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9" name="四角形: 角を丸くする 128">
            <a:extLst>
              <a:ext uri="{FF2B5EF4-FFF2-40B4-BE49-F238E27FC236}">
                <a16:creationId xmlns:a16="http://schemas.microsoft.com/office/drawing/2014/main" id="{00000000-0008-0000-0800-000081000000}"/>
              </a:ext>
            </a:extLst>
          </xdr:cNvPr>
          <xdr:cNvSpPr/>
        </xdr:nvSpPr>
        <xdr:spPr>
          <a:xfrm>
            <a:off x="24484447" y="84824455"/>
            <a:ext cx="9333331" cy="2078181"/>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0" name="テキスト ボックス 129">
            <a:extLst>
              <a:ext uri="{FF2B5EF4-FFF2-40B4-BE49-F238E27FC236}">
                <a16:creationId xmlns:a16="http://schemas.microsoft.com/office/drawing/2014/main" id="{00000000-0008-0000-0800-000082000000}"/>
              </a:ext>
            </a:extLst>
          </xdr:cNvPr>
          <xdr:cNvSpPr txBox="1"/>
        </xdr:nvSpPr>
        <xdr:spPr>
          <a:xfrm>
            <a:off x="27370934" y="87352908"/>
            <a:ext cx="7382585" cy="935184"/>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職員ごとに必要項目を入力してください。</a:t>
            </a:r>
            <a:endParaRPr kumimoji="1" lang="en-US" altLang="ja-JP" sz="1600"/>
          </a:p>
          <a:p>
            <a:r>
              <a:rPr kumimoji="1" lang="ja-JP" altLang="en-US" sz="1600"/>
              <a:t>複数地域の支援に携わる場合、地域ごとに入力してください。</a:t>
            </a:r>
          </a:p>
        </xdr:txBody>
      </xdr:sp>
      <xdr:cxnSp macro="">
        <xdr:nvCxnSpPr>
          <xdr:cNvPr id="131" name="直線矢印コネクタ 130">
            <a:extLst>
              <a:ext uri="{FF2B5EF4-FFF2-40B4-BE49-F238E27FC236}">
                <a16:creationId xmlns:a16="http://schemas.microsoft.com/office/drawing/2014/main" id="{00000000-0008-0000-0800-000083000000}"/>
              </a:ext>
            </a:extLst>
          </xdr:cNvPr>
          <xdr:cNvCxnSpPr/>
        </xdr:nvCxnSpPr>
        <xdr:spPr>
          <a:xfrm flipV="1">
            <a:off x="29208847" y="86913026"/>
            <a:ext cx="0" cy="432955"/>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800-000084000000}"/>
              </a:ext>
            </a:extLst>
          </xdr:cNvPr>
          <xdr:cNvSpPr txBox="1"/>
        </xdr:nvSpPr>
        <xdr:spPr>
          <a:xfrm>
            <a:off x="21762028" y="87349444"/>
            <a:ext cx="4208153" cy="183600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chemeClr val="dk1"/>
                </a:solidFill>
                <a:effectLst/>
                <a:latin typeface="+mn-lt"/>
                <a:ea typeface="+mn-ea"/>
                <a:cs typeface="+mn-cs"/>
              </a:rPr>
              <a:t>事務補助員を登録している場合、</a:t>
            </a:r>
            <a:r>
              <a:rPr kumimoji="1" lang="ja-JP" altLang="ja-JP" sz="1600">
                <a:solidFill>
                  <a:schemeClr val="dk1"/>
                </a:solidFill>
                <a:effectLst/>
                <a:latin typeface="+mn-lt"/>
                <a:ea typeface="+mn-ea"/>
                <a:cs typeface="+mn-cs"/>
              </a:rPr>
              <a:t>職員区分のセルが赤くな</a:t>
            </a:r>
            <a:r>
              <a:rPr kumimoji="1" lang="ja-JP" altLang="en-US" sz="1600">
                <a:solidFill>
                  <a:schemeClr val="dk1"/>
                </a:solidFill>
                <a:effectLst/>
                <a:latin typeface="+mn-lt"/>
                <a:ea typeface="+mn-ea"/>
                <a:cs typeface="+mn-cs"/>
              </a:rPr>
              <a:t>ります。</a:t>
            </a:r>
            <a:r>
              <a:rPr kumimoji="1" lang="ja-JP" altLang="ja-JP" sz="1600">
                <a:solidFill>
                  <a:schemeClr val="dk1"/>
                </a:solidFill>
                <a:effectLst/>
                <a:latin typeface="+mn-lt"/>
                <a:ea typeface="+mn-ea"/>
                <a:cs typeface="+mn-cs"/>
              </a:rPr>
              <a:t>事務補助員はコーディネーターとして稼働でき</a:t>
            </a:r>
            <a:r>
              <a:rPr kumimoji="1" lang="ja-JP" altLang="en-US" sz="1600">
                <a:solidFill>
                  <a:schemeClr val="dk1"/>
                </a:solidFill>
                <a:effectLst/>
                <a:latin typeface="+mn-lt"/>
                <a:ea typeface="+mn-ea"/>
                <a:cs typeface="+mn-cs"/>
              </a:rPr>
              <a:t>ないため、「職員名」を職員のみに修正してください。</a:t>
            </a:r>
            <a:endParaRPr lang="ja-JP" altLang="ja-JP" sz="1800">
              <a:effectLst/>
            </a:endParaRPr>
          </a:p>
        </xdr:txBody>
      </xdr:sp>
      <xdr:sp macro="" textlink="">
        <xdr:nvSpPr>
          <xdr:cNvPr id="133" name="四角形: 角を丸くする 132">
            <a:extLst>
              <a:ext uri="{FF2B5EF4-FFF2-40B4-BE49-F238E27FC236}">
                <a16:creationId xmlns:a16="http://schemas.microsoft.com/office/drawing/2014/main" id="{00000000-0008-0000-0800-000085000000}"/>
              </a:ext>
            </a:extLst>
          </xdr:cNvPr>
          <xdr:cNvSpPr/>
        </xdr:nvSpPr>
        <xdr:spPr>
          <a:xfrm>
            <a:off x="20743717" y="84815793"/>
            <a:ext cx="1873827" cy="2100698"/>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4" name="直線矢印コネクタ 133">
            <a:extLst>
              <a:ext uri="{FF2B5EF4-FFF2-40B4-BE49-F238E27FC236}">
                <a16:creationId xmlns:a16="http://schemas.microsoft.com/office/drawing/2014/main" id="{00000000-0008-0000-0800-000086000000}"/>
              </a:ext>
            </a:extLst>
          </xdr:cNvPr>
          <xdr:cNvCxnSpPr/>
        </xdr:nvCxnSpPr>
        <xdr:spPr>
          <a:xfrm flipV="1">
            <a:off x="22129173" y="86933809"/>
            <a:ext cx="0" cy="432955"/>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5" name="正方形/長方形 134">
            <a:extLst>
              <a:ext uri="{FF2B5EF4-FFF2-40B4-BE49-F238E27FC236}">
                <a16:creationId xmlns:a16="http://schemas.microsoft.com/office/drawing/2014/main" id="{00000000-0008-0000-0800-000087000000}"/>
              </a:ext>
            </a:extLst>
          </xdr:cNvPr>
          <xdr:cNvSpPr/>
        </xdr:nvSpPr>
        <xdr:spPr>
          <a:xfrm>
            <a:off x="19137200" y="83525591"/>
            <a:ext cx="18419683" cy="500061"/>
          </a:xfrm>
          <a:prstGeom prst="rect">
            <a:avLst/>
          </a:prstGeom>
          <a:solidFill>
            <a:schemeClr val="accent4">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effectLst/>
                <a:latin typeface="+mn-lt"/>
                <a:ea typeface="+mn-ea"/>
                <a:cs typeface="+mn-cs"/>
              </a:rPr>
              <a:t>・職員の人件費のうち、支援のコーディネートに係る費用を入力してください。</a:t>
            </a:r>
            <a:endParaRPr kumimoji="1" lang="en-US" altLang="ja-JP" sz="1600">
              <a:solidFill>
                <a:schemeClr val="tx1"/>
              </a:solidFill>
              <a:effectLst/>
              <a:latin typeface="+mn-lt"/>
              <a:ea typeface="+mn-ea"/>
              <a:cs typeface="+mn-cs"/>
            </a:endParaRPr>
          </a:p>
        </xdr:txBody>
      </xdr:sp>
    </xdr:grpSp>
    <xdr:clientData/>
  </xdr:twoCellAnchor>
  <xdr:twoCellAnchor>
    <xdr:from>
      <xdr:col>11</xdr:col>
      <xdr:colOff>690558</xdr:colOff>
      <xdr:row>41</xdr:row>
      <xdr:rowOff>404812</xdr:rowOff>
    </xdr:from>
    <xdr:to>
      <xdr:col>16</xdr:col>
      <xdr:colOff>428620</xdr:colOff>
      <xdr:row>53</xdr:row>
      <xdr:rowOff>407174</xdr:rowOff>
    </xdr:to>
    <xdr:grpSp>
      <xdr:nvGrpSpPr>
        <xdr:cNvPr id="136" name="グループ化 135">
          <a:extLst>
            <a:ext uri="{FF2B5EF4-FFF2-40B4-BE49-F238E27FC236}">
              <a16:creationId xmlns:a16="http://schemas.microsoft.com/office/drawing/2014/main" id="{00000000-0008-0000-0800-000088000000}"/>
            </a:ext>
          </a:extLst>
        </xdr:cNvPr>
        <xdr:cNvGrpSpPr/>
      </xdr:nvGrpSpPr>
      <xdr:grpSpPr>
        <a:xfrm>
          <a:off x="19948376" y="19541403"/>
          <a:ext cx="15341744" cy="5336362"/>
          <a:chOff x="19233573" y="98259901"/>
          <a:chExt cx="18533917" cy="5288737"/>
        </a:xfrm>
      </xdr:grpSpPr>
      <xdr:pic>
        <xdr:nvPicPr>
          <xdr:cNvPr id="137" name="図 136">
            <a:extLst>
              <a:ext uri="{FF2B5EF4-FFF2-40B4-BE49-F238E27FC236}">
                <a16:creationId xmlns:a16="http://schemas.microsoft.com/office/drawing/2014/main" id="{00000000-0008-0000-0800-00008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327090" y="98921455"/>
            <a:ext cx="18440400" cy="27432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8" name="テキスト ボックス 137">
            <a:extLst>
              <a:ext uri="{FF2B5EF4-FFF2-40B4-BE49-F238E27FC236}">
                <a16:creationId xmlns:a16="http://schemas.microsoft.com/office/drawing/2014/main" id="{00000000-0008-0000-0800-00008A000000}"/>
              </a:ext>
            </a:extLst>
          </xdr:cNvPr>
          <xdr:cNvSpPr txBox="1"/>
        </xdr:nvSpPr>
        <xdr:spPr>
          <a:xfrm>
            <a:off x="19233573" y="102000638"/>
            <a:ext cx="3505199" cy="154800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職員名を選択してください。</a:t>
            </a:r>
            <a:endParaRPr kumimoji="1" lang="en-US" altLang="ja-JP" sz="1600"/>
          </a:p>
          <a:p>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別添１「３．支援活動体制（１）省エネお助け隊」に記入している</a:t>
            </a:r>
            <a:r>
              <a:rPr kumimoji="1" lang="ja-JP" altLang="en-US" sz="1600">
                <a:solidFill>
                  <a:schemeClr val="dk1"/>
                </a:solidFill>
                <a:effectLst/>
                <a:latin typeface="+mn-lt"/>
                <a:ea typeface="+mn-ea"/>
                <a:cs typeface="+mn-cs"/>
              </a:rPr>
              <a:t>者</a:t>
            </a:r>
            <a:r>
              <a:rPr kumimoji="1" lang="ja-JP" altLang="ja-JP" sz="1600">
                <a:solidFill>
                  <a:schemeClr val="dk1"/>
                </a:solidFill>
                <a:effectLst/>
                <a:latin typeface="+mn-lt"/>
                <a:ea typeface="+mn-ea"/>
                <a:cs typeface="+mn-cs"/>
              </a:rPr>
              <a:t>とすること。</a:t>
            </a:r>
            <a:endParaRPr lang="ja-JP" altLang="ja-JP" sz="1600">
              <a:effectLst/>
            </a:endParaRPr>
          </a:p>
        </xdr:txBody>
      </xdr:sp>
      <xdr:sp macro="" textlink="">
        <xdr:nvSpPr>
          <xdr:cNvPr id="139" name="四角形: 角を丸くする 138">
            <a:extLst>
              <a:ext uri="{FF2B5EF4-FFF2-40B4-BE49-F238E27FC236}">
                <a16:creationId xmlns:a16="http://schemas.microsoft.com/office/drawing/2014/main" id="{00000000-0008-0000-0800-00008B000000}"/>
              </a:ext>
            </a:extLst>
          </xdr:cNvPr>
          <xdr:cNvSpPr/>
        </xdr:nvSpPr>
        <xdr:spPr>
          <a:xfrm>
            <a:off x="19306309" y="99413303"/>
            <a:ext cx="1558636" cy="2244423"/>
          </a:xfrm>
          <a:prstGeom prst="roundRect">
            <a:avLst>
              <a:gd name="adj" fmla="val 10000"/>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0" name="直線矢印コネクタ 139">
            <a:extLst>
              <a:ext uri="{FF2B5EF4-FFF2-40B4-BE49-F238E27FC236}">
                <a16:creationId xmlns:a16="http://schemas.microsoft.com/office/drawing/2014/main" id="{00000000-0008-0000-0800-00008C000000}"/>
              </a:ext>
            </a:extLst>
          </xdr:cNvPr>
          <xdr:cNvCxnSpPr>
            <a:endCxn id="139" idx="2"/>
          </xdr:cNvCxnSpPr>
        </xdr:nvCxnSpPr>
        <xdr:spPr>
          <a:xfrm flipH="1" flipV="1">
            <a:off x="20085627" y="101657726"/>
            <a:ext cx="3464" cy="346365"/>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1" name="正方形/長方形 140">
            <a:extLst>
              <a:ext uri="{FF2B5EF4-FFF2-40B4-BE49-F238E27FC236}">
                <a16:creationId xmlns:a16="http://schemas.microsoft.com/office/drawing/2014/main" id="{00000000-0008-0000-0800-00008D000000}"/>
              </a:ext>
            </a:extLst>
          </xdr:cNvPr>
          <xdr:cNvSpPr/>
        </xdr:nvSpPr>
        <xdr:spPr>
          <a:xfrm>
            <a:off x="19306918" y="98259901"/>
            <a:ext cx="18433315" cy="547687"/>
          </a:xfrm>
          <a:prstGeom prst="rect">
            <a:avLst/>
          </a:prstGeom>
          <a:solidFill>
            <a:schemeClr val="accent4">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effectLst/>
                <a:latin typeface="+mn-lt"/>
                <a:ea typeface="+mn-ea"/>
                <a:cs typeface="+mn-cs"/>
              </a:rPr>
              <a:t>・職員の事業運営に係る人件費を入力してください。（支援のコーディネートの時間は除きます。）</a:t>
            </a:r>
            <a:endParaRPr kumimoji="1" lang="en-US" altLang="ja-JP" sz="1600">
              <a:solidFill>
                <a:schemeClr val="tx1"/>
              </a:solidFill>
              <a:effectLst/>
              <a:latin typeface="+mn-lt"/>
              <a:ea typeface="+mn-ea"/>
              <a:cs typeface="+mn-cs"/>
            </a:endParaRPr>
          </a:p>
        </xdr:txBody>
      </xdr:sp>
    </xdr:grpSp>
    <xdr:clientData/>
  </xdr:twoCellAnchor>
  <xdr:twoCellAnchor>
    <xdr:from>
      <xdr:col>12</xdr:col>
      <xdr:colOff>4260273</xdr:colOff>
      <xdr:row>44</xdr:row>
      <xdr:rowOff>138545</xdr:rowOff>
    </xdr:from>
    <xdr:to>
      <xdr:col>14</xdr:col>
      <xdr:colOff>502228</xdr:colOff>
      <xdr:row>49</xdr:row>
      <xdr:rowOff>209979</xdr:rowOff>
    </xdr:to>
    <xdr:sp macro="" textlink="">
      <xdr:nvSpPr>
        <xdr:cNvPr id="51" name="四角形: 角を丸くする 50">
          <a:extLst>
            <a:ext uri="{FF2B5EF4-FFF2-40B4-BE49-F238E27FC236}">
              <a16:creationId xmlns:a16="http://schemas.microsoft.com/office/drawing/2014/main" id="{00000000-0008-0000-0800-000033000000}"/>
            </a:ext>
          </a:extLst>
        </xdr:cNvPr>
        <xdr:cNvSpPr/>
      </xdr:nvSpPr>
      <xdr:spPr>
        <a:xfrm>
          <a:off x="24435955" y="20712545"/>
          <a:ext cx="9299864" cy="2236207"/>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7248271</xdr:colOff>
      <xdr:row>50</xdr:row>
      <xdr:rowOff>136379</xdr:rowOff>
    </xdr:from>
    <xdr:to>
      <xdr:col>12</xdr:col>
      <xdr:colOff>11201147</xdr:colOff>
      <xdr:row>52</xdr:row>
      <xdr:rowOff>218642</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27423953" y="23308106"/>
          <a:ext cx="3952876" cy="948172"/>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職員ごとに必要項目を入力してください。</a:t>
          </a:r>
        </a:p>
      </xdr:txBody>
    </xdr:sp>
    <xdr:clientData/>
  </xdr:twoCellAnchor>
  <xdr:twoCellAnchor>
    <xdr:from>
      <xdr:col>12</xdr:col>
      <xdr:colOff>8910205</xdr:colOff>
      <xdr:row>49</xdr:row>
      <xdr:rowOff>209979</xdr:rowOff>
    </xdr:from>
    <xdr:to>
      <xdr:col>12</xdr:col>
      <xdr:colOff>9224709</xdr:colOff>
      <xdr:row>50</xdr:row>
      <xdr:rowOff>136379</xdr:rowOff>
    </xdr:to>
    <xdr:cxnSp macro="">
      <xdr:nvCxnSpPr>
        <xdr:cNvPr id="53" name="直線矢印コネクタ 52">
          <a:extLst>
            <a:ext uri="{FF2B5EF4-FFF2-40B4-BE49-F238E27FC236}">
              <a16:creationId xmlns:a16="http://schemas.microsoft.com/office/drawing/2014/main" id="{00000000-0008-0000-0800-000035000000}"/>
            </a:ext>
          </a:extLst>
        </xdr:cNvPr>
        <xdr:cNvCxnSpPr>
          <a:stCxn id="52" idx="0"/>
          <a:endCxn id="51" idx="2"/>
        </xdr:cNvCxnSpPr>
      </xdr:nvCxnSpPr>
      <xdr:spPr>
        <a:xfrm flipH="1" flipV="1">
          <a:off x="29085887" y="22948752"/>
          <a:ext cx="314504" cy="35935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8" tint="0.39997558519241921"/>
  </sheetPr>
  <dimension ref="B1:M163"/>
  <sheetViews>
    <sheetView showGridLines="0" tabSelected="1" zoomScale="55" zoomScaleNormal="55" zoomScaleSheetLayoutView="55" workbookViewId="0">
      <selection activeCell="E24" sqref="E24"/>
    </sheetView>
  </sheetViews>
  <sheetFormatPr defaultColWidth="9" defaultRowHeight="12" x14ac:dyDescent="0.15"/>
  <cols>
    <col min="1" max="1" width="3.125" style="4" customWidth="1"/>
    <col min="2" max="2" width="6.75" style="4" customWidth="1"/>
    <col min="3" max="3" width="52.625" style="4" customWidth="1"/>
    <col min="4" max="4" width="13.375" style="4" customWidth="1"/>
    <col min="5" max="7" width="19.75" style="4" customWidth="1"/>
    <col min="8" max="9" width="15.125" style="4" customWidth="1"/>
    <col min="10" max="10" width="15" style="4" customWidth="1"/>
    <col min="11" max="11" width="4" style="4" customWidth="1"/>
    <col min="12" max="12" width="72" style="4" customWidth="1"/>
    <col min="13" max="16384" width="9" style="4"/>
  </cols>
  <sheetData>
    <row r="1" spans="2:10" ht="87" customHeight="1" x14ac:dyDescent="0.15"/>
    <row r="2" spans="2:10" x14ac:dyDescent="0.15">
      <c r="H2" s="629"/>
    </row>
    <row r="3" spans="2:10" ht="24" x14ac:dyDescent="0.15">
      <c r="B3" s="5" t="s">
        <v>48</v>
      </c>
      <c r="F3" s="6"/>
      <c r="G3" s="6"/>
      <c r="H3" s="629"/>
      <c r="I3" s="6"/>
      <c r="J3" s="6"/>
    </row>
    <row r="4" spans="2:10" ht="57.75" customHeight="1" x14ac:dyDescent="0.15">
      <c r="B4" s="5"/>
      <c r="E4" s="636" t="s">
        <v>78</v>
      </c>
      <c r="F4" s="637"/>
      <c r="G4" s="31" t="s">
        <v>76</v>
      </c>
      <c r="H4" s="638"/>
      <c r="I4" s="639"/>
      <c r="J4" s="640"/>
    </row>
    <row r="5" spans="2:10" ht="57.75" customHeight="1" x14ac:dyDescent="0.15">
      <c r="B5" s="5"/>
      <c r="E5" s="632" t="s">
        <v>77</v>
      </c>
      <c r="F5" s="633"/>
      <c r="G5" s="634"/>
      <c r="H5" s="634"/>
      <c r="I5" s="634"/>
      <c r="J5" s="635"/>
    </row>
    <row r="6" spans="2:10" ht="13.5" customHeight="1" thickBot="1" x14ac:dyDescent="0.2">
      <c r="B6" s="5"/>
      <c r="F6" s="6"/>
      <c r="G6" s="29"/>
      <c r="H6" s="7"/>
      <c r="J6" s="30"/>
    </row>
    <row r="7" spans="2:10" ht="54" customHeight="1" thickBot="1" x14ac:dyDescent="0.2">
      <c r="C7" s="32" t="s">
        <v>224</v>
      </c>
      <c r="D7" s="630">
        <f>'補助事業概要説明書(別添１)１～２'!$E$6</f>
        <v>0</v>
      </c>
      <c r="E7" s="630"/>
      <c r="F7" s="630"/>
      <c r="G7" s="630"/>
      <c r="H7" s="630"/>
      <c r="I7" s="630"/>
      <c r="J7" s="631"/>
    </row>
    <row r="8" spans="2:10" ht="29.25" customHeight="1" x14ac:dyDescent="0.15">
      <c r="C8" s="8"/>
      <c r="D8" s="8"/>
      <c r="E8" s="8"/>
      <c r="F8" s="8"/>
      <c r="G8" s="8"/>
      <c r="H8" s="8"/>
      <c r="I8" s="8"/>
      <c r="J8" s="8"/>
    </row>
    <row r="9" spans="2:10" ht="74.25" customHeight="1" x14ac:dyDescent="0.15">
      <c r="C9" s="623" t="s">
        <v>80</v>
      </c>
      <c r="D9" s="623"/>
      <c r="E9" s="623"/>
      <c r="F9" s="623"/>
      <c r="G9" s="623"/>
      <c r="H9" s="623"/>
      <c r="I9" s="623"/>
      <c r="J9" s="623"/>
    </row>
    <row r="10" spans="2:10" ht="74.25" customHeight="1" x14ac:dyDescent="0.15">
      <c r="C10" s="213"/>
      <c r="D10" s="213"/>
      <c r="E10" s="213"/>
      <c r="F10" s="213"/>
      <c r="G10" s="213"/>
      <c r="H10" s="213"/>
      <c r="I10" s="213"/>
      <c r="J10" s="213"/>
    </row>
    <row r="11" spans="2:10" ht="34.5" customHeight="1" x14ac:dyDescent="0.3">
      <c r="B11" s="34" t="s">
        <v>49</v>
      </c>
      <c r="F11" s="61"/>
      <c r="G11" s="8"/>
      <c r="H11" s="162"/>
      <c r="I11" s="162"/>
      <c r="J11" s="162"/>
    </row>
    <row r="12" spans="2:10" ht="9.75" customHeight="1" x14ac:dyDescent="0.3">
      <c r="B12" s="34"/>
      <c r="F12" s="61"/>
      <c r="G12" s="8"/>
      <c r="H12" s="162"/>
      <c r="I12" s="162"/>
      <c r="J12" s="162"/>
    </row>
    <row r="13" spans="2:10" ht="51" customHeight="1" x14ac:dyDescent="0.15">
      <c r="C13" s="623" t="s">
        <v>82</v>
      </c>
      <c r="D13" s="623"/>
      <c r="E13" s="623"/>
      <c r="F13" s="623"/>
      <c r="G13" s="623"/>
      <c r="H13" s="623"/>
      <c r="I13" s="623"/>
      <c r="J13" s="623"/>
    </row>
    <row r="14" spans="2:10" ht="12" customHeight="1" x14ac:dyDescent="0.15">
      <c r="C14" s="623" t="s">
        <v>80</v>
      </c>
      <c r="D14" s="623"/>
      <c r="E14" s="623"/>
      <c r="F14" s="623"/>
      <c r="G14" s="623"/>
      <c r="H14" s="623"/>
      <c r="I14" s="623"/>
      <c r="J14" s="623"/>
    </row>
    <row r="15" spans="2:10" ht="24" x14ac:dyDescent="0.15">
      <c r="C15" s="623" t="s">
        <v>83</v>
      </c>
      <c r="D15" s="623"/>
      <c r="E15" s="623"/>
      <c r="F15" s="623"/>
      <c r="G15" s="623"/>
      <c r="H15" s="623"/>
      <c r="I15" s="623"/>
      <c r="J15" s="623"/>
    </row>
    <row r="16" spans="2:10" ht="12" customHeight="1" x14ac:dyDescent="0.15">
      <c r="C16" s="213"/>
      <c r="D16" s="213"/>
      <c r="E16" s="213"/>
      <c r="F16" s="213"/>
      <c r="G16" s="213"/>
      <c r="H16" s="213"/>
      <c r="I16" s="213"/>
      <c r="J16" s="213"/>
    </row>
    <row r="17" spans="2:13" ht="24" x14ac:dyDescent="0.15">
      <c r="C17" s="623" t="s">
        <v>81</v>
      </c>
      <c r="D17" s="623"/>
      <c r="E17" s="623"/>
      <c r="F17" s="623"/>
      <c r="G17" s="623"/>
      <c r="H17" s="623"/>
      <c r="I17" s="623"/>
      <c r="J17" s="623"/>
    </row>
    <row r="18" spans="2:13" ht="12" customHeight="1" x14ac:dyDescent="0.15">
      <c r="C18" s="213"/>
      <c r="D18" s="213"/>
      <c r="E18" s="213"/>
      <c r="F18" s="213"/>
      <c r="G18" s="213"/>
      <c r="H18" s="213"/>
      <c r="I18" s="213"/>
      <c r="J18" s="213"/>
    </row>
    <row r="19" spans="2:13" ht="50.25" customHeight="1" x14ac:dyDescent="0.15">
      <c r="C19" s="623" t="s">
        <v>266</v>
      </c>
      <c r="D19" s="623"/>
      <c r="E19" s="623"/>
      <c r="F19" s="623"/>
      <c r="G19" s="623"/>
      <c r="H19" s="623"/>
      <c r="I19" s="623"/>
      <c r="J19" s="623"/>
    </row>
    <row r="20" spans="2:13" ht="12" customHeight="1" x14ac:dyDescent="0.2">
      <c r="B20" s="9"/>
    </row>
    <row r="21" spans="2:13" ht="30.75" customHeight="1" x14ac:dyDescent="0.15">
      <c r="B21" s="644" t="s">
        <v>50</v>
      </c>
      <c r="C21" s="644"/>
      <c r="D21" s="644"/>
      <c r="E21" s="624" t="s">
        <v>51</v>
      </c>
      <c r="F21" s="628"/>
      <c r="G21" s="625"/>
      <c r="I21" s="162"/>
      <c r="J21" s="10"/>
    </row>
    <row r="22" spans="2:13" ht="30.75" customHeight="1" x14ac:dyDescent="0.15">
      <c r="B22" s="644" t="s">
        <v>52</v>
      </c>
      <c r="C22" s="644" t="s">
        <v>53</v>
      </c>
      <c r="D22" s="644"/>
      <c r="E22" s="626" t="s">
        <v>54</v>
      </c>
      <c r="F22" s="624" t="s">
        <v>55</v>
      </c>
      <c r="G22" s="625"/>
      <c r="I22" s="162"/>
      <c r="J22" s="10"/>
      <c r="M22" s="4" t="s">
        <v>56</v>
      </c>
    </row>
    <row r="23" spans="2:13" ht="30.75" customHeight="1" x14ac:dyDescent="0.15">
      <c r="B23" s="644"/>
      <c r="C23" s="644"/>
      <c r="D23" s="644"/>
      <c r="E23" s="627"/>
      <c r="F23" s="214" t="s">
        <v>57</v>
      </c>
      <c r="G23" s="215" t="s">
        <v>202</v>
      </c>
      <c r="I23" s="162"/>
      <c r="J23" s="162"/>
    </row>
    <row r="24" spans="2:13" ht="57" customHeight="1" x14ac:dyDescent="0.15">
      <c r="B24" s="83">
        <v>1</v>
      </c>
      <c r="C24" s="645" t="s">
        <v>48</v>
      </c>
      <c r="D24" s="646"/>
      <c r="E24" s="161"/>
      <c r="F24" s="84"/>
      <c r="G24" s="641"/>
      <c r="I24" s="162"/>
      <c r="J24" s="162"/>
    </row>
    <row r="25" spans="2:13" ht="57" customHeight="1" x14ac:dyDescent="0.15">
      <c r="B25" s="85">
        <v>2</v>
      </c>
      <c r="C25" s="647" t="s">
        <v>58</v>
      </c>
      <c r="D25" s="648"/>
      <c r="E25" s="211"/>
      <c r="F25" s="84"/>
      <c r="G25" s="642"/>
      <c r="I25" s="162"/>
      <c r="J25" s="10"/>
    </row>
    <row r="26" spans="2:13" ht="57" customHeight="1" x14ac:dyDescent="0.15">
      <c r="B26" s="85">
        <v>3</v>
      </c>
      <c r="C26" s="645" t="s">
        <v>59</v>
      </c>
      <c r="D26" s="646"/>
      <c r="E26" s="161"/>
      <c r="F26" s="84"/>
      <c r="G26" s="642"/>
      <c r="I26" s="162"/>
      <c r="J26" s="10"/>
    </row>
    <row r="27" spans="2:13" ht="57" customHeight="1" x14ac:dyDescent="0.15">
      <c r="B27" s="85">
        <v>4</v>
      </c>
      <c r="C27" s="647" t="s">
        <v>60</v>
      </c>
      <c r="D27" s="648"/>
      <c r="E27" s="211"/>
      <c r="F27" s="84"/>
      <c r="G27" s="642"/>
      <c r="I27" s="162"/>
      <c r="J27" s="10"/>
    </row>
    <row r="28" spans="2:13" ht="57" customHeight="1" x14ac:dyDescent="0.15">
      <c r="B28" s="85">
        <v>5</v>
      </c>
      <c r="C28" s="645" t="s">
        <v>201</v>
      </c>
      <c r="D28" s="646"/>
      <c r="E28" s="161"/>
      <c r="F28" s="84"/>
      <c r="G28" s="642"/>
      <c r="I28" s="162"/>
      <c r="J28" s="10"/>
    </row>
    <row r="29" spans="2:13" ht="57" customHeight="1" x14ac:dyDescent="0.15">
      <c r="B29" s="85">
        <v>6</v>
      </c>
      <c r="C29" s="645" t="s">
        <v>200</v>
      </c>
      <c r="D29" s="646"/>
      <c r="E29" s="161"/>
      <c r="F29" s="84"/>
      <c r="G29" s="642"/>
      <c r="I29" s="162"/>
      <c r="J29" s="10"/>
    </row>
    <row r="30" spans="2:13" ht="57" customHeight="1" x14ac:dyDescent="0.15">
      <c r="B30" s="85">
        <v>7</v>
      </c>
      <c r="C30" s="645" t="s">
        <v>301</v>
      </c>
      <c r="D30" s="646"/>
      <c r="E30" s="161"/>
      <c r="F30" s="84"/>
      <c r="G30" s="642"/>
      <c r="I30" s="162"/>
      <c r="J30" s="10"/>
    </row>
    <row r="31" spans="2:13" ht="57" customHeight="1" x14ac:dyDescent="0.15">
      <c r="B31" s="85">
        <v>8</v>
      </c>
      <c r="C31" s="645" t="s">
        <v>265</v>
      </c>
      <c r="D31" s="646"/>
      <c r="E31" s="161"/>
      <c r="F31" s="84"/>
      <c r="G31" s="643"/>
      <c r="I31" s="162"/>
      <c r="J31" s="10"/>
    </row>
    <row r="32" spans="2:13" ht="57" customHeight="1" x14ac:dyDescent="0.15">
      <c r="B32" s="163" t="s">
        <v>376</v>
      </c>
      <c r="C32" s="645" t="s">
        <v>494</v>
      </c>
      <c r="D32" s="646"/>
      <c r="E32" s="161"/>
      <c r="F32" s="161"/>
      <c r="G32" s="86"/>
      <c r="I32" s="11"/>
      <c r="J32" s="11"/>
    </row>
    <row r="33" spans="2:10" ht="73.5" customHeight="1" x14ac:dyDescent="0.15">
      <c r="B33" s="163" t="s">
        <v>264</v>
      </c>
      <c r="C33" s="645" t="s">
        <v>493</v>
      </c>
      <c r="D33" s="646"/>
      <c r="E33" s="212"/>
      <c r="F33" s="161"/>
      <c r="G33" s="86"/>
      <c r="I33" s="11"/>
      <c r="J33" s="11"/>
    </row>
    <row r="34" spans="2:10" ht="57" customHeight="1" x14ac:dyDescent="0.15">
      <c r="B34" s="85">
        <v>10</v>
      </c>
      <c r="C34" s="645" t="s">
        <v>180</v>
      </c>
      <c r="D34" s="646"/>
      <c r="E34" s="212"/>
      <c r="F34" s="161"/>
      <c r="G34" s="86"/>
      <c r="I34" s="11"/>
      <c r="J34" s="11"/>
    </row>
    <row r="35" spans="2:10" ht="57" customHeight="1" x14ac:dyDescent="0.15">
      <c r="B35" s="85">
        <v>11</v>
      </c>
      <c r="C35" s="645" t="s">
        <v>121</v>
      </c>
      <c r="D35" s="646"/>
      <c r="E35" s="212"/>
      <c r="F35" s="161"/>
      <c r="G35" s="86"/>
      <c r="I35" s="11"/>
      <c r="J35" s="11"/>
    </row>
    <row r="36" spans="2:10" ht="57" customHeight="1" x14ac:dyDescent="0.15">
      <c r="B36" s="85">
        <v>12</v>
      </c>
      <c r="C36" s="645" t="s">
        <v>139</v>
      </c>
      <c r="D36" s="646"/>
      <c r="E36" s="161"/>
      <c r="F36" s="161"/>
      <c r="G36" s="86"/>
      <c r="I36" s="11"/>
      <c r="J36" s="11"/>
    </row>
    <row r="37" spans="2:10" ht="57" customHeight="1" x14ac:dyDescent="0.15">
      <c r="B37" s="85">
        <v>13</v>
      </c>
      <c r="C37" s="645" t="s">
        <v>231</v>
      </c>
      <c r="D37" s="646"/>
      <c r="E37" s="161"/>
      <c r="F37" s="161"/>
      <c r="G37" s="86"/>
      <c r="I37" s="11"/>
      <c r="J37" s="11"/>
    </row>
    <row r="38" spans="2:10" ht="57" customHeight="1" x14ac:dyDescent="0.15">
      <c r="B38" s="83">
        <v>14</v>
      </c>
      <c r="C38" s="645" t="s">
        <v>160</v>
      </c>
      <c r="D38" s="646"/>
      <c r="E38" s="161"/>
      <c r="F38" s="161"/>
      <c r="G38" s="86"/>
      <c r="I38" s="11"/>
      <c r="J38" s="11"/>
    </row>
    <row r="41" spans="2:10" s="370" customFormat="1" ht="28.5" x14ac:dyDescent="0.3">
      <c r="B41" s="390" t="s">
        <v>84</v>
      </c>
    </row>
    <row r="42" spans="2:10" s="370" customFormat="1" x14ac:dyDescent="0.15"/>
    <row r="43" spans="2:10" s="370" customFormat="1" ht="19.5" thickBot="1" x14ac:dyDescent="0.2">
      <c r="B43" s="391" t="s">
        <v>61</v>
      </c>
      <c r="C43" s="392"/>
      <c r="D43" s="392"/>
      <c r="E43" s="392"/>
      <c r="F43" s="392"/>
      <c r="G43" s="392"/>
      <c r="H43" s="392"/>
      <c r="I43" s="392"/>
      <c r="J43" s="392"/>
    </row>
    <row r="44" spans="2:10" s="370" customFormat="1" x14ac:dyDescent="0.15"/>
    <row r="45" spans="2:10" s="370" customFormat="1" x14ac:dyDescent="0.15"/>
    <row r="46" spans="2:10" s="370" customFormat="1" x14ac:dyDescent="0.15"/>
    <row r="47" spans="2:10" s="370" customFormat="1" x14ac:dyDescent="0.15"/>
    <row r="48" spans="2:10" s="370" customFormat="1" x14ac:dyDescent="0.15"/>
    <row r="49" spans="2:10" s="370" customFormat="1" x14ac:dyDescent="0.15"/>
    <row r="50" spans="2:10" s="370" customFormat="1" x14ac:dyDescent="0.15"/>
    <row r="51" spans="2:10" s="370" customFormat="1" x14ac:dyDescent="0.15"/>
    <row r="52" spans="2:10" s="370" customFormat="1" x14ac:dyDescent="0.15"/>
    <row r="53" spans="2:10" s="370" customFormat="1" x14ac:dyDescent="0.15"/>
    <row r="54" spans="2:10" s="370" customFormat="1" x14ac:dyDescent="0.15"/>
    <row r="55" spans="2:10" s="370" customFormat="1" x14ac:dyDescent="0.15"/>
    <row r="56" spans="2:10" s="370" customFormat="1" x14ac:dyDescent="0.15"/>
    <row r="57" spans="2:10" s="370" customFormat="1" x14ac:dyDescent="0.15"/>
    <row r="58" spans="2:10" s="370" customFormat="1" x14ac:dyDescent="0.15"/>
    <row r="59" spans="2:10" s="370" customFormat="1" x14ac:dyDescent="0.15"/>
    <row r="60" spans="2:10" s="370" customFormat="1" x14ac:dyDescent="0.15"/>
    <row r="61" spans="2:10" s="370" customFormat="1" x14ac:dyDescent="0.15"/>
    <row r="62" spans="2:10" s="370" customFormat="1" x14ac:dyDescent="0.15"/>
    <row r="63" spans="2:10" s="370" customFormat="1" ht="54.75" customHeight="1" x14ac:dyDescent="0.15"/>
    <row r="64" spans="2:10" s="370" customFormat="1" ht="19.5" thickBot="1" x14ac:dyDescent="0.2">
      <c r="B64" s="391" t="s">
        <v>62</v>
      </c>
      <c r="C64" s="392"/>
      <c r="D64" s="392"/>
      <c r="E64" s="392"/>
      <c r="F64" s="392"/>
      <c r="G64" s="392"/>
      <c r="H64" s="392"/>
      <c r="I64" s="392"/>
      <c r="J64" s="392"/>
    </row>
    <row r="65" spans="12:12" s="370" customFormat="1" x14ac:dyDescent="0.15"/>
    <row r="66" spans="12:12" s="370" customFormat="1" x14ac:dyDescent="0.15"/>
    <row r="67" spans="12:12" s="370" customFormat="1" x14ac:dyDescent="0.15"/>
    <row r="68" spans="12:12" s="370" customFormat="1" x14ac:dyDescent="0.15"/>
    <row r="69" spans="12:12" s="370" customFormat="1" x14ac:dyDescent="0.15"/>
    <row r="70" spans="12:12" s="370" customFormat="1" x14ac:dyDescent="0.15"/>
    <row r="71" spans="12:12" s="370" customFormat="1" x14ac:dyDescent="0.15"/>
    <row r="72" spans="12:12" s="370" customFormat="1" x14ac:dyDescent="0.15">
      <c r="L72" s="393"/>
    </row>
    <row r="73" spans="12:12" s="370" customFormat="1" x14ac:dyDescent="0.15"/>
    <row r="74" spans="12:12" s="370" customFormat="1" x14ac:dyDescent="0.15"/>
    <row r="75" spans="12:12" s="370" customFormat="1" x14ac:dyDescent="0.15"/>
    <row r="76" spans="12:12" s="370" customFormat="1" x14ac:dyDescent="0.15"/>
    <row r="77" spans="12:12" s="370" customFormat="1" x14ac:dyDescent="0.15"/>
    <row r="78" spans="12:12" s="370" customFormat="1" x14ac:dyDescent="0.15"/>
    <row r="79" spans="12:12" s="370" customFormat="1" x14ac:dyDescent="0.15"/>
    <row r="80" spans="12:12" s="370" customFormat="1" x14ac:dyDescent="0.15"/>
    <row r="81" spans="2:10" s="370" customFormat="1" x14ac:dyDescent="0.15"/>
    <row r="82" spans="2:10" s="370" customFormat="1" x14ac:dyDescent="0.15"/>
    <row r="83" spans="2:10" s="370" customFormat="1" x14ac:dyDescent="0.15"/>
    <row r="84" spans="2:10" s="370" customFormat="1" x14ac:dyDescent="0.15"/>
    <row r="85" spans="2:10" s="370" customFormat="1" x14ac:dyDescent="0.15"/>
    <row r="86" spans="2:10" s="370" customFormat="1" x14ac:dyDescent="0.15"/>
    <row r="87" spans="2:10" s="370" customFormat="1" x14ac:dyDescent="0.15"/>
    <row r="88" spans="2:10" s="370" customFormat="1" x14ac:dyDescent="0.15"/>
    <row r="89" spans="2:10" s="370" customFormat="1" x14ac:dyDescent="0.15"/>
    <row r="90" spans="2:10" s="370" customFormat="1" x14ac:dyDescent="0.15"/>
    <row r="91" spans="2:10" s="370" customFormat="1" x14ac:dyDescent="0.15"/>
    <row r="92" spans="2:10" s="370" customFormat="1" ht="19.5" thickBot="1" x14ac:dyDescent="0.2">
      <c r="B92" s="391" t="s">
        <v>63</v>
      </c>
      <c r="C92" s="392"/>
      <c r="D92" s="392"/>
      <c r="E92" s="392"/>
      <c r="F92" s="392"/>
      <c r="G92" s="392"/>
      <c r="H92" s="392"/>
      <c r="I92" s="392"/>
      <c r="J92" s="392"/>
    </row>
    <row r="93" spans="2:10" s="370" customFormat="1" x14ac:dyDescent="0.15"/>
    <row r="94" spans="2:10" s="370" customFormat="1" x14ac:dyDescent="0.15"/>
    <row r="95" spans="2:10" s="370" customFormat="1" x14ac:dyDescent="0.15"/>
    <row r="96" spans="2:10" s="370" customFormat="1" x14ac:dyDescent="0.15"/>
    <row r="97" spans="2:2" s="370" customFormat="1" x14ac:dyDescent="0.15"/>
    <row r="98" spans="2:2" s="370" customFormat="1" x14ac:dyDescent="0.15"/>
    <row r="99" spans="2:2" s="370" customFormat="1" x14ac:dyDescent="0.15"/>
    <row r="100" spans="2:2" s="370" customFormat="1" x14ac:dyDescent="0.15"/>
    <row r="101" spans="2:2" s="370" customFormat="1" x14ac:dyDescent="0.15"/>
    <row r="102" spans="2:2" s="370" customFormat="1" x14ac:dyDescent="0.15"/>
    <row r="103" spans="2:2" s="370" customFormat="1" x14ac:dyDescent="0.15"/>
    <row r="104" spans="2:2" s="370" customFormat="1" x14ac:dyDescent="0.15"/>
    <row r="105" spans="2:2" s="370" customFormat="1" x14ac:dyDescent="0.15"/>
    <row r="106" spans="2:2" s="370" customFormat="1" x14ac:dyDescent="0.15"/>
    <row r="107" spans="2:2" s="370" customFormat="1" x14ac:dyDescent="0.15"/>
    <row r="108" spans="2:2" s="370" customFormat="1" x14ac:dyDescent="0.15"/>
    <row r="109" spans="2:2" s="370" customFormat="1" x14ac:dyDescent="0.15"/>
    <row r="110" spans="2:2" s="370" customFormat="1" x14ac:dyDescent="0.15"/>
    <row r="111" spans="2:2" s="397" customFormat="1" ht="18.75" x14ac:dyDescent="0.15">
      <c r="B111" s="396"/>
    </row>
    <row r="112" spans="2:2" s="370" customFormat="1" x14ac:dyDescent="0.15"/>
    <row r="113" spans="2:10" s="370" customFormat="1" x14ac:dyDescent="0.15"/>
    <row r="114" spans="2:10" s="370" customFormat="1" ht="19.5" thickBot="1" x14ac:dyDescent="0.2">
      <c r="B114" s="391" t="s">
        <v>64</v>
      </c>
      <c r="C114" s="392"/>
      <c r="D114" s="392"/>
      <c r="E114" s="392"/>
      <c r="F114" s="392"/>
      <c r="G114" s="392"/>
      <c r="H114" s="392"/>
      <c r="I114" s="392"/>
      <c r="J114" s="392"/>
    </row>
    <row r="115" spans="2:10" s="370" customFormat="1" x14ac:dyDescent="0.15"/>
    <row r="116" spans="2:10" s="370" customFormat="1" x14ac:dyDescent="0.15"/>
    <row r="117" spans="2:10" s="370" customFormat="1" x14ac:dyDescent="0.15"/>
    <row r="118" spans="2:10" s="370" customFormat="1" x14ac:dyDescent="0.15"/>
    <row r="119" spans="2:10" s="370" customFormat="1" x14ac:dyDescent="0.15"/>
    <row r="120" spans="2:10" s="370" customFormat="1" x14ac:dyDescent="0.15"/>
    <row r="121" spans="2:10" s="370" customFormat="1" x14ac:dyDescent="0.15"/>
    <row r="122" spans="2:10" s="370" customFormat="1" x14ac:dyDescent="0.15"/>
    <row r="123" spans="2:10" s="370" customFormat="1" x14ac:dyDescent="0.15"/>
    <row r="124" spans="2:10" s="370" customFormat="1" x14ac:dyDescent="0.15"/>
    <row r="125" spans="2:10" s="370" customFormat="1" x14ac:dyDescent="0.15"/>
    <row r="126" spans="2:10" s="370" customFormat="1" x14ac:dyDescent="0.15"/>
    <row r="127" spans="2:10" s="370" customFormat="1" x14ac:dyDescent="0.15"/>
    <row r="128" spans="2:10" s="370" customFormat="1" x14ac:dyDescent="0.15"/>
    <row r="129" s="370" customFormat="1" x14ac:dyDescent="0.15"/>
    <row r="130" s="370" customFormat="1" x14ac:dyDescent="0.15"/>
    <row r="131" s="370" customFormat="1" x14ac:dyDescent="0.15"/>
    <row r="132" s="370" customFormat="1" x14ac:dyDescent="0.15"/>
    <row r="133" s="370" customFormat="1" x14ac:dyDescent="0.15"/>
    <row r="134" s="370" customFormat="1" x14ac:dyDescent="0.15"/>
    <row r="135" s="370" customFormat="1" x14ac:dyDescent="0.15"/>
    <row r="136" s="370" customFormat="1" x14ac:dyDescent="0.15"/>
    <row r="137" s="370" customFormat="1" x14ac:dyDescent="0.15"/>
    <row r="138" s="370" customFormat="1" x14ac:dyDescent="0.15"/>
    <row r="139" s="370" customFormat="1" x14ac:dyDescent="0.15"/>
    <row r="140" s="370" customFormat="1" x14ac:dyDescent="0.15"/>
    <row r="141" s="370" customFormat="1" x14ac:dyDescent="0.15"/>
    <row r="142" s="370" customFormat="1" x14ac:dyDescent="0.15"/>
    <row r="143" s="370" customFormat="1" x14ac:dyDescent="0.15"/>
    <row r="144" s="370" customFormat="1" x14ac:dyDescent="0.15"/>
    <row r="145" spans="3:3" s="370" customFormat="1" ht="13.5" x14ac:dyDescent="0.15">
      <c r="C145"/>
    </row>
    <row r="146" spans="3:3" s="370" customFormat="1" x14ac:dyDescent="0.15"/>
    <row r="147" spans="3:3" s="370" customFormat="1" x14ac:dyDescent="0.15"/>
    <row r="148" spans="3:3" s="370" customFormat="1" x14ac:dyDescent="0.15"/>
    <row r="149" spans="3:3" s="370" customFormat="1" x14ac:dyDescent="0.15"/>
    <row r="150" spans="3:3" s="370" customFormat="1" x14ac:dyDescent="0.15"/>
    <row r="151" spans="3:3" s="370" customFormat="1" x14ac:dyDescent="0.15"/>
    <row r="152" spans="3:3" s="370" customFormat="1" x14ac:dyDescent="0.15"/>
    <row r="153" spans="3:3" s="370" customFormat="1" x14ac:dyDescent="0.15"/>
    <row r="154" spans="3:3" s="370" customFormat="1" x14ac:dyDescent="0.15"/>
    <row r="155" spans="3:3" s="370" customFormat="1" x14ac:dyDescent="0.15"/>
    <row r="156" spans="3:3" s="370" customFormat="1" x14ac:dyDescent="0.15"/>
    <row r="157" spans="3:3" s="370" customFormat="1" x14ac:dyDescent="0.15"/>
    <row r="158" spans="3:3" s="370" customFormat="1" x14ac:dyDescent="0.15"/>
    <row r="159" spans="3:3" s="370" customFormat="1" x14ac:dyDescent="0.15"/>
    <row r="160" spans="3:3" s="370" customFormat="1" x14ac:dyDescent="0.15"/>
    <row r="161" s="370" customFormat="1" x14ac:dyDescent="0.15"/>
    <row r="162" s="370" customFormat="1" x14ac:dyDescent="0.15"/>
    <row r="163" s="370" customFormat="1" x14ac:dyDescent="0.15"/>
  </sheetData>
  <sheetProtection algorithmName="SHA-512" hashValue="zu/GiNw2Syta5sn4JICaSgpk5LjHJlLeBRGVI1sw8CzBf7aqeCTaN4vS2jjTbLeDYDvGC7Ev2i7JF7pGck62Pw==" saltValue="4pb7GOt4Z2wg7cuIgCyOLw==" spinCount="100000" sheet="1" objects="1" insertColumns="0" insertRows="0" deleteColumns="0" deleteRows="0" selectLockedCells="1"/>
  <mergeCells count="34">
    <mergeCell ref="C37:D37"/>
    <mergeCell ref="C38:D38"/>
    <mergeCell ref="C32:D32"/>
    <mergeCell ref="C33:D33"/>
    <mergeCell ref="C34:D34"/>
    <mergeCell ref="C35:D35"/>
    <mergeCell ref="C36:D36"/>
    <mergeCell ref="G24:G31"/>
    <mergeCell ref="B21:D21"/>
    <mergeCell ref="C22:D23"/>
    <mergeCell ref="C24:D24"/>
    <mergeCell ref="C25:D25"/>
    <mergeCell ref="C26:D26"/>
    <mergeCell ref="C27:D27"/>
    <mergeCell ref="C28:D28"/>
    <mergeCell ref="C29:D29"/>
    <mergeCell ref="C30:D30"/>
    <mergeCell ref="C31:D31"/>
    <mergeCell ref="B22:B23"/>
    <mergeCell ref="H2:H3"/>
    <mergeCell ref="D7:J7"/>
    <mergeCell ref="E5:F5"/>
    <mergeCell ref="G5:J5"/>
    <mergeCell ref="C9:J9"/>
    <mergeCell ref="E4:F4"/>
    <mergeCell ref="H4:J4"/>
    <mergeCell ref="C13:J13"/>
    <mergeCell ref="C14:J14"/>
    <mergeCell ref="F22:G22"/>
    <mergeCell ref="C15:J15"/>
    <mergeCell ref="C17:J17"/>
    <mergeCell ref="C19:J19"/>
    <mergeCell ref="E22:E23"/>
    <mergeCell ref="E21:G21"/>
  </mergeCells>
  <phoneticPr fontId="1"/>
  <conditionalFormatting sqref="G24 E32:F35 E24:E31">
    <cfRule type="cellIs" dxfId="730" priority="40" operator="equal">
      <formula>"○"</formula>
    </cfRule>
  </conditionalFormatting>
  <conditionalFormatting sqref="D7:J7">
    <cfRule type="cellIs" dxfId="729" priority="4" operator="equal">
      <formula>0</formula>
    </cfRule>
  </conditionalFormatting>
  <conditionalFormatting sqref="E36:F36">
    <cfRule type="cellIs" dxfId="728" priority="2" operator="equal">
      <formula>"○"</formula>
    </cfRule>
  </conditionalFormatting>
  <conditionalFormatting sqref="E37:F38">
    <cfRule type="cellIs" dxfId="727" priority="1" operator="equal">
      <formula>"○"</formula>
    </cfRule>
  </conditionalFormatting>
  <dataValidations count="1">
    <dataValidation type="list" allowBlank="1" showInputMessage="1" showErrorMessage="1" sqref="G24 E32:F38 E24:E31" xr:uid="{00000000-0002-0000-0000-000001000000}">
      <formula1>"○,"</formula1>
    </dataValidation>
  </dataValidations>
  <pageMargins left="0.74803149606299213" right="0.15748031496062992" top="0.55118110236220474" bottom="0.43307086614173229" header="0.31496062992125984" footer="0.15748031496062992"/>
  <pageSetup paperSize="9" scale="48" fitToHeight="2" orientation="portrait" r:id="rId1"/>
  <rowBreaks count="1" manualBreakCount="1">
    <brk id="40"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85DE-DB79-4E89-8341-ACCFA6B54305}">
  <sheetPr codeName="Sheet12">
    <tabColor theme="8" tint="0.39997558519241921"/>
    <pageSetUpPr fitToPage="1"/>
  </sheetPr>
  <dimension ref="B1:AC184"/>
  <sheetViews>
    <sheetView showGridLines="0" zoomScale="55" zoomScaleNormal="55" zoomScaleSheetLayoutView="55" workbookViewId="0"/>
  </sheetViews>
  <sheetFormatPr defaultColWidth="8.875" defaultRowHeight="15.75" customHeight="1" x14ac:dyDescent="0.15"/>
  <cols>
    <col min="1" max="1" width="1.5" style="151" customWidth="1"/>
    <col min="2" max="2" width="4.125" style="151" customWidth="1"/>
    <col min="3" max="3" width="11.25" style="151" customWidth="1"/>
    <col min="4" max="4" width="21.625" style="151" customWidth="1"/>
    <col min="5" max="5" width="23.625" style="151" customWidth="1"/>
    <col min="6" max="6" width="14.625" style="98" customWidth="1"/>
    <col min="7" max="7" width="30.625" style="98" customWidth="1"/>
    <col min="8" max="8" width="24.625" style="151" customWidth="1"/>
    <col min="9" max="9" width="34.625" style="151" customWidth="1"/>
    <col min="10" max="10" width="27.625" style="98" customWidth="1"/>
    <col min="11" max="11" width="10.625" style="98" customWidth="1"/>
    <col min="12" max="12" width="27.625" style="98" customWidth="1"/>
    <col min="13" max="14" width="3.5" style="464" customWidth="1"/>
    <col min="15" max="28" width="8.875" style="122"/>
    <col min="29" max="16384" width="8.875" style="151"/>
  </cols>
  <sheetData>
    <row r="1" spans="2:29" ht="50.25" customHeight="1" x14ac:dyDescent="0.15"/>
    <row r="2" spans="2:29" ht="28.5" customHeight="1" x14ac:dyDescent="0.15">
      <c r="B2" s="92" t="s">
        <v>197</v>
      </c>
      <c r="C2" s="92"/>
      <c r="K2" s="866">
        <f>'補助事業概要説明書(別添１)１～２'!$E$6</f>
        <v>0</v>
      </c>
      <c r="L2" s="866"/>
    </row>
    <row r="3" spans="2:29" ht="28.5" customHeight="1" x14ac:dyDescent="0.15">
      <c r="B3" s="93" t="s">
        <v>70</v>
      </c>
      <c r="C3" s="94"/>
      <c r="D3" s="95"/>
      <c r="E3" s="95"/>
      <c r="F3" s="268"/>
      <c r="G3" s="268"/>
      <c r="H3" s="96"/>
      <c r="I3" s="96"/>
      <c r="J3" s="268"/>
      <c r="K3" s="268"/>
      <c r="L3" s="268"/>
    </row>
    <row r="4" spans="2:29" ht="28.5" customHeight="1" x14ac:dyDescent="0.15">
      <c r="B4" s="95"/>
      <c r="C4" s="95"/>
      <c r="D4" s="157" t="s">
        <v>213</v>
      </c>
      <c r="E4" s="95"/>
      <c r="F4" s="268"/>
      <c r="G4" s="268"/>
      <c r="H4" s="96"/>
      <c r="I4" s="96"/>
      <c r="J4" s="268"/>
      <c r="K4" s="268"/>
      <c r="L4" s="268"/>
    </row>
    <row r="5" spans="2:29" ht="28.5" customHeight="1" x14ac:dyDescent="0.15">
      <c r="B5" s="95"/>
      <c r="C5" s="95"/>
      <c r="D5" s="158" t="s">
        <v>215</v>
      </c>
      <c r="E5" s="97"/>
      <c r="F5" s="268"/>
      <c r="G5" s="268"/>
      <c r="H5" s="96"/>
      <c r="I5" s="96"/>
      <c r="J5" s="268"/>
      <c r="K5" s="268"/>
      <c r="L5" s="268"/>
      <c r="O5" s="973" t="s">
        <v>2</v>
      </c>
      <c r="P5" s="974"/>
      <c r="Q5" s="974"/>
      <c r="R5" s="974"/>
      <c r="S5" s="974"/>
      <c r="T5" s="974"/>
      <c r="U5" s="974"/>
      <c r="V5" s="974"/>
      <c r="W5" s="974"/>
      <c r="X5" s="974"/>
      <c r="Y5" s="974"/>
      <c r="Z5" s="974"/>
      <c r="AA5" s="974"/>
      <c r="AB5" s="975"/>
    </row>
    <row r="6" spans="2:29" ht="36" customHeight="1" x14ac:dyDescent="0.15">
      <c r="B6" s="976" t="s">
        <v>25</v>
      </c>
      <c r="C6" s="977"/>
      <c r="D6" s="978"/>
      <c r="E6" s="990">
        <f>'補助事業概要説明書(別添１)１～２'!$E$6</f>
        <v>0</v>
      </c>
      <c r="F6" s="991"/>
      <c r="G6" s="991"/>
      <c r="H6" s="992"/>
      <c r="I6" s="279"/>
      <c r="J6" s="967" t="s">
        <v>379</v>
      </c>
      <c r="K6" s="967"/>
      <c r="L6" s="967"/>
      <c r="O6" s="979" t="s">
        <v>534</v>
      </c>
      <c r="P6" s="980"/>
      <c r="Q6" s="980"/>
      <c r="R6" s="980"/>
      <c r="S6" s="980"/>
      <c r="T6" s="980"/>
      <c r="U6" s="980"/>
      <c r="V6" s="980"/>
      <c r="W6" s="980"/>
      <c r="X6" s="980"/>
      <c r="Y6" s="980"/>
      <c r="Z6" s="980"/>
      <c r="AA6" s="980"/>
      <c r="AB6" s="981"/>
    </row>
    <row r="7" spans="2:29" ht="36.75" customHeight="1" x14ac:dyDescent="0.15">
      <c r="B7" s="982"/>
      <c r="C7" s="982"/>
      <c r="D7" s="982"/>
      <c r="E7" s="289"/>
      <c r="F7" s="290"/>
      <c r="G7" s="290"/>
      <c r="H7" s="291"/>
      <c r="I7" s="291"/>
      <c r="J7" s="968" t="s">
        <v>377</v>
      </c>
      <c r="K7" s="968"/>
      <c r="L7" s="968"/>
      <c r="O7" s="969"/>
      <c r="P7" s="969"/>
      <c r="Q7" s="969"/>
      <c r="R7" s="969"/>
      <c r="S7" s="969"/>
      <c r="T7" s="969"/>
      <c r="U7" s="969"/>
      <c r="V7" s="969"/>
      <c r="W7" s="969"/>
      <c r="X7" s="969"/>
      <c r="Y7" s="969"/>
      <c r="Z7" s="969"/>
      <c r="AA7" s="969"/>
      <c r="AB7" s="969"/>
    </row>
    <row r="8" spans="2:29" ht="20.100000000000001" customHeight="1" x14ac:dyDescent="0.15">
      <c r="B8" s="988" t="s">
        <v>140</v>
      </c>
      <c r="C8" s="986" t="s">
        <v>214</v>
      </c>
      <c r="D8" s="988" t="s">
        <v>27</v>
      </c>
      <c r="E8" s="987" t="s">
        <v>217</v>
      </c>
      <c r="F8" s="989" t="s">
        <v>26</v>
      </c>
      <c r="G8" s="989"/>
      <c r="H8" s="987" t="s">
        <v>166</v>
      </c>
      <c r="I8" s="987" t="s">
        <v>216</v>
      </c>
      <c r="J8" s="986" t="s">
        <v>311</v>
      </c>
      <c r="K8" s="993" t="s">
        <v>390</v>
      </c>
      <c r="L8" s="986" t="s">
        <v>312</v>
      </c>
      <c r="O8" s="973" t="s">
        <v>2</v>
      </c>
      <c r="P8" s="974"/>
      <c r="Q8" s="974"/>
      <c r="R8" s="974"/>
      <c r="S8" s="974"/>
      <c r="T8" s="974"/>
      <c r="U8" s="974"/>
      <c r="V8" s="974"/>
      <c r="W8" s="974"/>
      <c r="X8" s="974"/>
      <c r="Y8" s="974"/>
      <c r="Z8" s="974"/>
      <c r="AA8" s="974"/>
      <c r="AB8" s="975"/>
    </row>
    <row r="9" spans="2:29" ht="34.5" customHeight="1" x14ac:dyDescent="0.15">
      <c r="B9" s="988"/>
      <c r="C9" s="986"/>
      <c r="D9" s="988"/>
      <c r="E9" s="987"/>
      <c r="F9" s="409" t="s">
        <v>74</v>
      </c>
      <c r="G9" s="410" t="s">
        <v>75</v>
      </c>
      <c r="H9" s="987"/>
      <c r="I9" s="987"/>
      <c r="J9" s="986"/>
      <c r="K9" s="993"/>
      <c r="L9" s="986"/>
      <c r="O9" s="983" t="s">
        <v>268</v>
      </c>
      <c r="P9" s="984"/>
      <c r="Q9" s="984"/>
      <c r="R9" s="984"/>
      <c r="S9" s="984"/>
      <c r="T9" s="984"/>
      <c r="U9" s="984"/>
      <c r="V9" s="984"/>
      <c r="W9" s="984"/>
      <c r="X9" s="984"/>
      <c r="Y9" s="984"/>
      <c r="Z9" s="984"/>
      <c r="AA9" s="984"/>
      <c r="AB9" s="985"/>
    </row>
    <row r="10" spans="2:29" s="98" customFormat="1" ht="48" customHeight="1" x14ac:dyDescent="0.15">
      <c r="B10" s="970">
        <v>1</v>
      </c>
      <c r="C10" s="966"/>
      <c r="D10" s="971"/>
      <c r="E10" s="971"/>
      <c r="F10" s="971"/>
      <c r="G10" s="971"/>
      <c r="H10" s="972"/>
      <c r="I10" s="971"/>
      <c r="J10" s="407"/>
      <c r="K10" s="966"/>
      <c r="L10" s="407"/>
      <c r="M10" s="464">
        <f>COUNTIF(L10:L12,"*")</f>
        <v>0</v>
      </c>
      <c r="N10" s="464">
        <f>IF(SUM(M10:M14)&gt;0,1,0)</f>
        <v>0</v>
      </c>
      <c r="O10" s="587" t="s">
        <v>212</v>
      </c>
      <c r="P10" s="588"/>
      <c r="Q10" s="588"/>
      <c r="R10" s="588"/>
      <c r="S10" s="588"/>
      <c r="T10" s="588"/>
      <c r="U10" s="588"/>
      <c r="V10" s="588"/>
      <c r="W10" s="588"/>
      <c r="X10" s="588"/>
      <c r="Y10" s="588"/>
      <c r="Z10" s="588"/>
      <c r="AA10" s="588"/>
      <c r="AB10" s="589"/>
      <c r="AC10" s="151"/>
    </row>
    <row r="11" spans="2:29" s="98" customFormat="1" ht="48" customHeight="1" x14ac:dyDescent="0.15">
      <c r="B11" s="970"/>
      <c r="C11" s="966"/>
      <c r="D11" s="971"/>
      <c r="E11" s="971"/>
      <c r="F11" s="971"/>
      <c r="G11" s="971"/>
      <c r="H11" s="972"/>
      <c r="I11" s="971"/>
      <c r="J11" s="407"/>
      <c r="K11" s="966"/>
      <c r="L11" s="407"/>
      <c r="M11" s="464"/>
      <c r="N11" s="464"/>
      <c r="O11" s="587" t="s">
        <v>219</v>
      </c>
      <c r="P11" s="588"/>
      <c r="Q11" s="588"/>
      <c r="R11" s="588"/>
      <c r="S11" s="588"/>
      <c r="T11" s="588"/>
      <c r="U11" s="588"/>
      <c r="V11" s="588"/>
      <c r="W11" s="588"/>
      <c r="X11" s="588"/>
      <c r="Y11" s="588"/>
      <c r="Z11" s="588"/>
      <c r="AA11" s="588"/>
      <c r="AB11" s="589"/>
      <c r="AC11" s="151"/>
    </row>
    <row r="12" spans="2:29" s="98" customFormat="1" ht="48" customHeight="1" x14ac:dyDescent="0.15">
      <c r="B12" s="970"/>
      <c r="C12" s="966"/>
      <c r="D12" s="971"/>
      <c r="E12" s="971"/>
      <c r="F12" s="971"/>
      <c r="G12" s="971"/>
      <c r="H12" s="972"/>
      <c r="I12" s="971"/>
      <c r="J12" s="407"/>
      <c r="K12" s="966"/>
      <c r="L12" s="407"/>
      <c r="M12" s="464"/>
      <c r="N12" s="464"/>
      <c r="O12" s="590" t="s">
        <v>535</v>
      </c>
      <c r="P12" s="591"/>
      <c r="Q12" s="591"/>
      <c r="R12" s="591"/>
      <c r="S12" s="591"/>
      <c r="T12" s="591"/>
      <c r="U12" s="591"/>
      <c r="V12" s="591"/>
      <c r="W12" s="591"/>
      <c r="X12" s="591"/>
      <c r="Y12" s="591"/>
      <c r="Z12" s="591"/>
      <c r="AA12" s="591"/>
      <c r="AB12" s="592"/>
      <c r="AC12" s="151"/>
    </row>
    <row r="13" spans="2:29" s="98" customFormat="1" ht="48" customHeight="1" x14ac:dyDescent="0.15">
      <c r="B13" s="970"/>
      <c r="C13" s="966"/>
      <c r="D13" s="971"/>
      <c r="E13" s="971"/>
      <c r="F13" s="971"/>
      <c r="G13" s="971"/>
      <c r="H13" s="972"/>
      <c r="I13" s="971"/>
      <c r="J13" s="406" t="s">
        <v>378</v>
      </c>
      <c r="K13" s="966"/>
      <c r="L13" s="406" t="s">
        <v>378</v>
      </c>
      <c r="M13" s="464"/>
      <c r="N13" s="464"/>
      <c r="O13" s="412"/>
      <c r="P13" s="411"/>
      <c r="Q13" s="411"/>
      <c r="R13" s="411"/>
      <c r="S13" s="411"/>
      <c r="T13" s="411"/>
      <c r="U13" s="411"/>
      <c r="V13" s="411"/>
      <c r="W13" s="411"/>
      <c r="X13" s="411"/>
      <c r="Y13" s="411"/>
      <c r="Z13" s="411"/>
      <c r="AA13" s="411"/>
      <c r="AB13" s="411"/>
      <c r="AC13" s="151"/>
    </row>
    <row r="14" spans="2:29" s="98" customFormat="1" ht="48" customHeight="1" x14ac:dyDescent="0.15">
      <c r="B14" s="970"/>
      <c r="C14" s="966"/>
      <c r="D14" s="971"/>
      <c r="E14" s="971"/>
      <c r="F14" s="971"/>
      <c r="G14" s="971"/>
      <c r="H14" s="972"/>
      <c r="I14" s="971"/>
      <c r="J14" s="408"/>
      <c r="K14" s="966"/>
      <c r="L14" s="408"/>
      <c r="M14" s="464">
        <f>COUNTIF(L14,"*")</f>
        <v>0</v>
      </c>
      <c r="N14" s="465"/>
      <c r="O14" s="412"/>
      <c r="P14" s="411"/>
      <c r="Q14" s="411"/>
      <c r="R14" s="411"/>
      <c r="S14" s="411"/>
      <c r="T14" s="411"/>
      <c r="U14" s="411"/>
      <c r="V14" s="411"/>
      <c r="W14" s="411"/>
      <c r="X14" s="411"/>
      <c r="Y14" s="411"/>
      <c r="Z14" s="411"/>
      <c r="AA14" s="411"/>
      <c r="AB14" s="411"/>
      <c r="AC14" s="151"/>
    </row>
    <row r="15" spans="2:29" s="98" customFormat="1" ht="48" customHeight="1" x14ac:dyDescent="0.15">
      <c r="B15" s="970">
        <v>2</v>
      </c>
      <c r="C15" s="966"/>
      <c r="D15" s="971"/>
      <c r="E15" s="971"/>
      <c r="F15" s="971"/>
      <c r="G15" s="971"/>
      <c r="H15" s="972"/>
      <c r="I15" s="971"/>
      <c r="J15" s="407"/>
      <c r="K15" s="966"/>
      <c r="L15" s="407"/>
      <c r="M15" s="464">
        <f>COUNTIF(L15:L17,"*")</f>
        <v>0</v>
      </c>
      <c r="N15" s="464">
        <f>IF(SUM(M15:M19)&gt;0,1,0)</f>
        <v>0</v>
      </c>
      <c r="O15" s="412"/>
      <c r="P15" s="411"/>
      <c r="Q15" s="411"/>
      <c r="R15" s="411"/>
      <c r="S15" s="411"/>
      <c r="T15" s="411"/>
      <c r="U15" s="411"/>
      <c r="V15" s="411"/>
      <c r="W15" s="411"/>
      <c r="X15" s="411"/>
      <c r="Y15" s="411"/>
      <c r="Z15" s="411"/>
      <c r="AA15" s="411"/>
      <c r="AB15" s="411"/>
      <c r="AC15" s="151"/>
    </row>
    <row r="16" spans="2:29" s="98" customFormat="1" ht="48" customHeight="1" x14ac:dyDescent="0.15">
      <c r="B16" s="970"/>
      <c r="C16" s="966"/>
      <c r="D16" s="971"/>
      <c r="E16" s="971"/>
      <c r="F16" s="971"/>
      <c r="G16" s="971"/>
      <c r="H16" s="972"/>
      <c r="I16" s="971"/>
      <c r="J16" s="407"/>
      <c r="K16" s="966"/>
      <c r="L16" s="407"/>
      <c r="M16" s="464"/>
      <c r="N16" s="464"/>
      <c r="O16" s="412"/>
      <c r="P16" s="411"/>
      <c r="Q16" s="411"/>
      <c r="R16" s="411"/>
      <c r="S16" s="411"/>
      <c r="T16" s="411"/>
      <c r="U16" s="411"/>
      <c r="V16" s="411"/>
      <c r="W16" s="411"/>
      <c r="X16" s="411"/>
      <c r="Y16" s="411"/>
      <c r="Z16" s="411"/>
      <c r="AA16" s="411"/>
      <c r="AB16" s="411"/>
      <c r="AC16" s="151"/>
    </row>
    <row r="17" spans="2:29" s="98" customFormat="1" ht="48" customHeight="1" x14ac:dyDescent="0.15">
      <c r="B17" s="970"/>
      <c r="C17" s="966"/>
      <c r="D17" s="971"/>
      <c r="E17" s="971"/>
      <c r="F17" s="971"/>
      <c r="G17" s="971"/>
      <c r="H17" s="972"/>
      <c r="I17" s="971"/>
      <c r="J17" s="407"/>
      <c r="K17" s="966"/>
      <c r="L17" s="407"/>
      <c r="M17" s="464"/>
      <c r="N17" s="464"/>
      <c r="O17" s="412"/>
      <c r="P17" s="411"/>
      <c r="Q17" s="411"/>
      <c r="R17" s="411"/>
      <c r="S17" s="411"/>
      <c r="T17" s="411"/>
      <c r="U17" s="411"/>
      <c r="V17" s="411"/>
      <c r="W17" s="411"/>
      <c r="X17" s="411"/>
      <c r="Y17" s="411"/>
      <c r="Z17" s="411"/>
      <c r="AA17" s="411"/>
      <c r="AB17" s="411"/>
      <c r="AC17" s="151"/>
    </row>
    <row r="18" spans="2:29" s="98" customFormat="1" ht="48" customHeight="1" x14ac:dyDescent="0.15">
      <c r="B18" s="970"/>
      <c r="C18" s="966"/>
      <c r="D18" s="971"/>
      <c r="E18" s="971"/>
      <c r="F18" s="971"/>
      <c r="G18" s="971"/>
      <c r="H18" s="972"/>
      <c r="I18" s="971"/>
      <c r="J18" s="406" t="s">
        <v>378</v>
      </c>
      <c r="K18" s="966"/>
      <c r="L18" s="406" t="s">
        <v>378</v>
      </c>
      <c r="M18" s="464"/>
      <c r="N18" s="464"/>
      <c r="O18" s="412"/>
      <c r="P18" s="411"/>
      <c r="Q18" s="411"/>
      <c r="R18" s="411"/>
      <c r="S18" s="411"/>
      <c r="T18" s="411"/>
      <c r="U18" s="411"/>
      <c r="V18" s="411"/>
      <c r="W18" s="411"/>
      <c r="X18" s="411"/>
      <c r="Y18" s="411"/>
      <c r="Z18" s="411"/>
      <c r="AA18" s="411"/>
      <c r="AB18" s="411"/>
      <c r="AC18" s="151"/>
    </row>
    <row r="19" spans="2:29" s="98" customFormat="1" ht="48" customHeight="1" x14ac:dyDescent="0.15">
      <c r="B19" s="970"/>
      <c r="C19" s="966"/>
      <c r="D19" s="971"/>
      <c r="E19" s="971"/>
      <c r="F19" s="971"/>
      <c r="G19" s="971"/>
      <c r="H19" s="972"/>
      <c r="I19" s="971"/>
      <c r="J19" s="408"/>
      <c r="K19" s="966"/>
      <c r="L19" s="408"/>
      <c r="M19" s="464">
        <f>COUNTIF(L19,"*")</f>
        <v>0</v>
      </c>
      <c r="N19" s="465"/>
      <c r="O19" s="412"/>
      <c r="P19" s="411"/>
      <c r="Q19" s="411"/>
      <c r="R19" s="411"/>
      <c r="S19" s="411"/>
      <c r="T19" s="411"/>
      <c r="U19" s="411"/>
      <c r="V19" s="411"/>
      <c r="W19" s="411"/>
      <c r="X19" s="411"/>
      <c r="Y19" s="411"/>
      <c r="Z19" s="411"/>
      <c r="AA19" s="411"/>
      <c r="AB19" s="411"/>
      <c r="AC19" s="151"/>
    </row>
    <row r="20" spans="2:29" s="98" customFormat="1" ht="48" customHeight="1" x14ac:dyDescent="0.15">
      <c r="B20" s="970">
        <v>3</v>
      </c>
      <c r="C20" s="966"/>
      <c r="D20" s="971"/>
      <c r="E20" s="971"/>
      <c r="F20" s="971"/>
      <c r="G20" s="971"/>
      <c r="H20" s="972"/>
      <c r="I20" s="971"/>
      <c r="J20" s="407"/>
      <c r="K20" s="966"/>
      <c r="L20" s="407"/>
      <c r="M20" s="464">
        <f>COUNTIF(L20:L22,"*")</f>
        <v>0</v>
      </c>
      <c r="N20" s="464">
        <f>IF(SUM(M20:M24)&gt;0,1,0)</f>
        <v>0</v>
      </c>
      <c r="O20" s="412"/>
      <c r="P20" s="411"/>
      <c r="Q20" s="411"/>
      <c r="R20" s="411"/>
      <c r="S20" s="411"/>
      <c r="T20" s="411"/>
      <c r="U20" s="411"/>
      <c r="V20" s="411"/>
      <c r="W20" s="411"/>
      <c r="X20" s="411"/>
      <c r="Y20" s="411"/>
      <c r="Z20" s="411"/>
      <c r="AA20" s="411"/>
      <c r="AB20" s="411"/>
      <c r="AC20" s="151"/>
    </row>
    <row r="21" spans="2:29" s="98" customFormat="1" ht="48" customHeight="1" x14ac:dyDescent="0.15">
      <c r="B21" s="970"/>
      <c r="C21" s="966"/>
      <c r="D21" s="971"/>
      <c r="E21" s="971"/>
      <c r="F21" s="971"/>
      <c r="G21" s="971"/>
      <c r="H21" s="972"/>
      <c r="I21" s="971"/>
      <c r="J21" s="407"/>
      <c r="K21" s="966"/>
      <c r="L21" s="407"/>
      <c r="M21" s="464"/>
      <c r="N21" s="464"/>
      <c r="O21" s="412"/>
      <c r="P21" s="411"/>
      <c r="Q21" s="411"/>
      <c r="R21" s="411"/>
      <c r="S21" s="411"/>
      <c r="T21" s="411"/>
      <c r="U21" s="411"/>
      <c r="V21" s="411"/>
      <c r="W21" s="411"/>
      <c r="X21" s="411"/>
      <c r="Y21" s="411"/>
      <c r="Z21" s="411"/>
      <c r="AA21" s="411"/>
      <c r="AB21" s="411"/>
      <c r="AC21" s="151"/>
    </row>
    <row r="22" spans="2:29" s="98" customFormat="1" ht="48" customHeight="1" x14ac:dyDescent="0.15">
      <c r="B22" s="970"/>
      <c r="C22" s="966"/>
      <c r="D22" s="971"/>
      <c r="E22" s="971"/>
      <c r="F22" s="971"/>
      <c r="G22" s="971"/>
      <c r="H22" s="972"/>
      <c r="I22" s="971"/>
      <c r="J22" s="407"/>
      <c r="K22" s="966"/>
      <c r="L22" s="407"/>
      <c r="M22" s="464"/>
      <c r="N22" s="464"/>
      <c r="O22" s="412"/>
      <c r="P22" s="411"/>
      <c r="Q22" s="411"/>
      <c r="R22" s="411"/>
      <c r="S22" s="411"/>
      <c r="T22" s="411"/>
      <c r="U22" s="411"/>
      <c r="V22" s="411"/>
      <c r="W22" s="411"/>
      <c r="X22" s="411"/>
      <c r="Y22" s="411"/>
      <c r="Z22" s="411"/>
      <c r="AA22" s="411"/>
      <c r="AB22" s="411"/>
      <c r="AC22" s="151"/>
    </row>
    <row r="23" spans="2:29" s="98" customFormat="1" ht="48" customHeight="1" x14ac:dyDescent="0.15">
      <c r="B23" s="970"/>
      <c r="C23" s="966"/>
      <c r="D23" s="971"/>
      <c r="E23" s="971"/>
      <c r="F23" s="971"/>
      <c r="G23" s="971"/>
      <c r="H23" s="972"/>
      <c r="I23" s="971"/>
      <c r="J23" s="406" t="s">
        <v>378</v>
      </c>
      <c r="K23" s="966"/>
      <c r="L23" s="406" t="s">
        <v>378</v>
      </c>
      <c r="M23" s="464"/>
      <c r="N23" s="464"/>
      <c r="O23" s="412"/>
      <c r="P23" s="411"/>
      <c r="Q23" s="411"/>
      <c r="R23" s="411"/>
      <c r="S23" s="411"/>
      <c r="T23" s="411"/>
      <c r="U23" s="411"/>
      <c r="V23" s="411"/>
      <c r="W23" s="411"/>
      <c r="X23" s="411"/>
      <c r="Y23" s="411"/>
      <c r="Z23" s="411"/>
      <c r="AA23" s="411"/>
      <c r="AB23" s="411"/>
      <c r="AC23" s="151"/>
    </row>
    <row r="24" spans="2:29" s="98" customFormat="1" ht="48" customHeight="1" x14ac:dyDescent="0.15">
      <c r="B24" s="970"/>
      <c r="C24" s="966"/>
      <c r="D24" s="971"/>
      <c r="E24" s="971"/>
      <c r="F24" s="971"/>
      <c r="G24" s="971"/>
      <c r="H24" s="972"/>
      <c r="I24" s="971"/>
      <c r="J24" s="408"/>
      <c r="K24" s="966"/>
      <c r="L24" s="408"/>
      <c r="M24" s="464">
        <f>COUNTIF(L24,"*")</f>
        <v>0</v>
      </c>
      <c r="N24" s="465"/>
      <c r="O24" s="412"/>
      <c r="P24" s="411"/>
      <c r="Q24" s="411"/>
      <c r="R24" s="411"/>
      <c r="S24" s="411"/>
      <c r="T24" s="411"/>
      <c r="U24" s="411"/>
      <c r="V24" s="411"/>
      <c r="W24" s="411"/>
      <c r="X24" s="411"/>
      <c r="Y24" s="411"/>
      <c r="Z24" s="411"/>
      <c r="AA24" s="411"/>
      <c r="AB24" s="411"/>
      <c r="AC24" s="151"/>
    </row>
    <row r="25" spans="2:29" s="98" customFormat="1" ht="48" customHeight="1" x14ac:dyDescent="0.15">
      <c r="B25" s="970">
        <v>4</v>
      </c>
      <c r="C25" s="966"/>
      <c r="D25" s="971"/>
      <c r="E25" s="971"/>
      <c r="F25" s="971"/>
      <c r="G25" s="971"/>
      <c r="H25" s="972"/>
      <c r="I25" s="971"/>
      <c r="J25" s="407"/>
      <c r="K25" s="966"/>
      <c r="L25" s="407"/>
      <c r="M25" s="464">
        <f>COUNTIF(L25:L27,"*")</f>
        <v>0</v>
      </c>
      <c r="N25" s="464">
        <f>IF(SUM(M25:M29)&gt;0,1,0)</f>
        <v>0</v>
      </c>
      <c r="O25" s="412"/>
      <c r="P25" s="411"/>
      <c r="Q25" s="411"/>
      <c r="R25" s="411"/>
      <c r="S25" s="411"/>
      <c r="T25" s="411"/>
      <c r="U25" s="411"/>
      <c r="V25" s="411"/>
      <c r="W25" s="411"/>
      <c r="X25" s="411"/>
      <c r="Y25" s="411"/>
      <c r="Z25" s="411"/>
      <c r="AA25" s="411"/>
      <c r="AB25" s="411"/>
      <c r="AC25" s="151"/>
    </row>
    <row r="26" spans="2:29" s="98" customFormat="1" ht="48" customHeight="1" x14ac:dyDescent="0.15">
      <c r="B26" s="970"/>
      <c r="C26" s="966"/>
      <c r="D26" s="971"/>
      <c r="E26" s="971"/>
      <c r="F26" s="971"/>
      <c r="G26" s="971"/>
      <c r="H26" s="972"/>
      <c r="I26" s="971"/>
      <c r="J26" s="407"/>
      <c r="K26" s="966"/>
      <c r="L26" s="407"/>
      <c r="M26" s="464"/>
      <c r="N26" s="464"/>
      <c r="O26" s="412"/>
      <c r="P26" s="411"/>
      <c r="Q26" s="411"/>
      <c r="R26" s="411"/>
      <c r="S26" s="411"/>
      <c r="T26" s="411"/>
      <c r="U26" s="411"/>
      <c r="V26" s="411"/>
      <c r="W26" s="411"/>
      <c r="X26" s="411"/>
      <c r="Y26" s="411"/>
      <c r="Z26" s="411"/>
      <c r="AA26" s="411"/>
      <c r="AB26" s="411"/>
      <c r="AC26" s="151"/>
    </row>
    <row r="27" spans="2:29" s="98" customFormat="1" ht="48" customHeight="1" x14ac:dyDescent="0.15">
      <c r="B27" s="970"/>
      <c r="C27" s="966"/>
      <c r="D27" s="971"/>
      <c r="E27" s="971"/>
      <c r="F27" s="971"/>
      <c r="G27" s="971"/>
      <c r="H27" s="972"/>
      <c r="I27" s="971"/>
      <c r="J27" s="407"/>
      <c r="K27" s="966"/>
      <c r="L27" s="407"/>
      <c r="M27" s="464"/>
      <c r="N27" s="464"/>
      <c r="O27" s="412"/>
      <c r="P27" s="411"/>
      <c r="Q27" s="411"/>
      <c r="R27" s="411"/>
      <c r="S27" s="411"/>
      <c r="T27" s="411"/>
      <c r="U27" s="411"/>
      <c r="V27" s="411"/>
      <c r="W27" s="411"/>
      <c r="X27" s="411"/>
      <c r="Y27" s="411"/>
      <c r="Z27" s="411"/>
      <c r="AA27" s="411"/>
      <c r="AB27" s="411"/>
      <c r="AC27" s="151"/>
    </row>
    <row r="28" spans="2:29" s="98" customFormat="1" ht="48" customHeight="1" x14ac:dyDescent="0.15">
      <c r="B28" s="970"/>
      <c r="C28" s="966"/>
      <c r="D28" s="971"/>
      <c r="E28" s="971"/>
      <c r="F28" s="971"/>
      <c r="G28" s="971"/>
      <c r="H28" s="972"/>
      <c r="I28" s="971"/>
      <c r="J28" s="406" t="s">
        <v>378</v>
      </c>
      <c r="K28" s="966"/>
      <c r="L28" s="406" t="s">
        <v>378</v>
      </c>
      <c r="M28" s="464"/>
      <c r="N28" s="464"/>
      <c r="O28" s="412"/>
      <c r="P28" s="411"/>
      <c r="Q28" s="411"/>
      <c r="R28" s="411"/>
      <c r="S28" s="411"/>
      <c r="T28" s="411"/>
      <c r="U28" s="411"/>
      <c r="V28" s="411"/>
      <c r="W28" s="411"/>
      <c r="X28" s="411"/>
      <c r="Y28" s="411"/>
      <c r="Z28" s="411"/>
      <c r="AA28" s="411"/>
      <c r="AB28" s="411"/>
      <c r="AC28" s="151"/>
    </row>
    <row r="29" spans="2:29" s="98" customFormat="1" ht="48" customHeight="1" x14ac:dyDescent="0.15">
      <c r="B29" s="970"/>
      <c r="C29" s="966"/>
      <c r="D29" s="971"/>
      <c r="E29" s="971"/>
      <c r="F29" s="971"/>
      <c r="G29" s="971"/>
      <c r="H29" s="972"/>
      <c r="I29" s="971"/>
      <c r="J29" s="408"/>
      <c r="K29" s="966"/>
      <c r="L29" s="408"/>
      <c r="M29" s="464">
        <f>COUNTIF(L29,"*")</f>
        <v>0</v>
      </c>
      <c r="N29" s="465"/>
      <c r="O29" s="412"/>
      <c r="P29" s="411"/>
      <c r="Q29" s="411"/>
      <c r="R29" s="411"/>
      <c r="S29" s="411"/>
      <c r="T29" s="411"/>
      <c r="U29" s="411"/>
      <c r="V29" s="411"/>
      <c r="W29" s="411"/>
      <c r="X29" s="411"/>
      <c r="Y29" s="411"/>
      <c r="Z29" s="411"/>
      <c r="AA29" s="411"/>
      <c r="AB29" s="411"/>
      <c r="AC29" s="151"/>
    </row>
    <row r="30" spans="2:29" s="98" customFormat="1" ht="48" customHeight="1" x14ac:dyDescent="0.15">
      <c r="B30" s="970">
        <v>5</v>
      </c>
      <c r="C30" s="966"/>
      <c r="D30" s="971"/>
      <c r="E30" s="971"/>
      <c r="F30" s="971"/>
      <c r="G30" s="971"/>
      <c r="H30" s="972"/>
      <c r="I30" s="971"/>
      <c r="J30" s="407"/>
      <c r="K30" s="966"/>
      <c r="L30" s="407"/>
      <c r="M30" s="464">
        <f>COUNTIF(L30:L32,"*")</f>
        <v>0</v>
      </c>
      <c r="N30" s="464">
        <f>IF(SUM(M30:M34)&gt;0,1,0)</f>
        <v>0</v>
      </c>
      <c r="O30" s="412"/>
      <c r="P30" s="411"/>
      <c r="Q30" s="411"/>
      <c r="R30" s="411"/>
      <c r="S30" s="411"/>
      <c r="T30" s="411"/>
      <c r="U30" s="411"/>
      <c r="V30" s="411"/>
      <c r="W30" s="411"/>
      <c r="X30" s="411"/>
      <c r="Y30" s="411"/>
      <c r="Z30" s="411"/>
      <c r="AA30" s="411"/>
      <c r="AB30" s="411"/>
      <c r="AC30" s="151"/>
    </row>
    <row r="31" spans="2:29" s="98" customFormat="1" ht="48" customHeight="1" x14ac:dyDescent="0.15">
      <c r="B31" s="970"/>
      <c r="C31" s="966"/>
      <c r="D31" s="971"/>
      <c r="E31" s="971"/>
      <c r="F31" s="971"/>
      <c r="G31" s="971"/>
      <c r="H31" s="972"/>
      <c r="I31" s="971"/>
      <c r="J31" s="407"/>
      <c r="K31" s="966"/>
      <c r="L31" s="407"/>
      <c r="M31" s="464"/>
      <c r="N31" s="464"/>
      <c r="O31" s="412"/>
      <c r="P31" s="411"/>
      <c r="Q31" s="411"/>
      <c r="R31" s="411"/>
      <c r="S31" s="411"/>
      <c r="T31" s="411"/>
      <c r="U31" s="411"/>
      <c r="V31" s="411"/>
      <c r="W31" s="411"/>
      <c r="X31" s="411"/>
      <c r="Y31" s="411"/>
      <c r="Z31" s="411"/>
      <c r="AA31" s="411"/>
      <c r="AB31" s="411"/>
      <c r="AC31" s="151"/>
    </row>
    <row r="32" spans="2:29" s="98" customFormat="1" ht="48" customHeight="1" x14ac:dyDescent="0.15">
      <c r="B32" s="970"/>
      <c r="C32" s="966"/>
      <c r="D32" s="971"/>
      <c r="E32" s="971"/>
      <c r="F32" s="971"/>
      <c r="G32" s="971"/>
      <c r="H32" s="972"/>
      <c r="I32" s="971"/>
      <c r="J32" s="407"/>
      <c r="K32" s="966"/>
      <c r="L32" s="407"/>
      <c r="M32" s="464"/>
      <c r="N32" s="464"/>
      <c r="O32" s="412"/>
      <c r="P32" s="411"/>
      <c r="Q32" s="411"/>
      <c r="R32" s="411"/>
      <c r="S32" s="411"/>
      <c r="T32" s="411"/>
      <c r="U32" s="411"/>
      <c r="V32" s="411"/>
      <c r="W32" s="411"/>
      <c r="X32" s="411"/>
      <c r="Y32" s="411"/>
      <c r="Z32" s="411"/>
      <c r="AA32" s="411"/>
      <c r="AB32" s="411"/>
      <c r="AC32" s="151"/>
    </row>
    <row r="33" spans="2:29" s="98" customFormat="1" ht="48" customHeight="1" x14ac:dyDescent="0.15">
      <c r="B33" s="970"/>
      <c r="C33" s="966"/>
      <c r="D33" s="971"/>
      <c r="E33" s="971"/>
      <c r="F33" s="971"/>
      <c r="G33" s="971"/>
      <c r="H33" s="972"/>
      <c r="I33" s="971"/>
      <c r="J33" s="406" t="s">
        <v>378</v>
      </c>
      <c r="K33" s="966"/>
      <c r="L33" s="406" t="s">
        <v>378</v>
      </c>
      <c r="M33" s="464"/>
      <c r="N33" s="464"/>
      <c r="O33" s="412"/>
      <c r="P33" s="411"/>
      <c r="Q33" s="411"/>
      <c r="R33" s="411"/>
      <c r="S33" s="411"/>
      <c r="T33" s="411"/>
      <c r="U33" s="411"/>
      <c r="V33" s="411"/>
      <c r="W33" s="411"/>
      <c r="X33" s="411"/>
      <c r="Y33" s="411"/>
      <c r="Z33" s="411"/>
      <c r="AA33" s="411"/>
      <c r="AB33" s="411"/>
      <c r="AC33" s="151"/>
    </row>
    <row r="34" spans="2:29" s="98" customFormat="1" ht="48" customHeight="1" x14ac:dyDescent="0.15">
      <c r="B34" s="970"/>
      <c r="C34" s="966"/>
      <c r="D34" s="971"/>
      <c r="E34" s="971"/>
      <c r="F34" s="971"/>
      <c r="G34" s="971"/>
      <c r="H34" s="972"/>
      <c r="I34" s="971"/>
      <c r="J34" s="408"/>
      <c r="K34" s="966"/>
      <c r="L34" s="408"/>
      <c r="M34" s="464">
        <f>COUNTIF(L34,"*")</f>
        <v>0</v>
      </c>
      <c r="N34" s="465"/>
      <c r="O34" s="412"/>
      <c r="P34" s="411"/>
      <c r="Q34" s="411"/>
      <c r="R34" s="411"/>
      <c r="S34" s="411"/>
      <c r="T34" s="411"/>
      <c r="U34" s="411"/>
      <c r="V34" s="411"/>
      <c r="W34" s="411"/>
      <c r="X34" s="411"/>
      <c r="Y34" s="411"/>
      <c r="Z34" s="411"/>
      <c r="AA34" s="411"/>
      <c r="AB34" s="411"/>
      <c r="AC34" s="151"/>
    </row>
    <row r="35" spans="2:29" s="98" customFormat="1" ht="48" customHeight="1" x14ac:dyDescent="0.15">
      <c r="B35" s="970">
        <v>6</v>
      </c>
      <c r="C35" s="966"/>
      <c r="D35" s="971"/>
      <c r="E35" s="971"/>
      <c r="F35" s="971"/>
      <c r="G35" s="971"/>
      <c r="H35" s="972"/>
      <c r="I35" s="971"/>
      <c r="J35" s="407"/>
      <c r="K35" s="966"/>
      <c r="L35" s="407"/>
      <c r="M35" s="464">
        <f>COUNTIF(L35:L37,"*")</f>
        <v>0</v>
      </c>
      <c r="N35" s="464">
        <f>IF(SUM(M35:M39)&gt;0,1,0)</f>
        <v>0</v>
      </c>
      <c r="O35" s="412"/>
      <c r="P35" s="411"/>
      <c r="Q35" s="411"/>
      <c r="R35" s="411"/>
      <c r="S35" s="411"/>
      <c r="T35" s="411"/>
      <c r="U35" s="411"/>
      <c r="V35" s="411"/>
      <c r="W35" s="411"/>
      <c r="X35" s="411"/>
      <c r="Y35" s="411"/>
      <c r="Z35" s="411"/>
      <c r="AA35" s="411"/>
      <c r="AB35" s="411"/>
      <c r="AC35" s="151"/>
    </row>
    <row r="36" spans="2:29" s="98" customFormat="1" ht="48" customHeight="1" x14ac:dyDescent="0.15">
      <c r="B36" s="970"/>
      <c r="C36" s="966"/>
      <c r="D36" s="971"/>
      <c r="E36" s="971"/>
      <c r="F36" s="971"/>
      <c r="G36" s="971"/>
      <c r="H36" s="972"/>
      <c r="I36" s="971"/>
      <c r="J36" s="407"/>
      <c r="K36" s="966"/>
      <c r="L36" s="407"/>
      <c r="M36" s="464"/>
      <c r="N36" s="464"/>
      <c r="O36" s="412"/>
      <c r="P36" s="411"/>
      <c r="Q36" s="411"/>
      <c r="R36" s="411"/>
      <c r="S36" s="411"/>
      <c r="T36" s="411"/>
      <c r="U36" s="411"/>
      <c r="V36" s="411"/>
      <c r="W36" s="411"/>
      <c r="X36" s="411"/>
      <c r="Y36" s="411"/>
      <c r="Z36" s="411"/>
      <c r="AA36" s="411"/>
      <c r="AB36" s="411"/>
      <c r="AC36" s="151"/>
    </row>
    <row r="37" spans="2:29" s="98" customFormat="1" ht="48" customHeight="1" x14ac:dyDescent="0.15">
      <c r="B37" s="970"/>
      <c r="C37" s="966"/>
      <c r="D37" s="971"/>
      <c r="E37" s="971"/>
      <c r="F37" s="971"/>
      <c r="G37" s="971"/>
      <c r="H37" s="972"/>
      <c r="I37" s="971"/>
      <c r="J37" s="407"/>
      <c r="K37" s="966"/>
      <c r="L37" s="407"/>
      <c r="M37" s="464"/>
      <c r="N37" s="464"/>
      <c r="O37" s="412"/>
      <c r="P37" s="411"/>
      <c r="Q37" s="411"/>
      <c r="R37" s="411"/>
      <c r="S37" s="411"/>
      <c r="T37" s="411"/>
      <c r="U37" s="411"/>
      <c r="V37" s="411"/>
      <c r="W37" s="411"/>
      <c r="X37" s="411"/>
      <c r="Y37" s="411"/>
      <c r="Z37" s="411"/>
      <c r="AA37" s="411"/>
      <c r="AB37" s="411"/>
      <c r="AC37" s="151"/>
    </row>
    <row r="38" spans="2:29" s="98" customFormat="1" ht="48" customHeight="1" x14ac:dyDescent="0.15">
      <c r="B38" s="970"/>
      <c r="C38" s="966"/>
      <c r="D38" s="971"/>
      <c r="E38" s="971"/>
      <c r="F38" s="971"/>
      <c r="G38" s="971"/>
      <c r="H38" s="972"/>
      <c r="I38" s="971"/>
      <c r="J38" s="406" t="s">
        <v>378</v>
      </c>
      <c r="K38" s="966"/>
      <c r="L38" s="406" t="s">
        <v>378</v>
      </c>
      <c r="M38" s="464"/>
      <c r="N38" s="464"/>
      <c r="O38" s="412"/>
      <c r="P38" s="411"/>
      <c r="Q38" s="411"/>
      <c r="R38" s="411"/>
      <c r="S38" s="411"/>
      <c r="T38" s="411"/>
      <c r="U38" s="411"/>
      <c r="V38" s="411"/>
      <c r="W38" s="411"/>
      <c r="X38" s="411"/>
      <c r="Y38" s="411"/>
      <c r="Z38" s="411"/>
      <c r="AA38" s="411"/>
      <c r="AB38" s="411"/>
      <c r="AC38" s="151"/>
    </row>
    <row r="39" spans="2:29" s="98" customFormat="1" ht="48" customHeight="1" x14ac:dyDescent="0.15">
      <c r="B39" s="970"/>
      <c r="C39" s="966"/>
      <c r="D39" s="971"/>
      <c r="E39" s="971"/>
      <c r="F39" s="971"/>
      <c r="G39" s="971"/>
      <c r="H39" s="972"/>
      <c r="I39" s="971"/>
      <c r="J39" s="408"/>
      <c r="K39" s="966"/>
      <c r="L39" s="408"/>
      <c r="M39" s="464">
        <f>COUNTIF(L39,"*")</f>
        <v>0</v>
      </c>
      <c r="N39" s="465"/>
      <c r="O39" s="412"/>
      <c r="P39" s="411"/>
      <c r="Q39" s="411"/>
      <c r="R39" s="411"/>
      <c r="S39" s="411"/>
      <c r="T39" s="411"/>
      <c r="U39" s="411"/>
      <c r="V39" s="411"/>
      <c r="W39" s="411"/>
      <c r="X39" s="411"/>
      <c r="Y39" s="411"/>
      <c r="Z39" s="411"/>
      <c r="AA39" s="411"/>
      <c r="AB39" s="411"/>
      <c r="AC39" s="151"/>
    </row>
    <row r="40" spans="2:29" s="98" customFormat="1" ht="48" customHeight="1" x14ac:dyDescent="0.15">
      <c r="B40" s="970">
        <v>7</v>
      </c>
      <c r="C40" s="966"/>
      <c r="D40" s="971"/>
      <c r="E40" s="971"/>
      <c r="F40" s="971"/>
      <c r="G40" s="971"/>
      <c r="H40" s="972"/>
      <c r="I40" s="971"/>
      <c r="J40" s="407"/>
      <c r="K40" s="966"/>
      <c r="L40" s="407"/>
      <c r="M40" s="464">
        <f>COUNTIF(L40:L42,"*")</f>
        <v>0</v>
      </c>
      <c r="N40" s="464">
        <f>IF(SUM(M40:M44)&gt;0,1,0)</f>
        <v>0</v>
      </c>
      <c r="O40" s="412"/>
      <c r="P40" s="411"/>
      <c r="Q40" s="411"/>
      <c r="R40" s="411"/>
      <c r="S40" s="411"/>
      <c r="T40" s="411"/>
      <c r="U40" s="411"/>
      <c r="V40" s="411"/>
      <c r="W40" s="411"/>
      <c r="X40" s="411"/>
      <c r="Y40" s="411"/>
      <c r="Z40" s="411"/>
      <c r="AA40" s="411"/>
      <c r="AB40" s="411"/>
      <c r="AC40" s="151"/>
    </row>
    <row r="41" spans="2:29" s="98" customFormat="1" ht="48" customHeight="1" x14ac:dyDescent="0.15">
      <c r="B41" s="970"/>
      <c r="C41" s="966"/>
      <c r="D41" s="971"/>
      <c r="E41" s="971"/>
      <c r="F41" s="971"/>
      <c r="G41" s="971"/>
      <c r="H41" s="972"/>
      <c r="I41" s="971"/>
      <c r="J41" s="407"/>
      <c r="K41" s="966"/>
      <c r="L41" s="407"/>
      <c r="M41" s="464"/>
      <c r="N41" s="464"/>
      <c r="O41" s="412"/>
      <c r="P41" s="411"/>
      <c r="Q41" s="411"/>
      <c r="R41" s="411"/>
      <c r="S41" s="411"/>
      <c r="T41" s="411"/>
      <c r="U41" s="411"/>
      <c r="V41" s="411"/>
      <c r="W41" s="411"/>
      <c r="X41" s="411"/>
      <c r="Y41" s="411"/>
      <c r="Z41" s="411"/>
      <c r="AA41" s="411"/>
      <c r="AB41" s="411"/>
      <c r="AC41" s="151"/>
    </row>
    <row r="42" spans="2:29" s="98" customFormat="1" ht="48" customHeight="1" x14ac:dyDescent="0.15">
      <c r="B42" s="970"/>
      <c r="C42" s="966"/>
      <c r="D42" s="971"/>
      <c r="E42" s="971"/>
      <c r="F42" s="971"/>
      <c r="G42" s="971"/>
      <c r="H42" s="972"/>
      <c r="I42" s="971"/>
      <c r="J42" s="407"/>
      <c r="K42" s="966"/>
      <c r="L42" s="407"/>
      <c r="M42" s="464"/>
      <c r="N42" s="464"/>
      <c r="O42" s="412"/>
      <c r="P42" s="411"/>
      <c r="Q42" s="411"/>
      <c r="R42" s="411"/>
      <c r="S42" s="411"/>
      <c r="T42" s="411"/>
      <c r="U42" s="411"/>
      <c r="V42" s="411"/>
      <c r="W42" s="411"/>
      <c r="X42" s="411"/>
      <c r="Y42" s="411"/>
      <c r="Z42" s="411"/>
      <c r="AA42" s="411"/>
      <c r="AB42" s="411"/>
      <c r="AC42" s="151"/>
    </row>
    <row r="43" spans="2:29" s="98" customFormat="1" ht="48" customHeight="1" x14ac:dyDescent="0.15">
      <c r="B43" s="970"/>
      <c r="C43" s="966"/>
      <c r="D43" s="971"/>
      <c r="E43" s="971"/>
      <c r="F43" s="971"/>
      <c r="G43" s="971"/>
      <c r="H43" s="972"/>
      <c r="I43" s="971"/>
      <c r="J43" s="406" t="s">
        <v>378</v>
      </c>
      <c r="K43" s="966"/>
      <c r="L43" s="406" t="s">
        <v>378</v>
      </c>
      <c r="M43" s="464"/>
      <c r="N43" s="464"/>
      <c r="O43" s="412"/>
      <c r="P43" s="411"/>
      <c r="Q43" s="411"/>
      <c r="R43" s="411"/>
      <c r="S43" s="411"/>
      <c r="T43" s="411"/>
      <c r="U43" s="411"/>
      <c r="V43" s="411"/>
      <c r="W43" s="411"/>
      <c r="X43" s="411"/>
      <c r="Y43" s="411"/>
      <c r="Z43" s="411"/>
      <c r="AA43" s="411"/>
      <c r="AB43" s="411"/>
      <c r="AC43" s="151"/>
    </row>
    <row r="44" spans="2:29" s="98" customFormat="1" ht="48" customHeight="1" x14ac:dyDescent="0.15">
      <c r="B44" s="970"/>
      <c r="C44" s="966"/>
      <c r="D44" s="971"/>
      <c r="E44" s="971"/>
      <c r="F44" s="971"/>
      <c r="G44" s="971"/>
      <c r="H44" s="972"/>
      <c r="I44" s="971"/>
      <c r="J44" s="408"/>
      <c r="K44" s="966"/>
      <c r="L44" s="408"/>
      <c r="M44" s="464">
        <f>COUNTIF(L44,"*")</f>
        <v>0</v>
      </c>
      <c r="N44" s="465"/>
      <c r="O44" s="412"/>
      <c r="P44" s="411"/>
      <c r="Q44" s="411"/>
      <c r="R44" s="411"/>
      <c r="S44" s="411"/>
      <c r="T44" s="411"/>
      <c r="U44" s="411"/>
      <c r="V44" s="411"/>
      <c r="W44" s="411"/>
      <c r="X44" s="411"/>
      <c r="Y44" s="411"/>
      <c r="Z44" s="411"/>
      <c r="AA44" s="411"/>
      <c r="AB44" s="411"/>
      <c r="AC44" s="151"/>
    </row>
    <row r="45" spans="2:29" s="98" customFormat="1" ht="48" customHeight="1" x14ac:dyDescent="0.15">
      <c r="B45" s="970">
        <v>8</v>
      </c>
      <c r="C45" s="966"/>
      <c r="D45" s="971"/>
      <c r="E45" s="971"/>
      <c r="F45" s="971"/>
      <c r="G45" s="971"/>
      <c r="H45" s="972"/>
      <c r="I45" s="971"/>
      <c r="J45" s="407"/>
      <c r="K45" s="966"/>
      <c r="L45" s="407"/>
      <c r="M45" s="464">
        <f>COUNTIF(L45:L47,"*")</f>
        <v>0</v>
      </c>
      <c r="N45" s="464">
        <f>IF(SUM(M45:M49)&gt;0,1,0)</f>
        <v>0</v>
      </c>
      <c r="O45" s="412"/>
      <c r="P45" s="411"/>
      <c r="Q45" s="411"/>
      <c r="R45" s="411"/>
      <c r="S45" s="411"/>
      <c r="T45" s="411"/>
      <c r="U45" s="411"/>
      <c r="V45" s="411"/>
      <c r="W45" s="411"/>
      <c r="X45" s="411"/>
      <c r="Y45" s="411"/>
      <c r="Z45" s="411"/>
      <c r="AA45" s="411"/>
      <c r="AB45" s="411"/>
      <c r="AC45" s="151"/>
    </row>
    <row r="46" spans="2:29" s="98" customFormat="1" ht="48" customHeight="1" x14ac:dyDescent="0.15">
      <c r="B46" s="970"/>
      <c r="C46" s="966"/>
      <c r="D46" s="971"/>
      <c r="E46" s="971"/>
      <c r="F46" s="971"/>
      <c r="G46" s="971"/>
      <c r="H46" s="972"/>
      <c r="I46" s="971"/>
      <c r="J46" s="407"/>
      <c r="K46" s="966"/>
      <c r="L46" s="407"/>
      <c r="M46" s="464"/>
      <c r="N46" s="464"/>
      <c r="O46" s="412"/>
      <c r="P46" s="411"/>
      <c r="Q46" s="411"/>
      <c r="R46" s="411"/>
      <c r="S46" s="411"/>
      <c r="T46" s="411"/>
      <c r="U46" s="411"/>
      <c r="V46" s="411"/>
      <c r="W46" s="411"/>
      <c r="X46" s="411"/>
      <c r="Y46" s="411"/>
      <c r="Z46" s="411"/>
      <c r="AA46" s="411"/>
      <c r="AB46" s="411"/>
      <c r="AC46" s="151"/>
    </row>
    <row r="47" spans="2:29" s="98" customFormat="1" ht="48" customHeight="1" x14ac:dyDescent="0.15">
      <c r="B47" s="970"/>
      <c r="C47" s="966"/>
      <c r="D47" s="971"/>
      <c r="E47" s="971"/>
      <c r="F47" s="971"/>
      <c r="G47" s="971"/>
      <c r="H47" s="972"/>
      <c r="I47" s="971"/>
      <c r="J47" s="407"/>
      <c r="K47" s="966"/>
      <c r="L47" s="407"/>
      <c r="M47" s="464"/>
      <c r="N47" s="464"/>
      <c r="O47" s="412"/>
      <c r="P47" s="411"/>
      <c r="Q47" s="411"/>
      <c r="R47" s="411"/>
      <c r="S47" s="411"/>
      <c r="T47" s="411"/>
      <c r="U47" s="411"/>
      <c r="V47" s="411"/>
      <c r="W47" s="411"/>
      <c r="X47" s="411"/>
      <c r="Y47" s="411"/>
      <c r="Z47" s="411"/>
      <c r="AA47" s="411"/>
      <c r="AB47" s="411"/>
      <c r="AC47" s="151"/>
    </row>
    <row r="48" spans="2:29" s="98" customFormat="1" ht="48" customHeight="1" x14ac:dyDescent="0.15">
      <c r="B48" s="970"/>
      <c r="C48" s="966"/>
      <c r="D48" s="971"/>
      <c r="E48" s="971"/>
      <c r="F48" s="971"/>
      <c r="G48" s="971"/>
      <c r="H48" s="972"/>
      <c r="I48" s="971"/>
      <c r="J48" s="406" t="s">
        <v>378</v>
      </c>
      <c r="K48" s="966"/>
      <c r="L48" s="406" t="s">
        <v>378</v>
      </c>
      <c r="M48" s="464"/>
      <c r="N48" s="464"/>
      <c r="O48" s="412"/>
      <c r="P48" s="411"/>
      <c r="Q48" s="411"/>
      <c r="R48" s="411"/>
      <c r="S48" s="411"/>
      <c r="T48" s="411"/>
      <c r="U48" s="411"/>
      <c r="V48" s="411"/>
      <c r="W48" s="411"/>
      <c r="X48" s="411"/>
      <c r="Y48" s="411"/>
      <c r="Z48" s="411"/>
      <c r="AA48" s="411"/>
      <c r="AB48" s="411"/>
      <c r="AC48" s="151"/>
    </row>
    <row r="49" spans="2:29" s="98" customFormat="1" ht="48" customHeight="1" x14ac:dyDescent="0.15">
      <c r="B49" s="970"/>
      <c r="C49" s="966"/>
      <c r="D49" s="971"/>
      <c r="E49" s="971"/>
      <c r="F49" s="971"/>
      <c r="G49" s="971"/>
      <c r="H49" s="972"/>
      <c r="I49" s="971"/>
      <c r="J49" s="408"/>
      <c r="K49" s="966"/>
      <c r="L49" s="408"/>
      <c r="M49" s="464">
        <f>COUNTIF(L49,"*")</f>
        <v>0</v>
      </c>
      <c r="N49" s="465"/>
      <c r="O49" s="412"/>
      <c r="P49" s="411"/>
      <c r="Q49" s="411"/>
      <c r="R49" s="411"/>
      <c r="S49" s="411"/>
      <c r="T49" s="411"/>
      <c r="U49" s="411"/>
      <c r="V49" s="411"/>
      <c r="W49" s="411"/>
      <c r="X49" s="411"/>
      <c r="Y49" s="411"/>
      <c r="Z49" s="411"/>
      <c r="AA49" s="411"/>
      <c r="AB49" s="411"/>
      <c r="AC49" s="151"/>
    </row>
    <row r="50" spans="2:29" s="98" customFormat="1" ht="48" customHeight="1" x14ac:dyDescent="0.15">
      <c r="B50" s="970">
        <v>9</v>
      </c>
      <c r="C50" s="966"/>
      <c r="D50" s="971"/>
      <c r="E50" s="971"/>
      <c r="F50" s="971"/>
      <c r="G50" s="971"/>
      <c r="H50" s="972"/>
      <c r="I50" s="971"/>
      <c r="J50" s="407"/>
      <c r="K50" s="966"/>
      <c r="L50" s="407"/>
      <c r="M50" s="464">
        <f>COUNTIF(L50:L52,"*")</f>
        <v>0</v>
      </c>
      <c r="N50" s="464">
        <f>IF(SUM(M50:M54)&gt;0,1,0)</f>
        <v>0</v>
      </c>
      <c r="O50" s="412"/>
      <c r="P50" s="411"/>
      <c r="Q50" s="411"/>
      <c r="R50" s="411"/>
      <c r="S50" s="411"/>
      <c r="T50" s="411"/>
      <c r="U50" s="411"/>
      <c r="V50" s="411"/>
      <c r="W50" s="411"/>
      <c r="X50" s="411"/>
      <c r="Y50" s="411"/>
      <c r="Z50" s="411"/>
      <c r="AA50" s="411"/>
      <c r="AB50" s="411"/>
      <c r="AC50" s="151"/>
    </row>
    <row r="51" spans="2:29" s="98" customFormat="1" ht="48" customHeight="1" x14ac:dyDescent="0.15">
      <c r="B51" s="970"/>
      <c r="C51" s="966"/>
      <c r="D51" s="971"/>
      <c r="E51" s="971"/>
      <c r="F51" s="971"/>
      <c r="G51" s="971"/>
      <c r="H51" s="972"/>
      <c r="I51" s="971"/>
      <c r="J51" s="407"/>
      <c r="K51" s="966"/>
      <c r="L51" s="407"/>
      <c r="M51" s="464"/>
      <c r="N51" s="464"/>
      <c r="O51" s="412"/>
      <c r="P51" s="411"/>
      <c r="Q51" s="411"/>
      <c r="R51" s="411"/>
      <c r="S51" s="411"/>
      <c r="T51" s="411"/>
      <c r="U51" s="411"/>
      <c r="V51" s="411"/>
      <c r="W51" s="411"/>
      <c r="X51" s="411"/>
      <c r="Y51" s="411"/>
      <c r="Z51" s="411"/>
      <c r="AA51" s="411"/>
      <c r="AB51" s="411"/>
      <c r="AC51" s="151"/>
    </row>
    <row r="52" spans="2:29" s="98" customFormat="1" ht="48" customHeight="1" x14ac:dyDescent="0.15">
      <c r="B52" s="970"/>
      <c r="C52" s="966"/>
      <c r="D52" s="971"/>
      <c r="E52" s="971"/>
      <c r="F52" s="971"/>
      <c r="G52" s="971"/>
      <c r="H52" s="972"/>
      <c r="I52" s="971"/>
      <c r="J52" s="407"/>
      <c r="K52" s="966"/>
      <c r="L52" s="407"/>
      <c r="M52" s="464"/>
      <c r="N52" s="464"/>
      <c r="O52" s="412"/>
      <c r="P52" s="411"/>
      <c r="Q52" s="411"/>
      <c r="R52" s="411"/>
      <c r="S52" s="411"/>
      <c r="T52" s="411"/>
      <c r="U52" s="411"/>
      <c r="V52" s="411"/>
      <c r="W52" s="411"/>
      <c r="X52" s="411"/>
      <c r="Y52" s="411"/>
      <c r="Z52" s="411"/>
      <c r="AA52" s="411"/>
      <c r="AB52" s="411"/>
      <c r="AC52" s="151"/>
    </row>
    <row r="53" spans="2:29" s="98" customFormat="1" ht="48" customHeight="1" x14ac:dyDescent="0.15">
      <c r="B53" s="970"/>
      <c r="C53" s="966"/>
      <c r="D53" s="971"/>
      <c r="E53" s="971"/>
      <c r="F53" s="971"/>
      <c r="G53" s="971"/>
      <c r="H53" s="972"/>
      <c r="I53" s="971"/>
      <c r="J53" s="406" t="s">
        <v>378</v>
      </c>
      <c r="K53" s="966"/>
      <c r="L53" s="406" t="s">
        <v>378</v>
      </c>
      <c r="M53" s="464"/>
      <c r="N53" s="464"/>
      <c r="O53" s="412"/>
      <c r="P53" s="411"/>
      <c r="Q53" s="411"/>
      <c r="R53" s="411"/>
      <c r="S53" s="411"/>
      <c r="T53" s="411"/>
      <c r="U53" s="411"/>
      <c r="V53" s="411"/>
      <c r="W53" s="411"/>
      <c r="X53" s="411"/>
      <c r="Y53" s="411"/>
      <c r="Z53" s="411"/>
      <c r="AA53" s="411"/>
      <c r="AB53" s="411"/>
      <c r="AC53" s="151"/>
    </row>
    <row r="54" spans="2:29" s="98" customFormat="1" ht="48" customHeight="1" x14ac:dyDescent="0.15">
      <c r="B54" s="970"/>
      <c r="C54" s="966"/>
      <c r="D54" s="971"/>
      <c r="E54" s="971"/>
      <c r="F54" s="971"/>
      <c r="G54" s="971"/>
      <c r="H54" s="972"/>
      <c r="I54" s="971"/>
      <c r="J54" s="408"/>
      <c r="K54" s="966"/>
      <c r="L54" s="408"/>
      <c r="M54" s="464">
        <f>COUNTIF(L54,"*")</f>
        <v>0</v>
      </c>
      <c r="N54" s="465"/>
      <c r="O54" s="412"/>
      <c r="P54" s="411"/>
      <c r="Q54" s="411"/>
      <c r="R54" s="411"/>
      <c r="S54" s="411"/>
      <c r="T54" s="411"/>
      <c r="U54" s="411"/>
      <c r="V54" s="411"/>
      <c r="W54" s="411"/>
      <c r="X54" s="411"/>
      <c r="Y54" s="411"/>
      <c r="Z54" s="411"/>
      <c r="AA54" s="411"/>
      <c r="AB54" s="411"/>
      <c r="AC54" s="151"/>
    </row>
    <row r="55" spans="2:29" s="98" customFormat="1" ht="48" customHeight="1" x14ac:dyDescent="0.15">
      <c r="B55" s="970">
        <v>10</v>
      </c>
      <c r="C55" s="966"/>
      <c r="D55" s="971"/>
      <c r="E55" s="971"/>
      <c r="F55" s="971"/>
      <c r="G55" s="971"/>
      <c r="H55" s="972"/>
      <c r="I55" s="971"/>
      <c r="J55" s="407"/>
      <c r="K55" s="966"/>
      <c r="L55" s="407"/>
      <c r="M55" s="464">
        <f>COUNTIF(L55:L57,"*")</f>
        <v>0</v>
      </c>
      <c r="N55" s="464">
        <f>IF(SUM(M55:M59)&gt;0,1,0)</f>
        <v>0</v>
      </c>
      <c r="O55" s="412"/>
      <c r="P55" s="411"/>
      <c r="Q55" s="411"/>
      <c r="R55" s="411"/>
      <c r="S55" s="411"/>
      <c r="T55" s="411"/>
      <c r="U55" s="411"/>
      <c r="V55" s="411"/>
      <c r="W55" s="411"/>
      <c r="X55" s="411"/>
      <c r="Y55" s="411"/>
      <c r="Z55" s="411"/>
      <c r="AA55" s="411"/>
      <c r="AB55" s="411"/>
      <c r="AC55" s="151"/>
    </row>
    <row r="56" spans="2:29" s="98" customFormat="1" ht="48" customHeight="1" x14ac:dyDescent="0.15">
      <c r="B56" s="970"/>
      <c r="C56" s="966"/>
      <c r="D56" s="971"/>
      <c r="E56" s="971"/>
      <c r="F56" s="971"/>
      <c r="G56" s="971"/>
      <c r="H56" s="972"/>
      <c r="I56" s="971"/>
      <c r="J56" s="407"/>
      <c r="K56" s="966"/>
      <c r="L56" s="407"/>
      <c r="M56" s="464"/>
      <c r="N56" s="464"/>
      <c r="O56" s="412"/>
      <c r="P56" s="411"/>
      <c r="Q56" s="411"/>
      <c r="R56" s="411"/>
      <c r="S56" s="411"/>
      <c r="T56" s="411"/>
      <c r="U56" s="411"/>
      <c r="V56" s="411"/>
      <c r="W56" s="411"/>
      <c r="X56" s="411"/>
      <c r="Y56" s="411"/>
      <c r="Z56" s="411"/>
      <c r="AA56" s="411"/>
      <c r="AB56" s="411"/>
      <c r="AC56" s="151"/>
    </row>
    <row r="57" spans="2:29" s="98" customFormat="1" ht="48" customHeight="1" x14ac:dyDescent="0.15">
      <c r="B57" s="970"/>
      <c r="C57" s="966"/>
      <c r="D57" s="971"/>
      <c r="E57" s="971"/>
      <c r="F57" s="971"/>
      <c r="G57" s="971"/>
      <c r="H57" s="972"/>
      <c r="I57" s="971"/>
      <c r="J57" s="407"/>
      <c r="K57" s="966"/>
      <c r="L57" s="407"/>
      <c r="M57" s="464"/>
      <c r="N57" s="464"/>
      <c r="O57" s="412"/>
      <c r="P57" s="411"/>
      <c r="Q57" s="411"/>
      <c r="R57" s="411"/>
      <c r="S57" s="411"/>
      <c r="T57" s="411"/>
      <c r="U57" s="411"/>
      <c r="V57" s="411"/>
      <c r="W57" s="411"/>
      <c r="X57" s="411"/>
      <c r="Y57" s="411"/>
      <c r="Z57" s="411"/>
      <c r="AA57" s="411"/>
      <c r="AB57" s="411"/>
      <c r="AC57" s="151"/>
    </row>
    <row r="58" spans="2:29" s="98" customFormat="1" ht="48" customHeight="1" x14ac:dyDescent="0.15">
      <c r="B58" s="970"/>
      <c r="C58" s="966"/>
      <c r="D58" s="971"/>
      <c r="E58" s="971"/>
      <c r="F58" s="971"/>
      <c r="G58" s="971"/>
      <c r="H58" s="972"/>
      <c r="I58" s="971"/>
      <c r="J58" s="406" t="s">
        <v>378</v>
      </c>
      <c r="K58" s="966"/>
      <c r="L58" s="406" t="s">
        <v>378</v>
      </c>
      <c r="M58" s="464"/>
      <c r="N58" s="464"/>
      <c r="O58" s="412"/>
      <c r="P58" s="411"/>
      <c r="Q58" s="411"/>
      <c r="R58" s="411"/>
      <c r="S58" s="411"/>
      <c r="T58" s="411"/>
      <c r="U58" s="411"/>
      <c r="V58" s="411"/>
      <c r="W58" s="411"/>
      <c r="X58" s="411"/>
      <c r="Y58" s="411"/>
      <c r="Z58" s="411"/>
      <c r="AA58" s="411"/>
      <c r="AB58" s="411"/>
      <c r="AC58" s="151"/>
    </row>
    <row r="59" spans="2:29" s="98" customFormat="1" ht="48" customHeight="1" x14ac:dyDescent="0.15">
      <c r="B59" s="970"/>
      <c r="C59" s="966"/>
      <c r="D59" s="971"/>
      <c r="E59" s="971"/>
      <c r="F59" s="971"/>
      <c r="G59" s="971"/>
      <c r="H59" s="972"/>
      <c r="I59" s="971"/>
      <c r="J59" s="408"/>
      <c r="K59" s="966"/>
      <c r="L59" s="408"/>
      <c r="M59" s="464">
        <f>COUNTIF(L59,"*")</f>
        <v>0</v>
      </c>
      <c r="N59" s="465"/>
      <c r="O59" s="412"/>
      <c r="P59" s="411"/>
      <c r="Q59" s="411"/>
      <c r="R59" s="411"/>
      <c r="S59" s="411"/>
      <c r="T59" s="411"/>
      <c r="U59" s="411"/>
      <c r="V59" s="411"/>
      <c r="W59" s="411"/>
      <c r="X59" s="411"/>
      <c r="Y59" s="411"/>
      <c r="Z59" s="411"/>
      <c r="AA59" s="411"/>
      <c r="AB59" s="411"/>
      <c r="AC59" s="151"/>
    </row>
    <row r="60" spans="2:29" s="98" customFormat="1" ht="48" customHeight="1" x14ac:dyDescent="0.15">
      <c r="B60" s="970">
        <v>11</v>
      </c>
      <c r="C60" s="966"/>
      <c r="D60" s="971"/>
      <c r="E60" s="971"/>
      <c r="F60" s="971"/>
      <c r="G60" s="971"/>
      <c r="H60" s="972"/>
      <c r="I60" s="971"/>
      <c r="J60" s="407"/>
      <c r="K60" s="966"/>
      <c r="L60" s="407"/>
      <c r="M60" s="464">
        <f>COUNTIF(L60:L62,"*")</f>
        <v>0</v>
      </c>
      <c r="N60" s="464">
        <f>IF(SUM(M60:M64)&gt;0,1,0)</f>
        <v>0</v>
      </c>
      <c r="O60" s="412"/>
      <c r="P60" s="411"/>
      <c r="Q60" s="411"/>
      <c r="R60" s="411"/>
      <c r="S60" s="411"/>
      <c r="T60" s="411"/>
      <c r="U60" s="411"/>
      <c r="V60" s="411"/>
      <c r="W60" s="411"/>
      <c r="X60" s="411"/>
      <c r="Y60" s="411"/>
      <c r="Z60" s="411"/>
      <c r="AA60" s="411"/>
      <c r="AB60" s="411"/>
      <c r="AC60" s="151"/>
    </row>
    <row r="61" spans="2:29" s="98" customFormat="1" ht="48" customHeight="1" x14ac:dyDescent="0.15">
      <c r="B61" s="970"/>
      <c r="C61" s="966"/>
      <c r="D61" s="971"/>
      <c r="E61" s="971"/>
      <c r="F61" s="971"/>
      <c r="G61" s="971"/>
      <c r="H61" s="972"/>
      <c r="I61" s="971"/>
      <c r="J61" s="407"/>
      <c r="K61" s="966"/>
      <c r="L61" s="407"/>
      <c r="M61" s="464"/>
      <c r="N61" s="464"/>
      <c r="O61" s="412"/>
      <c r="P61" s="411"/>
      <c r="Q61" s="411"/>
      <c r="R61" s="411"/>
      <c r="S61" s="411"/>
      <c r="T61" s="411"/>
      <c r="U61" s="411"/>
      <c r="V61" s="411"/>
      <c r="W61" s="411"/>
      <c r="X61" s="411"/>
      <c r="Y61" s="411"/>
      <c r="Z61" s="411"/>
      <c r="AA61" s="411"/>
      <c r="AB61" s="411"/>
      <c r="AC61" s="151"/>
    </row>
    <row r="62" spans="2:29" s="98" customFormat="1" ht="48" customHeight="1" x14ac:dyDescent="0.15">
      <c r="B62" s="970"/>
      <c r="C62" s="966"/>
      <c r="D62" s="971"/>
      <c r="E62" s="971"/>
      <c r="F62" s="971"/>
      <c r="G62" s="971"/>
      <c r="H62" s="972"/>
      <c r="I62" s="971"/>
      <c r="J62" s="407"/>
      <c r="K62" s="966"/>
      <c r="L62" s="407"/>
      <c r="M62" s="464"/>
      <c r="N62" s="464"/>
      <c r="O62" s="412"/>
      <c r="P62" s="411"/>
      <c r="Q62" s="411"/>
      <c r="R62" s="411"/>
      <c r="S62" s="411"/>
      <c r="T62" s="411"/>
      <c r="U62" s="411"/>
      <c r="V62" s="411"/>
      <c r="W62" s="411"/>
      <c r="X62" s="411"/>
      <c r="Y62" s="411"/>
      <c r="Z62" s="411"/>
      <c r="AA62" s="411"/>
      <c r="AB62" s="411"/>
      <c r="AC62" s="151"/>
    </row>
    <row r="63" spans="2:29" s="98" customFormat="1" ht="48" customHeight="1" x14ac:dyDescent="0.15">
      <c r="B63" s="970"/>
      <c r="C63" s="966"/>
      <c r="D63" s="971"/>
      <c r="E63" s="971"/>
      <c r="F63" s="971"/>
      <c r="G63" s="971"/>
      <c r="H63" s="972"/>
      <c r="I63" s="971"/>
      <c r="J63" s="406" t="s">
        <v>378</v>
      </c>
      <c r="K63" s="966"/>
      <c r="L63" s="406" t="s">
        <v>378</v>
      </c>
      <c r="M63" s="464"/>
      <c r="N63" s="464"/>
      <c r="O63" s="412"/>
      <c r="P63" s="411"/>
      <c r="Q63" s="411"/>
      <c r="R63" s="411"/>
      <c r="S63" s="411"/>
      <c r="T63" s="411"/>
      <c r="U63" s="411"/>
      <c r="V63" s="411"/>
      <c r="W63" s="411"/>
      <c r="X63" s="411"/>
      <c r="Y63" s="411"/>
      <c r="Z63" s="411"/>
      <c r="AA63" s="411"/>
      <c r="AB63" s="411"/>
      <c r="AC63" s="151"/>
    </row>
    <row r="64" spans="2:29" s="98" customFormat="1" ht="48" customHeight="1" x14ac:dyDescent="0.15">
      <c r="B64" s="970"/>
      <c r="C64" s="966"/>
      <c r="D64" s="971"/>
      <c r="E64" s="971"/>
      <c r="F64" s="971"/>
      <c r="G64" s="971"/>
      <c r="H64" s="972"/>
      <c r="I64" s="971"/>
      <c r="J64" s="408"/>
      <c r="K64" s="966"/>
      <c r="L64" s="408"/>
      <c r="M64" s="464">
        <f>COUNTIF(L64,"*")</f>
        <v>0</v>
      </c>
      <c r="N64" s="465"/>
      <c r="O64" s="412"/>
      <c r="P64" s="411"/>
      <c r="Q64" s="411"/>
      <c r="R64" s="411"/>
      <c r="S64" s="411"/>
      <c r="T64" s="411"/>
      <c r="U64" s="411"/>
      <c r="V64" s="411"/>
      <c r="W64" s="411"/>
      <c r="X64" s="411"/>
      <c r="Y64" s="411"/>
      <c r="Z64" s="411"/>
      <c r="AA64" s="411"/>
      <c r="AB64" s="411"/>
      <c r="AC64" s="151"/>
    </row>
    <row r="65" spans="2:29" s="98" customFormat="1" ht="48" customHeight="1" x14ac:dyDescent="0.15">
      <c r="B65" s="970">
        <v>12</v>
      </c>
      <c r="C65" s="966"/>
      <c r="D65" s="971"/>
      <c r="E65" s="971"/>
      <c r="F65" s="971"/>
      <c r="G65" s="971"/>
      <c r="H65" s="972"/>
      <c r="I65" s="971"/>
      <c r="J65" s="407"/>
      <c r="K65" s="966"/>
      <c r="L65" s="407"/>
      <c r="M65" s="464">
        <f>COUNTIF(L65:L67,"*")</f>
        <v>0</v>
      </c>
      <c r="N65" s="464">
        <f>IF(SUM(M65:M69)&gt;0,1,0)</f>
        <v>0</v>
      </c>
      <c r="O65" s="412"/>
      <c r="P65" s="411"/>
      <c r="Q65" s="411"/>
      <c r="R65" s="411"/>
      <c r="S65" s="411"/>
      <c r="T65" s="411"/>
      <c r="U65" s="411"/>
      <c r="V65" s="411"/>
      <c r="W65" s="411"/>
      <c r="X65" s="411"/>
      <c r="Y65" s="411"/>
      <c r="Z65" s="411"/>
      <c r="AA65" s="411"/>
      <c r="AB65" s="411"/>
      <c r="AC65" s="151"/>
    </row>
    <row r="66" spans="2:29" s="98" customFormat="1" ht="48" customHeight="1" x14ac:dyDescent="0.15">
      <c r="B66" s="970"/>
      <c r="C66" s="966"/>
      <c r="D66" s="971"/>
      <c r="E66" s="971"/>
      <c r="F66" s="971"/>
      <c r="G66" s="971"/>
      <c r="H66" s="972"/>
      <c r="I66" s="971"/>
      <c r="J66" s="407"/>
      <c r="K66" s="966"/>
      <c r="L66" s="407"/>
      <c r="M66" s="464"/>
      <c r="N66" s="464"/>
      <c r="O66" s="412"/>
      <c r="P66" s="411"/>
      <c r="Q66" s="411"/>
      <c r="R66" s="411"/>
      <c r="S66" s="411"/>
      <c r="T66" s="411"/>
      <c r="U66" s="411"/>
      <c r="V66" s="411"/>
      <c r="W66" s="411"/>
      <c r="X66" s="411"/>
      <c r="Y66" s="411"/>
      <c r="Z66" s="411"/>
      <c r="AA66" s="411"/>
      <c r="AB66" s="411"/>
      <c r="AC66" s="151"/>
    </row>
    <row r="67" spans="2:29" s="98" customFormat="1" ht="48" customHeight="1" x14ac:dyDescent="0.15">
      <c r="B67" s="970"/>
      <c r="C67" s="966"/>
      <c r="D67" s="971"/>
      <c r="E67" s="971"/>
      <c r="F67" s="971"/>
      <c r="G67" s="971"/>
      <c r="H67" s="972"/>
      <c r="I67" s="971"/>
      <c r="J67" s="407"/>
      <c r="K67" s="966"/>
      <c r="L67" s="407"/>
      <c r="M67" s="464"/>
      <c r="N67" s="464"/>
      <c r="O67" s="412"/>
      <c r="P67" s="411"/>
      <c r="Q67" s="411"/>
      <c r="R67" s="411"/>
      <c r="S67" s="411"/>
      <c r="T67" s="411"/>
      <c r="U67" s="411"/>
      <c r="V67" s="411"/>
      <c r="W67" s="411"/>
      <c r="X67" s="411"/>
      <c r="Y67" s="411"/>
      <c r="Z67" s="411"/>
      <c r="AA67" s="411"/>
      <c r="AB67" s="411"/>
      <c r="AC67" s="151"/>
    </row>
    <row r="68" spans="2:29" s="98" customFormat="1" ht="48" customHeight="1" x14ac:dyDescent="0.15">
      <c r="B68" s="970"/>
      <c r="C68" s="966"/>
      <c r="D68" s="971"/>
      <c r="E68" s="971"/>
      <c r="F68" s="971"/>
      <c r="G68" s="971"/>
      <c r="H68" s="972"/>
      <c r="I68" s="971"/>
      <c r="J68" s="406" t="s">
        <v>378</v>
      </c>
      <c r="K68" s="966"/>
      <c r="L68" s="406" t="s">
        <v>378</v>
      </c>
      <c r="M68" s="464"/>
      <c r="N68" s="464"/>
      <c r="O68" s="412"/>
      <c r="P68" s="411"/>
      <c r="Q68" s="411"/>
      <c r="R68" s="411"/>
      <c r="S68" s="411"/>
      <c r="T68" s="411"/>
      <c r="U68" s="411"/>
      <c r="V68" s="411"/>
      <c r="W68" s="411"/>
      <c r="X68" s="411"/>
      <c r="Y68" s="411"/>
      <c r="Z68" s="411"/>
      <c r="AA68" s="411"/>
      <c r="AB68" s="411"/>
      <c r="AC68" s="151"/>
    </row>
    <row r="69" spans="2:29" s="98" customFormat="1" ht="48" customHeight="1" x14ac:dyDescent="0.15">
      <c r="B69" s="970"/>
      <c r="C69" s="966"/>
      <c r="D69" s="971"/>
      <c r="E69" s="971"/>
      <c r="F69" s="971"/>
      <c r="G69" s="971"/>
      <c r="H69" s="972"/>
      <c r="I69" s="971"/>
      <c r="J69" s="408"/>
      <c r="K69" s="966"/>
      <c r="L69" s="408"/>
      <c r="M69" s="464">
        <f>COUNTIF(L69,"*")</f>
        <v>0</v>
      </c>
      <c r="N69" s="465"/>
      <c r="O69" s="412"/>
      <c r="P69" s="411"/>
      <c r="Q69" s="411"/>
      <c r="R69" s="411"/>
      <c r="S69" s="411"/>
      <c r="T69" s="411"/>
      <c r="U69" s="411"/>
      <c r="V69" s="411"/>
      <c r="W69" s="411"/>
      <c r="X69" s="411"/>
      <c r="Y69" s="411"/>
      <c r="Z69" s="411"/>
      <c r="AA69" s="411"/>
      <c r="AB69" s="411"/>
      <c r="AC69" s="151"/>
    </row>
    <row r="70" spans="2:29" s="98" customFormat="1" ht="48" customHeight="1" x14ac:dyDescent="0.15">
      <c r="B70" s="970">
        <v>13</v>
      </c>
      <c r="C70" s="966"/>
      <c r="D70" s="971"/>
      <c r="E70" s="971"/>
      <c r="F70" s="971"/>
      <c r="G70" s="971"/>
      <c r="H70" s="972"/>
      <c r="I70" s="971"/>
      <c r="J70" s="407"/>
      <c r="K70" s="966"/>
      <c r="L70" s="407"/>
      <c r="M70" s="464">
        <f>COUNTIF(L70:L72,"*")</f>
        <v>0</v>
      </c>
      <c r="N70" s="464">
        <f>IF(SUM(M70:M74)&gt;0,1,0)</f>
        <v>0</v>
      </c>
      <c r="O70" s="412"/>
      <c r="P70" s="411"/>
      <c r="Q70" s="411"/>
      <c r="R70" s="411"/>
      <c r="S70" s="411"/>
      <c r="T70" s="411"/>
      <c r="U70" s="411"/>
      <c r="V70" s="411"/>
      <c r="W70" s="411"/>
      <c r="X70" s="411"/>
      <c r="Y70" s="411"/>
      <c r="Z70" s="411"/>
      <c r="AA70" s="411"/>
      <c r="AB70" s="411"/>
      <c r="AC70" s="151"/>
    </row>
    <row r="71" spans="2:29" s="98" customFormat="1" ht="48" customHeight="1" x14ac:dyDescent="0.15">
      <c r="B71" s="970"/>
      <c r="C71" s="966"/>
      <c r="D71" s="971"/>
      <c r="E71" s="971"/>
      <c r="F71" s="971"/>
      <c r="G71" s="971"/>
      <c r="H71" s="972"/>
      <c r="I71" s="971"/>
      <c r="J71" s="407"/>
      <c r="K71" s="966"/>
      <c r="L71" s="407"/>
      <c r="M71" s="464"/>
      <c r="N71" s="464"/>
      <c r="O71" s="412"/>
      <c r="P71" s="411"/>
      <c r="Q71" s="411"/>
      <c r="R71" s="411"/>
      <c r="S71" s="411"/>
      <c r="T71" s="411"/>
      <c r="U71" s="411"/>
      <c r="V71" s="411"/>
      <c r="W71" s="411"/>
      <c r="X71" s="411"/>
      <c r="Y71" s="411"/>
      <c r="Z71" s="411"/>
      <c r="AA71" s="411"/>
      <c r="AB71" s="411"/>
      <c r="AC71" s="151"/>
    </row>
    <row r="72" spans="2:29" s="98" customFormat="1" ht="48" customHeight="1" x14ac:dyDescent="0.15">
      <c r="B72" s="970"/>
      <c r="C72" s="966"/>
      <c r="D72" s="971"/>
      <c r="E72" s="971"/>
      <c r="F72" s="971"/>
      <c r="G72" s="971"/>
      <c r="H72" s="972"/>
      <c r="I72" s="971"/>
      <c r="J72" s="407"/>
      <c r="K72" s="966"/>
      <c r="L72" s="407"/>
      <c r="M72" s="464"/>
      <c r="N72" s="464"/>
      <c r="O72" s="412"/>
      <c r="P72" s="411"/>
      <c r="Q72" s="411"/>
      <c r="R72" s="411"/>
      <c r="S72" s="411"/>
      <c r="T72" s="411"/>
      <c r="U72" s="411"/>
      <c r="V72" s="411"/>
      <c r="W72" s="411"/>
      <c r="X72" s="411"/>
      <c r="Y72" s="411"/>
      <c r="Z72" s="411"/>
      <c r="AA72" s="411"/>
      <c r="AB72" s="411"/>
      <c r="AC72" s="151"/>
    </row>
    <row r="73" spans="2:29" s="98" customFormat="1" ht="48" customHeight="1" x14ac:dyDescent="0.15">
      <c r="B73" s="970"/>
      <c r="C73" s="966"/>
      <c r="D73" s="971"/>
      <c r="E73" s="971"/>
      <c r="F73" s="971"/>
      <c r="G73" s="971"/>
      <c r="H73" s="972"/>
      <c r="I73" s="971"/>
      <c r="J73" s="406" t="s">
        <v>378</v>
      </c>
      <c r="K73" s="966"/>
      <c r="L73" s="406" t="s">
        <v>378</v>
      </c>
      <c r="M73" s="464"/>
      <c r="N73" s="464"/>
      <c r="O73" s="412"/>
      <c r="P73" s="411"/>
      <c r="Q73" s="411"/>
      <c r="R73" s="411"/>
      <c r="S73" s="411"/>
      <c r="T73" s="411"/>
      <c r="U73" s="411"/>
      <c r="V73" s="411"/>
      <c r="W73" s="411"/>
      <c r="X73" s="411"/>
      <c r="Y73" s="411"/>
      <c r="Z73" s="411"/>
      <c r="AA73" s="411"/>
      <c r="AB73" s="411"/>
      <c r="AC73" s="151"/>
    </row>
    <row r="74" spans="2:29" s="98" customFormat="1" ht="48" customHeight="1" x14ac:dyDescent="0.15">
      <c r="B74" s="970"/>
      <c r="C74" s="966"/>
      <c r="D74" s="971"/>
      <c r="E74" s="971"/>
      <c r="F74" s="971"/>
      <c r="G74" s="971"/>
      <c r="H74" s="972"/>
      <c r="I74" s="971"/>
      <c r="J74" s="408"/>
      <c r="K74" s="966"/>
      <c r="L74" s="408"/>
      <c r="M74" s="464">
        <f>COUNTIF(L74,"*")</f>
        <v>0</v>
      </c>
      <c r="N74" s="465"/>
      <c r="O74" s="412"/>
      <c r="P74" s="411"/>
      <c r="Q74" s="411"/>
      <c r="R74" s="411"/>
      <c r="S74" s="411"/>
      <c r="T74" s="411"/>
      <c r="U74" s="411"/>
      <c r="V74" s="411"/>
      <c r="W74" s="411"/>
      <c r="X74" s="411"/>
      <c r="Y74" s="411"/>
      <c r="Z74" s="411"/>
      <c r="AA74" s="411"/>
      <c r="AB74" s="411"/>
      <c r="AC74" s="151"/>
    </row>
    <row r="75" spans="2:29" s="98" customFormat="1" ht="48" customHeight="1" x14ac:dyDescent="0.15">
      <c r="B75" s="970">
        <v>14</v>
      </c>
      <c r="C75" s="966"/>
      <c r="D75" s="971"/>
      <c r="E75" s="971"/>
      <c r="F75" s="971"/>
      <c r="G75" s="971"/>
      <c r="H75" s="972"/>
      <c r="I75" s="971"/>
      <c r="J75" s="407"/>
      <c r="K75" s="966"/>
      <c r="L75" s="407"/>
      <c r="M75" s="464">
        <f>COUNTIF(L75:L77,"*")</f>
        <v>0</v>
      </c>
      <c r="N75" s="464">
        <f>IF(SUM(M75:M79)&gt;0,1,0)</f>
        <v>0</v>
      </c>
      <c r="O75" s="412"/>
      <c r="P75" s="411"/>
      <c r="Q75" s="411"/>
      <c r="R75" s="411"/>
      <c r="S75" s="411"/>
      <c r="T75" s="411"/>
      <c r="U75" s="411"/>
      <c r="V75" s="411"/>
      <c r="W75" s="411"/>
      <c r="X75" s="411"/>
      <c r="Y75" s="411"/>
      <c r="Z75" s="411"/>
      <c r="AA75" s="411"/>
      <c r="AB75" s="411"/>
      <c r="AC75" s="151"/>
    </row>
    <row r="76" spans="2:29" s="98" customFormat="1" ht="48" customHeight="1" x14ac:dyDescent="0.15">
      <c r="B76" s="970"/>
      <c r="C76" s="966"/>
      <c r="D76" s="971"/>
      <c r="E76" s="971"/>
      <c r="F76" s="971"/>
      <c r="G76" s="971"/>
      <c r="H76" s="972"/>
      <c r="I76" s="971"/>
      <c r="J76" s="407"/>
      <c r="K76" s="966"/>
      <c r="L76" s="407"/>
      <c r="M76" s="464"/>
      <c r="N76" s="464"/>
      <c r="O76" s="412"/>
      <c r="P76" s="411"/>
      <c r="Q76" s="411"/>
      <c r="R76" s="411"/>
      <c r="S76" s="411"/>
      <c r="T76" s="411"/>
      <c r="U76" s="411"/>
      <c r="V76" s="411"/>
      <c r="W76" s="411"/>
      <c r="X76" s="411"/>
      <c r="Y76" s="411"/>
      <c r="Z76" s="411"/>
      <c r="AA76" s="411"/>
      <c r="AB76" s="411"/>
      <c r="AC76" s="151"/>
    </row>
    <row r="77" spans="2:29" s="98" customFormat="1" ht="48" customHeight="1" x14ac:dyDescent="0.15">
      <c r="B77" s="970"/>
      <c r="C77" s="966"/>
      <c r="D77" s="971"/>
      <c r="E77" s="971"/>
      <c r="F77" s="971"/>
      <c r="G77" s="971"/>
      <c r="H77" s="972"/>
      <c r="I77" s="971"/>
      <c r="J77" s="407"/>
      <c r="K77" s="966"/>
      <c r="L77" s="407"/>
      <c r="M77" s="464"/>
      <c r="N77" s="464"/>
      <c r="O77" s="412"/>
      <c r="P77" s="411"/>
      <c r="Q77" s="411"/>
      <c r="R77" s="411"/>
      <c r="S77" s="411"/>
      <c r="T77" s="411"/>
      <c r="U77" s="411"/>
      <c r="V77" s="411"/>
      <c r="W77" s="411"/>
      <c r="X77" s="411"/>
      <c r="Y77" s="411"/>
      <c r="Z77" s="411"/>
      <c r="AA77" s="411"/>
      <c r="AB77" s="411"/>
      <c r="AC77" s="151"/>
    </row>
    <row r="78" spans="2:29" s="98" customFormat="1" ht="48" customHeight="1" x14ac:dyDescent="0.15">
      <c r="B78" s="970"/>
      <c r="C78" s="966"/>
      <c r="D78" s="971"/>
      <c r="E78" s="971"/>
      <c r="F78" s="971"/>
      <c r="G78" s="971"/>
      <c r="H78" s="972"/>
      <c r="I78" s="971"/>
      <c r="J78" s="406" t="s">
        <v>378</v>
      </c>
      <c r="K78" s="966"/>
      <c r="L78" s="406" t="s">
        <v>378</v>
      </c>
      <c r="M78" s="464"/>
      <c r="N78" s="464"/>
      <c r="O78" s="412"/>
      <c r="P78" s="411"/>
      <c r="Q78" s="411"/>
      <c r="R78" s="411"/>
      <c r="S78" s="411"/>
      <c r="T78" s="411"/>
      <c r="U78" s="411"/>
      <c r="V78" s="411"/>
      <c r="W78" s="411"/>
      <c r="X78" s="411"/>
      <c r="Y78" s="411"/>
      <c r="Z78" s="411"/>
      <c r="AA78" s="411"/>
      <c r="AB78" s="411"/>
      <c r="AC78" s="151"/>
    </row>
    <row r="79" spans="2:29" s="98" customFormat="1" ht="48" customHeight="1" x14ac:dyDescent="0.15">
      <c r="B79" s="970"/>
      <c r="C79" s="966"/>
      <c r="D79" s="971"/>
      <c r="E79" s="971"/>
      <c r="F79" s="971"/>
      <c r="G79" s="971"/>
      <c r="H79" s="972"/>
      <c r="I79" s="971"/>
      <c r="J79" s="408"/>
      <c r="K79" s="966"/>
      <c r="L79" s="408"/>
      <c r="M79" s="464">
        <f>COUNTIF(L79,"*")</f>
        <v>0</v>
      </c>
      <c r="N79" s="465"/>
      <c r="O79" s="412"/>
      <c r="P79" s="411"/>
      <c r="Q79" s="411"/>
      <c r="R79" s="411"/>
      <c r="S79" s="411"/>
      <c r="T79" s="411"/>
      <c r="U79" s="411"/>
      <c r="V79" s="411"/>
      <c r="W79" s="411"/>
      <c r="X79" s="411"/>
      <c r="Y79" s="411"/>
      <c r="Z79" s="411"/>
      <c r="AA79" s="411"/>
      <c r="AB79" s="411"/>
      <c r="AC79" s="151"/>
    </row>
    <row r="80" spans="2:29" s="98" customFormat="1" ht="48" customHeight="1" x14ac:dyDescent="0.15">
      <c r="B80" s="970">
        <v>15</v>
      </c>
      <c r="C80" s="966"/>
      <c r="D80" s="971"/>
      <c r="E80" s="971"/>
      <c r="F80" s="971"/>
      <c r="G80" s="971"/>
      <c r="H80" s="972"/>
      <c r="I80" s="971"/>
      <c r="J80" s="407"/>
      <c r="K80" s="966"/>
      <c r="L80" s="407"/>
      <c r="M80" s="464">
        <f>COUNTIF(L80:L82,"*")</f>
        <v>0</v>
      </c>
      <c r="N80" s="464">
        <f>IF(SUM(M80:M84)&gt;0,1,0)</f>
        <v>0</v>
      </c>
      <c r="O80" s="412"/>
      <c r="P80" s="411"/>
      <c r="Q80" s="411"/>
      <c r="R80" s="411"/>
      <c r="S80" s="411"/>
      <c r="T80" s="411"/>
      <c r="U80" s="411"/>
      <c r="V80" s="411"/>
      <c r="W80" s="411"/>
      <c r="X80" s="411"/>
      <c r="Y80" s="411"/>
      <c r="Z80" s="411"/>
      <c r="AA80" s="411"/>
      <c r="AB80" s="411"/>
      <c r="AC80" s="151"/>
    </row>
    <row r="81" spans="2:29" s="98" customFormat="1" ht="48" customHeight="1" x14ac:dyDescent="0.15">
      <c r="B81" s="970"/>
      <c r="C81" s="966"/>
      <c r="D81" s="971"/>
      <c r="E81" s="971"/>
      <c r="F81" s="971"/>
      <c r="G81" s="971"/>
      <c r="H81" s="972"/>
      <c r="I81" s="971"/>
      <c r="J81" s="407"/>
      <c r="K81" s="966"/>
      <c r="L81" s="407"/>
      <c r="M81" s="464"/>
      <c r="N81" s="464"/>
      <c r="O81" s="412"/>
      <c r="P81" s="411"/>
      <c r="Q81" s="411"/>
      <c r="R81" s="411"/>
      <c r="S81" s="411"/>
      <c r="T81" s="411"/>
      <c r="U81" s="411"/>
      <c r="V81" s="411"/>
      <c r="W81" s="411"/>
      <c r="X81" s="411"/>
      <c r="Y81" s="411"/>
      <c r="Z81" s="411"/>
      <c r="AA81" s="411"/>
      <c r="AB81" s="411"/>
      <c r="AC81" s="151"/>
    </row>
    <row r="82" spans="2:29" s="98" customFormat="1" ht="48" customHeight="1" x14ac:dyDescent="0.15">
      <c r="B82" s="970"/>
      <c r="C82" s="966"/>
      <c r="D82" s="971"/>
      <c r="E82" s="971"/>
      <c r="F82" s="971"/>
      <c r="G82" s="971"/>
      <c r="H82" s="972"/>
      <c r="I82" s="971"/>
      <c r="J82" s="407"/>
      <c r="K82" s="966"/>
      <c r="L82" s="407"/>
      <c r="M82" s="464"/>
      <c r="N82" s="464"/>
      <c r="O82" s="412"/>
      <c r="P82" s="411"/>
      <c r="Q82" s="411"/>
      <c r="R82" s="411"/>
      <c r="S82" s="411"/>
      <c r="T82" s="411"/>
      <c r="U82" s="411"/>
      <c r="V82" s="411"/>
      <c r="W82" s="411"/>
      <c r="X82" s="411"/>
      <c r="Y82" s="411"/>
      <c r="Z82" s="411"/>
      <c r="AA82" s="411"/>
      <c r="AB82" s="411"/>
      <c r="AC82" s="151"/>
    </row>
    <row r="83" spans="2:29" s="98" customFormat="1" ht="48" customHeight="1" x14ac:dyDescent="0.15">
      <c r="B83" s="970"/>
      <c r="C83" s="966"/>
      <c r="D83" s="971"/>
      <c r="E83" s="971"/>
      <c r="F83" s="971"/>
      <c r="G83" s="971"/>
      <c r="H83" s="972"/>
      <c r="I83" s="971"/>
      <c r="J83" s="406" t="s">
        <v>378</v>
      </c>
      <c r="K83" s="966"/>
      <c r="L83" s="406" t="s">
        <v>378</v>
      </c>
      <c r="M83" s="464"/>
      <c r="N83" s="464"/>
      <c r="O83" s="412"/>
      <c r="P83" s="411"/>
      <c r="Q83" s="411"/>
      <c r="R83" s="411"/>
      <c r="S83" s="411"/>
      <c r="T83" s="411"/>
      <c r="U83" s="411"/>
      <c r="V83" s="411"/>
      <c r="W83" s="411"/>
      <c r="X83" s="411"/>
      <c r="Y83" s="411"/>
      <c r="Z83" s="411"/>
      <c r="AA83" s="411"/>
      <c r="AB83" s="411"/>
      <c r="AC83" s="151"/>
    </row>
    <row r="84" spans="2:29" s="98" customFormat="1" ht="48" customHeight="1" x14ac:dyDescent="0.15">
      <c r="B84" s="970"/>
      <c r="C84" s="966"/>
      <c r="D84" s="971"/>
      <c r="E84" s="971"/>
      <c r="F84" s="971"/>
      <c r="G84" s="971"/>
      <c r="H84" s="972"/>
      <c r="I84" s="971"/>
      <c r="J84" s="408"/>
      <c r="K84" s="966"/>
      <c r="L84" s="408"/>
      <c r="M84" s="464">
        <f>COUNTIF(L84,"*")</f>
        <v>0</v>
      </c>
      <c r="N84" s="465"/>
      <c r="O84" s="412"/>
      <c r="P84" s="411"/>
      <c r="Q84" s="411"/>
      <c r="R84" s="411"/>
      <c r="S84" s="411"/>
      <c r="T84" s="411"/>
      <c r="U84" s="411"/>
      <c r="V84" s="411"/>
      <c r="W84" s="411"/>
      <c r="X84" s="411"/>
      <c r="Y84" s="411"/>
      <c r="Z84" s="411"/>
      <c r="AA84" s="411"/>
      <c r="AB84" s="411"/>
      <c r="AC84" s="151"/>
    </row>
    <row r="85" spans="2:29" s="98" customFormat="1" ht="48" customHeight="1" x14ac:dyDescent="0.15">
      <c r="B85" s="970">
        <v>16</v>
      </c>
      <c r="C85" s="966"/>
      <c r="D85" s="971"/>
      <c r="E85" s="971"/>
      <c r="F85" s="971"/>
      <c r="G85" s="971"/>
      <c r="H85" s="972"/>
      <c r="I85" s="971"/>
      <c r="J85" s="407"/>
      <c r="K85" s="966"/>
      <c r="L85" s="407"/>
      <c r="M85" s="464">
        <f>COUNTIF(L85:L87,"*")</f>
        <v>0</v>
      </c>
      <c r="N85" s="464">
        <f>IF(SUM(M85:M89)&gt;0,1,0)</f>
        <v>0</v>
      </c>
      <c r="O85" s="412"/>
      <c r="P85" s="411"/>
      <c r="Q85" s="411"/>
      <c r="R85" s="411"/>
      <c r="S85" s="411"/>
      <c r="T85" s="411"/>
      <c r="U85" s="411"/>
      <c r="V85" s="411"/>
      <c r="W85" s="411"/>
      <c r="X85" s="411"/>
      <c r="Y85" s="411"/>
      <c r="Z85" s="411"/>
      <c r="AA85" s="411"/>
      <c r="AB85" s="411"/>
      <c r="AC85" s="151"/>
    </row>
    <row r="86" spans="2:29" s="98" customFormat="1" ht="48" customHeight="1" x14ac:dyDescent="0.15">
      <c r="B86" s="970"/>
      <c r="C86" s="966"/>
      <c r="D86" s="971"/>
      <c r="E86" s="971"/>
      <c r="F86" s="971"/>
      <c r="G86" s="971"/>
      <c r="H86" s="972"/>
      <c r="I86" s="971"/>
      <c r="J86" s="407"/>
      <c r="K86" s="966"/>
      <c r="L86" s="407"/>
      <c r="M86" s="464"/>
      <c r="N86" s="464"/>
      <c r="O86" s="412"/>
      <c r="P86" s="411"/>
      <c r="Q86" s="411"/>
      <c r="R86" s="411"/>
      <c r="S86" s="411"/>
      <c r="T86" s="411"/>
      <c r="U86" s="411"/>
      <c r="V86" s="411"/>
      <c r="W86" s="411"/>
      <c r="X86" s="411"/>
      <c r="Y86" s="411"/>
      <c r="Z86" s="411"/>
      <c r="AA86" s="411"/>
      <c r="AB86" s="411"/>
      <c r="AC86" s="151"/>
    </row>
    <row r="87" spans="2:29" s="98" customFormat="1" ht="48" customHeight="1" x14ac:dyDescent="0.15">
      <c r="B87" s="970"/>
      <c r="C87" s="966"/>
      <c r="D87" s="971"/>
      <c r="E87" s="971"/>
      <c r="F87" s="971"/>
      <c r="G87" s="971"/>
      <c r="H87" s="972"/>
      <c r="I87" s="971"/>
      <c r="J87" s="407"/>
      <c r="K87" s="966"/>
      <c r="L87" s="407"/>
      <c r="M87" s="464"/>
      <c r="N87" s="464"/>
      <c r="O87" s="412"/>
      <c r="P87" s="411"/>
      <c r="Q87" s="411"/>
      <c r="R87" s="411"/>
      <c r="S87" s="411"/>
      <c r="T87" s="411"/>
      <c r="U87" s="411"/>
      <c r="V87" s="411"/>
      <c r="W87" s="411"/>
      <c r="X87" s="411"/>
      <c r="Y87" s="411"/>
      <c r="Z87" s="411"/>
      <c r="AA87" s="411"/>
      <c r="AB87" s="411"/>
      <c r="AC87" s="151"/>
    </row>
    <row r="88" spans="2:29" s="98" customFormat="1" ht="48" customHeight="1" x14ac:dyDescent="0.15">
      <c r="B88" s="970"/>
      <c r="C88" s="966"/>
      <c r="D88" s="971"/>
      <c r="E88" s="971"/>
      <c r="F88" s="971"/>
      <c r="G88" s="971"/>
      <c r="H88" s="972"/>
      <c r="I88" s="971"/>
      <c r="J88" s="406" t="s">
        <v>378</v>
      </c>
      <c r="K88" s="966"/>
      <c r="L88" s="406" t="s">
        <v>378</v>
      </c>
      <c r="M88" s="464"/>
      <c r="N88" s="464"/>
      <c r="O88" s="412"/>
      <c r="P88" s="411"/>
      <c r="Q88" s="411"/>
      <c r="R88" s="411"/>
      <c r="S88" s="411"/>
      <c r="T88" s="411"/>
      <c r="U88" s="411"/>
      <c r="V88" s="411"/>
      <c r="W88" s="411"/>
      <c r="X88" s="411"/>
      <c r="Y88" s="411"/>
      <c r="Z88" s="411"/>
      <c r="AA88" s="411"/>
      <c r="AB88" s="411"/>
      <c r="AC88" s="151"/>
    </row>
    <row r="89" spans="2:29" s="98" customFormat="1" ht="48" customHeight="1" x14ac:dyDescent="0.15">
      <c r="B89" s="970"/>
      <c r="C89" s="966"/>
      <c r="D89" s="971"/>
      <c r="E89" s="971"/>
      <c r="F89" s="971"/>
      <c r="G89" s="971"/>
      <c r="H89" s="972"/>
      <c r="I89" s="971"/>
      <c r="J89" s="408"/>
      <c r="K89" s="966"/>
      <c r="L89" s="408"/>
      <c r="M89" s="464">
        <f>COUNTIF(L89,"*")</f>
        <v>0</v>
      </c>
      <c r="N89" s="465"/>
      <c r="O89" s="412"/>
      <c r="P89" s="411"/>
      <c r="Q89" s="411"/>
      <c r="R89" s="411"/>
      <c r="S89" s="411"/>
      <c r="T89" s="411"/>
      <c r="U89" s="411"/>
      <c r="V89" s="411"/>
      <c r="W89" s="411"/>
      <c r="X89" s="411"/>
      <c r="Y89" s="411"/>
      <c r="Z89" s="411"/>
      <c r="AA89" s="411"/>
      <c r="AB89" s="411"/>
      <c r="AC89" s="151"/>
    </row>
    <row r="90" spans="2:29" s="98" customFormat="1" ht="48" customHeight="1" x14ac:dyDescent="0.15">
      <c r="B90" s="970">
        <v>17</v>
      </c>
      <c r="C90" s="966"/>
      <c r="D90" s="971"/>
      <c r="E90" s="971"/>
      <c r="F90" s="971"/>
      <c r="G90" s="971"/>
      <c r="H90" s="972"/>
      <c r="I90" s="971"/>
      <c r="J90" s="407"/>
      <c r="K90" s="966"/>
      <c r="L90" s="407"/>
      <c r="M90" s="464">
        <f>COUNTIF(L90:L92,"*")</f>
        <v>0</v>
      </c>
      <c r="N90" s="464">
        <f>IF(SUM(M90:M94)&gt;0,1,0)</f>
        <v>0</v>
      </c>
      <c r="O90" s="412"/>
      <c r="P90" s="411"/>
      <c r="Q90" s="411"/>
      <c r="R90" s="411"/>
      <c r="S90" s="411"/>
      <c r="T90" s="411"/>
      <c r="U90" s="411"/>
      <c r="V90" s="411"/>
      <c r="W90" s="411"/>
      <c r="X90" s="411"/>
      <c r="Y90" s="411"/>
      <c r="Z90" s="411"/>
      <c r="AA90" s="411"/>
      <c r="AB90" s="411"/>
      <c r="AC90" s="151"/>
    </row>
    <row r="91" spans="2:29" s="98" customFormat="1" ht="48" customHeight="1" x14ac:dyDescent="0.15">
      <c r="B91" s="970"/>
      <c r="C91" s="966"/>
      <c r="D91" s="971"/>
      <c r="E91" s="971"/>
      <c r="F91" s="971"/>
      <c r="G91" s="971"/>
      <c r="H91" s="972"/>
      <c r="I91" s="971"/>
      <c r="J91" s="407"/>
      <c r="K91" s="966"/>
      <c r="L91" s="407"/>
      <c r="M91" s="464"/>
      <c r="N91" s="464"/>
      <c r="O91" s="412"/>
      <c r="P91" s="411"/>
      <c r="Q91" s="411"/>
      <c r="R91" s="411"/>
      <c r="S91" s="411"/>
      <c r="T91" s="411"/>
      <c r="U91" s="411"/>
      <c r="V91" s="411"/>
      <c r="W91" s="411"/>
      <c r="X91" s="411"/>
      <c r="Y91" s="411"/>
      <c r="Z91" s="411"/>
      <c r="AA91" s="411"/>
      <c r="AB91" s="411"/>
      <c r="AC91" s="151"/>
    </row>
    <row r="92" spans="2:29" s="98" customFormat="1" ht="48" customHeight="1" x14ac:dyDescent="0.15">
      <c r="B92" s="970"/>
      <c r="C92" s="966"/>
      <c r="D92" s="971"/>
      <c r="E92" s="971"/>
      <c r="F92" s="971"/>
      <c r="G92" s="971"/>
      <c r="H92" s="972"/>
      <c r="I92" s="971"/>
      <c r="J92" s="407"/>
      <c r="K92" s="966"/>
      <c r="L92" s="407"/>
      <c r="M92" s="464"/>
      <c r="N92" s="464"/>
      <c r="O92" s="412"/>
      <c r="P92" s="411"/>
      <c r="Q92" s="411"/>
      <c r="R92" s="411"/>
      <c r="S92" s="411"/>
      <c r="T92" s="411"/>
      <c r="U92" s="411"/>
      <c r="V92" s="411"/>
      <c r="W92" s="411"/>
      <c r="X92" s="411"/>
      <c r="Y92" s="411"/>
      <c r="Z92" s="411"/>
      <c r="AA92" s="411"/>
      <c r="AB92" s="411"/>
      <c r="AC92" s="151"/>
    </row>
    <row r="93" spans="2:29" s="98" customFormat="1" ht="48" customHeight="1" x14ac:dyDescent="0.15">
      <c r="B93" s="970"/>
      <c r="C93" s="966"/>
      <c r="D93" s="971"/>
      <c r="E93" s="971"/>
      <c r="F93" s="971"/>
      <c r="G93" s="971"/>
      <c r="H93" s="972"/>
      <c r="I93" s="971"/>
      <c r="J93" s="406" t="s">
        <v>378</v>
      </c>
      <c r="K93" s="966"/>
      <c r="L93" s="406" t="s">
        <v>378</v>
      </c>
      <c r="M93" s="464"/>
      <c r="N93" s="464"/>
      <c r="O93" s="412"/>
      <c r="P93" s="411"/>
      <c r="Q93" s="411"/>
      <c r="R93" s="411"/>
      <c r="S93" s="411"/>
      <c r="T93" s="411"/>
      <c r="U93" s="411"/>
      <c r="V93" s="411"/>
      <c r="W93" s="411"/>
      <c r="X93" s="411"/>
      <c r="Y93" s="411"/>
      <c r="Z93" s="411"/>
      <c r="AA93" s="411"/>
      <c r="AB93" s="411"/>
      <c r="AC93" s="151"/>
    </row>
    <row r="94" spans="2:29" s="98" customFormat="1" ht="48" customHeight="1" x14ac:dyDescent="0.15">
      <c r="B94" s="970"/>
      <c r="C94" s="966"/>
      <c r="D94" s="971"/>
      <c r="E94" s="971"/>
      <c r="F94" s="971"/>
      <c r="G94" s="971"/>
      <c r="H94" s="972"/>
      <c r="I94" s="971"/>
      <c r="J94" s="408"/>
      <c r="K94" s="966"/>
      <c r="L94" s="408"/>
      <c r="M94" s="464">
        <f>COUNTIF(L94,"*")</f>
        <v>0</v>
      </c>
      <c r="N94" s="465"/>
      <c r="O94" s="412"/>
      <c r="P94" s="411"/>
      <c r="Q94" s="411"/>
      <c r="R94" s="411"/>
      <c r="S94" s="411"/>
      <c r="T94" s="411"/>
      <c r="U94" s="411"/>
      <c r="V94" s="411"/>
      <c r="W94" s="411"/>
      <c r="X94" s="411"/>
      <c r="Y94" s="411"/>
      <c r="Z94" s="411"/>
      <c r="AA94" s="411"/>
      <c r="AB94" s="411"/>
      <c r="AC94" s="151"/>
    </row>
    <row r="95" spans="2:29" s="98" customFormat="1" ht="48" customHeight="1" x14ac:dyDescent="0.15">
      <c r="B95" s="970">
        <v>18</v>
      </c>
      <c r="C95" s="966"/>
      <c r="D95" s="971"/>
      <c r="E95" s="971"/>
      <c r="F95" s="971"/>
      <c r="G95" s="971"/>
      <c r="H95" s="972"/>
      <c r="I95" s="971"/>
      <c r="J95" s="407"/>
      <c r="K95" s="966"/>
      <c r="L95" s="407"/>
      <c r="M95" s="464">
        <f>COUNTIF(L95:L97,"*")</f>
        <v>0</v>
      </c>
      <c r="N95" s="464">
        <f>IF(SUM(M95:M99)&gt;0,1,0)</f>
        <v>0</v>
      </c>
      <c r="O95" s="412"/>
      <c r="P95" s="411"/>
      <c r="Q95" s="411"/>
      <c r="R95" s="411"/>
      <c r="S95" s="411"/>
      <c r="T95" s="411"/>
      <c r="U95" s="411"/>
      <c r="V95" s="411"/>
      <c r="W95" s="411"/>
      <c r="X95" s="411"/>
      <c r="Y95" s="411"/>
      <c r="Z95" s="411"/>
      <c r="AA95" s="411"/>
      <c r="AB95" s="411"/>
      <c r="AC95" s="151"/>
    </row>
    <row r="96" spans="2:29" s="98" customFormat="1" ht="48" customHeight="1" x14ac:dyDescent="0.15">
      <c r="B96" s="970"/>
      <c r="C96" s="966"/>
      <c r="D96" s="971"/>
      <c r="E96" s="971"/>
      <c r="F96" s="971"/>
      <c r="G96" s="971"/>
      <c r="H96" s="972"/>
      <c r="I96" s="971"/>
      <c r="J96" s="407"/>
      <c r="K96" s="966"/>
      <c r="L96" s="407"/>
      <c r="M96" s="464"/>
      <c r="N96" s="464"/>
      <c r="O96" s="412"/>
      <c r="P96" s="411"/>
      <c r="Q96" s="411"/>
      <c r="R96" s="411"/>
      <c r="S96" s="411"/>
      <c r="T96" s="411"/>
      <c r="U96" s="411"/>
      <c r="V96" s="411"/>
      <c r="W96" s="411"/>
      <c r="X96" s="411"/>
      <c r="Y96" s="411"/>
      <c r="Z96" s="411"/>
      <c r="AA96" s="411"/>
      <c r="AB96" s="411"/>
      <c r="AC96" s="151"/>
    </row>
    <row r="97" spans="2:29" s="98" customFormat="1" ht="48" customHeight="1" x14ac:dyDescent="0.15">
      <c r="B97" s="970"/>
      <c r="C97" s="966"/>
      <c r="D97" s="971"/>
      <c r="E97" s="971"/>
      <c r="F97" s="971"/>
      <c r="G97" s="971"/>
      <c r="H97" s="972"/>
      <c r="I97" s="971"/>
      <c r="J97" s="407"/>
      <c r="K97" s="966"/>
      <c r="L97" s="407"/>
      <c r="M97" s="464"/>
      <c r="N97" s="464"/>
      <c r="O97" s="412"/>
      <c r="P97" s="411"/>
      <c r="Q97" s="411"/>
      <c r="R97" s="411"/>
      <c r="S97" s="411"/>
      <c r="T97" s="411"/>
      <c r="U97" s="411"/>
      <c r="V97" s="411"/>
      <c r="W97" s="411"/>
      <c r="X97" s="411"/>
      <c r="Y97" s="411"/>
      <c r="Z97" s="411"/>
      <c r="AA97" s="411"/>
      <c r="AB97" s="411"/>
      <c r="AC97" s="151"/>
    </row>
    <row r="98" spans="2:29" s="98" customFormat="1" ht="48" customHeight="1" x14ac:dyDescent="0.15">
      <c r="B98" s="970"/>
      <c r="C98" s="966"/>
      <c r="D98" s="971"/>
      <c r="E98" s="971"/>
      <c r="F98" s="971"/>
      <c r="G98" s="971"/>
      <c r="H98" s="972"/>
      <c r="I98" s="971"/>
      <c r="J98" s="406" t="s">
        <v>378</v>
      </c>
      <c r="K98" s="966"/>
      <c r="L98" s="406" t="s">
        <v>378</v>
      </c>
      <c r="M98" s="464"/>
      <c r="N98" s="464"/>
      <c r="O98" s="412"/>
      <c r="P98" s="411"/>
      <c r="Q98" s="411"/>
      <c r="R98" s="411"/>
      <c r="S98" s="411"/>
      <c r="T98" s="411"/>
      <c r="U98" s="411"/>
      <c r="V98" s="411"/>
      <c r="W98" s="411"/>
      <c r="X98" s="411"/>
      <c r="Y98" s="411"/>
      <c r="Z98" s="411"/>
      <c r="AA98" s="411"/>
      <c r="AB98" s="411"/>
      <c r="AC98" s="151"/>
    </row>
    <row r="99" spans="2:29" s="98" customFormat="1" ht="48" customHeight="1" x14ac:dyDescent="0.15">
      <c r="B99" s="970"/>
      <c r="C99" s="966"/>
      <c r="D99" s="971"/>
      <c r="E99" s="971"/>
      <c r="F99" s="971"/>
      <c r="G99" s="971"/>
      <c r="H99" s="972"/>
      <c r="I99" s="971"/>
      <c r="J99" s="408"/>
      <c r="K99" s="966"/>
      <c r="L99" s="408"/>
      <c r="M99" s="464">
        <f>COUNTIF(L99,"*")</f>
        <v>0</v>
      </c>
      <c r="N99" s="465"/>
      <c r="O99" s="412"/>
      <c r="P99" s="411"/>
      <c r="Q99" s="411"/>
      <c r="R99" s="411"/>
      <c r="S99" s="411"/>
      <c r="T99" s="411"/>
      <c r="U99" s="411"/>
      <c r="V99" s="411"/>
      <c r="W99" s="411"/>
      <c r="X99" s="411"/>
      <c r="Y99" s="411"/>
      <c r="Z99" s="411"/>
      <c r="AA99" s="411"/>
      <c r="AB99" s="411"/>
      <c r="AC99" s="151"/>
    </row>
    <row r="100" spans="2:29" s="98" customFormat="1" ht="48" customHeight="1" x14ac:dyDescent="0.15">
      <c r="B100" s="970">
        <v>19</v>
      </c>
      <c r="C100" s="966"/>
      <c r="D100" s="971"/>
      <c r="E100" s="971"/>
      <c r="F100" s="971"/>
      <c r="G100" s="971"/>
      <c r="H100" s="972"/>
      <c r="I100" s="971"/>
      <c r="J100" s="407"/>
      <c r="K100" s="966"/>
      <c r="L100" s="407"/>
      <c r="M100" s="464">
        <f>COUNTIF(L100:L102,"*")</f>
        <v>0</v>
      </c>
      <c r="N100" s="464">
        <f>IF(SUM(M100:M104)&gt;0,1,0)</f>
        <v>0</v>
      </c>
      <c r="O100" s="412"/>
      <c r="P100" s="411"/>
      <c r="Q100" s="411"/>
      <c r="R100" s="411"/>
      <c r="S100" s="411"/>
      <c r="T100" s="411"/>
      <c r="U100" s="411"/>
      <c r="V100" s="411"/>
      <c r="W100" s="411"/>
      <c r="X100" s="411"/>
      <c r="Y100" s="411"/>
      <c r="Z100" s="411"/>
      <c r="AA100" s="411"/>
      <c r="AB100" s="411"/>
      <c r="AC100" s="151"/>
    </row>
    <row r="101" spans="2:29" s="98" customFormat="1" ht="48" customHeight="1" x14ac:dyDescent="0.15">
      <c r="B101" s="970"/>
      <c r="C101" s="966"/>
      <c r="D101" s="971"/>
      <c r="E101" s="971"/>
      <c r="F101" s="971"/>
      <c r="G101" s="971"/>
      <c r="H101" s="972"/>
      <c r="I101" s="971"/>
      <c r="J101" s="407"/>
      <c r="K101" s="966"/>
      <c r="L101" s="407"/>
      <c r="M101" s="464"/>
      <c r="N101" s="464"/>
      <c r="O101" s="412"/>
      <c r="P101" s="411"/>
      <c r="Q101" s="411"/>
      <c r="R101" s="411"/>
      <c r="S101" s="411"/>
      <c r="T101" s="411"/>
      <c r="U101" s="411"/>
      <c r="V101" s="411"/>
      <c r="W101" s="411"/>
      <c r="X101" s="411"/>
      <c r="Y101" s="411"/>
      <c r="Z101" s="411"/>
      <c r="AA101" s="411"/>
      <c r="AB101" s="411"/>
      <c r="AC101" s="151"/>
    </row>
    <row r="102" spans="2:29" s="98" customFormat="1" ht="48" customHeight="1" x14ac:dyDescent="0.15">
      <c r="B102" s="970"/>
      <c r="C102" s="966"/>
      <c r="D102" s="971"/>
      <c r="E102" s="971"/>
      <c r="F102" s="971"/>
      <c r="G102" s="971"/>
      <c r="H102" s="972"/>
      <c r="I102" s="971"/>
      <c r="J102" s="407"/>
      <c r="K102" s="966"/>
      <c r="L102" s="407"/>
      <c r="M102" s="464"/>
      <c r="N102" s="464"/>
      <c r="O102" s="412"/>
      <c r="P102" s="411"/>
      <c r="Q102" s="411"/>
      <c r="R102" s="411"/>
      <c r="S102" s="411"/>
      <c r="T102" s="411"/>
      <c r="U102" s="411"/>
      <c r="V102" s="411"/>
      <c r="W102" s="411"/>
      <c r="X102" s="411"/>
      <c r="Y102" s="411"/>
      <c r="Z102" s="411"/>
      <c r="AA102" s="411"/>
      <c r="AB102" s="411"/>
      <c r="AC102" s="151"/>
    </row>
    <row r="103" spans="2:29" s="98" customFormat="1" ht="48" customHeight="1" x14ac:dyDescent="0.15">
      <c r="B103" s="970"/>
      <c r="C103" s="966"/>
      <c r="D103" s="971"/>
      <c r="E103" s="971"/>
      <c r="F103" s="971"/>
      <c r="G103" s="971"/>
      <c r="H103" s="972"/>
      <c r="I103" s="971"/>
      <c r="J103" s="406" t="s">
        <v>378</v>
      </c>
      <c r="K103" s="966"/>
      <c r="L103" s="406" t="s">
        <v>378</v>
      </c>
      <c r="M103" s="464"/>
      <c r="N103" s="464"/>
      <c r="O103" s="412"/>
      <c r="P103" s="411"/>
      <c r="Q103" s="411"/>
      <c r="R103" s="411"/>
      <c r="S103" s="411"/>
      <c r="T103" s="411"/>
      <c r="U103" s="411"/>
      <c r="V103" s="411"/>
      <c r="W103" s="411"/>
      <c r="X103" s="411"/>
      <c r="Y103" s="411"/>
      <c r="Z103" s="411"/>
      <c r="AA103" s="411"/>
      <c r="AB103" s="411"/>
      <c r="AC103" s="151"/>
    </row>
    <row r="104" spans="2:29" s="98" customFormat="1" ht="48" customHeight="1" x14ac:dyDescent="0.15">
      <c r="B104" s="970"/>
      <c r="C104" s="966"/>
      <c r="D104" s="971"/>
      <c r="E104" s="971"/>
      <c r="F104" s="971"/>
      <c r="G104" s="971"/>
      <c r="H104" s="972"/>
      <c r="I104" s="971"/>
      <c r="J104" s="408"/>
      <c r="K104" s="966"/>
      <c r="L104" s="408"/>
      <c r="M104" s="464">
        <f>COUNTIF(L104,"*")</f>
        <v>0</v>
      </c>
      <c r="N104" s="465"/>
      <c r="O104" s="412"/>
      <c r="P104" s="411"/>
      <c r="Q104" s="411"/>
      <c r="R104" s="411"/>
      <c r="S104" s="411"/>
      <c r="T104" s="411"/>
      <c r="U104" s="411"/>
      <c r="V104" s="411"/>
      <c r="W104" s="411"/>
      <c r="X104" s="411"/>
      <c r="Y104" s="411"/>
      <c r="Z104" s="411"/>
      <c r="AA104" s="411"/>
      <c r="AB104" s="411"/>
      <c r="AC104" s="151"/>
    </row>
    <row r="105" spans="2:29" s="98" customFormat="1" ht="48" customHeight="1" x14ac:dyDescent="0.15">
      <c r="B105" s="970">
        <v>20</v>
      </c>
      <c r="C105" s="966"/>
      <c r="D105" s="971"/>
      <c r="E105" s="971"/>
      <c r="F105" s="971"/>
      <c r="G105" s="971"/>
      <c r="H105" s="972"/>
      <c r="I105" s="971"/>
      <c r="J105" s="407"/>
      <c r="K105" s="966"/>
      <c r="L105" s="407"/>
      <c r="M105" s="464">
        <f>COUNTIF(L105:L107,"*")</f>
        <v>0</v>
      </c>
      <c r="N105" s="464">
        <f>IF(SUM(M105:M109)&gt;0,1,0)</f>
        <v>0</v>
      </c>
      <c r="O105" s="412"/>
      <c r="P105" s="411"/>
      <c r="Q105" s="411"/>
      <c r="R105" s="411"/>
      <c r="S105" s="411"/>
      <c r="T105" s="411"/>
      <c r="U105" s="411"/>
      <c r="V105" s="411"/>
      <c r="W105" s="411"/>
      <c r="X105" s="411"/>
      <c r="Y105" s="411"/>
      <c r="Z105" s="411"/>
      <c r="AA105" s="411"/>
      <c r="AB105" s="411"/>
      <c r="AC105" s="151"/>
    </row>
    <row r="106" spans="2:29" s="98" customFormat="1" ht="48" customHeight="1" x14ac:dyDescent="0.15">
      <c r="B106" s="970"/>
      <c r="C106" s="966"/>
      <c r="D106" s="971"/>
      <c r="E106" s="971"/>
      <c r="F106" s="971"/>
      <c r="G106" s="971"/>
      <c r="H106" s="972"/>
      <c r="I106" s="971"/>
      <c r="J106" s="407"/>
      <c r="K106" s="966"/>
      <c r="L106" s="407"/>
      <c r="M106" s="464"/>
      <c r="N106" s="464"/>
      <c r="O106" s="412"/>
      <c r="P106" s="411"/>
      <c r="Q106" s="411"/>
      <c r="R106" s="411"/>
      <c r="S106" s="411"/>
      <c r="T106" s="411"/>
      <c r="U106" s="411"/>
      <c r="V106" s="411"/>
      <c r="W106" s="411"/>
      <c r="X106" s="411"/>
      <c r="Y106" s="411"/>
      <c r="Z106" s="411"/>
      <c r="AA106" s="411"/>
      <c r="AB106" s="411"/>
      <c r="AC106" s="151"/>
    </row>
    <row r="107" spans="2:29" s="98" customFormat="1" ht="48" customHeight="1" x14ac:dyDescent="0.15">
      <c r="B107" s="970"/>
      <c r="C107" s="966"/>
      <c r="D107" s="971"/>
      <c r="E107" s="971"/>
      <c r="F107" s="971"/>
      <c r="G107" s="971"/>
      <c r="H107" s="972"/>
      <c r="I107" s="971"/>
      <c r="J107" s="407"/>
      <c r="K107" s="966"/>
      <c r="L107" s="407"/>
      <c r="M107" s="464"/>
      <c r="N107" s="464"/>
      <c r="O107" s="412"/>
      <c r="P107" s="411"/>
      <c r="Q107" s="411"/>
      <c r="R107" s="411"/>
      <c r="S107" s="411"/>
      <c r="T107" s="411"/>
      <c r="U107" s="411"/>
      <c r="V107" s="411"/>
      <c r="W107" s="411"/>
      <c r="X107" s="411"/>
      <c r="Y107" s="411"/>
      <c r="Z107" s="411"/>
      <c r="AA107" s="411"/>
      <c r="AB107" s="411"/>
      <c r="AC107" s="151"/>
    </row>
    <row r="108" spans="2:29" s="98" customFormat="1" ht="48" customHeight="1" x14ac:dyDescent="0.15">
      <c r="B108" s="970"/>
      <c r="C108" s="966"/>
      <c r="D108" s="971"/>
      <c r="E108" s="971"/>
      <c r="F108" s="971"/>
      <c r="G108" s="971"/>
      <c r="H108" s="972"/>
      <c r="I108" s="971"/>
      <c r="J108" s="406" t="s">
        <v>378</v>
      </c>
      <c r="K108" s="966"/>
      <c r="L108" s="406" t="s">
        <v>378</v>
      </c>
      <c r="M108" s="464"/>
      <c r="N108" s="464"/>
      <c r="O108" s="412"/>
      <c r="P108" s="411"/>
      <c r="Q108" s="411"/>
      <c r="R108" s="411"/>
      <c r="S108" s="411"/>
      <c r="T108" s="411"/>
      <c r="U108" s="411"/>
      <c r="V108" s="411"/>
      <c r="W108" s="411"/>
      <c r="X108" s="411"/>
      <c r="Y108" s="411"/>
      <c r="Z108" s="411"/>
      <c r="AA108" s="411"/>
      <c r="AB108" s="411"/>
      <c r="AC108" s="151"/>
    </row>
    <row r="109" spans="2:29" s="98" customFormat="1" ht="48" customHeight="1" x14ac:dyDescent="0.15">
      <c r="B109" s="970"/>
      <c r="C109" s="966"/>
      <c r="D109" s="971"/>
      <c r="E109" s="971"/>
      <c r="F109" s="971"/>
      <c r="G109" s="971"/>
      <c r="H109" s="972"/>
      <c r="I109" s="971"/>
      <c r="J109" s="408"/>
      <c r="K109" s="966"/>
      <c r="L109" s="408"/>
      <c r="M109" s="464">
        <f>COUNTIF(L109,"*")</f>
        <v>0</v>
      </c>
      <c r="N109" s="465"/>
      <c r="O109" s="412"/>
      <c r="P109" s="411"/>
      <c r="Q109" s="411"/>
      <c r="R109" s="411"/>
      <c r="S109" s="411"/>
      <c r="T109" s="411"/>
      <c r="U109" s="411"/>
      <c r="V109" s="411"/>
      <c r="W109" s="411"/>
      <c r="X109" s="411"/>
      <c r="Y109" s="411"/>
      <c r="Z109" s="411"/>
      <c r="AA109" s="411"/>
      <c r="AB109" s="411"/>
      <c r="AC109" s="151"/>
    </row>
    <row r="110" spans="2:29" s="98" customFormat="1" ht="48" customHeight="1" x14ac:dyDescent="0.15">
      <c r="B110" s="970">
        <v>21</v>
      </c>
      <c r="C110" s="966"/>
      <c r="D110" s="971"/>
      <c r="E110" s="971"/>
      <c r="F110" s="971"/>
      <c r="G110" s="971"/>
      <c r="H110" s="972"/>
      <c r="I110" s="971"/>
      <c r="J110" s="407"/>
      <c r="K110" s="966"/>
      <c r="L110" s="407"/>
      <c r="M110" s="464">
        <f>COUNTIF(L110:L112,"*")</f>
        <v>0</v>
      </c>
      <c r="N110" s="464">
        <f>IF(SUM(M110:M114)&gt;0,1,0)</f>
        <v>0</v>
      </c>
      <c r="O110" s="412"/>
      <c r="P110" s="411"/>
      <c r="Q110" s="411"/>
      <c r="R110" s="411"/>
      <c r="S110" s="411"/>
      <c r="T110" s="411"/>
      <c r="U110" s="411"/>
      <c r="V110" s="411"/>
      <c r="W110" s="411"/>
      <c r="X110" s="411"/>
      <c r="Y110" s="411"/>
      <c r="Z110" s="411"/>
      <c r="AA110" s="411"/>
      <c r="AB110" s="411"/>
      <c r="AC110" s="151"/>
    </row>
    <row r="111" spans="2:29" s="98" customFormat="1" ht="48" customHeight="1" x14ac:dyDescent="0.15">
      <c r="B111" s="970"/>
      <c r="C111" s="966"/>
      <c r="D111" s="971"/>
      <c r="E111" s="971"/>
      <c r="F111" s="971"/>
      <c r="G111" s="971"/>
      <c r="H111" s="972"/>
      <c r="I111" s="971"/>
      <c r="J111" s="407"/>
      <c r="K111" s="966"/>
      <c r="L111" s="407"/>
      <c r="M111" s="464"/>
      <c r="N111" s="464"/>
      <c r="O111" s="412"/>
      <c r="P111" s="411"/>
      <c r="Q111" s="411"/>
      <c r="R111" s="411"/>
      <c r="S111" s="411"/>
      <c r="T111" s="411"/>
      <c r="U111" s="411"/>
      <c r="V111" s="411"/>
      <c r="W111" s="411"/>
      <c r="X111" s="411"/>
      <c r="Y111" s="411"/>
      <c r="Z111" s="411"/>
      <c r="AA111" s="411"/>
      <c r="AB111" s="411"/>
      <c r="AC111" s="151"/>
    </row>
    <row r="112" spans="2:29" s="98" customFormat="1" ht="48" customHeight="1" x14ac:dyDescent="0.15">
      <c r="B112" s="970"/>
      <c r="C112" s="966"/>
      <c r="D112" s="971"/>
      <c r="E112" s="971"/>
      <c r="F112" s="971"/>
      <c r="G112" s="971"/>
      <c r="H112" s="972"/>
      <c r="I112" s="971"/>
      <c r="J112" s="407"/>
      <c r="K112" s="966"/>
      <c r="L112" s="407"/>
      <c r="M112" s="464"/>
      <c r="N112" s="464"/>
      <c r="O112" s="412"/>
      <c r="P112" s="411"/>
      <c r="Q112" s="411"/>
      <c r="R112" s="411"/>
      <c r="S112" s="411"/>
      <c r="T112" s="411"/>
      <c r="U112" s="411"/>
      <c r="V112" s="411"/>
      <c r="W112" s="411"/>
      <c r="X112" s="411"/>
      <c r="Y112" s="411"/>
      <c r="Z112" s="411"/>
      <c r="AA112" s="411"/>
      <c r="AB112" s="411"/>
      <c r="AC112" s="151"/>
    </row>
    <row r="113" spans="2:29" s="98" customFormat="1" ht="48" customHeight="1" x14ac:dyDescent="0.15">
      <c r="B113" s="970"/>
      <c r="C113" s="966"/>
      <c r="D113" s="971"/>
      <c r="E113" s="971"/>
      <c r="F113" s="971"/>
      <c r="G113" s="971"/>
      <c r="H113" s="972"/>
      <c r="I113" s="971"/>
      <c r="J113" s="406" t="s">
        <v>378</v>
      </c>
      <c r="K113" s="966"/>
      <c r="L113" s="406" t="s">
        <v>378</v>
      </c>
      <c r="M113" s="464"/>
      <c r="N113" s="464"/>
      <c r="O113" s="412"/>
      <c r="P113" s="411"/>
      <c r="Q113" s="411"/>
      <c r="R113" s="411"/>
      <c r="S113" s="411"/>
      <c r="T113" s="411"/>
      <c r="U113" s="411"/>
      <c r="V113" s="411"/>
      <c r="W113" s="411"/>
      <c r="X113" s="411"/>
      <c r="Y113" s="411"/>
      <c r="Z113" s="411"/>
      <c r="AA113" s="411"/>
      <c r="AB113" s="411"/>
      <c r="AC113" s="151"/>
    </row>
    <row r="114" spans="2:29" s="98" customFormat="1" ht="48" customHeight="1" x14ac:dyDescent="0.15">
      <c r="B114" s="970"/>
      <c r="C114" s="966"/>
      <c r="D114" s="971"/>
      <c r="E114" s="971"/>
      <c r="F114" s="971"/>
      <c r="G114" s="971"/>
      <c r="H114" s="972"/>
      <c r="I114" s="971"/>
      <c r="J114" s="408"/>
      <c r="K114" s="966"/>
      <c r="L114" s="408"/>
      <c r="M114" s="464">
        <f>COUNTIF(L114,"*")</f>
        <v>0</v>
      </c>
      <c r="N114" s="465"/>
      <c r="O114" s="412"/>
      <c r="P114" s="411"/>
      <c r="Q114" s="411"/>
      <c r="R114" s="411"/>
      <c r="S114" s="411"/>
      <c r="T114" s="411"/>
      <c r="U114" s="411"/>
      <c r="V114" s="411"/>
      <c r="W114" s="411"/>
      <c r="X114" s="411"/>
      <c r="Y114" s="411"/>
      <c r="Z114" s="411"/>
      <c r="AA114" s="411"/>
      <c r="AB114" s="411"/>
      <c r="AC114" s="151"/>
    </row>
    <row r="115" spans="2:29" s="98" customFormat="1" ht="48" customHeight="1" x14ac:dyDescent="0.15">
      <c r="B115" s="970">
        <v>22</v>
      </c>
      <c r="C115" s="966"/>
      <c r="D115" s="971"/>
      <c r="E115" s="971"/>
      <c r="F115" s="971"/>
      <c r="G115" s="971"/>
      <c r="H115" s="972"/>
      <c r="I115" s="971"/>
      <c r="J115" s="407"/>
      <c r="K115" s="966"/>
      <c r="L115" s="407"/>
      <c r="M115" s="464">
        <f>COUNTIF(L115:L117,"*")</f>
        <v>0</v>
      </c>
      <c r="N115" s="464">
        <f>IF(SUM(M115:M119)&gt;0,1,0)</f>
        <v>0</v>
      </c>
      <c r="O115" s="412"/>
      <c r="P115" s="411"/>
      <c r="Q115" s="411"/>
      <c r="R115" s="411"/>
      <c r="S115" s="411"/>
      <c r="T115" s="411"/>
      <c r="U115" s="411"/>
      <c r="V115" s="411"/>
      <c r="W115" s="411"/>
      <c r="X115" s="411"/>
      <c r="Y115" s="411"/>
      <c r="Z115" s="411"/>
      <c r="AA115" s="411"/>
      <c r="AB115" s="411"/>
      <c r="AC115" s="151"/>
    </row>
    <row r="116" spans="2:29" s="98" customFormat="1" ht="48" customHeight="1" x14ac:dyDescent="0.15">
      <c r="B116" s="970"/>
      <c r="C116" s="966"/>
      <c r="D116" s="971"/>
      <c r="E116" s="971"/>
      <c r="F116" s="971"/>
      <c r="G116" s="971"/>
      <c r="H116" s="972"/>
      <c r="I116" s="971"/>
      <c r="J116" s="407"/>
      <c r="K116" s="966"/>
      <c r="L116" s="407"/>
      <c r="M116" s="464"/>
      <c r="N116" s="464"/>
      <c r="O116" s="412"/>
      <c r="P116" s="411"/>
      <c r="Q116" s="411"/>
      <c r="R116" s="411"/>
      <c r="S116" s="411"/>
      <c r="T116" s="411"/>
      <c r="U116" s="411"/>
      <c r="V116" s="411"/>
      <c r="W116" s="411"/>
      <c r="X116" s="411"/>
      <c r="Y116" s="411"/>
      <c r="Z116" s="411"/>
      <c r="AA116" s="411"/>
      <c r="AB116" s="411"/>
      <c r="AC116" s="151"/>
    </row>
    <row r="117" spans="2:29" s="98" customFormat="1" ht="48" customHeight="1" x14ac:dyDescent="0.15">
      <c r="B117" s="970"/>
      <c r="C117" s="966"/>
      <c r="D117" s="971"/>
      <c r="E117" s="971"/>
      <c r="F117" s="971"/>
      <c r="G117" s="971"/>
      <c r="H117" s="972"/>
      <c r="I117" s="971"/>
      <c r="J117" s="407"/>
      <c r="K117" s="966"/>
      <c r="L117" s="407"/>
      <c r="M117" s="464"/>
      <c r="N117" s="464"/>
      <c r="O117" s="412"/>
      <c r="P117" s="411"/>
      <c r="Q117" s="411"/>
      <c r="R117" s="411"/>
      <c r="S117" s="411"/>
      <c r="T117" s="411"/>
      <c r="U117" s="411"/>
      <c r="V117" s="411"/>
      <c r="W117" s="411"/>
      <c r="X117" s="411"/>
      <c r="Y117" s="411"/>
      <c r="Z117" s="411"/>
      <c r="AA117" s="411"/>
      <c r="AB117" s="411"/>
      <c r="AC117" s="151"/>
    </row>
    <row r="118" spans="2:29" s="98" customFormat="1" ht="48" customHeight="1" x14ac:dyDescent="0.15">
      <c r="B118" s="970"/>
      <c r="C118" s="966"/>
      <c r="D118" s="971"/>
      <c r="E118" s="971"/>
      <c r="F118" s="971"/>
      <c r="G118" s="971"/>
      <c r="H118" s="972"/>
      <c r="I118" s="971"/>
      <c r="J118" s="406" t="s">
        <v>378</v>
      </c>
      <c r="K118" s="966"/>
      <c r="L118" s="406" t="s">
        <v>378</v>
      </c>
      <c r="M118" s="464"/>
      <c r="N118" s="464"/>
      <c r="O118" s="412"/>
      <c r="P118" s="411"/>
      <c r="Q118" s="411"/>
      <c r="R118" s="411"/>
      <c r="S118" s="411"/>
      <c r="T118" s="411"/>
      <c r="U118" s="411"/>
      <c r="V118" s="411"/>
      <c r="W118" s="411"/>
      <c r="X118" s="411"/>
      <c r="Y118" s="411"/>
      <c r="Z118" s="411"/>
      <c r="AA118" s="411"/>
      <c r="AB118" s="411"/>
      <c r="AC118" s="151"/>
    </row>
    <row r="119" spans="2:29" s="98" customFormat="1" ht="48" customHeight="1" x14ac:dyDescent="0.15">
      <c r="B119" s="970"/>
      <c r="C119" s="966"/>
      <c r="D119" s="971"/>
      <c r="E119" s="971"/>
      <c r="F119" s="971"/>
      <c r="G119" s="971"/>
      <c r="H119" s="972"/>
      <c r="I119" s="971"/>
      <c r="J119" s="408"/>
      <c r="K119" s="966"/>
      <c r="L119" s="408"/>
      <c r="M119" s="464">
        <f>COUNTIF(L119,"*")</f>
        <v>0</v>
      </c>
      <c r="N119" s="465"/>
      <c r="O119" s="412"/>
      <c r="P119" s="411"/>
      <c r="Q119" s="411"/>
      <c r="R119" s="411"/>
      <c r="S119" s="411"/>
      <c r="T119" s="411"/>
      <c r="U119" s="411"/>
      <c r="V119" s="411"/>
      <c r="W119" s="411"/>
      <c r="X119" s="411"/>
      <c r="Y119" s="411"/>
      <c r="Z119" s="411"/>
      <c r="AA119" s="411"/>
      <c r="AB119" s="411"/>
      <c r="AC119" s="151"/>
    </row>
    <row r="120" spans="2:29" s="98" customFormat="1" ht="48" customHeight="1" x14ac:dyDescent="0.15">
      <c r="B120" s="970">
        <v>23</v>
      </c>
      <c r="C120" s="966"/>
      <c r="D120" s="971"/>
      <c r="E120" s="971"/>
      <c r="F120" s="971"/>
      <c r="G120" s="971"/>
      <c r="H120" s="972"/>
      <c r="I120" s="971"/>
      <c r="J120" s="407"/>
      <c r="K120" s="966"/>
      <c r="L120" s="407"/>
      <c r="M120" s="464">
        <f>COUNTIF(L120:L122,"*")</f>
        <v>0</v>
      </c>
      <c r="N120" s="464">
        <f>IF(SUM(M120:M124)&gt;0,1,0)</f>
        <v>0</v>
      </c>
      <c r="O120" s="412"/>
      <c r="P120" s="411"/>
      <c r="Q120" s="411"/>
      <c r="R120" s="411"/>
      <c r="S120" s="411"/>
      <c r="T120" s="411"/>
      <c r="U120" s="411"/>
      <c r="V120" s="411"/>
      <c r="W120" s="411"/>
      <c r="X120" s="411"/>
      <c r="Y120" s="411"/>
      <c r="Z120" s="411"/>
      <c r="AA120" s="411"/>
      <c r="AB120" s="411"/>
      <c r="AC120" s="151"/>
    </row>
    <row r="121" spans="2:29" s="98" customFormat="1" ht="48" customHeight="1" x14ac:dyDescent="0.15">
      <c r="B121" s="970"/>
      <c r="C121" s="966"/>
      <c r="D121" s="971"/>
      <c r="E121" s="971"/>
      <c r="F121" s="971"/>
      <c r="G121" s="971"/>
      <c r="H121" s="972"/>
      <c r="I121" s="971"/>
      <c r="J121" s="407"/>
      <c r="K121" s="966"/>
      <c r="L121" s="407"/>
      <c r="M121" s="464"/>
      <c r="N121" s="464"/>
      <c r="O121" s="412"/>
      <c r="P121" s="411"/>
      <c r="Q121" s="411"/>
      <c r="R121" s="411"/>
      <c r="S121" s="411"/>
      <c r="T121" s="411"/>
      <c r="U121" s="411"/>
      <c r="V121" s="411"/>
      <c r="W121" s="411"/>
      <c r="X121" s="411"/>
      <c r="Y121" s="411"/>
      <c r="Z121" s="411"/>
      <c r="AA121" s="411"/>
      <c r="AB121" s="411"/>
      <c r="AC121" s="151"/>
    </row>
    <row r="122" spans="2:29" s="98" customFormat="1" ht="48" customHeight="1" x14ac:dyDescent="0.15">
      <c r="B122" s="970"/>
      <c r="C122" s="966"/>
      <c r="D122" s="971"/>
      <c r="E122" s="971"/>
      <c r="F122" s="971"/>
      <c r="G122" s="971"/>
      <c r="H122" s="972"/>
      <c r="I122" s="971"/>
      <c r="J122" s="407"/>
      <c r="K122" s="966"/>
      <c r="L122" s="407"/>
      <c r="M122" s="464"/>
      <c r="N122" s="464"/>
      <c r="O122" s="412"/>
      <c r="P122" s="411"/>
      <c r="Q122" s="411"/>
      <c r="R122" s="411"/>
      <c r="S122" s="411"/>
      <c r="T122" s="411"/>
      <c r="U122" s="411"/>
      <c r="V122" s="411"/>
      <c r="W122" s="411"/>
      <c r="X122" s="411"/>
      <c r="Y122" s="411"/>
      <c r="Z122" s="411"/>
      <c r="AA122" s="411"/>
      <c r="AB122" s="411"/>
      <c r="AC122" s="151"/>
    </row>
    <row r="123" spans="2:29" s="98" customFormat="1" ht="48" customHeight="1" x14ac:dyDescent="0.15">
      <c r="B123" s="970"/>
      <c r="C123" s="966"/>
      <c r="D123" s="971"/>
      <c r="E123" s="971"/>
      <c r="F123" s="971"/>
      <c r="G123" s="971"/>
      <c r="H123" s="972"/>
      <c r="I123" s="971"/>
      <c r="J123" s="406" t="s">
        <v>378</v>
      </c>
      <c r="K123" s="966"/>
      <c r="L123" s="406" t="s">
        <v>378</v>
      </c>
      <c r="M123" s="464"/>
      <c r="N123" s="464"/>
      <c r="O123" s="412"/>
      <c r="P123" s="411"/>
      <c r="Q123" s="411"/>
      <c r="R123" s="411"/>
      <c r="S123" s="411"/>
      <c r="T123" s="411"/>
      <c r="U123" s="411"/>
      <c r="V123" s="411"/>
      <c r="W123" s="411"/>
      <c r="X123" s="411"/>
      <c r="Y123" s="411"/>
      <c r="Z123" s="411"/>
      <c r="AA123" s="411"/>
      <c r="AB123" s="411"/>
      <c r="AC123" s="151"/>
    </row>
    <row r="124" spans="2:29" s="98" customFormat="1" ht="48" customHeight="1" x14ac:dyDescent="0.15">
      <c r="B124" s="970"/>
      <c r="C124" s="966"/>
      <c r="D124" s="971"/>
      <c r="E124" s="971"/>
      <c r="F124" s="971"/>
      <c r="G124" s="971"/>
      <c r="H124" s="972"/>
      <c r="I124" s="971"/>
      <c r="J124" s="408"/>
      <c r="K124" s="966"/>
      <c r="L124" s="408"/>
      <c r="M124" s="464">
        <f>COUNTIF(L124,"*")</f>
        <v>0</v>
      </c>
      <c r="N124" s="465"/>
      <c r="O124" s="412"/>
      <c r="P124" s="411"/>
      <c r="Q124" s="411"/>
      <c r="R124" s="411"/>
      <c r="S124" s="411"/>
      <c r="T124" s="411"/>
      <c r="U124" s="411"/>
      <c r="V124" s="411"/>
      <c r="W124" s="411"/>
      <c r="X124" s="411"/>
      <c r="Y124" s="411"/>
      <c r="Z124" s="411"/>
      <c r="AA124" s="411"/>
      <c r="AB124" s="411"/>
      <c r="AC124" s="151"/>
    </row>
    <row r="125" spans="2:29" s="98" customFormat="1" ht="20.100000000000001" customHeight="1" x14ac:dyDescent="0.15">
      <c r="B125" s="151"/>
      <c r="C125" s="151"/>
      <c r="D125" s="151"/>
      <c r="E125" s="151"/>
      <c r="H125" s="151"/>
      <c r="I125" s="151"/>
      <c r="M125" s="464"/>
      <c r="N125" s="464"/>
      <c r="O125" s="123"/>
    </row>
    <row r="126" spans="2:29" s="98" customFormat="1" ht="39.950000000000003" customHeight="1" x14ac:dyDescent="0.15">
      <c r="B126" s="151"/>
      <c r="C126" s="151"/>
      <c r="D126" s="151"/>
      <c r="E126" s="151"/>
      <c r="H126" s="151"/>
      <c r="I126" s="151"/>
      <c r="M126" s="464"/>
      <c r="N126" s="464"/>
      <c r="O126" s="123"/>
    </row>
    <row r="127" spans="2:29" s="98" customFormat="1" ht="39.950000000000003" customHeight="1" x14ac:dyDescent="0.15">
      <c r="B127" s="151"/>
      <c r="C127" s="151"/>
      <c r="D127" s="151"/>
      <c r="E127" s="151"/>
      <c r="H127" s="151"/>
      <c r="I127" s="151"/>
      <c r="M127" s="464"/>
      <c r="N127" s="464"/>
      <c r="O127" s="123"/>
    </row>
    <row r="128" spans="2:29" s="98" customFormat="1" ht="30" customHeight="1" x14ac:dyDescent="0.15">
      <c r="B128" s="151"/>
      <c r="C128" s="151"/>
      <c r="D128" s="151"/>
      <c r="E128" s="151"/>
      <c r="H128" s="151"/>
      <c r="I128" s="151"/>
      <c r="M128" s="464"/>
      <c r="N128" s="464"/>
      <c r="O128" s="123"/>
    </row>
    <row r="129" spans="2:28" s="98" customFormat="1" ht="39.950000000000003" customHeight="1" x14ac:dyDescent="0.15">
      <c r="B129" s="151"/>
      <c r="C129" s="151"/>
      <c r="D129" s="151"/>
      <c r="E129" s="151"/>
      <c r="H129" s="151"/>
      <c r="I129" s="151"/>
      <c r="M129" s="464"/>
      <c r="N129" s="465"/>
      <c r="O129" s="123"/>
    </row>
    <row r="130" spans="2:28" s="98" customFormat="1" ht="20.100000000000001" customHeight="1" x14ac:dyDescent="0.15">
      <c r="B130" s="151"/>
      <c r="C130" s="151"/>
      <c r="D130" s="151"/>
      <c r="E130" s="151"/>
      <c r="H130" s="151"/>
      <c r="I130" s="151"/>
      <c r="M130" s="464"/>
      <c r="N130" s="464"/>
      <c r="O130" s="123"/>
    </row>
    <row r="131" spans="2:28" s="98" customFormat="1" ht="39.950000000000003" customHeight="1" x14ac:dyDescent="0.15">
      <c r="B131" s="151"/>
      <c r="C131" s="151"/>
      <c r="D131" s="151"/>
      <c r="E131" s="151"/>
      <c r="H131" s="151"/>
      <c r="I131" s="151"/>
      <c r="M131" s="464"/>
      <c r="N131" s="464"/>
      <c r="O131" s="123"/>
    </row>
    <row r="132" spans="2:28" s="98" customFormat="1" ht="39.950000000000003" customHeight="1" x14ac:dyDescent="0.15">
      <c r="B132" s="151"/>
      <c r="C132" s="151"/>
      <c r="D132" s="151"/>
      <c r="E132" s="151"/>
      <c r="H132" s="151"/>
      <c r="I132" s="151"/>
      <c r="M132" s="464"/>
      <c r="N132" s="464"/>
      <c r="O132" s="123"/>
    </row>
    <row r="133" spans="2:28" s="98" customFormat="1" ht="30" customHeight="1" x14ac:dyDescent="0.15">
      <c r="B133" s="151"/>
      <c r="C133" s="151"/>
      <c r="D133" s="151"/>
      <c r="E133" s="151"/>
      <c r="H133" s="151"/>
      <c r="I133" s="151"/>
      <c r="M133" s="464"/>
      <c r="N133" s="464"/>
      <c r="O133" s="123"/>
    </row>
    <row r="134" spans="2:28" s="98" customFormat="1" ht="39.950000000000003" customHeight="1" x14ac:dyDescent="0.15">
      <c r="B134" s="151"/>
      <c r="C134" s="151"/>
      <c r="D134" s="151"/>
      <c r="E134" s="151"/>
      <c r="H134" s="151"/>
      <c r="I134" s="151"/>
      <c r="M134" s="464"/>
      <c r="N134" s="465"/>
      <c r="O134" s="123"/>
    </row>
    <row r="135" spans="2:28" s="98" customFormat="1" ht="20.100000000000001" customHeight="1" x14ac:dyDescent="0.15">
      <c r="B135" s="151"/>
      <c r="C135" s="151"/>
      <c r="D135" s="151"/>
      <c r="E135" s="151"/>
      <c r="H135" s="151"/>
      <c r="I135" s="151"/>
      <c r="M135" s="464"/>
      <c r="N135" s="464"/>
      <c r="O135" s="123"/>
    </row>
    <row r="136" spans="2:28" s="98" customFormat="1" ht="39.950000000000003" customHeight="1" x14ac:dyDescent="0.15">
      <c r="B136" s="151"/>
      <c r="C136" s="151"/>
      <c r="D136" s="151"/>
      <c r="E136" s="151"/>
      <c r="H136" s="151"/>
      <c r="I136" s="151"/>
      <c r="M136" s="464"/>
      <c r="N136" s="464"/>
      <c r="O136" s="123"/>
    </row>
    <row r="137" spans="2:28" s="98" customFormat="1" ht="39.950000000000003" customHeight="1" x14ac:dyDescent="0.15">
      <c r="B137" s="151"/>
      <c r="C137" s="151"/>
      <c r="D137" s="151"/>
      <c r="E137" s="151"/>
      <c r="H137" s="151"/>
      <c r="I137" s="151"/>
      <c r="M137" s="464"/>
      <c r="N137" s="464"/>
      <c r="O137" s="123"/>
    </row>
    <row r="138" spans="2:28" s="98" customFormat="1" ht="30" customHeight="1" x14ac:dyDescent="0.15">
      <c r="B138" s="151"/>
      <c r="C138" s="151"/>
      <c r="D138" s="151"/>
      <c r="E138" s="151"/>
      <c r="H138" s="151"/>
      <c r="I138" s="151"/>
      <c r="M138" s="464"/>
      <c r="N138" s="464"/>
      <c r="O138" s="123"/>
    </row>
    <row r="139" spans="2:28" s="98" customFormat="1" ht="39.950000000000003" customHeight="1" x14ac:dyDescent="0.15">
      <c r="B139" s="151"/>
      <c r="C139" s="151"/>
      <c r="D139" s="151"/>
      <c r="E139" s="151"/>
      <c r="H139" s="151"/>
      <c r="I139" s="151"/>
      <c r="M139" s="464"/>
      <c r="N139" s="465"/>
      <c r="O139" s="123"/>
    </row>
    <row r="140" spans="2:28" s="98" customFormat="1" ht="20.100000000000001" customHeight="1" x14ac:dyDescent="0.15">
      <c r="B140" s="151"/>
      <c r="C140" s="151"/>
      <c r="D140" s="151"/>
      <c r="E140" s="151"/>
      <c r="H140" s="151"/>
      <c r="I140" s="151"/>
      <c r="M140" s="464"/>
      <c r="N140" s="464"/>
      <c r="O140" s="123"/>
    </row>
    <row r="141" spans="2:28" s="98" customFormat="1" ht="39.950000000000003" customHeight="1" x14ac:dyDescent="0.15">
      <c r="B141" s="151"/>
      <c r="C141" s="151"/>
      <c r="D141" s="151"/>
      <c r="E141" s="151"/>
      <c r="H141" s="151"/>
      <c r="I141" s="151"/>
      <c r="M141" s="464"/>
      <c r="N141" s="464"/>
      <c r="O141" s="123"/>
    </row>
    <row r="142" spans="2:28" s="98" customFormat="1" ht="39.950000000000003" customHeight="1" x14ac:dyDescent="0.15">
      <c r="B142" s="151"/>
      <c r="C142" s="151"/>
      <c r="D142" s="151"/>
      <c r="E142" s="151"/>
      <c r="H142" s="151"/>
      <c r="I142" s="151"/>
      <c r="M142" s="464"/>
      <c r="N142" s="464"/>
      <c r="O142" s="122"/>
      <c r="P142" s="122"/>
      <c r="Q142" s="122"/>
      <c r="R142" s="122"/>
      <c r="S142" s="122"/>
      <c r="T142" s="122"/>
      <c r="U142" s="122"/>
      <c r="V142" s="122"/>
      <c r="W142" s="122"/>
      <c r="X142" s="122"/>
      <c r="Y142" s="122"/>
      <c r="Z142" s="122"/>
      <c r="AA142" s="122"/>
      <c r="AB142" s="122"/>
    </row>
    <row r="143" spans="2:28" s="98" customFormat="1" ht="30" customHeight="1" x14ac:dyDescent="0.15">
      <c r="B143" s="151"/>
      <c r="C143" s="151"/>
      <c r="D143" s="151"/>
      <c r="E143" s="151"/>
      <c r="H143" s="151"/>
      <c r="I143" s="151"/>
      <c r="M143" s="464"/>
      <c r="N143" s="464"/>
      <c r="O143" s="122"/>
      <c r="P143" s="122"/>
      <c r="Q143" s="122"/>
      <c r="R143" s="122"/>
      <c r="S143" s="122"/>
      <c r="T143" s="122"/>
      <c r="U143" s="122"/>
      <c r="V143" s="122"/>
      <c r="W143" s="122"/>
      <c r="X143" s="122"/>
      <c r="Y143" s="122"/>
      <c r="Z143" s="122"/>
      <c r="AA143" s="122"/>
      <c r="AB143" s="122"/>
    </row>
    <row r="144" spans="2:28" s="98" customFormat="1" ht="39.950000000000003" customHeight="1" x14ac:dyDescent="0.15">
      <c r="B144" s="151"/>
      <c r="C144" s="151"/>
      <c r="D144" s="151"/>
      <c r="E144" s="151"/>
      <c r="H144" s="151"/>
      <c r="I144" s="151"/>
      <c r="M144" s="464"/>
      <c r="N144" s="465"/>
      <c r="O144" s="122"/>
      <c r="P144" s="122"/>
      <c r="Q144" s="122"/>
      <c r="R144" s="122"/>
      <c r="S144" s="122"/>
      <c r="T144" s="122"/>
      <c r="U144" s="122"/>
      <c r="V144" s="122"/>
      <c r="W144" s="122"/>
      <c r="X144" s="122"/>
      <c r="Y144" s="122"/>
      <c r="Z144" s="122"/>
      <c r="AA144" s="122"/>
      <c r="AB144" s="122"/>
    </row>
    <row r="149" spans="14:14" ht="15.75" customHeight="1" x14ac:dyDescent="0.15">
      <c r="N149" s="465"/>
    </row>
    <row r="154" spans="14:14" ht="15.75" customHeight="1" x14ac:dyDescent="0.15">
      <c r="N154" s="465"/>
    </row>
    <row r="159" spans="14:14" ht="15.75" customHeight="1" x14ac:dyDescent="0.15">
      <c r="N159" s="465"/>
    </row>
    <row r="164" spans="13:14" ht="15.75" customHeight="1" x14ac:dyDescent="0.15">
      <c r="N164" s="465"/>
    </row>
    <row r="165" spans="13:14" ht="15.75" customHeight="1" x14ac:dyDescent="0.15">
      <c r="M165" s="466"/>
      <c r="N165" s="466"/>
    </row>
    <row r="166" spans="13:14" ht="15.75" customHeight="1" x14ac:dyDescent="0.15">
      <c r="M166" s="466"/>
      <c r="N166" s="466"/>
    </row>
    <row r="167" spans="13:14" ht="15.75" customHeight="1" x14ac:dyDescent="0.15">
      <c r="M167" s="466"/>
      <c r="N167" s="466"/>
    </row>
    <row r="168" spans="13:14" ht="15.75" customHeight="1" x14ac:dyDescent="0.15">
      <c r="M168" s="466"/>
      <c r="N168" s="466"/>
    </row>
    <row r="169" spans="13:14" ht="15.75" customHeight="1" x14ac:dyDescent="0.15">
      <c r="M169" s="466"/>
      <c r="N169" s="466"/>
    </row>
    <row r="170" spans="13:14" ht="15.75" customHeight="1" x14ac:dyDescent="0.15">
      <c r="M170" s="466"/>
      <c r="N170" s="466"/>
    </row>
    <row r="171" spans="13:14" ht="15.75" customHeight="1" x14ac:dyDescent="0.15">
      <c r="M171" s="466"/>
      <c r="N171" s="466"/>
    </row>
    <row r="172" spans="13:14" ht="15.75" customHeight="1" x14ac:dyDescent="0.15">
      <c r="M172" s="466"/>
      <c r="N172" s="466"/>
    </row>
    <row r="173" spans="13:14" ht="15.75" customHeight="1" x14ac:dyDescent="0.15">
      <c r="M173" s="466"/>
      <c r="N173" s="466"/>
    </row>
    <row r="174" spans="13:14" ht="15.75" customHeight="1" x14ac:dyDescent="0.15">
      <c r="M174" s="466"/>
      <c r="N174" s="466"/>
    </row>
    <row r="175" spans="13:14" ht="15.75" customHeight="1" x14ac:dyDescent="0.15">
      <c r="M175" s="466"/>
      <c r="N175" s="466"/>
    </row>
    <row r="176" spans="13:14" ht="15.75" customHeight="1" x14ac:dyDescent="0.15">
      <c r="M176" s="466"/>
      <c r="N176" s="466"/>
    </row>
    <row r="177" spans="13:14" ht="15.75" customHeight="1" x14ac:dyDescent="0.15">
      <c r="M177" s="466"/>
      <c r="N177" s="466"/>
    </row>
    <row r="178" spans="13:14" ht="15.75" customHeight="1" x14ac:dyDescent="0.15">
      <c r="M178" s="466"/>
      <c r="N178" s="466"/>
    </row>
    <row r="179" spans="13:14" ht="15.75" customHeight="1" x14ac:dyDescent="0.15">
      <c r="M179" s="466"/>
      <c r="N179" s="466"/>
    </row>
    <row r="180" spans="13:14" ht="15.75" customHeight="1" x14ac:dyDescent="0.15">
      <c r="M180" s="466"/>
      <c r="N180" s="466"/>
    </row>
    <row r="181" spans="13:14" ht="15.75" customHeight="1" x14ac:dyDescent="0.15">
      <c r="M181" s="466"/>
      <c r="N181" s="466"/>
    </row>
    <row r="182" spans="13:14" ht="15.75" customHeight="1" x14ac:dyDescent="0.15">
      <c r="M182" s="466"/>
      <c r="N182" s="466"/>
    </row>
    <row r="183" spans="13:14" ht="15.75" customHeight="1" x14ac:dyDescent="0.15">
      <c r="M183" s="466"/>
      <c r="N183" s="466"/>
    </row>
    <row r="184" spans="13:14" ht="15.75" customHeight="1" x14ac:dyDescent="0.15">
      <c r="M184" s="466"/>
      <c r="N184" s="466"/>
    </row>
  </sheetData>
  <sheetProtection algorithmName="SHA-512" hashValue="Chyvtel6GXt7gw09ZYpKjgiona7oglSKniVUd7HBUMi4O/D1gNlZZhhXq5Fkuf6qqcxzZXU7thQemV3BrV9ThQ==" saltValue="aI3OoM2UhKbzsSnqSIB10w==" spinCount="100000" sheet="1" objects="1" insertColumns="0" insertRows="0" deleteColumns="0" deleteRows="0"/>
  <mergeCells count="228">
    <mergeCell ref="K35:K39"/>
    <mergeCell ref="K40:K44"/>
    <mergeCell ref="K45:K49"/>
    <mergeCell ref="K50:K54"/>
    <mergeCell ref="K20:K24"/>
    <mergeCell ref="K25:K29"/>
    <mergeCell ref="K30:K34"/>
    <mergeCell ref="K2:L2"/>
    <mergeCell ref="E6:H6"/>
    <mergeCell ref="K15:K19"/>
    <mergeCell ref="H25:H29"/>
    <mergeCell ref="I25:I29"/>
    <mergeCell ref="K8:K9"/>
    <mergeCell ref="H10:H14"/>
    <mergeCell ref="E35:E39"/>
    <mergeCell ref="F35:F39"/>
    <mergeCell ref="G35:G39"/>
    <mergeCell ref="H35:H39"/>
    <mergeCell ref="I35:I39"/>
    <mergeCell ref="I15:I19"/>
    <mergeCell ref="I20:I24"/>
    <mergeCell ref="G30:G34"/>
    <mergeCell ref="H30:H34"/>
    <mergeCell ref="I30:I34"/>
    <mergeCell ref="I75:I79"/>
    <mergeCell ref="E65:E69"/>
    <mergeCell ref="F65:F69"/>
    <mergeCell ref="G65:G69"/>
    <mergeCell ref="G80:G84"/>
    <mergeCell ref="H80:H84"/>
    <mergeCell ref="I80:I84"/>
    <mergeCell ref="I65:I69"/>
    <mergeCell ref="I70:I74"/>
    <mergeCell ref="B120:B124"/>
    <mergeCell ref="C120:C124"/>
    <mergeCell ref="D120:D124"/>
    <mergeCell ref="E120:E124"/>
    <mergeCell ref="F120:F124"/>
    <mergeCell ref="G120:G124"/>
    <mergeCell ref="H120:H124"/>
    <mergeCell ref="I120:I124"/>
    <mergeCell ref="B100:B104"/>
    <mergeCell ref="C100:C104"/>
    <mergeCell ref="D100:D104"/>
    <mergeCell ref="E100:E104"/>
    <mergeCell ref="F100:F104"/>
    <mergeCell ref="G100:G104"/>
    <mergeCell ref="H100:H104"/>
    <mergeCell ref="I100:I104"/>
    <mergeCell ref="F105:F109"/>
    <mergeCell ref="G105:G109"/>
    <mergeCell ref="H105:H109"/>
    <mergeCell ref="I105:I109"/>
    <mergeCell ref="B95:B99"/>
    <mergeCell ref="C95:C99"/>
    <mergeCell ref="D95:D99"/>
    <mergeCell ref="E95:E99"/>
    <mergeCell ref="F95:F99"/>
    <mergeCell ref="G95:G99"/>
    <mergeCell ref="H95:H99"/>
    <mergeCell ref="I95:I99"/>
    <mergeCell ref="B105:B109"/>
    <mergeCell ref="C105:C109"/>
    <mergeCell ref="D105:D109"/>
    <mergeCell ref="E105:E109"/>
    <mergeCell ref="B90:B94"/>
    <mergeCell ref="C90:C94"/>
    <mergeCell ref="D90:D94"/>
    <mergeCell ref="E90:E94"/>
    <mergeCell ref="F90:F94"/>
    <mergeCell ref="G90:G94"/>
    <mergeCell ref="H90:H94"/>
    <mergeCell ref="I90:I94"/>
    <mergeCell ref="B85:B89"/>
    <mergeCell ref="C85:C89"/>
    <mergeCell ref="D85:D89"/>
    <mergeCell ref="E85:E89"/>
    <mergeCell ref="F85:F89"/>
    <mergeCell ref="G85:G89"/>
    <mergeCell ref="H85:H89"/>
    <mergeCell ref="I85:I89"/>
    <mergeCell ref="B80:B84"/>
    <mergeCell ref="C80:C84"/>
    <mergeCell ref="D80:D84"/>
    <mergeCell ref="E80:E84"/>
    <mergeCell ref="F80:F84"/>
    <mergeCell ref="B75:B79"/>
    <mergeCell ref="C75:C79"/>
    <mergeCell ref="D75:D79"/>
    <mergeCell ref="H65:H69"/>
    <mergeCell ref="B70:B74"/>
    <mergeCell ref="C70:C74"/>
    <mergeCell ref="D70:D74"/>
    <mergeCell ref="E70:E74"/>
    <mergeCell ref="F70:F74"/>
    <mergeCell ref="G70:G74"/>
    <mergeCell ref="H70:H74"/>
    <mergeCell ref="B65:B69"/>
    <mergeCell ref="C65:C69"/>
    <mergeCell ref="D65:D69"/>
    <mergeCell ref="E75:E79"/>
    <mergeCell ref="F75:F79"/>
    <mergeCell ref="G75:G79"/>
    <mergeCell ref="H75:H79"/>
    <mergeCell ref="D20:D24"/>
    <mergeCell ref="G20:G24"/>
    <mergeCell ref="H45:H49"/>
    <mergeCell ref="I45:I49"/>
    <mergeCell ref="B50:B54"/>
    <mergeCell ref="C50:C54"/>
    <mergeCell ref="D50:D54"/>
    <mergeCell ref="E50:E54"/>
    <mergeCell ref="F50:F54"/>
    <mergeCell ref="G50:G54"/>
    <mergeCell ref="H50:H54"/>
    <mergeCell ref="I50:I54"/>
    <mergeCell ref="B45:B49"/>
    <mergeCell ref="C45:C49"/>
    <mergeCell ref="D45:D49"/>
    <mergeCell ref="E45:E49"/>
    <mergeCell ref="F45:F49"/>
    <mergeCell ref="G45:G49"/>
    <mergeCell ref="B40:B44"/>
    <mergeCell ref="C40:C44"/>
    <mergeCell ref="D40:D44"/>
    <mergeCell ref="E40:E44"/>
    <mergeCell ref="F40:F44"/>
    <mergeCell ref="G40:G44"/>
    <mergeCell ref="H40:H44"/>
    <mergeCell ref="I40:I44"/>
    <mergeCell ref="C25:C29"/>
    <mergeCell ref="D25:D29"/>
    <mergeCell ref="E25:E29"/>
    <mergeCell ref="F25:F29"/>
    <mergeCell ref="G25:G29"/>
    <mergeCell ref="B35:B39"/>
    <mergeCell ref="C35:C39"/>
    <mergeCell ref="D35:D39"/>
    <mergeCell ref="O5:AB5"/>
    <mergeCell ref="B6:D6"/>
    <mergeCell ref="O6:AB6"/>
    <mergeCell ref="B7:D7"/>
    <mergeCell ref="O8:AB8"/>
    <mergeCell ref="O9:AB9"/>
    <mergeCell ref="J8:J9"/>
    <mergeCell ref="I8:I9"/>
    <mergeCell ref="I10:I14"/>
    <mergeCell ref="L8:L9"/>
    <mergeCell ref="K10:K14"/>
    <mergeCell ref="B8:B9"/>
    <mergeCell ref="C8:C9"/>
    <mergeCell ref="D8:D9"/>
    <mergeCell ref="F8:G8"/>
    <mergeCell ref="E8:E9"/>
    <mergeCell ref="H8:H9"/>
    <mergeCell ref="H20:H24"/>
    <mergeCell ref="B10:B14"/>
    <mergeCell ref="C15:C19"/>
    <mergeCell ref="D15:D19"/>
    <mergeCell ref="E15:E19"/>
    <mergeCell ref="B25:B29"/>
    <mergeCell ref="E20:E24"/>
    <mergeCell ref="F20:F24"/>
    <mergeCell ref="B30:B34"/>
    <mergeCell ref="C30:C34"/>
    <mergeCell ref="D30:D34"/>
    <mergeCell ref="E30:E34"/>
    <mergeCell ref="F30:F34"/>
    <mergeCell ref="C10:C14"/>
    <mergeCell ref="D10:D14"/>
    <mergeCell ref="E10:E14"/>
    <mergeCell ref="F10:F14"/>
    <mergeCell ref="G10:G14"/>
    <mergeCell ref="B15:B19"/>
    <mergeCell ref="F15:F19"/>
    <mergeCell ref="G15:G19"/>
    <mergeCell ref="H15:H19"/>
    <mergeCell ref="B20:B24"/>
    <mergeCell ref="C20:C24"/>
    <mergeCell ref="K55:K59"/>
    <mergeCell ref="K60:K64"/>
    <mergeCell ref="K65:K69"/>
    <mergeCell ref="K70:K74"/>
    <mergeCell ref="K75:K79"/>
    <mergeCell ref="K80:K84"/>
    <mergeCell ref="K85:K89"/>
    <mergeCell ref="K90:K94"/>
    <mergeCell ref="K95:K99"/>
    <mergeCell ref="B60:B64"/>
    <mergeCell ref="C60:C64"/>
    <mergeCell ref="D60:D64"/>
    <mergeCell ref="E60:E64"/>
    <mergeCell ref="F60:F64"/>
    <mergeCell ref="G60:G64"/>
    <mergeCell ref="H60:H64"/>
    <mergeCell ref="I60:I64"/>
    <mergeCell ref="B55:B59"/>
    <mergeCell ref="C55:C59"/>
    <mergeCell ref="D55:D59"/>
    <mergeCell ref="E55:E59"/>
    <mergeCell ref="F55:F59"/>
    <mergeCell ref="G55:G59"/>
    <mergeCell ref="H55:H59"/>
    <mergeCell ref="I55:I59"/>
    <mergeCell ref="K105:K109"/>
    <mergeCell ref="J6:L6"/>
    <mergeCell ref="J7:L7"/>
    <mergeCell ref="O7:AB7"/>
    <mergeCell ref="K100:K104"/>
    <mergeCell ref="K120:K124"/>
    <mergeCell ref="B115:B119"/>
    <mergeCell ref="C115:C119"/>
    <mergeCell ref="D115:D119"/>
    <mergeCell ref="E115:E119"/>
    <mergeCell ref="F115:F119"/>
    <mergeCell ref="G115:G119"/>
    <mergeCell ref="H115:H119"/>
    <mergeCell ref="I115:I119"/>
    <mergeCell ref="K115:K119"/>
    <mergeCell ref="B110:B114"/>
    <mergeCell ref="C110:C114"/>
    <mergeCell ref="D110:D114"/>
    <mergeCell ref="E110:E114"/>
    <mergeCell ref="F110:F114"/>
    <mergeCell ref="G110:G114"/>
    <mergeCell ref="H110:H114"/>
    <mergeCell ref="I110:I114"/>
    <mergeCell ref="K110:K114"/>
  </mergeCells>
  <phoneticPr fontId="1"/>
  <conditionalFormatting sqref="D10:D14 K10 K15 K20 K25 K30 K35 K40 K45 K50 K55 K60 K65 K70 K75 K80 K85 K90 K95 K100 K120 C120:D120 C100:D100 C95:D95 C90:D90 C85:D85 C80:D80 C75:D75 C70:D70 C65:D65 C60:D60 C55:D55 C50:D50 C45:D45 C40:D40 C35:D35 C30:D30 C25:D25">
    <cfRule type="containsBlanks" dxfId="547" priority="1400">
      <formula>LEN(TRIM(C10))=0</formula>
    </cfRule>
  </conditionalFormatting>
  <conditionalFormatting sqref="J10 J15:J17 J20 J25 J30 J35 J40 J45 J50 J55 J60 J65 J70 J75 J80 J85 J90 J95 J100 J120">
    <cfRule type="containsBlanks" dxfId="546" priority="1394">
      <formula>LEN(TRIM(J10))=0</formula>
    </cfRule>
  </conditionalFormatting>
  <conditionalFormatting sqref="C10:C14">
    <cfRule type="containsBlanks" dxfId="545" priority="1393">
      <formula>LEN(TRIM(C10))=0</formula>
    </cfRule>
  </conditionalFormatting>
  <conditionalFormatting sqref="E6">
    <cfRule type="cellIs" dxfId="544" priority="1401" operator="equal">
      <formula>0</formula>
    </cfRule>
  </conditionalFormatting>
  <conditionalFormatting sqref="H8">
    <cfRule type="containsBlanks" dxfId="543" priority="536">
      <formula>LEN(TRIM(H8))=0</formula>
    </cfRule>
  </conditionalFormatting>
  <conditionalFormatting sqref="L10 L15:L17 L20 L25 L30 L35 L40 L45 L50 L55 L60 L65 L70 L75 L80 L85 L90 L95 L100 L120">
    <cfRule type="containsBlanks" dxfId="542" priority="556">
      <formula>LEN(TRIM(L10))=0</formula>
    </cfRule>
  </conditionalFormatting>
  <conditionalFormatting sqref="E8">
    <cfRule type="containsBlanks" dxfId="541" priority="550">
      <formula>LEN(TRIM(E8))=0</formula>
    </cfRule>
  </conditionalFormatting>
  <conditionalFormatting sqref="E8">
    <cfRule type="containsBlanks" dxfId="540" priority="549">
      <formula>LEN(TRIM(E8))=0</formula>
    </cfRule>
  </conditionalFormatting>
  <conditionalFormatting sqref="E8">
    <cfRule type="containsBlanks" dxfId="539" priority="548">
      <formula>LEN(TRIM(E8))=0</formula>
    </cfRule>
  </conditionalFormatting>
  <conditionalFormatting sqref="E10:E13">
    <cfRule type="containsBlanks" dxfId="538" priority="545">
      <formula>LEN(TRIM(E10))=0</formula>
    </cfRule>
  </conditionalFormatting>
  <conditionalFormatting sqref="E10:E13">
    <cfRule type="containsBlanks" dxfId="537" priority="544">
      <formula>LEN(TRIM(E10))=0</formula>
    </cfRule>
  </conditionalFormatting>
  <conditionalFormatting sqref="F10:F13">
    <cfRule type="containsBlanks" dxfId="536" priority="541">
      <formula>LEN(TRIM(F10))=0</formula>
    </cfRule>
  </conditionalFormatting>
  <conditionalFormatting sqref="F10:F13">
    <cfRule type="containsBlanks" dxfId="535" priority="540">
      <formula>LEN(TRIM(F10))=0</formula>
    </cfRule>
  </conditionalFormatting>
  <conditionalFormatting sqref="G10:G13">
    <cfRule type="containsBlanks" dxfId="534" priority="539">
      <formula>LEN(TRIM(G10))=0</formula>
    </cfRule>
  </conditionalFormatting>
  <conditionalFormatting sqref="G10:G13">
    <cfRule type="containsBlanks" dxfId="533" priority="538">
      <formula>LEN(TRIM(G10))=0</formula>
    </cfRule>
  </conditionalFormatting>
  <conditionalFormatting sqref="H8">
    <cfRule type="containsBlanks" dxfId="532" priority="537">
      <formula>LEN(TRIM(H8))=0</formula>
    </cfRule>
  </conditionalFormatting>
  <conditionalFormatting sqref="I8">
    <cfRule type="containsBlanks" dxfId="531" priority="535">
      <formula>LEN(TRIM(I8))=0</formula>
    </cfRule>
  </conditionalFormatting>
  <conditionalFormatting sqref="I10:I13">
    <cfRule type="containsBlanks" dxfId="530" priority="531">
      <formula>LEN(TRIM(I10))=0</formula>
    </cfRule>
  </conditionalFormatting>
  <conditionalFormatting sqref="I10:I13">
    <cfRule type="containsBlanks" dxfId="529" priority="530">
      <formula>LEN(TRIM(I10))=0</formula>
    </cfRule>
  </conditionalFormatting>
  <conditionalFormatting sqref="I8">
    <cfRule type="containsBlanks" dxfId="528" priority="534">
      <formula>LEN(TRIM(I8))=0</formula>
    </cfRule>
  </conditionalFormatting>
  <conditionalFormatting sqref="H10:H13 H15:H18 H20 H25 H30 H35 H40 H45 H50 H55 H60 H65 H70 H75 H80 H85 H90 H95 H100 H120">
    <cfRule type="containsBlanks" dxfId="527" priority="533">
      <formula>LEN(TRIM(H10))=0</formula>
    </cfRule>
  </conditionalFormatting>
  <conditionalFormatting sqref="H10:H13 H15:H18 H20 H25 H30 H35 H40 H45 H50 H55 H60 H65 H70 H75 H80 H85 H90 H95 H100 H120">
    <cfRule type="containsBlanks" dxfId="526" priority="532">
      <formula>LEN(TRIM(H10))=0</formula>
    </cfRule>
  </conditionalFormatting>
  <conditionalFormatting sqref="I15:I18 I20 I25 I30 I35 I40 I45 I50 I55 I60 I65 I70 I75 I80 I85 I90 I95 I100 I120">
    <cfRule type="containsBlanks" dxfId="525" priority="511">
      <formula>LEN(TRIM(I15))=0</formula>
    </cfRule>
  </conditionalFormatting>
  <conditionalFormatting sqref="L14">
    <cfRule type="containsBlanks" dxfId="524" priority="528">
      <formula>LEN(TRIM(L14))=0</formula>
    </cfRule>
  </conditionalFormatting>
  <conditionalFormatting sqref="D15:D20">
    <cfRule type="containsBlanks" dxfId="523" priority="527">
      <formula>LEN(TRIM(D15))=0</formula>
    </cfRule>
  </conditionalFormatting>
  <conditionalFormatting sqref="C15:C20">
    <cfRule type="containsBlanks" dxfId="522" priority="524">
      <formula>LEN(TRIM(C15))=0</formula>
    </cfRule>
  </conditionalFormatting>
  <conditionalFormatting sqref="F15:F18 F20 F25 F30 F35 F40 F45 F50 F55 F60 F65 F70 F75 F80 F85 F90 F95 F100 F120">
    <cfRule type="containsBlanks" dxfId="521" priority="518">
      <formula>LEN(TRIM(F15))=0</formula>
    </cfRule>
  </conditionalFormatting>
  <conditionalFormatting sqref="I15:I18 I20 I25 I30 I35 I40 I45 I50 I55 I60 I65 I70 I75 I80 I85 I90 I95 I100 I120">
    <cfRule type="containsBlanks" dxfId="520" priority="512">
      <formula>LEN(TRIM(I15))=0</formula>
    </cfRule>
  </conditionalFormatting>
  <conditionalFormatting sqref="E20 E25 E30 E35 E40 E45 E50 E55 E60 E65 E70 E75 E80 E85 E90 E95 E100 E120">
    <cfRule type="containsBlanks" dxfId="519" priority="522">
      <formula>LEN(TRIM(E20))=0</formula>
    </cfRule>
  </conditionalFormatting>
  <conditionalFormatting sqref="E20 E25 E30 E35 E40 E45 E50 E55 E60 E65 E70 E75 E80 E85 E90 E95 E100 E120">
    <cfRule type="containsBlanks" dxfId="518" priority="521">
      <formula>LEN(TRIM(E20))=0</formula>
    </cfRule>
  </conditionalFormatting>
  <conditionalFormatting sqref="G15:G18 G20 G25 G30 G35 G40 G45 G50 G55 G60 G65 G70 G75 G80 G85 G90 G95 G100 G120">
    <cfRule type="containsBlanks" dxfId="517" priority="516">
      <formula>LEN(TRIM(G15))=0</formula>
    </cfRule>
  </conditionalFormatting>
  <conditionalFormatting sqref="F15:F18 F20 F25 F30 F35 F40 F45 F50 F55 F60 F65 F70 F75 F80 F85 F90 F95 F100 F120">
    <cfRule type="containsBlanks" dxfId="516" priority="517">
      <formula>LEN(TRIM(F15))=0</formula>
    </cfRule>
  </conditionalFormatting>
  <conditionalFormatting sqref="G15:G18 G20 G25 G30 G35 G40 G45 G50 G55 G60 G65 G70 G75 G80 G85 G90 G95 G100 G120">
    <cfRule type="containsBlanks" dxfId="515" priority="515">
      <formula>LEN(TRIM(G15))=0</formula>
    </cfRule>
  </conditionalFormatting>
  <conditionalFormatting sqref="L15:L17 L20 L25 L30 L35 L40 L45 L50 L55 L60 L65 L70 L75 L80 L85 L90 L95 L100 L120">
    <cfRule type="containsBlanks" dxfId="514" priority="487">
      <formula>LEN(TRIM(L15))=0</formula>
    </cfRule>
  </conditionalFormatting>
  <conditionalFormatting sqref="J15:J17 J20 J25 J30 J35 J40 J45 J50 J55 J60 J65 J70 J75 J80 J85 J90 J95 J100 J120">
    <cfRule type="containsBlanks" dxfId="513" priority="488">
      <formula>LEN(TRIM(J15))=0</formula>
    </cfRule>
  </conditionalFormatting>
  <conditionalFormatting sqref="D21:D24">
    <cfRule type="containsBlanks" dxfId="512" priority="461">
      <formula>LEN(TRIM(D21))=0</formula>
    </cfRule>
  </conditionalFormatting>
  <conditionalFormatting sqref="K2:L2">
    <cfRule type="cellIs" dxfId="511" priority="480" operator="equal">
      <formula>0</formula>
    </cfRule>
  </conditionalFormatting>
  <conditionalFormatting sqref="E15:E18">
    <cfRule type="containsBlanks" dxfId="510" priority="479">
      <formula>LEN(TRIM(E15))=0</formula>
    </cfRule>
  </conditionalFormatting>
  <conditionalFormatting sqref="E15:E18">
    <cfRule type="containsBlanks" dxfId="509" priority="478">
      <formula>LEN(TRIM(E15))=0</formula>
    </cfRule>
  </conditionalFormatting>
  <conditionalFormatting sqref="J11">
    <cfRule type="containsBlanks" dxfId="508" priority="477">
      <formula>LEN(TRIM(J11))=0</formula>
    </cfRule>
  </conditionalFormatting>
  <conditionalFormatting sqref="J12">
    <cfRule type="containsBlanks" dxfId="507" priority="476">
      <formula>LEN(TRIM(J12))=0</formula>
    </cfRule>
  </conditionalFormatting>
  <conditionalFormatting sqref="L11">
    <cfRule type="containsBlanks" dxfId="506" priority="475">
      <formula>LEN(TRIM(L11))=0</formula>
    </cfRule>
  </conditionalFormatting>
  <conditionalFormatting sqref="L12">
    <cfRule type="containsBlanks" dxfId="505" priority="474">
      <formula>LEN(TRIM(L12))=0</formula>
    </cfRule>
  </conditionalFormatting>
  <conditionalFormatting sqref="J13">
    <cfRule type="containsBlanks" dxfId="504" priority="473">
      <formula>LEN(TRIM(J13))=0</formula>
    </cfRule>
  </conditionalFormatting>
  <conditionalFormatting sqref="J14">
    <cfRule type="containsBlanks" dxfId="503" priority="470">
      <formula>LEN(TRIM(J14))=0</formula>
    </cfRule>
  </conditionalFormatting>
  <conditionalFormatting sqref="L13">
    <cfRule type="containsBlanks" dxfId="502" priority="471">
      <formula>LEN(TRIM(L13))=0</formula>
    </cfRule>
  </conditionalFormatting>
  <conditionalFormatting sqref="L18">
    <cfRule type="containsBlanks" dxfId="501" priority="466">
      <formula>LEN(TRIM(L18))=0</formula>
    </cfRule>
  </conditionalFormatting>
  <conditionalFormatting sqref="J18">
    <cfRule type="containsBlanks" dxfId="500" priority="469">
      <formula>LEN(TRIM(J18))=0</formula>
    </cfRule>
  </conditionalFormatting>
  <conditionalFormatting sqref="J19">
    <cfRule type="containsBlanks" dxfId="499" priority="468">
      <formula>LEN(TRIM(J19))=0</formula>
    </cfRule>
  </conditionalFormatting>
  <conditionalFormatting sqref="L19">
    <cfRule type="containsBlanks" dxfId="498" priority="467">
      <formula>LEN(TRIM(L19))=0</formula>
    </cfRule>
  </conditionalFormatting>
  <conditionalFormatting sqref="L23">
    <cfRule type="containsBlanks" dxfId="497" priority="446">
      <formula>LEN(TRIM(L23))=0</formula>
    </cfRule>
  </conditionalFormatting>
  <conditionalFormatting sqref="J21:J22">
    <cfRule type="containsBlanks" dxfId="496" priority="465">
      <formula>LEN(TRIM(J21))=0</formula>
    </cfRule>
  </conditionalFormatting>
  <conditionalFormatting sqref="L21:L22">
    <cfRule type="containsBlanks" dxfId="495" priority="464">
      <formula>LEN(TRIM(L21))=0</formula>
    </cfRule>
  </conditionalFormatting>
  <conditionalFormatting sqref="H21:H23">
    <cfRule type="containsBlanks" dxfId="494" priority="463">
      <formula>LEN(TRIM(H21))=0</formula>
    </cfRule>
  </conditionalFormatting>
  <conditionalFormatting sqref="H21:H23">
    <cfRule type="containsBlanks" dxfId="493" priority="462">
      <formula>LEN(TRIM(H21))=0</formula>
    </cfRule>
  </conditionalFormatting>
  <conditionalFormatting sqref="I21:I23">
    <cfRule type="containsBlanks" dxfId="492" priority="454">
      <formula>LEN(TRIM(I21))=0</formula>
    </cfRule>
  </conditionalFormatting>
  <conditionalFormatting sqref="D26:D29">
    <cfRule type="containsBlanks" dxfId="491" priority="441">
      <formula>LEN(TRIM(D26))=0</formula>
    </cfRule>
  </conditionalFormatting>
  <conditionalFormatting sqref="C21:C24">
    <cfRule type="containsBlanks" dxfId="490" priority="460">
      <formula>LEN(TRIM(C21))=0</formula>
    </cfRule>
  </conditionalFormatting>
  <conditionalFormatting sqref="F21:F23">
    <cfRule type="containsBlanks" dxfId="489" priority="459">
      <formula>LEN(TRIM(F21))=0</formula>
    </cfRule>
  </conditionalFormatting>
  <conditionalFormatting sqref="I21:I23">
    <cfRule type="containsBlanks" dxfId="488" priority="455">
      <formula>LEN(TRIM(I21))=0</formula>
    </cfRule>
  </conditionalFormatting>
  <conditionalFormatting sqref="G21:G23">
    <cfRule type="containsBlanks" dxfId="487" priority="457">
      <formula>LEN(TRIM(G21))=0</formula>
    </cfRule>
  </conditionalFormatting>
  <conditionalFormatting sqref="F21:F23">
    <cfRule type="containsBlanks" dxfId="486" priority="458">
      <formula>LEN(TRIM(F21))=0</formula>
    </cfRule>
  </conditionalFormatting>
  <conditionalFormatting sqref="G21:G23">
    <cfRule type="containsBlanks" dxfId="485" priority="456">
      <formula>LEN(TRIM(G21))=0</formula>
    </cfRule>
  </conditionalFormatting>
  <conditionalFormatting sqref="L21:L22">
    <cfRule type="containsBlanks" dxfId="484" priority="452">
      <formula>LEN(TRIM(L21))=0</formula>
    </cfRule>
  </conditionalFormatting>
  <conditionalFormatting sqref="J21:J22">
    <cfRule type="containsBlanks" dxfId="483" priority="453">
      <formula>LEN(TRIM(J21))=0</formula>
    </cfRule>
  </conditionalFormatting>
  <conditionalFormatting sqref="E21:E23">
    <cfRule type="containsBlanks" dxfId="482" priority="451">
      <formula>LEN(TRIM(E21))=0</formula>
    </cfRule>
  </conditionalFormatting>
  <conditionalFormatting sqref="E21:E23">
    <cfRule type="containsBlanks" dxfId="481" priority="450">
      <formula>LEN(TRIM(E21))=0</formula>
    </cfRule>
  </conditionalFormatting>
  <conditionalFormatting sqref="L28">
    <cfRule type="containsBlanks" dxfId="480" priority="426">
      <formula>LEN(TRIM(L28))=0</formula>
    </cfRule>
  </conditionalFormatting>
  <conditionalFormatting sqref="J23">
    <cfRule type="containsBlanks" dxfId="479" priority="449">
      <formula>LEN(TRIM(J23))=0</formula>
    </cfRule>
  </conditionalFormatting>
  <conditionalFormatting sqref="J24">
    <cfRule type="containsBlanks" dxfId="478" priority="448">
      <formula>LEN(TRIM(J24))=0</formula>
    </cfRule>
  </conditionalFormatting>
  <conditionalFormatting sqref="L24">
    <cfRule type="containsBlanks" dxfId="477" priority="447">
      <formula>LEN(TRIM(L24))=0</formula>
    </cfRule>
  </conditionalFormatting>
  <conditionalFormatting sqref="D31:D34">
    <cfRule type="containsBlanks" dxfId="476" priority="421">
      <formula>LEN(TRIM(D31))=0</formula>
    </cfRule>
  </conditionalFormatting>
  <conditionalFormatting sqref="L33">
    <cfRule type="containsBlanks" dxfId="475" priority="406">
      <formula>LEN(TRIM(L33))=0</formula>
    </cfRule>
  </conditionalFormatting>
  <conditionalFormatting sqref="J26:J27">
    <cfRule type="containsBlanks" dxfId="474" priority="445">
      <formula>LEN(TRIM(J26))=0</formula>
    </cfRule>
  </conditionalFormatting>
  <conditionalFormatting sqref="L26:L27">
    <cfRule type="containsBlanks" dxfId="473" priority="444">
      <formula>LEN(TRIM(L26))=0</formula>
    </cfRule>
  </conditionalFormatting>
  <conditionalFormatting sqref="H26:H28">
    <cfRule type="containsBlanks" dxfId="472" priority="443">
      <formula>LEN(TRIM(H26))=0</formula>
    </cfRule>
  </conditionalFormatting>
  <conditionalFormatting sqref="H26:H28">
    <cfRule type="containsBlanks" dxfId="471" priority="442">
      <formula>LEN(TRIM(H26))=0</formula>
    </cfRule>
  </conditionalFormatting>
  <conditionalFormatting sqref="I26:I28">
    <cfRule type="containsBlanks" dxfId="470" priority="434">
      <formula>LEN(TRIM(I26))=0</formula>
    </cfRule>
  </conditionalFormatting>
  <conditionalFormatting sqref="C26:C29">
    <cfRule type="containsBlanks" dxfId="469" priority="440">
      <formula>LEN(TRIM(C26))=0</formula>
    </cfRule>
  </conditionalFormatting>
  <conditionalFormatting sqref="F26:F28">
    <cfRule type="containsBlanks" dxfId="468" priority="439">
      <formula>LEN(TRIM(F26))=0</formula>
    </cfRule>
  </conditionalFormatting>
  <conditionalFormatting sqref="I26:I28">
    <cfRule type="containsBlanks" dxfId="467" priority="435">
      <formula>LEN(TRIM(I26))=0</formula>
    </cfRule>
  </conditionalFormatting>
  <conditionalFormatting sqref="G26:G28">
    <cfRule type="containsBlanks" dxfId="466" priority="437">
      <formula>LEN(TRIM(G26))=0</formula>
    </cfRule>
  </conditionalFormatting>
  <conditionalFormatting sqref="F26:F28">
    <cfRule type="containsBlanks" dxfId="465" priority="438">
      <formula>LEN(TRIM(F26))=0</formula>
    </cfRule>
  </conditionalFormatting>
  <conditionalFormatting sqref="G26:G28">
    <cfRule type="containsBlanks" dxfId="464" priority="436">
      <formula>LEN(TRIM(G26))=0</formula>
    </cfRule>
  </conditionalFormatting>
  <conditionalFormatting sqref="L26:L27">
    <cfRule type="containsBlanks" dxfId="463" priority="432">
      <formula>LEN(TRIM(L26))=0</formula>
    </cfRule>
  </conditionalFormatting>
  <conditionalFormatting sqref="J26:J27">
    <cfRule type="containsBlanks" dxfId="462" priority="433">
      <formula>LEN(TRIM(J26))=0</formula>
    </cfRule>
  </conditionalFormatting>
  <conditionalFormatting sqref="E26:E28">
    <cfRule type="containsBlanks" dxfId="461" priority="431">
      <formula>LEN(TRIM(E26))=0</formula>
    </cfRule>
  </conditionalFormatting>
  <conditionalFormatting sqref="E26:E28">
    <cfRule type="containsBlanks" dxfId="460" priority="430">
      <formula>LEN(TRIM(E26))=0</formula>
    </cfRule>
  </conditionalFormatting>
  <conditionalFormatting sqref="J28">
    <cfRule type="containsBlanks" dxfId="459" priority="429">
      <formula>LEN(TRIM(J28))=0</formula>
    </cfRule>
  </conditionalFormatting>
  <conditionalFormatting sqref="J29">
    <cfRule type="containsBlanks" dxfId="458" priority="428">
      <formula>LEN(TRIM(J29))=0</formula>
    </cfRule>
  </conditionalFormatting>
  <conditionalFormatting sqref="L29">
    <cfRule type="containsBlanks" dxfId="457" priority="427">
      <formula>LEN(TRIM(L29))=0</formula>
    </cfRule>
  </conditionalFormatting>
  <conditionalFormatting sqref="D36:D39">
    <cfRule type="containsBlanks" dxfId="456" priority="401">
      <formula>LEN(TRIM(D36))=0</formula>
    </cfRule>
  </conditionalFormatting>
  <conditionalFormatting sqref="L38">
    <cfRule type="containsBlanks" dxfId="455" priority="386">
      <formula>LEN(TRIM(L38))=0</formula>
    </cfRule>
  </conditionalFormatting>
  <conditionalFormatting sqref="J31:J32">
    <cfRule type="containsBlanks" dxfId="454" priority="425">
      <formula>LEN(TRIM(J31))=0</formula>
    </cfRule>
  </conditionalFormatting>
  <conditionalFormatting sqref="L31:L32">
    <cfRule type="containsBlanks" dxfId="453" priority="424">
      <formula>LEN(TRIM(L31))=0</formula>
    </cfRule>
  </conditionalFormatting>
  <conditionalFormatting sqref="H31:H33">
    <cfRule type="containsBlanks" dxfId="452" priority="423">
      <formula>LEN(TRIM(H31))=0</formula>
    </cfRule>
  </conditionalFormatting>
  <conditionalFormatting sqref="H31:H33">
    <cfRule type="containsBlanks" dxfId="451" priority="422">
      <formula>LEN(TRIM(H31))=0</formula>
    </cfRule>
  </conditionalFormatting>
  <conditionalFormatting sqref="I31:I33">
    <cfRule type="containsBlanks" dxfId="450" priority="414">
      <formula>LEN(TRIM(I31))=0</formula>
    </cfRule>
  </conditionalFormatting>
  <conditionalFormatting sqref="C31:C34">
    <cfRule type="containsBlanks" dxfId="449" priority="420">
      <formula>LEN(TRIM(C31))=0</formula>
    </cfRule>
  </conditionalFormatting>
  <conditionalFormatting sqref="F31:F33">
    <cfRule type="containsBlanks" dxfId="448" priority="419">
      <formula>LEN(TRIM(F31))=0</formula>
    </cfRule>
  </conditionalFormatting>
  <conditionalFormatting sqref="I31:I33">
    <cfRule type="containsBlanks" dxfId="447" priority="415">
      <formula>LEN(TRIM(I31))=0</formula>
    </cfRule>
  </conditionalFormatting>
  <conditionalFormatting sqref="G31:G33">
    <cfRule type="containsBlanks" dxfId="446" priority="417">
      <formula>LEN(TRIM(G31))=0</formula>
    </cfRule>
  </conditionalFormatting>
  <conditionalFormatting sqref="F31:F33">
    <cfRule type="containsBlanks" dxfId="445" priority="418">
      <formula>LEN(TRIM(F31))=0</formula>
    </cfRule>
  </conditionalFormatting>
  <conditionalFormatting sqref="G31:G33">
    <cfRule type="containsBlanks" dxfId="444" priority="416">
      <formula>LEN(TRIM(G31))=0</formula>
    </cfRule>
  </conditionalFormatting>
  <conditionalFormatting sqref="L31:L32">
    <cfRule type="containsBlanks" dxfId="443" priority="412">
      <formula>LEN(TRIM(L31))=0</formula>
    </cfRule>
  </conditionalFormatting>
  <conditionalFormatting sqref="J31:J32">
    <cfRule type="containsBlanks" dxfId="442" priority="413">
      <formula>LEN(TRIM(J31))=0</formula>
    </cfRule>
  </conditionalFormatting>
  <conditionalFormatting sqref="E31:E33">
    <cfRule type="containsBlanks" dxfId="441" priority="411">
      <formula>LEN(TRIM(E31))=0</formula>
    </cfRule>
  </conditionalFormatting>
  <conditionalFormatting sqref="E31:E33">
    <cfRule type="containsBlanks" dxfId="440" priority="410">
      <formula>LEN(TRIM(E31))=0</formula>
    </cfRule>
  </conditionalFormatting>
  <conditionalFormatting sqref="J33">
    <cfRule type="containsBlanks" dxfId="439" priority="409">
      <formula>LEN(TRIM(J33))=0</formula>
    </cfRule>
  </conditionalFormatting>
  <conditionalFormatting sqref="J34">
    <cfRule type="containsBlanks" dxfId="438" priority="408">
      <formula>LEN(TRIM(J34))=0</formula>
    </cfRule>
  </conditionalFormatting>
  <conditionalFormatting sqref="L34">
    <cfRule type="containsBlanks" dxfId="437" priority="407">
      <formula>LEN(TRIM(L34))=0</formula>
    </cfRule>
  </conditionalFormatting>
  <conditionalFormatting sqref="D41:D44">
    <cfRule type="containsBlanks" dxfId="436" priority="381">
      <formula>LEN(TRIM(D41))=0</formula>
    </cfRule>
  </conditionalFormatting>
  <conditionalFormatting sqref="L43">
    <cfRule type="containsBlanks" dxfId="435" priority="366">
      <formula>LEN(TRIM(L43))=0</formula>
    </cfRule>
  </conditionalFormatting>
  <conditionalFormatting sqref="J36:J37">
    <cfRule type="containsBlanks" dxfId="434" priority="405">
      <formula>LEN(TRIM(J36))=0</formula>
    </cfRule>
  </conditionalFormatting>
  <conditionalFormatting sqref="L36:L37">
    <cfRule type="containsBlanks" dxfId="433" priority="404">
      <formula>LEN(TRIM(L36))=0</formula>
    </cfRule>
  </conditionalFormatting>
  <conditionalFormatting sqref="H36:H38">
    <cfRule type="containsBlanks" dxfId="432" priority="403">
      <formula>LEN(TRIM(H36))=0</formula>
    </cfRule>
  </conditionalFormatting>
  <conditionalFormatting sqref="H36:H38">
    <cfRule type="containsBlanks" dxfId="431" priority="402">
      <formula>LEN(TRIM(H36))=0</formula>
    </cfRule>
  </conditionalFormatting>
  <conditionalFormatting sqref="I36:I38">
    <cfRule type="containsBlanks" dxfId="430" priority="394">
      <formula>LEN(TRIM(I36))=0</formula>
    </cfRule>
  </conditionalFormatting>
  <conditionalFormatting sqref="C36:C39">
    <cfRule type="containsBlanks" dxfId="429" priority="400">
      <formula>LEN(TRIM(C36))=0</formula>
    </cfRule>
  </conditionalFormatting>
  <conditionalFormatting sqref="F36:F38">
    <cfRule type="containsBlanks" dxfId="428" priority="399">
      <formula>LEN(TRIM(F36))=0</formula>
    </cfRule>
  </conditionalFormatting>
  <conditionalFormatting sqref="I36:I38">
    <cfRule type="containsBlanks" dxfId="427" priority="395">
      <formula>LEN(TRIM(I36))=0</formula>
    </cfRule>
  </conditionalFormatting>
  <conditionalFormatting sqref="G36:G38">
    <cfRule type="containsBlanks" dxfId="426" priority="397">
      <formula>LEN(TRIM(G36))=0</formula>
    </cfRule>
  </conditionalFormatting>
  <conditionalFormatting sqref="F36:F38">
    <cfRule type="containsBlanks" dxfId="425" priority="398">
      <formula>LEN(TRIM(F36))=0</formula>
    </cfRule>
  </conditionalFormatting>
  <conditionalFormatting sqref="G36:G38">
    <cfRule type="containsBlanks" dxfId="424" priority="396">
      <formula>LEN(TRIM(G36))=0</formula>
    </cfRule>
  </conditionalFormatting>
  <conditionalFormatting sqref="L36:L37">
    <cfRule type="containsBlanks" dxfId="423" priority="392">
      <formula>LEN(TRIM(L36))=0</formula>
    </cfRule>
  </conditionalFormatting>
  <conditionalFormatting sqref="J36:J37">
    <cfRule type="containsBlanks" dxfId="422" priority="393">
      <formula>LEN(TRIM(J36))=0</formula>
    </cfRule>
  </conditionalFormatting>
  <conditionalFormatting sqref="E36:E38">
    <cfRule type="containsBlanks" dxfId="421" priority="391">
      <formula>LEN(TRIM(E36))=0</formula>
    </cfRule>
  </conditionalFormatting>
  <conditionalFormatting sqref="E36:E38">
    <cfRule type="containsBlanks" dxfId="420" priority="390">
      <formula>LEN(TRIM(E36))=0</formula>
    </cfRule>
  </conditionalFormatting>
  <conditionalFormatting sqref="J38">
    <cfRule type="containsBlanks" dxfId="419" priority="389">
      <formula>LEN(TRIM(J38))=0</formula>
    </cfRule>
  </conditionalFormatting>
  <conditionalFormatting sqref="J39">
    <cfRule type="containsBlanks" dxfId="418" priority="388">
      <formula>LEN(TRIM(J39))=0</formula>
    </cfRule>
  </conditionalFormatting>
  <conditionalFormatting sqref="L39">
    <cfRule type="containsBlanks" dxfId="417" priority="387">
      <formula>LEN(TRIM(L39))=0</formula>
    </cfRule>
  </conditionalFormatting>
  <conditionalFormatting sqref="D46:D49">
    <cfRule type="containsBlanks" dxfId="416" priority="361">
      <formula>LEN(TRIM(D46))=0</formula>
    </cfRule>
  </conditionalFormatting>
  <conditionalFormatting sqref="L48">
    <cfRule type="containsBlanks" dxfId="415" priority="346">
      <formula>LEN(TRIM(L48))=0</formula>
    </cfRule>
  </conditionalFormatting>
  <conditionalFormatting sqref="J41:J42">
    <cfRule type="containsBlanks" dxfId="414" priority="385">
      <formula>LEN(TRIM(J41))=0</formula>
    </cfRule>
  </conditionalFormatting>
  <conditionalFormatting sqref="L41:L42">
    <cfRule type="containsBlanks" dxfId="413" priority="384">
      <formula>LEN(TRIM(L41))=0</formula>
    </cfRule>
  </conditionalFormatting>
  <conditionalFormatting sqref="H41:H43">
    <cfRule type="containsBlanks" dxfId="412" priority="383">
      <formula>LEN(TRIM(H41))=0</formula>
    </cfRule>
  </conditionalFormatting>
  <conditionalFormatting sqref="H41:H43">
    <cfRule type="containsBlanks" dxfId="411" priority="382">
      <formula>LEN(TRIM(H41))=0</formula>
    </cfRule>
  </conditionalFormatting>
  <conditionalFormatting sqref="I41:I43">
    <cfRule type="containsBlanks" dxfId="410" priority="374">
      <formula>LEN(TRIM(I41))=0</formula>
    </cfRule>
  </conditionalFormatting>
  <conditionalFormatting sqref="C41:C44">
    <cfRule type="containsBlanks" dxfId="409" priority="380">
      <formula>LEN(TRIM(C41))=0</formula>
    </cfRule>
  </conditionalFormatting>
  <conditionalFormatting sqref="F41:F43">
    <cfRule type="containsBlanks" dxfId="408" priority="379">
      <formula>LEN(TRIM(F41))=0</formula>
    </cfRule>
  </conditionalFormatting>
  <conditionalFormatting sqref="I41:I43">
    <cfRule type="containsBlanks" dxfId="407" priority="375">
      <formula>LEN(TRIM(I41))=0</formula>
    </cfRule>
  </conditionalFormatting>
  <conditionalFormatting sqref="G41:G43">
    <cfRule type="containsBlanks" dxfId="406" priority="377">
      <formula>LEN(TRIM(G41))=0</formula>
    </cfRule>
  </conditionalFormatting>
  <conditionalFormatting sqref="F41:F43">
    <cfRule type="containsBlanks" dxfId="405" priority="378">
      <formula>LEN(TRIM(F41))=0</formula>
    </cfRule>
  </conditionalFormatting>
  <conditionalFormatting sqref="G41:G43">
    <cfRule type="containsBlanks" dxfId="404" priority="376">
      <formula>LEN(TRIM(G41))=0</formula>
    </cfRule>
  </conditionalFormatting>
  <conditionalFormatting sqref="L41:L42">
    <cfRule type="containsBlanks" dxfId="403" priority="372">
      <formula>LEN(TRIM(L41))=0</formula>
    </cfRule>
  </conditionalFormatting>
  <conditionalFormatting sqref="J41:J42">
    <cfRule type="containsBlanks" dxfId="402" priority="373">
      <formula>LEN(TRIM(J41))=0</formula>
    </cfRule>
  </conditionalFormatting>
  <conditionalFormatting sqref="E41:E43">
    <cfRule type="containsBlanks" dxfId="401" priority="371">
      <formula>LEN(TRIM(E41))=0</formula>
    </cfRule>
  </conditionalFormatting>
  <conditionalFormatting sqref="E41:E43">
    <cfRule type="containsBlanks" dxfId="400" priority="370">
      <formula>LEN(TRIM(E41))=0</formula>
    </cfRule>
  </conditionalFormatting>
  <conditionalFormatting sqref="J43">
    <cfRule type="containsBlanks" dxfId="399" priority="369">
      <formula>LEN(TRIM(J43))=0</formula>
    </cfRule>
  </conditionalFormatting>
  <conditionalFormatting sqref="J44">
    <cfRule type="containsBlanks" dxfId="398" priority="368">
      <formula>LEN(TRIM(J44))=0</formula>
    </cfRule>
  </conditionalFormatting>
  <conditionalFormatting sqref="L44">
    <cfRule type="containsBlanks" dxfId="397" priority="367">
      <formula>LEN(TRIM(L44))=0</formula>
    </cfRule>
  </conditionalFormatting>
  <conditionalFormatting sqref="D51:D54">
    <cfRule type="containsBlanks" dxfId="396" priority="341">
      <formula>LEN(TRIM(D51))=0</formula>
    </cfRule>
  </conditionalFormatting>
  <conditionalFormatting sqref="L53">
    <cfRule type="containsBlanks" dxfId="395" priority="326">
      <formula>LEN(TRIM(L53))=0</formula>
    </cfRule>
  </conditionalFormatting>
  <conditionalFormatting sqref="J46:J47">
    <cfRule type="containsBlanks" dxfId="394" priority="365">
      <formula>LEN(TRIM(J46))=0</formula>
    </cfRule>
  </conditionalFormatting>
  <conditionalFormatting sqref="L46:L47">
    <cfRule type="containsBlanks" dxfId="393" priority="364">
      <formula>LEN(TRIM(L46))=0</formula>
    </cfRule>
  </conditionalFormatting>
  <conditionalFormatting sqref="H46:H48">
    <cfRule type="containsBlanks" dxfId="392" priority="363">
      <formula>LEN(TRIM(H46))=0</formula>
    </cfRule>
  </conditionalFormatting>
  <conditionalFormatting sqref="H46:H48">
    <cfRule type="containsBlanks" dxfId="391" priority="362">
      <formula>LEN(TRIM(H46))=0</formula>
    </cfRule>
  </conditionalFormatting>
  <conditionalFormatting sqref="I46:I48">
    <cfRule type="containsBlanks" dxfId="390" priority="354">
      <formula>LEN(TRIM(I46))=0</formula>
    </cfRule>
  </conditionalFormatting>
  <conditionalFormatting sqref="C46:C49">
    <cfRule type="containsBlanks" dxfId="389" priority="360">
      <formula>LEN(TRIM(C46))=0</formula>
    </cfRule>
  </conditionalFormatting>
  <conditionalFormatting sqref="F46:F48">
    <cfRule type="containsBlanks" dxfId="388" priority="359">
      <formula>LEN(TRIM(F46))=0</formula>
    </cfRule>
  </conditionalFormatting>
  <conditionalFormatting sqref="I46:I48">
    <cfRule type="containsBlanks" dxfId="387" priority="355">
      <formula>LEN(TRIM(I46))=0</formula>
    </cfRule>
  </conditionalFormatting>
  <conditionalFormatting sqref="G46:G48">
    <cfRule type="containsBlanks" dxfId="386" priority="357">
      <formula>LEN(TRIM(G46))=0</formula>
    </cfRule>
  </conditionalFormatting>
  <conditionalFormatting sqref="F46:F48">
    <cfRule type="containsBlanks" dxfId="385" priority="358">
      <formula>LEN(TRIM(F46))=0</formula>
    </cfRule>
  </conditionalFormatting>
  <conditionalFormatting sqref="G46:G48">
    <cfRule type="containsBlanks" dxfId="384" priority="356">
      <formula>LEN(TRIM(G46))=0</formula>
    </cfRule>
  </conditionalFormatting>
  <conditionalFormatting sqref="L46:L47">
    <cfRule type="containsBlanks" dxfId="383" priority="352">
      <formula>LEN(TRIM(L46))=0</formula>
    </cfRule>
  </conditionalFormatting>
  <conditionalFormatting sqref="J46:J47">
    <cfRule type="containsBlanks" dxfId="382" priority="353">
      <formula>LEN(TRIM(J46))=0</formula>
    </cfRule>
  </conditionalFormatting>
  <conditionalFormatting sqref="E46:E48">
    <cfRule type="containsBlanks" dxfId="381" priority="351">
      <formula>LEN(TRIM(E46))=0</formula>
    </cfRule>
  </conditionalFormatting>
  <conditionalFormatting sqref="E46:E48">
    <cfRule type="containsBlanks" dxfId="380" priority="350">
      <formula>LEN(TRIM(E46))=0</formula>
    </cfRule>
  </conditionalFormatting>
  <conditionalFormatting sqref="J48">
    <cfRule type="containsBlanks" dxfId="379" priority="349">
      <formula>LEN(TRIM(J48))=0</formula>
    </cfRule>
  </conditionalFormatting>
  <conditionalFormatting sqref="J49">
    <cfRule type="containsBlanks" dxfId="378" priority="348">
      <formula>LEN(TRIM(J49))=0</formula>
    </cfRule>
  </conditionalFormatting>
  <conditionalFormatting sqref="L49">
    <cfRule type="containsBlanks" dxfId="377" priority="347">
      <formula>LEN(TRIM(L49))=0</formula>
    </cfRule>
  </conditionalFormatting>
  <conditionalFormatting sqref="D56:D59">
    <cfRule type="containsBlanks" dxfId="376" priority="321">
      <formula>LEN(TRIM(D56))=0</formula>
    </cfRule>
  </conditionalFormatting>
  <conditionalFormatting sqref="L58">
    <cfRule type="containsBlanks" dxfId="375" priority="306">
      <formula>LEN(TRIM(L58))=0</formula>
    </cfRule>
  </conditionalFormatting>
  <conditionalFormatting sqref="J51:J52">
    <cfRule type="containsBlanks" dxfId="374" priority="345">
      <formula>LEN(TRIM(J51))=0</formula>
    </cfRule>
  </conditionalFormatting>
  <conditionalFormatting sqref="L51:L52">
    <cfRule type="containsBlanks" dxfId="373" priority="344">
      <formula>LEN(TRIM(L51))=0</formula>
    </cfRule>
  </conditionalFormatting>
  <conditionalFormatting sqref="H51:H53">
    <cfRule type="containsBlanks" dxfId="372" priority="343">
      <formula>LEN(TRIM(H51))=0</formula>
    </cfRule>
  </conditionalFormatting>
  <conditionalFormatting sqref="H51:H53">
    <cfRule type="containsBlanks" dxfId="371" priority="342">
      <formula>LEN(TRIM(H51))=0</formula>
    </cfRule>
  </conditionalFormatting>
  <conditionalFormatting sqref="I51:I53">
    <cfRule type="containsBlanks" dxfId="370" priority="334">
      <formula>LEN(TRIM(I51))=0</formula>
    </cfRule>
  </conditionalFormatting>
  <conditionalFormatting sqref="C51:C54">
    <cfRule type="containsBlanks" dxfId="369" priority="340">
      <formula>LEN(TRIM(C51))=0</formula>
    </cfRule>
  </conditionalFormatting>
  <conditionalFormatting sqref="F51:F53">
    <cfRule type="containsBlanks" dxfId="368" priority="339">
      <formula>LEN(TRIM(F51))=0</formula>
    </cfRule>
  </conditionalFormatting>
  <conditionalFormatting sqref="I51:I53">
    <cfRule type="containsBlanks" dxfId="367" priority="335">
      <formula>LEN(TRIM(I51))=0</formula>
    </cfRule>
  </conditionalFormatting>
  <conditionalFormatting sqref="G51:G53">
    <cfRule type="containsBlanks" dxfId="366" priority="337">
      <formula>LEN(TRIM(G51))=0</formula>
    </cfRule>
  </conditionalFormatting>
  <conditionalFormatting sqref="F51:F53">
    <cfRule type="containsBlanks" dxfId="365" priority="338">
      <formula>LEN(TRIM(F51))=0</formula>
    </cfRule>
  </conditionalFormatting>
  <conditionalFormatting sqref="G51:G53">
    <cfRule type="containsBlanks" dxfId="364" priority="336">
      <formula>LEN(TRIM(G51))=0</formula>
    </cfRule>
  </conditionalFormatting>
  <conditionalFormatting sqref="L51:L52">
    <cfRule type="containsBlanks" dxfId="363" priority="332">
      <formula>LEN(TRIM(L51))=0</formula>
    </cfRule>
  </conditionalFormatting>
  <conditionalFormatting sqref="J51:J52">
    <cfRule type="containsBlanks" dxfId="362" priority="333">
      <formula>LEN(TRIM(J51))=0</formula>
    </cfRule>
  </conditionalFormatting>
  <conditionalFormatting sqref="E51:E53">
    <cfRule type="containsBlanks" dxfId="361" priority="331">
      <formula>LEN(TRIM(E51))=0</formula>
    </cfRule>
  </conditionalFormatting>
  <conditionalFormatting sqref="E51:E53">
    <cfRule type="containsBlanks" dxfId="360" priority="330">
      <formula>LEN(TRIM(E51))=0</formula>
    </cfRule>
  </conditionalFormatting>
  <conditionalFormatting sqref="J53">
    <cfRule type="containsBlanks" dxfId="359" priority="329">
      <formula>LEN(TRIM(J53))=0</formula>
    </cfRule>
  </conditionalFormatting>
  <conditionalFormatting sqref="J54">
    <cfRule type="containsBlanks" dxfId="358" priority="328">
      <formula>LEN(TRIM(J54))=0</formula>
    </cfRule>
  </conditionalFormatting>
  <conditionalFormatting sqref="L54">
    <cfRule type="containsBlanks" dxfId="357" priority="327">
      <formula>LEN(TRIM(L54))=0</formula>
    </cfRule>
  </conditionalFormatting>
  <conditionalFormatting sqref="D61:D64">
    <cfRule type="containsBlanks" dxfId="356" priority="301">
      <formula>LEN(TRIM(D61))=0</formula>
    </cfRule>
  </conditionalFormatting>
  <conditionalFormatting sqref="L63">
    <cfRule type="containsBlanks" dxfId="355" priority="286">
      <formula>LEN(TRIM(L63))=0</formula>
    </cfRule>
  </conditionalFormatting>
  <conditionalFormatting sqref="J56:J57">
    <cfRule type="containsBlanks" dxfId="354" priority="325">
      <formula>LEN(TRIM(J56))=0</formula>
    </cfRule>
  </conditionalFormatting>
  <conditionalFormatting sqref="L56:L57">
    <cfRule type="containsBlanks" dxfId="353" priority="324">
      <formula>LEN(TRIM(L56))=0</formula>
    </cfRule>
  </conditionalFormatting>
  <conditionalFormatting sqref="H56:H58">
    <cfRule type="containsBlanks" dxfId="352" priority="323">
      <formula>LEN(TRIM(H56))=0</formula>
    </cfRule>
  </conditionalFormatting>
  <conditionalFormatting sqref="H56:H58">
    <cfRule type="containsBlanks" dxfId="351" priority="322">
      <formula>LEN(TRIM(H56))=0</formula>
    </cfRule>
  </conditionalFormatting>
  <conditionalFormatting sqref="I56:I58">
    <cfRule type="containsBlanks" dxfId="350" priority="314">
      <formula>LEN(TRIM(I56))=0</formula>
    </cfRule>
  </conditionalFormatting>
  <conditionalFormatting sqref="C56:C59">
    <cfRule type="containsBlanks" dxfId="349" priority="320">
      <formula>LEN(TRIM(C56))=0</formula>
    </cfRule>
  </conditionalFormatting>
  <conditionalFormatting sqref="F56:F58">
    <cfRule type="containsBlanks" dxfId="348" priority="319">
      <formula>LEN(TRIM(F56))=0</formula>
    </cfRule>
  </conditionalFormatting>
  <conditionalFormatting sqref="I56:I58">
    <cfRule type="containsBlanks" dxfId="347" priority="315">
      <formula>LEN(TRIM(I56))=0</formula>
    </cfRule>
  </conditionalFormatting>
  <conditionalFormatting sqref="G56:G58">
    <cfRule type="containsBlanks" dxfId="346" priority="317">
      <formula>LEN(TRIM(G56))=0</formula>
    </cfRule>
  </conditionalFormatting>
  <conditionalFormatting sqref="F56:F58">
    <cfRule type="containsBlanks" dxfId="345" priority="318">
      <formula>LEN(TRIM(F56))=0</formula>
    </cfRule>
  </conditionalFormatting>
  <conditionalFormatting sqref="G56:G58">
    <cfRule type="containsBlanks" dxfId="344" priority="316">
      <formula>LEN(TRIM(G56))=0</formula>
    </cfRule>
  </conditionalFormatting>
  <conditionalFormatting sqref="L56:L57">
    <cfRule type="containsBlanks" dxfId="343" priority="312">
      <formula>LEN(TRIM(L56))=0</formula>
    </cfRule>
  </conditionalFormatting>
  <conditionalFormatting sqref="J56:J57">
    <cfRule type="containsBlanks" dxfId="342" priority="313">
      <formula>LEN(TRIM(J56))=0</formula>
    </cfRule>
  </conditionalFormatting>
  <conditionalFormatting sqref="E56:E58">
    <cfRule type="containsBlanks" dxfId="341" priority="311">
      <formula>LEN(TRIM(E56))=0</formula>
    </cfRule>
  </conditionalFormatting>
  <conditionalFormatting sqref="E56:E58">
    <cfRule type="containsBlanks" dxfId="340" priority="310">
      <formula>LEN(TRIM(E56))=0</formula>
    </cfRule>
  </conditionalFormatting>
  <conditionalFormatting sqref="J58">
    <cfRule type="containsBlanks" dxfId="339" priority="309">
      <formula>LEN(TRIM(J58))=0</formula>
    </cfRule>
  </conditionalFormatting>
  <conditionalFormatting sqref="J59">
    <cfRule type="containsBlanks" dxfId="338" priority="308">
      <formula>LEN(TRIM(J59))=0</formula>
    </cfRule>
  </conditionalFormatting>
  <conditionalFormatting sqref="L59">
    <cfRule type="containsBlanks" dxfId="337" priority="307">
      <formula>LEN(TRIM(L59))=0</formula>
    </cfRule>
  </conditionalFormatting>
  <conditionalFormatting sqref="D66:D69">
    <cfRule type="containsBlanks" dxfId="336" priority="281">
      <formula>LEN(TRIM(D66))=0</formula>
    </cfRule>
  </conditionalFormatting>
  <conditionalFormatting sqref="L68">
    <cfRule type="containsBlanks" dxfId="335" priority="266">
      <formula>LEN(TRIM(L68))=0</formula>
    </cfRule>
  </conditionalFormatting>
  <conditionalFormatting sqref="J61:J62">
    <cfRule type="containsBlanks" dxfId="334" priority="305">
      <formula>LEN(TRIM(J61))=0</formula>
    </cfRule>
  </conditionalFormatting>
  <conditionalFormatting sqref="L61:L62">
    <cfRule type="containsBlanks" dxfId="333" priority="304">
      <formula>LEN(TRIM(L61))=0</formula>
    </cfRule>
  </conditionalFormatting>
  <conditionalFormatting sqref="H61:H63">
    <cfRule type="containsBlanks" dxfId="332" priority="303">
      <formula>LEN(TRIM(H61))=0</formula>
    </cfRule>
  </conditionalFormatting>
  <conditionalFormatting sqref="H61:H63">
    <cfRule type="containsBlanks" dxfId="331" priority="302">
      <formula>LEN(TRIM(H61))=0</formula>
    </cfRule>
  </conditionalFormatting>
  <conditionalFormatting sqref="I61:I63">
    <cfRule type="containsBlanks" dxfId="330" priority="294">
      <formula>LEN(TRIM(I61))=0</formula>
    </cfRule>
  </conditionalFormatting>
  <conditionalFormatting sqref="C61:C64">
    <cfRule type="containsBlanks" dxfId="329" priority="300">
      <formula>LEN(TRIM(C61))=0</formula>
    </cfRule>
  </conditionalFormatting>
  <conditionalFormatting sqref="F61:F63">
    <cfRule type="containsBlanks" dxfId="328" priority="299">
      <formula>LEN(TRIM(F61))=0</formula>
    </cfRule>
  </conditionalFormatting>
  <conditionalFormatting sqref="I61:I63">
    <cfRule type="containsBlanks" dxfId="327" priority="295">
      <formula>LEN(TRIM(I61))=0</formula>
    </cfRule>
  </conditionalFormatting>
  <conditionalFormatting sqref="G61:G63">
    <cfRule type="containsBlanks" dxfId="326" priority="297">
      <formula>LEN(TRIM(G61))=0</formula>
    </cfRule>
  </conditionalFormatting>
  <conditionalFormatting sqref="F61:F63">
    <cfRule type="containsBlanks" dxfId="325" priority="298">
      <formula>LEN(TRIM(F61))=0</formula>
    </cfRule>
  </conditionalFormatting>
  <conditionalFormatting sqref="G61:G63">
    <cfRule type="containsBlanks" dxfId="324" priority="296">
      <formula>LEN(TRIM(G61))=0</formula>
    </cfRule>
  </conditionalFormatting>
  <conditionalFormatting sqref="L61:L62">
    <cfRule type="containsBlanks" dxfId="323" priority="292">
      <formula>LEN(TRIM(L61))=0</formula>
    </cfRule>
  </conditionalFormatting>
  <conditionalFormatting sqref="J61:J62">
    <cfRule type="containsBlanks" dxfId="322" priority="293">
      <formula>LEN(TRIM(J61))=0</formula>
    </cfRule>
  </conditionalFormatting>
  <conditionalFormatting sqref="E61:E63">
    <cfRule type="containsBlanks" dxfId="321" priority="291">
      <formula>LEN(TRIM(E61))=0</formula>
    </cfRule>
  </conditionalFormatting>
  <conditionalFormatting sqref="E61:E63">
    <cfRule type="containsBlanks" dxfId="320" priority="290">
      <formula>LEN(TRIM(E61))=0</formula>
    </cfRule>
  </conditionalFormatting>
  <conditionalFormatting sqref="J63">
    <cfRule type="containsBlanks" dxfId="319" priority="289">
      <formula>LEN(TRIM(J63))=0</formula>
    </cfRule>
  </conditionalFormatting>
  <conditionalFormatting sqref="J64">
    <cfRule type="containsBlanks" dxfId="318" priority="288">
      <formula>LEN(TRIM(J64))=0</formula>
    </cfRule>
  </conditionalFormatting>
  <conditionalFormatting sqref="L64">
    <cfRule type="containsBlanks" dxfId="317" priority="287">
      <formula>LEN(TRIM(L64))=0</formula>
    </cfRule>
  </conditionalFormatting>
  <conditionalFormatting sqref="D71:D74">
    <cfRule type="containsBlanks" dxfId="316" priority="261">
      <formula>LEN(TRIM(D71))=0</formula>
    </cfRule>
  </conditionalFormatting>
  <conditionalFormatting sqref="L73">
    <cfRule type="containsBlanks" dxfId="315" priority="246">
      <formula>LEN(TRIM(L73))=0</formula>
    </cfRule>
  </conditionalFormatting>
  <conditionalFormatting sqref="J66:J67">
    <cfRule type="containsBlanks" dxfId="314" priority="285">
      <formula>LEN(TRIM(J66))=0</formula>
    </cfRule>
  </conditionalFormatting>
  <conditionalFormatting sqref="L66:L67">
    <cfRule type="containsBlanks" dxfId="313" priority="284">
      <formula>LEN(TRIM(L66))=0</formula>
    </cfRule>
  </conditionalFormatting>
  <conditionalFormatting sqref="H66:H68">
    <cfRule type="containsBlanks" dxfId="312" priority="283">
      <formula>LEN(TRIM(H66))=0</formula>
    </cfRule>
  </conditionalFormatting>
  <conditionalFormatting sqref="H66:H68">
    <cfRule type="containsBlanks" dxfId="311" priority="282">
      <formula>LEN(TRIM(H66))=0</formula>
    </cfRule>
  </conditionalFormatting>
  <conditionalFormatting sqref="I66:I68">
    <cfRule type="containsBlanks" dxfId="310" priority="274">
      <formula>LEN(TRIM(I66))=0</formula>
    </cfRule>
  </conditionalFormatting>
  <conditionalFormatting sqref="C66:C69">
    <cfRule type="containsBlanks" dxfId="309" priority="280">
      <formula>LEN(TRIM(C66))=0</formula>
    </cfRule>
  </conditionalFormatting>
  <conditionalFormatting sqref="F66:F68">
    <cfRule type="containsBlanks" dxfId="308" priority="279">
      <formula>LEN(TRIM(F66))=0</formula>
    </cfRule>
  </conditionalFormatting>
  <conditionalFormatting sqref="I66:I68">
    <cfRule type="containsBlanks" dxfId="307" priority="275">
      <formula>LEN(TRIM(I66))=0</formula>
    </cfRule>
  </conditionalFormatting>
  <conditionalFormatting sqref="G66:G68">
    <cfRule type="containsBlanks" dxfId="306" priority="277">
      <formula>LEN(TRIM(G66))=0</formula>
    </cfRule>
  </conditionalFormatting>
  <conditionalFormatting sqref="F66:F68">
    <cfRule type="containsBlanks" dxfId="305" priority="278">
      <formula>LEN(TRIM(F66))=0</formula>
    </cfRule>
  </conditionalFormatting>
  <conditionalFormatting sqref="G66:G68">
    <cfRule type="containsBlanks" dxfId="304" priority="276">
      <formula>LEN(TRIM(G66))=0</formula>
    </cfRule>
  </conditionalFormatting>
  <conditionalFormatting sqref="L66:L67">
    <cfRule type="containsBlanks" dxfId="303" priority="272">
      <formula>LEN(TRIM(L66))=0</formula>
    </cfRule>
  </conditionalFormatting>
  <conditionalFormatting sqref="J66:J67">
    <cfRule type="containsBlanks" dxfId="302" priority="273">
      <formula>LEN(TRIM(J66))=0</formula>
    </cfRule>
  </conditionalFormatting>
  <conditionalFormatting sqref="E66:E68">
    <cfRule type="containsBlanks" dxfId="301" priority="271">
      <formula>LEN(TRIM(E66))=0</formula>
    </cfRule>
  </conditionalFormatting>
  <conditionalFormatting sqref="E66:E68">
    <cfRule type="containsBlanks" dxfId="300" priority="270">
      <formula>LEN(TRIM(E66))=0</formula>
    </cfRule>
  </conditionalFormatting>
  <conditionalFormatting sqref="J68">
    <cfRule type="containsBlanks" dxfId="299" priority="269">
      <formula>LEN(TRIM(J68))=0</formula>
    </cfRule>
  </conditionalFormatting>
  <conditionalFormatting sqref="J69">
    <cfRule type="containsBlanks" dxfId="298" priority="268">
      <formula>LEN(TRIM(J69))=0</formula>
    </cfRule>
  </conditionalFormatting>
  <conditionalFormatting sqref="L69">
    <cfRule type="containsBlanks" dxfId="297" priority="267">
      <formula>LEN(TRIM(L69))=0</formula>
    </cfRule>
  </conditionalFormatting>
  <conditionalFormatting sqref="D76:D79">
    <cfRule type="containsBlanks" dxfId="296" priority="241">
      <formula>LEN(TRIM(D76))=0</formula>
    </cfRule>
  </conditionalFormatting>
  <conditionalFormatting sqref="L78">
    <cfRule type="containsBlanks" dxfId="295" priority="226">
      <formula>LEN(TRIM(L78))=0</formula>
    </cfRule>
  </conditionalFormatting>
  <conditionalFormatting sqref="J71:J72">
    <cfRule type="containsBlanks" dxfId="294" priority="265">
      <formula>LEN(TRIM(J71))=0</formula>
    </cfRule>
  </conditionalFormatting>
  <conditionalFormatting sqref="L71:L72">
    <cfRule type="containsBlanks" dxfId="293" priority="264">
      <formula>LEN(TRIM(L71))=0</formula>
    </cfRule>
  </conditionalFormatting>
  <conditionalFormatting sqref="H71:H73">
    <cfRule type="containsBlanks" dxfId="292" priority="263">
      <formula>LEN(TRIM(H71))=0</formula>
    </cfRule>
  </conditionalFormatting>
  <conditionalFormatting sqref="H71:H73">
    <cfRule type="containsBlanks" dxfId="291" priority="262">
      <formula>LEN(TRIM(H71))=0</formula>
    </cfRule>
  </conditionalFormatting>
  <conditionalFormatting sqref="I71:I73">
    <cfRule type="containsBlanks" dxfId="290" priority="254">
      <formula>LEN(TRIM(I71))=0</formula>
    </cfRule>
  </conditionalFormatting>
  <conditionalFormatting sqref="C71:C74">
    <cfRule type="containsBlanks" dxfId="289" priority="260">
      <formula>LEN(TRIM(C71))=0</formula>
    </cfRule>
  </conditionalFormatting>
  <conditionalFormatting sqref="F71:F73">
    <cfRule type="containsBlanks" dxfId="288" priority="259">
      <formula>LEN(TRIM(F71))=0</formula>
    </cfRule>
  </conditionalFormatting>
  <conditionalFormatting sqref="I71:I73">
    <cfRule type="containsBlanks" dxfId="287" priority="255">
      <formula>LEN(TRIM(I71))=0</formula>
    </cfRule>
  </conditionalFormatting>
  <conditionalFormatting sqref="G71:G73">
    <cfRule type="containsBlanks" dxfId="286" priority="257">
      <formula>LEN(TRIM(G71))=0</formula>
    </cfRule>
  </conditionalFormatting>
  <conditionalFormatting sqref="F71:F73">
    <cfRule type="containsBlanks" dxfId="285" priority="258">
      <formula>LEN(TRIM(F71))=0</formula>
    </cfRule>
  </conditionalFormatting>
  <conditionalFormatting sqref="G71:G73">
    <cfRule type="containsBlanks" dxfId="284" priority="256">
      <formula>LEN(TRIM(G71))=0</formula>
    </cfRule>
  </conditionalFormatting>
  <conditionalFormatting sqref="L71:L72">
    <cfRule type="containsBlanks" dxfId="283" priority="252">
      <formula>LEN(TRIM(L71))=0</formula>
    </cfRule>
  </conditionalFormatting>
  <conditionalFormatting sqref="J71:J72">
    <cfRule type="containsBlanks" dxfId="282" priority="253">
      <formula>LEN(TRIM(J71))=0</formula>
    </cfRule>
  </conditionalFormatting>
  <conditionalFormatting sqref="E71:E73">
    <cfRule type="containsBlanks" dxfId="281" priority="251">
      <formula>LEN(TRIM(E71))=0</formula>
    </cfRule>
  </conditionalFormatting>
  <conditionalFormatting sqref="E71:E73">
    <cfRule type="containsBlanks" dxfId="280" priority="250">
      <formula>LEN(TRIM(E71))=0</formula>
    </cfRule>
  </conditionalFormatting>
  <conditionalFormatting sqref="J73">
    <cfRule type="containsBlanks" dxfId="279" priority="249">
      <formula>LEN(TRIM(J73))=0</formula>
    </cfRule>
  </conditionalFormatting>
  <conditionalFormatting sqref="J74">
    <cfRule type="containsBlanks" dxfId="278" priority="248">
      <formula>LEN(TRIM(J74))=0</formula>
    </cfRule>
  </conditionalFormatting>
  <conditionalFormatting sqref="L74">
    <cfRule type="containsBlanks" dxfId="277" priority="247">
      <formula>LEN(TRIM(L74))=0</formula>
    </cfRule>
  </conditionalFormatting>
  <conditionalFormatting sqref="D81:D84">
    <cfRule type="containsBlanks" dxfId="276" priority="221">
      <formula>LEN(TRIM(D81))=0</formula>
    </cfRule>
  </conditionalFormatting>
  <conditionalFormatting sqref="L83">
    <cfRule type="containsBlanks" dxfId="275" priority="206">
      <formula>LEN(TRIM(L83))=0</formula>
    </cfRule>
  </conditionalFormatting>
  <conditionalFormatting sqref="J76:J77">
    <cfRule type="containsBlanks" dxfId="274" priority="245">
      <formula>LEN(TRIM(J76))=0</formula>
    </cfRule>
  </conditionalFormatting>
  <conditionalFormatting sqref="L76:L77">
    <cfRule type="containsBlanks" dxfId="273" priority="244">
      <formula>LEN(TRIM(L76))=0</formula>
    </cfRule>
  </conditionalFormatting>
  <conditionalFormatting sqref="H76:H78">
    <cfRule type="containsBlanks" dxfId="272" priority="243">
      <formula>LEN(TRIM(H76))=0</formula>
    </cfRule>
  </conditionalFormatting>
  <conditionalFormatting sqref="H76:H78">
    <cfRule type="containsBlanks" dxfId="271" priority="242">
      <formula>LEN(TRIM(H76))=0</formula>
    </cfRule>
  </conditionalFormatting>
  <conditionalFormatting sqref="I76:I78">
    <cfRule type="containsBlanks" dxfId="270" priority="234">
      <formula>LEN(TRIM(I76))=0</formula>
    </cfRule>
  </conditionalFormatting>
  <conditionalFormatting sqref="C76:C79">
    <cfRule type="containsBlanks" dxfId="269" priority="240">
      <formula>LEN(TRIM(C76))=0</formula>
    </cfRule>
  </conditionalFormatting>
  <conditionalFormatting sqref="F76:F78">
    <cfRule type="containsBlanks" dxfId="268" priority="239">
      <formula>LEN(TRIM(F76))=0</formula>
    </cfRule>
  </conditionalFormatting>
  <conditionalFormatting sqref="I76:I78">
    <cfRule type="containsBlanks" dxfId="267" priority="235">
      <formula>LEN(TRIM(I76))=0</formula>
    </cfRule>
  </conditionalFormatting>
  <conditionalFormatting sqref="G76:G78">
    <cfRule type="containsBlanks" dxfId="266" priority="237">
      <formula>LEN(TRIM(G76))=0</formula>
    </cfRule>
  </conditionalFormatting>
  <conditionalFormatting sqref="F76:F78">
    <cfRule type="containsBlanks" dxfId="265" priority="238">
      <formula>LEN(TRIM(F76))=0</formula>
    </cfRule>
  </conditionalFormatting>
  <conditionalFormatting sqref="G76:G78">
    <cfRule type="containsBlanks" dxfId="264" priority="236">
      <formula>LEN(TRIM(G76))=0</formula>
    </cfRule>
  </conditionalFormatting>
  <conditionalFormatting sqref="L76:L77">
    <cfRule type="containsBlanks" dxfId="263" priority="232">
      <formula>LEN(TRIM(L76))=0</formula>
    </cfRule>
  </conditionalFormatting>
  <conditionalFormatting sqref="J76:J77">
    <cfRule type="containsBlanks" dxfId="262" priority="233">
      <formula>LEN(TRIM(J76))=0</formula>
    </cfRule>
  </conditionalFormatting>
  <conditionalFormatting sqref="E76:E78">
    <cfRule type="containsBlanks" dxfId="261" priority="231">
      <formula>LEN(TRIM(E76))=0</formula>
    </cfRule>
  </conditionalFormatting>
  <conditionalFormatting sqref="E76:E78">
    <cfRule type="containsBlanks" dxfId="260" priority="230">
      <formula>LEN(TRIM(E76))=0</formula>
    </cfRule>
  </conditionalFormatting>
  <conditionalFormatting sqref="J78">
    <cfRule type="containsBlanks" dxfId="259" priority="229">
      <formula>LEN(TRIM(J78))=0</formula>
    </cfRule>
  </conditionalFormatting>
  <conditionalFormatting sqref="J79">
    <cfRule type="containsBlanks" dxfId="258" priority="228">
      <formula>LEN(TRIM(J79))=0</formula>
    </cfRule>
  </conditionalFormatting>
  <conditionalFormatting sqref="L79">
    <cfRule type="containsBlanks" dxfId="257" priority="227">
      <formula>LEN(TRIM(L79))=0</formula>
    </cfRule>
  </conditionalFormatting>
  <conditionalFormatting sqref="D86:D89">
    <cfRule type="containsBlanks" dxfId="256" priority="201">
      <formula>LEN(TRIM(D86))=0</formula>
    </cfRule>
  </conditionalFormatting>
  <conditionalFormatting sqref="L88">
    <cfRule type="containsBlanks" dxfId="255" priority="186">
      <formula>LEN(TRIM(L88))=0</formula>
    </cfRule>
  </conditionalFormatting>
  <conditionalFormatting sqref="J81:J82">
    <cfRule type="containsBlanks" dxfId="254" priority="225">
      <formula>LEN(TRIM(J81))=0</formula>
    </cfRule>
  </conditionalFormatting>
  <conditionalFormatting sqref="L81:L82">
    <cfRule type="containsBlanks" dxfId="253" priority="224">
      <formula>LEN(TRIM(L81))=0</formula>
    </cfRule>
  </conditionalFormatting>
  <conditionalFormatting sqref="H81:H83">
    <cfRule type="containsBlanks" dxfId="252" priority="223">
      <formula>LEN(TRIM(H81))=0</formula>
    </cfRule>
  </conditionalFormatting>
  <conditionalFormatting sqref="H81:H83">
    <cfRule type="containsBlanks" dxfId="251" priority="222">
      <formula>LEN(TRIM(H81))=0</formula>
    </cfRule>
  </conditionalFormatting>
  <conditionalFormatting sqref="I81:I83">
    <cfRule type="containsBlanks" dxfId="250" priority="214">
      <formula>LEN(TRIM(I81))=0</formula>
    </cfRule>
  </conditionalFormatting>
  <conditionalFormatting sqref="C81:C84">
    <cfRule type="containsBlanks" dxfId="249" priority="220">
      <formula>LEN(TRIM(C81))=0</formula>
    </cfRule>
  </conditionalFormatting>
  <conditionalFormatting sqref="F81:F83">
    <cfRule type="containsBlanks" dxfId="248" priority="219">
      <formula>LEN(TRIM(F81))=0</formula>
    </cfRule>
  </conditionalFormatting>
  <conditionalFormatting sqref="I81:I83">
    <cfRule type="containsBlanks" dxfId="247" priority="215">
      <formula>LEN(TRIM(I81))=0</formula>
    </cfRule>
  </conditionalFormatting>
  <conditionalFormatting sqref="G81:G83">
    <cfRule type="containsBlanks" dxfId="246" priority="217">
      <formula>LEN(TRIM(G81))=0</formula>
    </cfRule>
  </conditionalFormatting>
  <conditionalFormatting sqref="F81:F83">
    <cfRule type="containsBlanks" dxfId="245" priority="218">
      <formula>LEN(TRIM(F81))=0</formula>
    </cfRule>
  </conditionalFormatting>
  <conditionalFormatting sqref="G81:G83">
    <cfRule type="containsBlanks" dxfId="244" priority="216">
      <formula>LEN(TRIM(G81))=0</formula>
    </cfRule>
  </conditionalFormatting>
  <conditionalFormatting sqref="L81:L82">
    <cfRule type="containsBlanks" dxfId="243" priority="212">
      <formula>LEN(TRIM(L81))=0</formula>
    </cfRule>
  </conditionalFormatting>
  <conditionalFormatting sqref="J81:J82">
    <cfRule type="containsBlanks" dxfId="242" priority="213">
      <formula>LEN(TRIM(J81))=0</formula>
    </cfRule>
  </conditionalFormatting>
  <conditionalFormatting sqref="E81:E83">
    <cfRule type="containsBlanks" dxfId="241" priority="211">
      <formula>LEN(TRIM(E81))=0</formula>
    </cfRule>
  </conditionalFormatting>
  <conditionalFormatting sqref="E81:E83">
    <cfRule type="containsBlanks" dxfId="240" priority="210">
      <formula>LEN(TRIM(E81))=0</formula>
    </cfRule>
  </conditionalFormatting>
  <conditionalFormatting sqref="J83">
    <cfRule type="containsBlanks" dxfId="239" priority="209">
      <formula>LEN(TRIM(J83))=0</formula>
    </cfRule>
  </conditionalFormatting>
  <conditionalFormatting sqref="J84">
    <cfRule type="containsBlanks" dxfId="238" priority="208">
      <formula>LEN(TRIM(J84))=0</formula>
    </cfRule>
  </conditionalFormatting>
  <conditionalFormatting sqref="L84">
    <cfRule type="containsBlanks" dxfId="237" priority="207">
      <formula>LEN(TRIM(L84))=0</formula>
    </cfRule>
  </conditionalFormatting>
  <conditionalFormatting sqref="D91:D94">
    <cfRule type="containsBlanks" dxfId="236" priority="181">
      <formula>LEN(TRIM(D91))=0</formula>
    </cfRule>
  </conditionalFormatting>
  <conditionalFormatting sqref="L93">
    <cfRule type="containsBlanks" dxfId="235" priority="166">
      <formula>LEN(TRIM(L93))=0</formula>
    </cfRule>
  </conditionalFormatting>
  <conditionalFormatting sqref="J86:J87">
    <cfRule type="containsBlanks" dxfId="234" priority="205">
      <formula>LEN(TRIM(J86))=0</formula>
    </cfRule>
  </conditionalFormatting>
  <conditionalFormatting sqref="L86:L87">
    <cfRule type="containsBlanks" dxfId="233" priority="204">
      <formula>LEN(TRIM(L86))=0</formula>
    </cfRule>
  </conditionalFormatting>
  <conditionalFormatting sqref="H86:H88">
    <cfRule type="containsBlanks" dxfId="232" priority="203">
      <formula>LEN(TRIM(H86))=0</formula>
    </cfRule>
  </conditionalFormatting>
  <conditionalFormatting sqref="H86:H88">
    <cfRule type="containsBlanks" dxfId="231" priority="202">
      <formula>LEN(TRIM(H86))=0</formula>
    </cfRule>
  </conditionalFormatting>
  <conditionalFormatting sqref="I86:I88">
    <cfRule type="containsBlanks" dxfId="230" priority="194">
      <formula>LEN(TRIM(I86))=0</formula>
    </cfRule>
  </conditionalFormatting>
  <conditionalFormatting sqref="C86:C89">
    <cfRule type="containsBlanks" dxfId="229" priority="200">
      <formula>LEN(TRIM(C86))=0</formula>
    </cfRule>
  </conditionalFormatting>
  <conditionalFormatting sqref="F86:F88">
    <cfRule type="containsBlanks" dxfId="228" priority="199">
      <formula>LEN(TRIM(F86))=0</formula>
    </cfRule>
  </conditionalFormatting>
  <conditionalFormatting sqref="I86:I88">
    <cfRule type="containsBlanks" dxfId="227" priority="195">
      <formula>LEN(TRIM(I86))=0</formula>
    </cfRule>
  </conditionalFormatting>
  <conditionalFormatting sqref="G86:G88">
    <cfRule type="containsBlanks" dxfId="226" priority="197">
      <formula>LEN(TRIM(G86))=0</formula>
    </cfRule>
  </conditionalFormatting>
  <conditionalFormatting sqref="F86:F88">
    <cfRule type="containsBlanks" dxfId="225" priority="198">
      <formula>LEN(TRIM(F86))=0</formula>
    </cfRule>
  </conditionalFormatting>
  <conditionalFormatting sqref="G86:G88">
    <cfRule type="containsBlanks" dxfId="224" priority="196">
      <formula>LEN(TRIM(G86))=0</formula>
    </cfRule>
  </conditionalFormatting>
  <conditionalFormatting sqref="L86:L87">
    <cfRule type="containsBlanks" dxfId="223" priority="192">
      <formula>LEN(TRIM(L86))=0</formula>
    </cfRule>
  </conditionalFormatting>
  <conditionalFormatting sqref="J86:J87">
    <cfRule type="containsBlanks" dxfId="222" priority="193">
      <formula>LEN(TRIM(J86))=0</formula>
    </cfRule>
  </conditionalFormatting>
  <conditionalFormatting sqref="E86:E88">
    <cfRule type="containsBlanks" dxfId="221" priority="191">
      <formula>LEN(TRIM(E86))=0</formula>
    </cfRule>
  </conditionalFormatting>
  <conditionalFormatting sqref="E86:E88">
    <cfRule type="containsBlanks" dxfId="220" priority="190">
      <formula>LEN(TRIM(E86))=0</formula>
    </cfRule>
  </conditionalFormatting>
  <conditionalFormatting sqref="J88">
    <cfRule type="containsBlanks" dxfId="219" priority="189">
      <formula>LEN(TRIM(J88))=0</formula>
    </cfRule>
  </conditionalFormatting>
  <conditionalFormatting sqref="J89">
    <cfRule type="containsBlanks" dxfId="218" priority="188">
      <formula>LEN(TRIM(J89))=0</formula>
    </cfRule>
  </conditionalFormatting>
  <conditionalFormatting sqref="L89">
    <cfRule type="containsBlanks" dxfId="217" priority="187">
      <formula>LEN(TRIM(L89))=0</formula>
    </cfRule>
  </conditionalFormatting>
  <conditionalFormatting sqref="D96:D99">
    <cfRule type="containsBlanks" dxfId="216" priority="161">
      <formula>LEN(TRIM(D96))=0</formula>
    </cfRule>
  </conditionalFormatting>
  <conditionalFormatting sqref="L98">
    <cfRule type="containsBlanks" dxfId="215" priority="146">
      <formula>LEN(TRIM(L98))=0</formula>
    </cfRule>
  </conditionalFormatting>
  <conditionalFormatting sqref="J91:J92">
    <cfRule type="containsBlanks" dxfId="214" priority="185">
      <formula>LEN(TRIM(J91))=0</formula>
    </cfRule>
  </conditionalFormatting>
  <conditionalFormatting sqref="L91:L92">
    <cfRule type="containsBlanks" dxfId="213" priority="184">
      <formula>LEN(TRIM(L91))=0</formula>
    </cfRule>
  </conditionalFormatting>
  <conditionalFormatting sqref="H91:H93">
    <cfRule type="containsBlanks" dxfId="212" priority="183">
      <formula>LEN(TRIM(H91))=0</formula>
    </cfRule>
  </conditionalFormatting>
  <conditionalFormatting sqref="H91:H93">
    <cfRule type="containsBlanks" dxfId="211" priority="182">
      <formula>LEN(TRIM(H91))=0</formula>
    </cfRule>
  </conditionalFormatting>
  <conditionalFormatting sqref="I91:I93">
    <cfRule type="containsBlanks" dxfId="210" priority="174">
      <formula>LEN(TRIM(I91))=0</formula>
    </cfRule>
  </conditionalFormatting>
  <conditionalFormatting sqref="C91:C94">
    <cfRule type="containsBlanks" dxfId="209" priority="180">
      <formula>LEN(TRIM(C91))=0</formula>
    </cfRule>
  </conditionalFormatting>
  <conditionalFormatting sqref="F91:F93">
    <cfRule type="containsBlanks" dxfId="208" priority="179">
      <formula>LEN(TRIM(F91))=0</formula>
    </cfRule>
  </conditionalFormatting>
  <conditionalFormatting sqref="I91:I93">
    <cfRule type="containsBlanks" dxfId="207" priority="175">
      <formula>LEN(TRIM(I91))=0</formula>
    </cfRule>
  </conditionalFormatting>
  <conditionalFormatting sqref="G91:G93">
    <cfRule type="containsBlanks" dxfId="206" priority="177">
      <formula>LEN(TRIM(G91))=0</formula>
    </cfRule>
  </conditionalFormatting>
  <conditionalFormatting sqref="F91:F93">
    <cfRule type="containsBlanks" dxfId="205" priority="178">
      <formula>LEN(TRIM(F91))=0</formula>
    </cfRule>
  </conditionalFormatting>
  <conditionalFormatting sqref="G91:G93">
    <cfRule type="containsBlanks" dxfId="204" priority="176">
      <formula>LEN(TRIM(G91))=0</formula>
    </cfRule>
  </conditionalFormatting>
  <conditionalFormatting sqref="L91:L92">
    <cfRule type="containsBlanks" dxfId="203" priority="172">
      <formula>LEN(TRIM(L91))=0</formula>
    </cfRule>
  </conditionalFormatting>
  <conditionalFormatting sqref="J91:J92">
    <cfRule type="containsBlanks" dxfId="202" priority="173">
      <formula>LEN(TRIM(J91))=0</formula>
    </cfRule>
  </conditionalFormatting>
  <conditionalFormatting sqref="E91:E93">
    <cfRule type="containsBlanks" dxfId="201" priority="171">
      <formula>LEN(TRIM(E91))=0</formula>
    </cfRule>
  </conditionalFormatting>
  <conditionalFormatting sqref="E91:E93">
    <cfRule type="containsBlanks" dxfId="200" priority="170">
      <formula>LEN(TRIM(E91))=0</formula>
    </cfRule>
  </conditionalFormatting>
  <conditionalFormatting sqref="J93">
    <cfRule type="containsBlanks" dxfId="199" priority="169">
      <formula>LEN(TRIM(J93))=0</formula>
    </cfRule>
  </conditionalFormatting>
  <conditionalFormatting sqref="J94">
    <cfRule type="containsBlanks" dxfId="198" priority="168">
      <formula>LEN(TRIM(J94))=0</formula>
    </cfRule>
  </conditionalFormatting>
  <conditionalFormatting sqref="L94">
    <cfRule type="containsBlanks" dxfId="197" priority="167">
      <formula>LEN(TRIM(L94))=0</formula>
    </cfRule>
  </conditionalFormatting>
  <conditionalFormatting sqref="D101:D104">
    <cfRule type="containsBlanks" dxfId="196" priority="141">
      <formula>LEN(TRIM(D101))=0</formula>
    </cfRule>
  </conditionalFormatting>
  <conditionalFormatting sqref="L103">
    <cfRule type="containsBlanks" dxfId="195" priority="126">
      <formula>LEN(TRIM(L103))=0</formula>
    </cfRule>
  </conditionalFormatting>
  <conditionalFormatting sqref="J96:J97">
    <cfRule type="containsBlanks" dxfId="194" priority="165">
      <formula>LEN(TRIM(J96))=0</formula>
    </cfRule>
  </conditionalFormatting>
  <conditionalFormatting sqref="L96:L97">
    <cfRule type="containsBlanks" dxfId="193" priority="164">
      <formula>LEN(TRIM(L96))=0</formula>
    </cfRule>
  </conditionalFormatting>
  <conditionalFormatting sqref="H96:H98">
    <cfRule type="containsBlanks" dxfId="192" priority="163">
      <formula>LEN(TRIM(H96))=0</formula>
    </cfRule>
  </conditionalFormatting>
  <conditionalFormatting sqref="H96:H98">
    <cfRule type="containsBlanks" dxfId="191" priority="162">
      <formula>LEN(TRIM(H96))=0</formula>
    </cfRule>
  </conditionalFormatting>
  <conditionalFormatting sqref="I96:I98">
    <cfRule type="containsBlanks" dxfId="190" priority="154">
      <formula>LEN(TRIM(I96))=0</formula>
    </cfRule>
  </conditionalFormatting>
  <conditionalFormatting sqref="C96:C99">
    <cfRule type="containsBlanks" dxfId="189" priority="160">
      <formula>LEN(TRIM(C96))=0</formula>
    </cfRule>
  </conditionalFormatting>
  <conditionalFormatting sqref="F96:F98">
    <cfRule type="containsBlanks" dxfId="188" priority="159">
      <formula>LEN(TRIM(F96))=0</formula>
    </cfRule>
  </conditionalFormatting>
  <conditionalFormatting sqref="I96:I98">
    <cfRule type="containsBlanks" dxfId="187" priority="155">
      <formula>LEN(TRIM(I96))=0</formula>
    </cfRule>
  </conditionalFormatting>
  <conditionalFormatting sqref="G96:G98">
    <cfRule type="containsBlanks" dxfId="186" priority="157">
      <formula>LEN(TRIM(G96))=0</formula>
    </cfRule>
  </conditionalFormatting>
  <conditionalFormatting sqref="F96:F98">
    <cfRule type="containsBlanks" dxfId="185" priority="158">
      <formula>LEN(TRIM(F96))=0</formula>
    </cfRule>
  </conditionalFormatting>
  <conditionalFormatting sqref="G96:G98">
    <cfRule type="containsBlanks" dxfId="184" priority="156">
      <formula>LEN(TRIM(G96))=0</formula>
    </cfRule>
  </conditionalFormatting>
  <conditionalFormatting sqref="L96:L97">
    <cfRule type="containsBlanks" dxfId="183" priority="152">
      <formula>LEN(TRIM(L96))=0</formula>
    </cfRule>
  </conditionalFormatting>
  <conditionalFormatting sqref="J96:J97">
    <cfRule type="containsBlanks" dxfId="182" priority="153">
      <formula>LEN(TRIM(J96))=0</formula>
    </cfRule>
  </conditionalFormatting>
  <conditionalFormatting sqref="E96:E98">
    <cfRule type="containsBlanks" dxfId="181" priority="151">
      <formula>LEN(TRIM(E96))=0</formula>
    </cfRule>
  </conditionalFormatting>
  <conditionalFormatting sqref="E96:E98">
    <cfRule type="containsBlanks" dxfId="180" priority="150">
      <formula>LEN(TRIM(E96))=0</formula>
    </cfRule>
  </conditionalFormatting>
  <conditionalFormatting sqref="J98">
    <cfRule type="containsBlanks" dxfId="179" priority="149">
      <formula>LEN(TRIM(J98))=0</formula>
    </cfRule>
  </conditionalFormatting>
  <conditionalFormatting sqref="J99">
    <cfRule type="containsBlanks" dxfId="178" priority="148">
      <formula>LEN(TRIM(J99))=0</formula>
    </cfRule>
  </conditionalFormatting>
  <conditionalFormatting sqref="L99">
    <cfRule type="containsBlanks" dxfId="177" priority="147">
      <formula>LEN(TRIM(L99))=0</formula>
    </cfRule>
  </conditionalFormatting>
  <conditionalFormatting sqref="D121:D124">
    <cfRule type="containsBlanks" dxfId="176" priority="121">
      <formula>LEN(TRIM(D121))=0</formula>
    </cfRule>
  </conditionalFormatting>
  <conditionalFormatting sqref="L123">
    <cfRule type="containsBlanks" dxfId="175" priority="106">
      <formula>LEN(TRIM(L123))=0</formula>
    </cfRule>
  </conditionalFormatting>
  <conditionalFormatting sqref="J101:J102">
    <cfRule type="containsBlanks" dxfId="174" priority="145">
      <formula>LEN(TRIM(J101))=0</formula>
    </cfRule>
  </conditionalFormatting>
  <conditionalFormatting sqref="L101:L102">
    <cfRule type="containsBlanks" dxfId="173" priority="144">
      <formula>LEN(TRIM(L101))=0</formula>
    </cfRule>
  </conditionalFormatting>
  <conditionalFormatting sqref="H101:H103">
    <cfRule type="containsBlanks" dxfId="172" priority="143">
      <formula>LEN(TRIM(H101))=0</formula>
    </cfRule>
  </conditionalFormatting>
  <conditionalFormatting sqref="H101:H103">
    <cfRule type="containsBlanks" dxfId="171" priority="142">
      <formula>LEN(TRIM(H101))=0</formula>
    </cfRule>
  </conditionalFormatting>
  <conditionalFormatting sqref="I101:I103">
    <cfRule type="containsBlanks" dxfId="170" priority="134">
      <formula>LEN(TRIM(I101))=0</formula>
    </cfRule>
  </conditionalFormatting>
  <conditionalFormatting sqref="C101:C104">
    <cfRule type="containsBlanks" dxfId="169" priority="140">
      <formula>LEN(TRIM(C101))=0</formula>
    </cfRule>
  </conditionalFormatting>
  <conditionalFormatting sqref="F101:F103">
    <cfRule type="containsBlanks" dxfId="168" priority="139">
      <formula>LEN(TRIM(F101))=0</formula>
    </cfRule>
  </conditionalFormatting>
  <conditionalFormatting sqref="I101:I103">
    <cfRule type="containsBlanks" dxfId="167" priority="135">
      <formula>LEN(TRIM(I101))=0</formula>
    </cfRule>
  </conditionalFormatting>
  <conditionalFormatting sqref="G101:G103">
    <cfRule type="containsBlanks" dxfId="166" priority="137">
      <formula>LEN(TRIM(G101))=0</formula>
    </cfRule>
  </conditionalFormatting>
  <conditionalFormatting sqref="F101:F103">
    <cfRule type="containsBlanks" dxfId="165" priority="138">
      <formula>LEN(TRIM(F101))=0</formula>
    </cfRule>
  </conditionalFormatting>
  <conditionalFormatting sqref="G101:G103">
    <cfRule type="containsBlanks" dxfId="164" priority="136">
      <formula>LEN(TRIM(G101))=0</formula>
    </cfRule>
  </conditionalFormatting>
  <conditionalFormatting sqref="L101:L102">
    <cfRule type="containsBlanks" dxfId="163" priority="132">
      <formula>LEN(TRIM(L101))=0</formula>
    </cfRule>
  </conditionalFormatting>
  <conditionalFormatting sqref="J101:J102">
    <cfRule type="containsBlanks" dxfId="162" priority="133">
      <formula>LEN(TRIM(J101))=0</formula>
    </cfRule>
  </conditionalFormatting>
  <conditionalFormatting sqref="E101:E103">
    <cfRule type="containsBlanks" dxfId="161" priority="131">
      <formula>LEN(TRIM(E101))=0</formula>
    </cfRule>
  </conditionalFormatting>
  <conditionalFormatting sqref="E101:E103">
    <cfRule type="containsBlanks" dxfId="160" priority="130">
      <formula>LEN(TRIM(E101))=0</formula>
    </cfRule>
  </conditionalFormatting>
  <conditionalFormatting sqref="J103">
    <cfRule type="containsBlanks" dxfId="159" priority="129">
      <formula>LEN(TRIM(J103))=0</formula>
    </cfRule>
  </conditionalFormatting>
  <conditionalFormatting sqref="J104">
    <cfRule type="containsBlanks" dxfId="158" priority="128">
      <formula>LEN(TRIM(J104))=0</formula>
    </cfRule>
  </conditionalFormatting>
  <conditionalFormatting sqref="L104">
    <cfRule type="containsBlanks" dxfId="157" priority="127">
      <formula>LEN(TRIM(L104))=0</formula>
    </cfRule>
  </conditionalFormatting>
  <conditionalFormatting sqref="J121:J122">
    <cfRule type="containsBlanks" dxfId="156" priority="125">
      <formula>LEN(TRIM(J121))=0</formula>
    </cfRule>
  </conditionalFormatting>
  <conditionalFormatting sqref="L121:L122">
    <cfRule type="containsBlanks" dxfId="155" priority="124">
      <formula>LEN(TRIM(L121))=0</formula>
    </cfRule>
  </conditionalFormatting>
  <conditionalFormatting sqref="H121:H123">
    <cfRule type="containsBlanks" dxfId="154" priority="123">
      <formula>LEN(TRIM(H121))=0</formula>
    </cfRule>
  </conditionalFormatting>
  <conditionalFormatting sqref="H121:H123">
    <cfRule type="containsBlanks" dxfId="153" priority="122">
      <formula>LEN(TRIM(H121))=0</formula>
    </cfRule>
  </conditionalFormatting>
  <conditionalFormatting sqref="I121:I123">
    <cfRule type="containsBlanks" dxfId="152" priority="114">
      <formula>LEN(TRIM(I121))=0</formula>
    </cfRule>
  </conditionalFormatting>
  <conditionalFormatting sqref="C121:C124">
    <cfRule type="containsBlanks" dxfId="151" priority="120">
      <formula>LEN(TRIM(C121))=0</formula>
    </cfRule>
  </conditionalFormatting>
  <conditionalFormatting sqref="F121:F123">
    <cfRule type="containsBlanks" dxfId="150" priority="119">
      <formula>LEN(TRIM(F121))=0</formula>
    </cfRule>
  </conditionalFormatting>
  <conditionalFormatting sqref="I121:I123">
    <cfRule type="containsBlanks" dxfId="149" priority="115">
      <formula>LEN(TRIM(I121))=0</formula>
    </cfRule>
  </conditionalFormatting>
  <conditionalFormatting sqref="G121:G123">
    <cfRule type="containsBlanks" dxfId="148" priority="117">
      <formula>LEN(TRIM(G121))=0</formula>
    </cfRule>
  </conditionalFormatting>
  <conditionalFormatting sqref="F121:F123">
    <cfRule type="containsBlanks" dxfId="147" priority="118">
      <formula>LEN(TRIM(F121))=0</formula>
    </cfRule>
  </conditionalFormatting>
  <conditionalFormatting sqref="G121:G123">
    <cfRule type="containsBlanks" dxfId="146" priority="116">
      <formula>LEN(TRIM(G121))=0</formula>
    </cfRule>
  </conditionalFormatting>
  <conditionalFormatting sqref="L121:L122">
    <cfRule type="containsBlanks" dxfId="145" priority="112">
      <formula>LEN(TRIM(L121))=0</formula>
    </cfRule>
  </conditionalFormatting>
  <conditionalFormatting sqref="J121:J122">
    <cfRule type="containsBlanks" dxfId="144" priority="113">
      <formula>LEN(TRIM(J121))=0</formula>
    </cfRule>
  </conditionalFormatting>
  <conditionalFormatting sqref="E121:E123">
    <cfRule type="containsBlanks" dxfId="143" priority="111">
      <formula>LEN(TRIM(E121))=0</formula>
    </cfRule>
  </conditionalFormatting>
  <conditionalFormatting sqref="E121:E123">
    <cfRule type="containsBlanks" dxfId="142" priority="110">
      <formula>LEN(TRIM(E121))=0</formula>
    </cfRule>
  </conditionalFormatting>
  <conditionalFormatting sqref="J123">
    <cfRule type="containsBlanks" dxfId="141" priority="109">
      <formula>LEN(TRIM(J123))=0</formula>
    </cfRule>
  </conditionalFormatting>
  <conditionalFormatting sqref="J124">
    <cfRule type="containsBlanks" dxfId="140" priority="108">
      <formula>LEN(TRIM(J124))=0</formula>
    </cfRule>
  </conditionalFormatting>
  <conditionalFormatting sqref="L124">
    <cfRule type="containsBlanks" dxfId="139" priority="107">
      <formula>LEN(TRIM(L124))=0</formula>
    </cfRule>
  </conditionalFormatting>
  <conditionalFormatting sqref="K115 C115:D115">
    <cfRule type="containsBlanks" dxfId="138" priority="105">
      <formula>LEN(TRIM(C115))=0</formula>
    </cfRule>
  </conditionalFormatting>
  <conditionalFormatting sqref="J115">
    <cfRule type="containsBlanks" dxfId="137" priority="104">
      <formula>LEN(TRIM(J115))=0</formula>
    </cfRule>
  </conditionalFormatting>
  <conditionalFormatting sqref="L115">
    <cfRule type="containsBlanks" dxfId="136" priority="103">
      <formula>LEN(TRIM(L115))=0</formula>
    </cfRule>
  </conditionalFormatting>
  <conditionalFormatting sqref="H115">
    <cfRule type="containsBlanks" dxfId="135" priority="102">
      <formula>LEN(TRIM(H115))=0</formula>
    </cfRule>
  </conditionalFormatting>
  <conditionalFormatting sqref="H115">
    <cfRule type="containsBlanks" dxfId="134" priority="101">
      <formula>LEN(TRIM(H115))=0</formula>
    </cfRule>
  </conditionalFormatting>
  <conditionalFormatting sqref="I115">
    <cfRule type="containsBlanks" dxfId="133" priority="93">
      <formula>LEN(TRIM(I115))=0</formula>
    </cfRule>
  </conditionalFormatting>
  <conditionalFormatting sqref="F115">
    <cfRule type="containsBlanks" dxfId="132" priority="98">
      <formula>LEN(TRIM(F115))=0</formula>
    </cfRule>
  </conditionalFormatting>
  <conditionalFormatting sqref="I115">
    <cfRule type="containsBlanks" dxfId="131" priority="94">
      <formula>LEN(TRIM(I115))=0</formula>
    </cfRule>
  </conditionalFormatting>
  <conditionalFormatting sqref="E115">
    <cfRule type="containsBlanks" dxfId="130" priority="100">
      <formula>LEN(TRIM(E115))=0</formula>
    </cfRule>
  </conditionalFormatting>
  <conditionalFormatting sqref="E115">
    <cfRule type="containsBlanks" dxfId="129" priority="99">
      <formula>LEN(TRIM(E115))=0</formula>
    </cfRule>
  </conditionalFormatting>
  <conditionalFormatting sqref="G115">
    <cfRule type="containsBlanks" dxfId="128" priority="96">
      <formula>LEN(TRIM(G115))=0</formula>
    </cfRule>
  </conditionalFormatting>
  <conditionalFormatting sqref="F115">
    <cfRule type="containsBlanks" dxfId="127" priority="97">
      <formula>LEN(TRIM(F115))=0</formula>
    </cfRule>
  </conditionalFormatting>
  <conditionalFormatting sqref="G115">
    <cfRule type="containsBlanks" dxfId="126" priority="95">
      <formula>LEN(TRIM(G115))=0</formula>
    </cfRule>
  </conditionalFormatting>
  <conditionalFormatting sqref="L115">
    <cfRule type="containsBlanks" dxfId="125" priority="91">
      <formula>LEN(TRIM(L115))=0</formula>
    </cfRule>
  </conditionalFormatting>
  <conditionalFormatting sqref="J115">
    <cfRule type="containsBlanks" dxfId="124" priority="92">
      <formula>LEN(TRIM(J115))=0</formula>
    </cfRule>
  </conditionalFormatting>
  <conditionalFormatting sqref="D116:D119">
    <cfRule type="containsBlanks" dxfId="123" priority="86">
      <formula>LEN(TRIM(D116))=0</formula>
    </cfRule>
  </conditionalFormatting>
  <conditionalFormatting sqref="L118">
    <cfRule type="containsBlanks" dxfId="122" priority="71">
      <formula>LEN(TRIM(L118))=0</formula>
    </cfRule>
  </conditionalFormatting>
  <conditionalFormatting sqref="J116:J117">
    <cfRule type="containsBlanks" dxfId="121" priority="90">
      <formula>LEN(TRIM(J116))=0</formula>
    </cfRule>
  </conditionalFormatting>
  <conditionalFormatting sqref="L116:L117">
    <cfRule type="containsBlanks" dxfId="120" priority="89">
      <formula>LEN(TRIM(L116))=0</formula>
    </cfRule>
  </conditionalFormatting>
  <conditionalFormatting sqref="H116:H118">
    <cfRule type="containsBlanks" dxfId="119" priority="88">
      <formula>LEN(TRIM(H116))=0</formula>
    </cfRule>
  </conditionalFormatting>
  <conditionalFormatting sqref="H116:H118">
    <cfRule type="containsBlanks" dxfId="118" priority="87">
      <formula>LEN(TRIM(H116))=0</formula>
    </cfRule>
  </conditionalFormatting>
  <conditionalFormatting sqref="I116:I118">
    <cfRule type="containsBlanks" dxfId="117" priority="79">
      <formula>LEN(TRIM(I116))=0</formula>
    </cfRule>
  </conditionalFormatting>
  <conditionalFormatting sqref="C116:C119">
    <cfRule type="containsBlanks" dxfId="116" priority="85">
      <formula>LEN(TRIM(C116))=0</formula>
    </cfRule>
  </conditionalFormatting>
  <conditionalFormatting sqref="F116:F118">
    <cfRule type="containsBlanks" dxfId="115" priority="84">
      <formula>LEN(TRIM(F116))=0</formula>
    </cfRule>
  </conditionalFormatting>
  <conditionalFormatting sqref="I116:I118">
    <cfRule type="containsBlanks" dxfId="114" priority="80">
      <formula>LEN(TRIM(I116))=0</formula>
    </cfRule>
  </conditionalFormatting>
  <conditionalFormatting sqref="G116:G118">
    <cfRule type="containsBlanks" dxfId="113" priority="82">
      <formula>LEN(TRIM(G116))=0</formula>
    </cfRule>
  </conditionalFormatting>
  <conditionalFormatting sqref="F116:F118">
    <cfRule type="containsBlanks" dxfId="112" priority="83">
      <formula>LEN(TRIM(F116))=0</formula>
    </cfRule>
  </conditionalFormatting>
  <conditionalFormatting sqref="G116:G118">
    <cfRule type="containsBlanks" dxfId="111" priority="81">
      <formula>LEN(TRIM(G116))=0</formula>
    </cfRule>
  </conditionalFormatting>
  <conditionalFormatting sqref="L116:L117">
    <cfRule type="containsBlanks" dxfId="110" priority="77">
      <formula>LEN(TRIM(L116))=0</formula>
    </cfRule>
  </conditionalFormatting>
  <conditionalFormatting sqref="J116:J117">
    <cfRule type="containsBlanks" dxfId="109" priority="78">
      <formula>LEN(TRIM(J116))=0</formula>
    </cfRule>
  </conditionalFormatting>
  <conditionalFormatting sqref="E116:E118">
    <cfRule type="containsBlanks" dxfId="108" priority="76">
      <formula>LEN(TRIM(E116))=0</formula>
    </cfRule>
  </conditionalFormatting>
  <conditionalFormatting sqref="E116:E118">
    <cfRule type="containsBlanks" dxfId="107" priority="75">
      <formula>LEN(TRIM(E116))=0</formula>
    </cfRule>
  </conditionalFormatting>
  <conditionalFormatting sqref="J118">
    <cfRule type="containsBlanks" dxfId="106" priority="74">
      <formula>LEN(TRIM(J118))=0</formula>
    </cfRule>
  </conditionalFormatting>
  <conditionalFormatting sqref="J119">
    <cfRule type="containsBlanks" dxfId="105" priority="73">
      <formula>LEN(TRIM(J119))=0</formula>
    </cfRule>
  </conditionalFormatting>
  <conditionalFormatting sqref="L119">
    <cfRule type="containsBlanks" dxfId="104" priority="72">
      <formula>LEN(TRIM(L119))=0</formula>
    </cfRule>
  </conditionalFormatting>
  <conditionalFormatting sqref="K110 C110:D110">
    <cfRule type="containsBlanks" dxfId="103" priority="70">
      <formula>LEN(TRIM(C110))=0</formula>
    </cfRule>
  </conditionalFormatting>
  <conditionalFormatting sqref="J110">
    <cfRule type="containsBlanks" dxfId="102" priority="69">
      <formula>LEN(TRIM(J110))=0</formula>
    </cfRule>
  </conditionalFormatting>
  <conditionalFormatting sqref="L110">
    <cfRule type="containsBlanks" dxfId="101" priority="68">
      <formula>LEN(TRIM(L110))=0</formula>
    </cfRule>
  </conditionalFormatting>
  <conditionalFormatting sqref="H110">
    <cfRule type="containsBlanks" dxfId="100" priority="67">
      <formula>LEN(TRIM(H110))=0</formula>
    </cfRule>
  </conditionalFormatting>
  <conditionalFormatting sqref="H110">
    <cfRule type="containsBlanks" dxfId="99" priority="66">
      <formula>LEN(TRIM(H110))=0</formula>
    </cfRule>
  </conditionalFormatting>
  <conditionalFormatting sqref="I110">
    <cfRule type="containsBlanks" dxfId="98" priority="58">
      <formula>LEN(TRIM(I110))=0</formula>
    </cfRule>
  </conditionalFormatting>
  <conditionalFormatting sqref="F110">
    <cfRule type="containsBlanks" dxfId="97" priority="63">
      <formula>LEN(TRIM(F110))=0</formula>
    </cfRule>
  </conditionalFormatting>
  <conditionalFormatting sqref="I110">
    <cfRule type="containsBlanks" dxfId="96" priority="59">
      <formula>LEN(TRIM(I110))=0</formula>
    </cfRule>
  </conditionalFormatting>
  <conditionalFormatting sqref="E110">
    <cfRule type="containsBlanks" dxfId="95" priority="65">
      <formula>LEN(TRIM(E110))=0</formula>
    </cfRule>
  </conditionalFormatting>
  <conditionalFormatting sqref="E110">
    <cfRule type="containsBlanks" dxfId="94" priority="64">
      <formula>LEN(TRIM(E110))=0</formula>
    </cfRule>
  </conditionalFormatting>
  <conditionalFormatting sqref="G110">
    <cfRule type="containsBlanks" dxfId="93" priority="61">
      <formula>LEN(TRIM(G110))=0</formula>
    </cfRule>
  </conditionalFormatting>
  <conditionalFormatting sqref="F110">
    <cfRule type="containsBlanks" dxfId="92" priority="62">
      <formula>LEN(TRIM(F110))=0</formula>
    </cfRule>
  </conditionalFormatting>
  <conditionalFormatting sqref="G110">
    <cfRule type="containsBlanks" dxfId="91" priority="60">
      <formula>LEN(TRIM(G110))=0</formula>
    </cfRule>
  </conditionalFormatting>
  <conditionalFormatting sqref="L110">
    <cfRule type="containsBlanks" dxfId="90" priority="56">
      <formula>LEN(TRIM(L110))=0</formula>
    </cfRule>
  </conditionalFormatting>
  <conditionalFormatting sqref="J110">
    <cfRule type="containsBlanks" dxfId="89" priority="57">
      <formula>LEN(TRIM(J110))=0</formula>
    </cfRule>
  </conditionalFormatting>
  <conditionalFormatting sqref="D111:D114">
    <cfRule type="containsBlanks" dxfId="88" priority="51">
      <formula>LEN(TRIM(D111))=0</formula>
    </cfRule>
  </conditionalFormatting>
  <conditionalFormatting sqref="L113">
    <cfRule type="containsBlanks" dxfId="87" priority="36">
      <formula>LEN(TRIM(L113))=0</formula>
    </cfRule>
  </conditionalFormatting>
  <conditionalFormatting sqref="J111:J112">
    <cfRule type="containsBlanks" dxfId="86" priority="55">
      <formula>LEN(TRIM(J111))=0</formula>
    </cfRule>
  </conditionalFormatting>
  <conditionalFormatting sqref="L111:L112">
    <cfRule type="containsBlanks" dxfId="85" priority="54">
      <formula>LEN(TRIM(L111))=0</formula>
    </cfRule>
  </conditionalFormatting>
  <conditionalFormatting sqref="H111:H113">
    <cfRule type="containsBlanks" dxfId="84" priority="53">
      <formula>LEN(TRIM(H111))=0</formula>
    </cfRule>
  </conditionalFormatting>
  <conditionalFormatting sqref="H111:H113">
    <cfRule type="containsBlanks" dxfId="83" priority="52">
      <formula>LEN(TRIM(H111))=0</formula>
    </cfRule>
  </conditionalFormatting>
  <conditionalFormatting sqref="I111:I113">
    <cfRule type="containsBlanks" dxfId="82" priority="44">
      <formula>LEN(TRIM(I111))=0</formula>
    </cfRule>
  </conditionalFormatting>
  <conditionalFormatting sqref="C111:C114">
    <cfRule type="containsBlanks" dxfId="81" priority="50">
      <formula>LEN(TRIM(C111))=0</formula>
    </cfRule>
  </conditionalFormatting>
  <conditionalFormatting sqref="F111:F113">
    <cfRule type="containsBlanks" dxfId="80" priority="49">
      <formula>LEN(TRIM(F111))=0</formula>
    </cfRule>
  </conditionalFormatting>
  <conditionalFormatting sqref="I111:I113">
    <cfRule type="containsBlanks" dxfId="79" priority="45">
      <formula>LEN(TRIM(I111))=0</formula>
    </cfRule>
  </conditionalFormatting>
  <conditionalFormatting sqref="G111:G113">
    <cfRule type="containsBlanks" dxfId="78" priority="47">
      <formula>LEN(TRIM(G111))=0</formula>
    </cfRule>
  </conditionalFormatting>
  <conditionalFormatting sqref="F111:F113">
    <cfRule type="containsBlanks" dxfId="77" priority="48">
      <formula>LEN(TRIM(F111))=0</formula>
    </cfRule>
  </conditionalFormatting>
  <conditionalFormatting sqref="G111:G113">
    <cfRule type="containsBlanks" dxfId="76" priority="46">
      <formula>LEN(TRIM(G111))=0</formula>
    </cfRule>
  </conditionalFormatting>
  <conditionalFormatting sqref="L111:L112">
    <cfRule type="containsBlanks" dxfId="75" priority="42">
      <formula>LEN(TRIM(L111))=0</formula>
    </cfRule>
  </conditionalFormatting>
  <conditionalFormatting sqref="J111:J112">
    <cfRule type="containsBlanks" dxfId="74" priority="43">
      <formula>LEN(TRIM(J111))=0</formula>
    </cfRule>
  </conditionalFormatting>
  <conditionalFormatting sqref="E111:E113">
    <cfRule type="containsBlanks" dxfId="73" priority="41">
      <formula>LEN(TRIM(E111))=0</formula>
    </cfRule>
  </conditionalFormatting>
  <conditionalFormatting sqref="E111:E113">
    <cfRule type="containsBlanks" dxfId="72" priority="40">
      <formula>LEN(TRIM(E111))=0</formula>
    </cfRule>
  </conditionalFormatting>
  <conditionalFormatting sqref="J113">
    <cfRule type="containsBlanks" dxfId="71" priority="39">
      <formula>LEN(TRIM(J113))=0</formula>
    </cfRule>
  </conditionalFormatting>
  <conditionalFormatting sqref="J114">
    <cfRule type="containsBlanks" dxfId="70" priority="38">
      <formula>LEN(TRIM(J114))=0</formula>
    </cfRule>
  </conditionalFormatting>
  <conditionalFormatting sqref="L114">
    <cfRule type="containsBlanks" dxfId="69" priority="37">
      <formula>LEN(TRIM(L114))=0</formula>
    </cfRule>
  </conditionalFormatting>
  <conditionalFormatting sqref="K105 C105:D105">
    <cfRule type="containsBlanks" dxfId="68" priority="35">
      <formula>LEN(TRIM(C105))=0</formula>
    </cfRule>
  </conditionalFormatting>
  <conditionalFormatting sqref="J105">
    <cfRule type="containsBlanks" dxfId="67" priority="34">
      <formula>LEN(TRIM(J105))=0</formula>
    </cfRule>
  </conditionalFormatting>
  <conditionalFormatting sqref="L105">
    <cfRule type="containsBlanks" dxfId="66" priority="33">
      <formula>LEN(TRIM(L105))=0</formula>
    </cfRule>
  </conditionalFormatting>
  <conditionalFormatting sqref="H105">
    <cfRule type="containsBlanks" dxfId="65" priority="32">
      <formula>LEN(TRIM(H105))=0</formula>
    </cfRule>
  </conditionalFormatting>
  <conditionalFormatting sqref="H105">
    <cfRule type="containsBlanks" dxfId="64" priority="31">
      <formula>LEN(TRIM(H105))=0</formula>
    </cfRule>
  </conditionalFormatting>
  <conditionalFormatting sqref="I105">
    <cfRule type="containsBlanks" dxfId="63" priority="23">
      <formula>LEN(TRIM(I105))=0</formula>
    </cfRule>
  </conditionalFormatting>
  <conditionalFormatting sqref="F105">
    <cfRule type="containsBlanks" dxfId="62" priority="28">
      <formula>LEN(TRIM(F105))=0</formula>
    </cfRule>
  </conditionalFormatting>
  <conditionalFormatting sqref="I105">
    <cfRule type="containsBlanks" dxfId="61" priority="24">
      <formula>LEN(TRIM(I105))=0</formula>
    </cfRule>
  </conditionalFormatting>
  <conditionalFormatting sqref="E105">
    <cfRule type="containsBlanks" dxfId="60" priority="30">
      <formula>LEN(TRIM(E105))=0</formula>
    </cfRule>
  </conditionalFormatting>
  <conditionalFormatting sqref="E105">
    <cfRule type="containsBlanks" dxfId="59" priority="29">
      <formula>LEN(TRIM(E105))=0</formula>
    </cfRule>
  </conditionalFormatting>
  <conditionalFormatting sqref="G105">
    <cfRule type="containsBlanks" dxfId="58" priority="26">
      <formula>LEN(TRIM(G105))=0</formula>
    </cfRule>
  </conditionalFormatting>
  <conditionalFormatting sqref="F105">
    <cfRule type="containsBlanks" dxfId="57" priority="27">
      <formula>LEN(TRIM(F105))=0</formula>
    </cfRule>
  </conditionalFormatting>
  <conditionalFormatting sqref="G105">
    <cfRule type="containsBlanks" dxfId="56" priority="25">
      <formula>LEN(TRIM(G105))=0</formula>
    </cfRule>
  </conditionalFormatting>
  <conditionalFormatting sqref="L105">
    <cfRule type="containsBlanks" dxfId="55" priority="21">
      <formula>LEN(TRIM(L105))=0</formula>
    </cfRule>
  </conditionalFormatting>
  <conditionalFormatting sqref="J105">
    <cfRule type="containsBlanks" dxfId="54" priority="22">
      <formula>LEN(TRIM(J105))=0</formula>
    </cfRule>
  </conditionalFormatting>
  <conditionalFormatting sqref="D106:D109">
    <cfRule type="containsBlanks" dxfId="53" priority="16">
      <formula>LEN(TRIM(D106))=0</formula>
    </cfRule>
  </conditionalFormatting>
  <conditionalFormatting sqref="L108">
    <cfRule type="containsBlanks" dxfId="52" priority="1">
      <formula>LEN(TRIM(L108))=0</formula>
    </cfRule>
  </conditionalFormatting>
  <conditionalFormatting sqref="J106:J107">
    <cfRule type="containsBlanks" dxfId="51" priority="20">
      <formula>LEN(TRIM(J106))=0</formula>
    </cfRule>
  </conditionalFormatting>
  <conditionalFormatting sqref="L106:L107">
    <cfRule type="containsBlanks" dxfId="50" priority="19">
      <formula>LEN(TRIM(L106))=0</formula>
    </cfRule>
  </conditionalFormatting>
  <conditionalFormatting sqref="H106:H108">
    <cfRule type="containsBlanks" dxfId="49" priority="18">
      <formula>LEN(TRIM(H106))=0</formula>
    </cfRule>
  </conditionalFormatting>
  <conditionalFormatting sqref="H106:H108">
    <cfRule type="containsBlanks" dxfId="48" priority="17">
      <formula>LEN(TRIM(H106))=0</formula>
    </cfRule>
  </conditionalFormatting>
  <conditionalFormatting sqref="I106:I108">
    <cfRule type="containsBlanks" dxfId="47" priority="9">
      <formula>LEN(TRIM(I106))=0</formula>
    </cfRule>
  </conditionalFormatting>
  <conditionalFormatting sqref="C106:C109">
    <cfRule type="containsBlanks" dxfId="46" priority="15">
      <formula>LEN(TRIM(C106))=0</formula>
    </cfRule>
  </conditionalFormatting>
  <conditionalFormatting sqref="F106:F108">
    <cfRule type="containsBlanks" dxfId="45" priority="14">
      <formula>LEN(TRIM(F106))=0</formula>
    </cfRule>
  </conditionalFormatting>
  <conditionalFormatting sqref="I106:I108">
    <cfRule type="containsBlanks" dxfId="44" priority="10">
      <formula>LEN(TRIM(I106))=0</formula>
    </cfRule>
  </conditionalFormatting>
  <conditionalFormatting sqref="G106:G108">
    <cfRule type="containsBlanks" dxfId="43" priority="12">
      <formula>LEN(TRIM(G106))=0</formula>
    </cfRule>
  </conditionalFormatting>
  <conditionalFormatting sqref="F106:F108">
    <cfRule type="containsBlanks" dxfId="42" priority="13">
      <formula>LEN(TRIM(F106))=0</formula>
    </cfRule>
  </conditionalFormatting>
  <conditionalFormatting sqref="G106:G108">
    <cfRule type="containsBlanks" dxfId="41" priority="11">
      <formula>LEN(TRIM(G106))=0</formula>
    </cfRule>
  </conditionalFormatting>
  <conditionalFormatting sqref="L106:L107">
    <cfRule type="containsBlanks" dxfId="40" priority="7">
      <formula>LEN(TRIM(L106))=0</formula>
    </cfRule>
  </conditionalFormatting>
  <conditionalFormatting sqref="J106:J107">
    <cfRule type="containsBlanks" dxfId="39" priority="8">
      <formula>LEN(TRIM(J106))=0</formula>
    </cfRule>
  </conditionalFormatting>
  <conditionalFormatting sqref="E106:E108">
    <cfRule type="containsBlanks" dxfId="38" priority="6">
      <formula>LEN(TRIM(E106))=0</formula>
    </cfRule>
  </conditionalFormatting>
  <conditionalFormatting sqref="E106:E108">
    <cfRule type="containsBlanks" dxfId="37" priority="5">
      <formula>LEN(TRIM(E106))=0</formula>
    </cfRule>
  </conditionalFormatting>
  <conditionalFormatting sqref="J108">
    <cfRule type="containsBlanks" dxfId="36" priority="4">
      <formula>LEN(TRIM(J108))=0</formula>
    </cfRule>
  </conditionalFormatting>
  <conditionalFormatting sqref="J109">
    <cfRule type="containsBlanks" dxfId="35" priority="3">
      <formula>LEN(TRIM(J109))=0</formula>
    </cfRule>
  </conditionalFormatting>
  <conditionalFormatting sqref="L109">
    <cfRule type="containsBlanks" dxfId="34" priority="2">
      <formula>LEN(TRIM(L109))=0</formula>
    </cfRule>
  </conditionalFormatting>
  <dataValidations count="5">
    <dataValidation type="list" allowBlank="1" showInputMessage="1" showErrorMessage="1" sqref="J95:J97 J100:J102 J10:J12 J15:J17 J20:J22 J25:J27 J30:J32 J35:J37 J40:J42 J45:J47 J50:J52 J55:J57 J60:J62 J65:J67 J70:J72 J75:J77 J80:J82 J85:J87 J90:J92 J120:J122 J115:J117 J110:J112 J105:J107" xr:uid="{888A4851-71B0-4513-8A2A-B7656D9FA9EA}">
      <formula1>"技術士,エネルギー管理士,建築士,建築設備士,ガス主任技術者,電気工事士（1種）,電気主任技術者,電気工事施工管理技士,ボイラー・タービン主任技術者,管工事施工管理技士,その他,経歴書参照"</formula1>
    </dataValidation>
    <dataValidation type="list" allowBlank="1" showInputMessage="1" showErrorMessage="1" sqref="L10:L12 L15:L17 L20:L22 L25:L27 L30:L32 L35:L37 L40:L42 L45:L47 L50:L52 L55:L57 L60:L62 L65:L67 L70:L72 L75:L77 L80:L82 L85:L87 L90:L92 L95:L97 L120:L122 L115:L117 L110:L112 L105:L107 L100:L102" xr:uid="{2CFF9502-68C1-42D9-A315-A460348B843F}">
      <formula1>"公認会計士,中小企業診断士,税理士,社会保険労務士,ファイナンシャルプランニング技能士,行政書士,司法書士,その他,経歴書参照"</formula1>
    </dataValidation>
    <dataValidation type="list" allowBlank="1" showInputMessage="1" showErrorMessage="1" sqref="K100 K10 K15 K20 K25 K30 K35 K40 K45 K50 K55 K60 K65 K70 K75 K80 K85 K90 K95 K120 K115 K110 K105" xr:uid="{9BA47FDE-463D-4E23-9D7D-FA17DBF39119}">
      <formula1>"熱,電気,両方"</formula1>
    </dataValidation>
    <dataValidation type="list" allowBlank="1" showInputMessage="1" showErrorMessage="1" sqref="C10:C124" xr:uid="{387A968E-B2A0-4699-B00A-7B6657E06180}">
      <formula1>"内部,外部"</formula1>
    </dataValidation>
    <dataValidation type="textLength" operator="equal" allowBlank="1" showInputMessage="1" showErrorMessage="1" errorTitle="無効な入力" error="半角13桁の法人番号を入力してください。" sqref="H10:H124" xr:uid="{17A81065-E86A-4AD4-9EAF-9D091A9D400B}">
      <formula1>13</formula1>
    </dataValidation>
  </dataValidations>
  <pageMargins left="0.74803149606299213" right="0.15748031496062992" top="0.55118110236220474" bottom="0.43307086614173229" header="0.31496062992125984" footer="0.15748031496062992"/>
  <pageSetup paperSize="9" scale="41" fitToHeight="0" orientation="portrait" r:id="rId1"/>
  <rowBreaks count="1" manualBreakCount="1">
    <brk id="44" min="1"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F2A1-D5BC-4BAA-8E9B-8F06CD5AC964}">
  <dimension ref="A1:Q57"/>
  <sheetViews>
    <sheetView workbookViewId="0"/>
  </sheetViews>
  <sheetFormatPr defaultRowHeight="13.5" x14ac:dyDescent="0.15"/>
  <cols>
    <col min="1" max="1" width="8.375" bestFit="1" customWidth="1"/>
    <col min="2" max="2" width="6.375" bestFit="1" customWidth="1"/>
    <col min="3" max="3" width="12.375" bestFit="1" customWidth="1"/>
    <col min="4" max="4" width="13.875" bestFit="1" customWidth="1"/>
    <col min="5" max="5" width="9" bestFit="1" customWidth="1"/>
    <col min="6" max="6" width="28.375" bestFit="1" customWidth="1"/>
    <col min="7" max="7" width="8" bestFit="1" customWidth="1"/>
    <col min="8" max="8" width="13.125" bestFit="1" customWidth="1"/>
    <col min="9" max="9" width="16.25" bestFit="1" customWidth="1"/>
    <col min="10" max="10" width="21.375" bestFit="1" customWidth="1"/>
    <col min="11" max="11" width="26.25" bestFit="1" customWidth="1"/>
    <col min="12" max="12" width="23.125" bestFit="1" customWidth="1"/>
    <col min="13" max="13" width="8.375" bestFit="1" customWidth="1"/>
    <col min="14" max="16" width="11.375" bestFit="1" customWidth="1"/>
    <col min="17" max="17" width="9.375" bestFit="1" customWidth="1"/>
  </cols>
  <sheetData>
    <row r="1" spans="1:17" ht="28.5" customHeight="1" x14ac:dyDescent="0.15">
      <c r="A1" s="572" t="s">
        <v>140</v>
      </c>
      <c r="B1" s="573" t="s">
        <v>214</v>
      </c>
      <c r="C1" s="572" t="s">
        <v>27</v>
      </c>
      <c r="D1" s="574" t="s">
        <v>217</v>
      </c>
      <c r="E1" s="575" t="s">
        <v>74</v>
      </c>
      <c r="F1" s="576" t="s">
        <v>75</v>
      </c>
      <c r="G1" s="574" t="s">
        <v>166</v>
      </c>
      <c r="H1" s="574" t="s">
        <v>216</v>
      </c>
      <c r="I1" s="573" t="s">
        <v>498</v>
      </c>
      <c r="J1" s="573" t="s">
        <v>499</v>
      </c>
      <c r="K1" s="573" t="s">
        <v>500</v>
      </c>
      <c r="L1" s="573" t="s">
        <v>501</v>
      </c>
      <c r="M1" s="573" t="s">
        <v>390</v>
      </c>
      <c r="N1" s="573" t="s">
        <v>502</v>
      </c>
      <c r="O1" s="573" t="s">
        <v>503</v>
      </c>
      <c r="P1" s="573" t="s">
        <v>504</v>
      </c>
      <c r="Q1" s="573" t="s">
        <v>505</v>
      </c>
    </row>
    <row r="2" spans="1:17" x14ac:dyDescent="0.15">
      <c r="A2" s="577">
        <v>1</v>
      </c>
      <c r="B2" s="577">
        <f>_xlfn.XLOOKUP($A2,'専門家一覧(別添３)'!$B$9:$B$284,'専門家一覧(別添３)'!C$9:C$284,"",0)</f>
        <v>0</v>
      </c>
      <c r="C2" s="577">
        <f>_xlfn.XLOOKUP($A2,'専門家一覧(別添３)'!$B$9:$B$284,'専門家一覧(別添３)'!D$9:D$284,"",0)</f>
        <v>0</v>
      </c>
      <c r="D2" s="577">
        <f>_xlfn.XLOOKUP($A2,'専門家一覧(別添３)'!$B$9:$B$284,'専門家一覧(別添３)'!E$9:E$284,"",0)</f>
        <v>0</v>
      </c>
      <c r="E2" s="577">
        <f>_xlfn.XLOOKUP($A2,'専門家一覧(別添３)'!$B$9:$B$284,'専門家一覧(別添３)'!F$9:F$284,"",0)</f>
        <v>0</v>
      </c>
      <c r="F2" s="577">
        <f>_xlfn.XLOOKUP($A2,'専門家一覧(別添３)'!$B$9:$B$284,'専門家一覧(別添３)'!G$9:G$284,"",0)</f>
        <v>0</v>
      </c>
      <c r="G2" s="577">
        <f>_xlfn.XLOOKUP($A2,'専門家一覧(別添３)'!$B$9:$B$284,'専門家一覧(別添３)'!H$9:H$284,"",0)</f>
        <v>0</v>
      </c>
      <c r="H2" s="577">
        <f>_xlfn.XLOOKUP($A2,'専門家一覧(別添３)'!$B$9:$B$284,'専門家一覧(別添３)'!I$9:I$284,"",0)</f>
        <v>0</v>
      </c>
      <c r="I2" s="577">
        <f>'専門家一覧(別添３)'!J10</f>
        <v>0</v>
      </c>
      <c r="J2" s="577">
        <f>'専門家一覧(別添３)'!J11</f>
        <v>0</v>
      </c>
      <c r="K2" s="577">
        <f>'専門家一覧(別添３)'!J12</f>
        <v>0</v>
      </c>
      <c r="L2" s="577">
        <f>'専門家一覧(別添３)'!J14</f>
        <v>0</v>
      </c>
      <c r="M2" s="577">
        <f>_xlfn.XLOOKUP($A2,'専門家一覧(別添３)'!$B$9:$B$284,'専門家一覧(別添３)'!K$9:K$284,"",0)</f>
        <v>0</v>
      </c>
      <c r="N2" s="577">
        <f>'専門家一覧(別添３)'!L10</f>
        <v>0</v>
      </c>
      <c r="O2" s="577">
        <f>'専門家一覧(別添３)'!L11</f>
        <v>0</v>
      </c>
      <c r="P2" s="577">
        <f>'専門家一覧(別添３)'!L12</f>
        <v>0</v>
      </c>
      <c r="Q2" s="577">
        <f>'専門家一覧(別添３)'!L14</f>
        <v>0</v>
      </c>
    </row>
    <row r="3" spans="1:17" x14ac:dyDescent="0.15">
      <c r="A3" s="577">
        <v>2</v>
      </c>
      <c r="B3" s="577">
        <f>_xlfn.XLOOKUP($A3,'専門家一覧(別添３)'!$B$9:$B$284,'専門家一覧(別添３)'!C$9:C$284,"",0)</f>
        <v>0</v>
      </c>
      <c r="C3" s="577">
        <f>_xlfn.XLOOKUP($A3,'専門家一覧(別添３)'!$B$9:$B$284,'専門家一覧(別添３)'!D$9:D$284,"",0)</f>
        <v>0</v>
      </c>
      <c r="D3" s="577">
        <f>_xlfn.XLOOKUP($A3,'専門家一覧(別添３)'!$B$9:$B$284,'専門家一覧(別添３)'!E$9:E$284,"",0)</f>
        <v>0</v>
      </c>
      <c r="E3" s="577">
        <f>_xlfn.XLOOKUP($A3,'専門家一覧(別添３)'!$B$9:$B$284,'専門家一覧(別添３)'!F$9:F$284,"",0)</f>
        <v>0</v>
      </c>
      <c r="F3" s="577">
        <f>_xlfn.XLOOKUP($A3,'専門家一覧(別添３)'!$B$9:$B$284,'専門家一覧(別添３)'!G$9:G$284,"",0)</f>
        <v>0</v>
      </c>
      <c r="G3" s="577">
        <f>_xlfn.XLOOKUP($A3,'専門家一覧(別添３)'!$B$9:$B$284,'専門家一覧(別添３)'!H$9:H$284,"",0)</f>
        <v>0</v>
      </c>
      <c r="H3" s="577">
        <f>_xlfn.XLOOKUP($A3,'専門家一覧(別添３)'!$B$9:$B$284,'専門家一覧(別添３)'!I$9:I$284,"",0)</f>
        <v>0</v>
      </c>
      <c r="I3" s="577">
        <f>'専門家一覧(別添３)'!J15</f>
        <v>0</v>
      </c>
      <c r="J3" s="577">
        <f>'専門家一覧(別添３)'!J16</f>
        <v>0</v>
      </c>
      <c r="K3" s="577">
        <f>'専門家一覧(別添３)'!J17</f>
        <v>0</v>
      </c>
      <c r="L3" s="577">
        <f>'専門家一覧(別添３)'!J19</f>
        <v>0</v>
      </c>
      <c r="M3" s="577">
        <f>_xlfn.XLOOKUP($A3,'専門家一覧(別添３)'!$B$9:$B$284,'専門家一覧(別添３)'!K$9:K$284,"",0)</f>
        <v>0</v>
      </c>
      <c r="N3" s="577">
        <f>'専門家一覧(別添３)'!L15</f>
        <v>0</v>
      </c>
      <c r="O3" s="577">
        <f>'専門家一覧(別添３)'!L16</f>
        <v>0</v>
      </c>
      <c r="P3" s="577">
        <f>'専門家一覧(別添３)'!L17</f>
        <v>0</v>
      </c>
      <c r="Q3" s="577">
        <f>'専門家一覧(別添３)'!L19</f>
        <v>0</v>
      </c>
    </row>
    <row r="4" spans="1:17" x14ac:dyDescent="0.15">
      <c r="A4" s="577">
        <v>3</v>
      </c>
      <c r="B4" s="577">
        <f>_xlfn.XLOOKUP($A4,'専門家一覧(別添３)'!$B$9:$B$284,'専門家一覧(別添３)'!C$9:C$284,"",0)</f>
        <v>0</v>
      </c>
      <c r="C4" s="577">
        <f>_xlfn.XLOOKUP($A4,'専門家一覧(別添３)'!$B$9:$B$284,'専門家一覧(別添３)'!D$9:D$284,"",0)</f>
        <v>0</v>
      </c>
      <c r="D4" s="577">
        <f>_xlfn.XLOOKUP($A4,'専門家一覧(別添３)'!$B$9:$B$284,'専門家一覧(別添３)'!E$9:E$284,"",0)</f>
        <v>0</v>
      </c>
      <c r="E4" s="577">
        <f>_xlfn.XLOOKUP($A4,'専門家一覧(別添３)'!$B$9:$B$284,'専門家一覧(別添３)'!F$9:F$284,"",0)</f>
        <v>0</v>
      </c>
      <c r="F4" s="577">
        <f>_xlfn.XLOOKUP($A4,'専門家一覧(別添３)'!$B$9:$B$284,'専門家一覧(別添３)'!G$9:G$284,"",0)</f>
        <v>0</v>
      </c>
      <c r="G4" s="577">
        <f>_xlfn.XLOOKUP($A4,'専門家一覧(別添３)'!$B$9:$B$284,'専門家一覧(別添３)'!H$9:H$284,"",0)</f>
        <v>0</v>
      </c>
      <c r="H4" s="577">
        <f>_xlfn.XLOOKUP($A4,'専門家一覧(別添３)'!$B$9:$B$284,'専門家一覧(別添３)'!I$9:I$284,"",0)</f>
        <v>0</v>
      </c>
      <c r="I4" s="577">
        <f>'専門家一覧(別添３)'!J20</f>
        <v>0</v>
      </c>
      <c r="J4" s="577">
        <f>'専門家一覧(別添３)'!J21</f>
        <v>0</v>
      </c>
      <c r="K4" s="577">
        <f>'専門家一覧(別添３)'!J22</f>
        <v>0</v>
      </c>
      <c r="L4" s="577">
        <f>'専門家一覧(別添３)'!J24</f>
        <v>0</v>
      </c>
      <c r="M4" s="577">
        <f>_xlfn.XLOOKUP($A4,'専門家一覧(別添３)'!$B$9:$B$284,'専門家一覧(別添３)'!K$9:K$284,"",0)</f>
        <v>0</v>
      </c>
      <c r="N4" s="577">
        <f>'専門家一覧(別添３)'!L20</f>
        <v>0</v>
      </c>
      <c r="O4" s="577">
        <f>'専門家一覧(別添３)'!L21</f>
        <v>0</v>
      </c>
      <c r="P4" s="577">
        <f>'専門家一覧(別添３)'!L22</f>
        <v>0</v>
      </c>
      <c r="Q4" s="577">
        <f>'専門家一覧(別添３)'!L24</f>
        <v>0</v>
      </c>
    </row>
    <row r="5" spans="1:17" x14ac:dyDescent="0.15">
      <c r="A5" s="577">
        <v>4</v>
      </c>
      <c r="B5" s="577">
        <f>_xlfn.XLOOKUP($A5,'専門家一覧(別添３)'!$B$9:$B$284,'専門家一覧(別添３)'!C$9:C$284,"",0)</f>
        <v>0</v>
      </c>
      <c r="C5" s="577">
        <f>_xlfn.XLOOKUP($A5,'専門家一覧(別添３)'!$B$9:$B$284,'専門家一覧(別添３)'!D$9:D$284,"",0)</f>
        <v>0</v>
      </c>
      <c r="D5" s="577">
        <f>_xlfn.XLOOKUP($A5,'専門家一覧(別添３)'!$B$9:$B$284,'専門家一覧(別添３)'!E$9:E$284,"",0)</f>
        <v>0</v>
      </c>
      <c r="E5" s="577">
        <f>_xlfn.XLOOKUP($A5,'専門家一覧(別添３)'!$B$9:$B$284,'専門家一覧(別添３)'!F$9:F$284,"",0)</f>
        <v>0</v>
      </c>
      <c r="F5" s="577">
        <f>_xlfn.XLOOKUP($A5,'専門家一覧(別添３)'!$B$9:$B$284,'専門家一覧(別添３)'!G$9:G$284,"",0)</f>
        <v>0</v>
      </c>
      <c r="G5" s="577">
        <f>_xlfn.XLOOKUP($A5,'専門家一覧(別添３)'!$B$9:$B$284,'専門家一覧(別添３)'!H$9:H$284,"",0)</f>
        <v>0</v>
      </c>
      <c r="H5" s="577">
        <f>_xlfn.XLOOKUP($A5,'専門家一覧(別添３)'!$B$9:$B$284,'専門家一覧(別添３)'!I$9:I$284,"",0)</f>
        <v>0</v>
      </c>
      <c r="I5" s="577">
        <f>'専門家一覧(別添３)'!J25</f>
        <v>0</v>
      </c>
      <c r="J5" s="577">
        <f>'専門家一覧(別添３)'!J26</f>
        <v>0</v>
      </c>
      <c r="K5" s="577">
        <f>'専門家一覧(別添３)'!J27</f>
        <v>0</v>
      </c>
      <c r="L5" s="577">
        <f>'専門家一覧(別添３)'!J29</f>
        <v>0</v>
      </c>
      <c r="M5" s="577">
        <f>_xlfn.XLOOKUP($A5,'専門家一覧(別添３)'!$B$9:$B$284,'専門家一覧(別添３)'!K$9:K$284,"",0)</f>
        <v>0</v>
      </c>
      <c r="N5" s="577">
        <f>'専門家一覧(別添３)'!L25</f>
        <v>0</v>
      </c>
      <c r="O5" s="577">
        <f>'専門家一覧(別添３)'!L26</f>
        <v>0</v>
      </c>
      <c r="P5" s="577">
        <f>'専門家一覧(別添３)'!L27</f>
        <v>0</v>
      </c>
      <c r="Q5" s="577">
        <f>'専門家一覧(別添３)'!L29</f>
        <v>0</v>
      </c>
    </row>
    <row r="6" spans="1:17" x14ac:dyDescent="0.15">
      <c r="A6" s="577">
        <v>5</v>
      </c>
      <c r="B6" s="577">
        <f>_xlfn.XLOOKUP($A6,'専門家一覧(別添３)'!$B$9:$B$284,'専門家一覧(別添３)'!C$9:C$284,"",0)</f>
        <v>0</v>
      </c>
      <c r="C6" s="577">
        <f>_xlfn.XLOOKUP($A6,'専門家一覧(別添３)'!$B$9:$B$284,'専門家一覧(別添３)'!D$9:D$284,"",0)</f>
        <v>0</v>
      </c>
      <c r="D6" s="577">
        <f>_xlfn.XLOOKUP($A6,'専門家一覧(別添３)'!$B$9:$B$284,'専門家一覧(別添３)'!E$9:E$284,"",0)</f>
        <v>0</v>
      </c>
      <c r="E6" s="577">
        <f>_xlfn.XLOOKUP($A6,'専門家一覧(別添３)'!$B$9:$B$284,'専門家一覧(別添３)'!F$9:F$284,"",0)</f>
        <v>0</v>
      </c>
      <c r="F6" s="577">
        <f>_xlfn.XLOOKUP($A6,'専門家一覧(別添３)'!$B$9:$B$284,'専門家一覧(別添３)'!G$9:G$284,"",0)</f>
        <v>0</v>
      </c>
      <c r="G6" s="577">
        <f>_xlfn.XLOOKUP($A6,'専門家一覧(別添３)'!$B$9:$B$284,'専門家一覧(別添３)'!H$9:H$284,"",0)</f>
        <v>0</v>
      </c>
      <c r="H6" s="577">
        <f>_xlfn.XLOOKUP($A6,'専門家一覧(別添３)'!$B$9:$B$284,'専門家一覧(別添３)'!I$9:I$284,"",0)</f>
        <v>0</v>
      </c>
      <c r="I6" s="577">
        <f>'専門家一覧(別添３)'!J30</f>
        <v>0</v>
      </c>
      <c r="J6" s="577">
        <f>'専門家一覧(別添３)'!J31</f>
        <v>0</v>
      </c>
      <c r="K6" s="577">
        <f>'専門家一覧(別添３)'!J32</f>
        <v>0</v>
      </c>
      <c r="L6" s="577">
        <f>'専門家一覧(別添３)'!J34</f>
        <v>0</v>
      </c>
      <c r="M6" s="577">
        <f>_xlfn.XLOOKUP($A6,'専門家一覧(別添３)'!$B$9:$B$284,'専門家一覧(別添３)'!K$9:K$284,"",0)</f>
        <v>0</v>
      </c>
      <c r="N6" s="577">
        <f>'専門家一覧(別添３)'!L30</f>
        <v>0</v>
      </c>
      <c r="O6" s="577">
        <f>'専門家一覧(別添３)'!L31</f>
        <v>0</v>
      </c>
      <c r="P6" s="577">
        <f>'専門家一覧(別添３)'!L32</f>
        <v>0</v>
      </c>
      <c r="Q6" s="577">
        <f>'専門家一覧(別添３)'!L34</f>
        <v>0</v>
      </c>
    </row>
    <row r="7" spans="1:17" x14ac:dyDescent="0.15">
      <c r="A7" s="577">
        <v>6</v>
      </c>
      <c r="B7" s="577">
        <f>_xlfn.XLOOKUP($A7,'専門家一覧(別添３)'!$B$9:$B$284,'専門家一覧(別添３)'!C$9:C$284,"",0)</f>
        <v>0</v>
      </c>
      <c r="C7" s="577">
        <f>_xlfn.XLOOKUP($A7,'専門家一覧(別添３)'!$B$9:$B$284,'専門家一覧(別添３)'!D$9:D$284,"",0)</f>
        <v>0</v>
      </c>
      <c r="D7" s="577">
        <f>_xlfn.XLOOKUP($A7,'専門家一覧(別添３)'!$B$9:$B$284,'専門家一覧(別添３)'!E$9:E$284,"",0)</f>
        <v>0</v>
      </c>
      <c r="E7" s="577">
        <f>_xlfn.XLOOKUP($A7,'専門家一覧(別添３)'!$B$9:$B$284,'専門家一覧(別添３)'!F$9:F$284,"",0)</f>
        <v>0</v>
      </c>
      <c r="F7" s="577">
        <f>_xlfn.XLOOKUP($A7,'専門家一覧(別添３)'!$B$9:$B$284,'専門家一覧(別添３)'!G$9:G$284,"",0)</f>
        <v>0</v>
      </c>
      <c r="G7" s="577">
        <f>_xlfn.XLOOKUP($A7,'専門家一覧(別添３)'!$B$9:$B$284,'専門家一覧(別添３)'!H$9:H$284,"",0)</f>
        <v>0</v>
      </c>
      <c r="H7" s="577">
        <f>_xlfn.XLOOKUP($A7,'専門家一覧(別添３)'!$B$9:$B$284,'専門家一覧(別添３)'!I$9:I$284,"",0)</f>
        <v>0</v>
      </c>
      <c r="I7" s="577">
        <f>'専門家一覧(別添３)'!J35</f>
        <v>0</v>
      </c>
      <c r="J7" s="577">
        <f>'専門家一覧(別添３)'!J36</f>
        <v>0</v>
      </c>
      <c r="K7" s="577">
        <f>'専門家一覧(別添３)'!J37</f>
        <v>0</v>
      </c>
      <c r="L7" s="577">
        <f>'専門家一覧(別添３)'!J39</f>
        <v>0</v>
      </c>
      <c r="M7" s="577">
        <f>_xlfn.XLOOKUP($A7,'専門家一覧(別添３)'!$B$9:$B$284,'専門家一覧(別添３)'!K$9:K$284,"",0)</f>
        <v>0</v>
      </c>
      <c r="N7" s="577">
        <f>'専門家一覧(別添３)'!L35</f>
        <v>0</v>
      </c>
      <c r="O7" s="577">
        <f>'専門家一覧(別添３)'!L36</f>
        <v>0</v>
      </c>
      <c r="P7" s="577">
        <f>'専門家一覧(別添３)'!L37</f>
        <v>0</v>
      </c>
      <c r="Q7" s="577">
        <f>'専門家一覧(別添３)'!L39</f>
        <v>0</v>
      </c>
    </row>
    <row r="8" spans="1:17" x14ac:dyDescent="0.15">
      <c r="A8" s="577">
        <v>7</v>
      </c>
      <c r="B8" s="577">
        <f>_xlfn.XLOOKUP($A8,'専門家一覧(別添３)'!$B$9:$B$284,'専門家一覧(別添３)'!C$9:C$284,"",0)</f>
        <v>0</v>
      </c>
      <c r="C8" s="577">
        <f>_xlfn.XLOOKUP($A8,'専門家一覧(別添３)'!$B$9:$B$284,'専門家一覧(別添３)'!D$9:D$284,"",0)</f>
        <v>0</v>
      </c>
      <c r="D8" s="577">
        <f>_xlfn.XLOOKUP($A8,'専門家一覧(別添３)'!$B$9:$B$284,'専門家一覧(別添３)'!E$9:E$284,"",0)</f>
        <v>0</v>
      </c>
      <c r="E8" s="577">
        <f>_xlfn.XLOOKUP($A8,'専門家一覧(別添３)'!$B$9:$B$284,'専門家一覧(別添３)'!F$9:F$284,"",0)</f>
        <v>0</v>
      </c>
      <c r="F8" s="577">
        <f>_xlfn.XLOOKUP($A8,'専門家一覧(別添３)'!$B$9:$B$284,'専門家一覧(別添３)'!G$9:G$284,"",0)</f>
        <v>0</v>
      </c>
      <c r="G8" s="577">
        <f>_xlfn.XLOOKUP($A8,'専門家一覧(別添３)'!$B$9:$B$284,'専門家一覧(別添３)'!H$9:H$284,"",0)</f>
        <v>0</v>
      </c>
      <c r="H8" s="577">
        <f>_xlfn.XLOOKUP($A8,'専門家一覧(別添３)'!$B$9:$B$284,'専門家一覧(別添３)'!I$9:I$284,"",0)</f>
        <v>0</v>
      </c>
      <c r="I8" s="577">
        <f>'専門家一覧(別添３)'!J40</f>
        <v>0</v>
      </c>
      <c r="J8" s="577">
        <f>'専門家一覧(別添３)'!J41</f>
        <v>0</v>
      </c>
      <c r="K8" s="577">
        <f>'専門家一覧(別添３)'!J42</f>
        <v>0</v>
      </c>
      <c r="L8" s="577">
        <f>'専門家一覧(別添３)'!J44</f>
        <v>0</v>
      </c>
      <c r="M8" s="577">
        <f>_xlfn.XLOOKUP($A8,'専門家一覧(別添３)'!$B$9:$B$284,'専門家一覧(別添３)'!K$9:K$284,"",0)</f>
        <v>0</v>
      </c>
      <c r="N8" s="577">
        <f>'専門家一覧(別添３)'!L40</f>
        <v>0</v>
      </c>
      <c r="O8" s="577">
        <f>'専門家一覧(別添３)'!L41</f>
        <v>0</v>
      </c>
      <c r="P8" s="577">
        <f>'専門家一覧(別添３)'!L42</f>
        <v>0</v>
      </c>
      <c r="Q8" s="577">
        <f>'専門家一覧(別添３)'!L44</f>
        <v>0</v>
      </c>
    </row>
    <row r="9" spans="1:17" x14ac:dyDescent="0.15">
      <c r="A9" s="577">
        <v>8</v>
      </c>
      <c r="B9" s="577">
        <f>_xlfn.XLOOKUP($A9,'専門家一覧(別添３)'!$B$9:$B$284,'専門家一覧(別添３)'!C$9:C$284,"",0)</f>
        <v>0</v>
      </c>
      <c r="C9" s="577">
        <f>_xlfn.XLOOKUP($A9,'専門家一覧(別添３)'!$B$9:$B$284,'専門家一覧(別添３)'!D$9:D$284,"",0)</f>
        <v>0</v>
      </c>
      <c r="D9" s="577">
        <f>_xlfn.XLOOKUP($A9,'専門家一覧(別添３)'!$B$9:$B$284,'専門家一覧(別添３)'!E$9:E$284,"",0)</f>
        <v>0</v>
      </c>
      <c r="E9" s="577">
        <f>_xlfn.XLOOKUP($A9,'専門家一覧(別添３)'!$B$9:$B$284,'専門家一覧(別添３)'!F$9:F$284,"",0)</f>
        <v>0</v>
      </c>
      <c r="F9" s="577">
        <f>_xlfn.XLOOKUP($A9,'専門家一覧(別添３)'!$B$9:$B$284,'専門家一覧(別添３)'!G$9:G$284,"",0)</f>
        <v>0</v>
      </c>
      <c r="G9" s="577">
        <f>_xlfn.XLOOKUP($A9,'専門家一覧(別添３)'!$B$9:$B$284,'専門家一覧(別添３)'!H$9:H$284,"",0)</f>
        <v>0</v>
      </c>
      <c r="H9" s="577">
        <f>_xlfn.XLOOKUP($A9,'専門家一覧(別添３)'!$B$9:$B$284,'専門家一覧(別添３)'!I$9:I$284,"",0)</f>
        <v>0</v>
      </c>
      <c r="I9" s="577">
        <f>'専門家一覧(別添３)'!J45</f>
        <v>0</v>
      </c>
      <c r="J9" s="577">
        <f>'専門家一覧(別添３)'!J46</f>
        <v>0</v>
      </c>
      <c r="K9" s="577">
        <f>'専門家一覧(別添３)'!J47</f>
        <v>0</v>
      </c>
      <c r="L9" s="577">
        <f>'専門家一覧(別添３)'!J49</f>
        <v>0</v>
      </c>
      <c r="M9" s="577">
        <f>_xlfn.XLOOKUP($A9,'専門家一覧(別添３)'!$B$9:$B$284,'専門家一覧(別添３)'!K$9:K$284,"",0)</f>
        <v>0</v>
      </c>
      <c r="N9" s="577">
        <f>'専門家一覧(別添３)'!L45</f>
        <v>0</v>
      </c>
      <c r="O9" s="577">
        <f>'専門家一覧(別添３)'!L46</f>
        <v>0</v>
      </c>
      <c r="P9" s="577">
        <f>'専門家一覧(別添３)'!L47</f>
        <v>0</v>
      </c>
      <c r="Q9" s="577">
        <f>'専門家一覧(別添３)'!L49</f>
        <v>0</v>
      </c>
    </row>
    <row r="10" spans="1:17" x14ac:dyDescent="0.15">
      <c r="A10" s="577">
        <v>9</v>
      </c>
      <c r="B10" s="577">
        <f>_xlfn.XLOOKUP($A10,'専門家一覧(別添３)'!$B$9:$B$284,'専門家一覧(別添３)'!C$9:C$284,"",0)</f>
        <v>0</v>
      </c>
      <c r="C10" s="577">
        <f>_xlfn.XLOOKUP($A10,'専門家一覧(別添３)'!$B$9:$B$284,'専門家一覧(別添３)'!D$9:D$284,"",0)</f>
        <v>0</v>
      </c>
      <c r="D10" s="577">
        <f>_xlfn.XLOOKUP($A10,'専門家一覧(別添３)'!$B$9:$B$284,'専門家一覧(別添３)'!E$9:E$284,"",0)</f>
        <v>0</v>
      </c>
      <c r="E10" s="577">
        <f>_xlfn.XLOOKUP($A10,'専門家一覧(別添３)'!$B$9:$B$284,'専門家一覧(別添３)'!F$9:F$284,"",0)</f>
        <v>0</v>
      </c>
      <c r="F10" s="577">
        <f>_xlfn.XLOOKUP($A10,'専門家一覧(別添３)'!$B$9:$B$284,'専門家一覧(別添３)'!G$9:G$284,"",0)</f>
        <v>0</v>
      </c>
      <c r="G10" s="577">
        <f>_xlfn.XLOOKUP($A10,'専門家一覧(別添３)'!$B$9:$B$284,'専門家一覧(別添３)'!H$9:H$284,"",0)</f>
        <v>0</v>
      </c>
      <c r="H10" s="577">
        <f>_xlfn.XLOOKUP($A10,'専門家一覧(別添３)'!$B$9:$B$284,'専門家一覧(別添３)'!I$9:I$284,"",0)</f>
        <v>0</v>
      </c>
      <c r="I10" s="577">
        <f>'専門家一覧(別添３)'!J50</f>
        <v>0</v>
      </c>
      <c r="J10" s="577">
        <f>'専門家一覧(別添３)'!J51</f>
        <v>0</v>
      </c>
      <c r="K10" s="577">
        <f>'専門家一覧(別添３)'!J52</f>
        <v>0</v>
      </c>
      <c r="L10" s="577">
        <f>'専門家一覧(別添３)'!J54</f>
        <v>0</v>
      </c>
      <c r="M10" s="577">
        <f>_xlfn.XLOOKUP($A10,'専門家一覧(別添３)'!$B$9:$B$284,'専門家一覧(別添３)'!K$9:K$284,"",0)</f>
        <v>0</v>
      </c>
      <c r="N10" s="577">
        <f>'専門家一覧(別添３)'!L50</f>
        <v>0</v>
      </c>
      <c r="O10" s="577">
        <f>'専門家一覧(別添３)'!L51</f>
        <v>0</v>
      </c>
      <c r="P10" s="577">
        <f>'専門家一覧(別添３)'!L52</f>
        <v>0</v>
      </c>
      <c r="Q10" s="577">
        <f>'専門家一覧(別添３)'!L54</f>
        <v>0</v>
      </c>
    </row>
    <row r="11" spans="1:17" x14ac:dyDescent="0.15">
      <c r="A11" s="577">
        <v>10</v>
      </c>
      <c r="B11" s="577">
        <f>_xlfn.XLOOKUP($A11,'専門家一覧(別添３)'!$B$9:$B$284,'専門家一覧(別添３)'!C$9:C$284,"",0)</f>
        <v>0</v>
      </c>
      <c r="C11" s="577">
        <f>_xlfn.XLOOKUP($A11,'専門家一覧(別添３)'!$B$9:$B$284,'専門家一覧(別添３)'!D$9:D$284,"",0)</f>
        <v>0</v>
      </c>
      <c r="D11" s="577">
        <f>_xlfn.XLOOKUP($A11,'専門家一覧(別添３)'!$B$9:$B$284,'専門家一覧(別添３)'!E$9:E$284,"",0)</f>
        <v>0</v>
      </c>
      <c r="E11" s="577">
        <f>_xlfn.XLOOKUP($A11,'専門家一覧(別添３)'!$B$9:$B$284,'専門家一覧(別添３)'!F$9:F$284,"",0)</f>
        <v>0</v>
      </c>
      <c r="F11" s="577">
        <f>_xlfn.XLOOKUP($A11,'専門家一覧(別添３)'!$B$9:$B$284,'専門家一覧(別添３)'!G$9:G$284,"",0)</f>
        <v>0</v>
      </c>
      <c r="G11" s="577">
        <f>_xlfn.XLOOKUP($A11,'専門家一覧(別添３)'!$B$9:$B$284,'専門家一覧(別添３)'!H$9:H$284,"",0)</f>
        <v>0</v>
      </c>
      <c r="H11" s="577">
        <f>_xlfn.XLOOKUP($A11,'専門家一覧(別添３)'!$B$9:$B$284,'専門家一覧(別添３)'!I$9:I$284,"",0)</f>
        <v>0</v>
      </c>
      <c r="I11" s="577">
        <f>'専門家一覧(別添３)'!J55</f>
        <v>0</v>
      </c>
      <c r="J11" s="577">
        <f>'専門家一覧(別添３)'!J56</f>
        <v>0</v>
      </c>
      <c r="K11" s="577">
        <f>'専門家一覧(別添３)'!J57</f>
        <v>0</v>
      </c>
      <c r="L11" s="577">
        <f>'専門家一覧(別添３)'!J59</f>
        <v>0</v>
      </c>
      <c r="M11" s="577">
        <f>_xlfn.XLOOKUP($A11,'専門家一覧(別添３)'!$B$9:$B$284,'専門家一覧(別添３)'!K$9:K$284,"",0)</f>
        <v>0</v>
      </c>
      <c r="N11" s="577">
        <f>'専門家一覧(別添３)'!L55</f>
        <v>0</v>
      </c>
      <c r="O11" s="577">
        <f>'専門家一覧(別添３)'!L56</f>
        <v>0</v>
      </c>
      <c r="P11" s="577">
        <f>'専門家一覧(別添３)'!L57</f>
        <v>0</v>
      </c>
      <c r="Q11" s="577">
        <f>'専門家一覧(別添３)'!L59</f>
        <v>0</v>
      </c>
    </row>
    <row r="12" spans="1:17" x14ac:dyDescent="0.15">
      <c r="A12" s="577">
        <v>11</v>
      </c>
      <c r="B12" s="577">
        <f>_xlfn.XLOOKUP($A12,'専門家一覧(別添３)'!$B$9:$B$284,'専門家一覧(別添３)'!C$9:C$284,"",0)</f>
        <v>0</v>
      </c>
      <c r="C12" s="577">
        <f>_xlfn.XLOOKUP($A12,'専門家一覧(別添３)'!$B$9:$B$284,'専門家一覧(別添３)'!D$9:D$284,"",0)</f>
        <v>0</v>
      </c>
      <c r="D12" s="577">
        <f>_xlfn.XLOOKUP($A12,'専門家一覧(別添３)'!$B$9:$B$284,'専門家一覧(別添３)'!E$9:E$284,"",0)</f>
        <v>0</v>
      </c>
      <c r="E12" s="577">
        <f>_xlfn.XLOOKUP($A12,'専門家一覧(別添３)'!$B$9:$B$284,'専門家一覧(別添３)'!F$9:F$284,"",0)</f>
        <v>0</v>
      </c>
      <c r="F12" s="577">
        <f>_xlfn.XLOOKUP($A12,'専門家一覧(別添３)'!$B$9:$B$284,'専門家一覧(別添３)'!G$9:G$284,"",0)</f>
        <v>0</v>
      </c>
      <c r="G12" s="577">
        <f>_xlfn.XLOOKUP($A12,'専門家一覧(別添３)'!$B$9:$B$284,'専門家一覧(別添３)'!H$9:H$284,"",0)</f>
        <v>0</v>
      </c>
      <c r="H12" s="577">
        <f>_xlfn.XLOOKUP($A12,'専門家一覧(別添３)'!$B$9:$B$284,'専門家一覧(別添３)'!I$9:I$284,"",0)</f>
        <v>0</v>
      </c>
      <c r="I12" s="577">
        <f>'専門家一覧(別添３)'!J60</f>
        <v>0</v>
      </c>
      <c r="J12" s="577">
        <f>'専門家一覧(別添３)'!J61</f>
        <v>0</v>
      </c>
      <c r="K12" s="577">
        <f>'専門家一覧(別添３)'!J62</f>
        <v>0</v>
      </c>
      <c r="L12" s="577">
        <f>'専門家一覧(別添３)'!J64</f>
        <v>0</v>
      </c>
      <c r="M12" s="577">
        <f>_xlfn.XLOOKUP($A12,'専門家一覧(別添３)'!$B$9:$B$284,'専門家一覧(別添３)'!K$9:K$284,"",0)</f>
        <v>0</v>
      </c>
      <c r="N12" s="577">
        <f>'専門家一覧(別添３)'!L60</f>
        <v>0</v>
      </c>
      <c r="O12" s="577">
        <f>'専門家一覧(別添３)'!L61</f>
        <v>0</v>
      </c>
      <c r="P12" s="577">
        <f>'専門家一覧(別添３)'!L62</f>
        <v>0</v>
      </c>
      <c r="Q12" s="577">
        <f>'専門家一覧(別添３)'!L64</f>
        <v>0</v>
      </c>
    </row>
    <row r="13" spans="1:17" x14ac:dyDescent="0.15">
      <c r="A13" s="577">
        <v>12</v>
      </c>
      <c r="B13" s="577">
        <f>_xlfn.XLOOKUP($A13,'専門家一覧(別添３)'!$B$9:$B$284,'専門家一覧(別添３)'!C$9:C$284,"",0)</f>
        <v>0</v>
      </c>
      <c r="C13" s="577">
        <f>_xlfn.XLOOKUP($A13,'専門家一覧(別添３)'!$B$9:$B$284,'専門家一覧(別添３)'!D$9:D$284,"",0)</f>
        <v>0</v>
      </c>
      <c r="D13" s="577">
        <f>_xlfn.XLOOKUP($A13,'専門家一覧(別添３)'!$B$9:$B$284,'専門家一覧(別添３)'!E$9:E$284,"",0)</f>
        <v>0</v>
      </c>
      <c r="E13" s="577">
        <f>_xlfn.XLOOKUP($A13,'専門家一覧(別添３)'!$B$9:$B$284,'専門家一覧(別添３)'!F$9:F$284,"",0)</f>
        <v>0</v>
      </c>
      <c r="F13" s="577">
        <f>_xlfn.XLOOKUP($A13,'専門家一覧(別添３)'!$B$9:$B$284,'専門家一覧(別添３)'!G$9:G$284,"",0)</f>
        <v>0</v>
      </c>
      <c r="G13" s="577">
        <f>_xlfn.XLOOKUP($A13,'専門家一覧(別添３)'!$B$9:$B$284,'専門家一覧(別添３)'!H$9:H$284,"",0)</f>
        <v>0</v>
      </c>
      <c r="H13" s="577">
        <f>_xlfn.XLOOKUP($A13,'専門家一覧(別添３)'!$B$9:$B$284,'専門家一覧(別添３)'!I$9:I$284,"",0)</f>
        <v>0</v>
      </c>
      <c r="I13" s="577">
        <f>'専門家一覧(別添３)'!J65</f>
        <v>0</v>
      </c>
      <c r="J13" s="577">
        <f>'専門家一覧(別添３)'!J66</f>
        <v>0</v>
      </c>
      <c r="K13" s="577">
        <f>'専門家一覧(別添３)'!J67</f>
        <v>0</v>
      </c>
      <c r="L13" s="577">
        <f>'専門家一覧(別添３)'!J69</f>
        <v>0</v>
      </c>
      <c r="M13" s="577">
        <f>_xlfn.XLOOKUP($A13,'専門家一覧(別添３)'!$B$9:$B$284,'専門家一覧(別添３)'!K$9:K$284,"",0)</f>
        <v>0</v>
      </c>
      <c r="N13" s="577">
        <f>'専門家一覧(別添３)'!L65</f>
        <v>0</v>
      </c>
      <c r="O13" s="577">
        <f>'専門家一覧(別添３)'!L66</f>
        <v>0</v>
      </c>
      <c r="P13" s="577">
        <f>'専門家一覧(別添３)'!L67</f>
        <v>0</v>
      </c>
      <c r="Q13" s="577">
        <f>'専門家一覧(別添３)'!L69</f>
        <v>0</v>
      </c>
    </row>
    <row r="14" spans="1:17" x14ac:dyDescent="0.15">
      <c r="A14" s="577">
        <v>13</v>
      </c>
      <c r="B14" s="577">
        <f>_xlfn.XLOOKUP($A14,'専門家一覧(別添３)'!$B$9:$B$284,'専門家一覧(別添３)'!C$9:C$284,"",0)</f>
        <v>0</v>
      </c>
      <c r="C14" s="577">
        <f>_xlfn.XLOOKUP($A14,'専門家一覧(別添３)'!$B$9:$B$284,'専門家一覧(別添３)'!D$9:D$284,"",0)</f>
        <v>0</v>
      </c>
      <c r="D14" s="577">
        <f>_xlfn.XLOOKUP($A14,'専門家一覧(別添３)'!$B$9:$B$284,'専門家一覧(別添３)'!E$9:E$284,"",0)</f>
        <v>0</v>
      </c>
      <c r="E14" s="577">
        <f>_xlfn.XLOOKUP($A14,'専門家一覧(別添３)'!$B$9:$B$284,'専門家一覧(別添３)'!F$9:F$284,"",0)</f>
        <v>0</v>
      </c>
      <c r="F14" s="577">
        <f>_xlfn.XLOOKUP($A14,'専門家一覧(別添３)'!$B$9:$B$284,'専門家一覧(別添３)'!G$9:G$284,"",0)</f>
        <v>0</v>
      </c>
      <c r="G14" s="577">
        <f>_xlfn.XLOOKUP($A14,'専門家一覧(別添３)'!$B$9:$B$284,'専門家一覧(別添３)'!H$9:H$284,"",0)</f>
        <v>0</v>
      </c>
      <c r="H14" s="577">
        <f>_xlfn.XLOOKUP($A14,'専門家一覧(別添３)'!$B$9:$B$284,'専門家一覧(別添３)'!I$9:I$284,"",0)</f>
        <v>0</v>
      </c>
      <c r="I14" s="577">
        <f>'専門家一覧(別添３)'!J70</f>
        <v>0</v>
      </c>
      <c r="J14" s="577">
        <f>'専門家一覧(別添３)'!J71</f>
        <v>0</v>
      </c>
      <c r="K14" s="577">
        <f>'専門家一覧(別添３)'!J72</f>
        <v>0</v>
      </c>
      <c r="L14" s="577">
        <f>'専門家一覧(別添３)'!J74</f>
        <v>0</v>
      </c>
      <c r="M14" s="577">
        <f>_xlfn.XLOOKUP($A14,'専門家一覧(別添３)'!$B$9:$B$284,'専門家一覧(別添３)'!K$9:K$284,"",0)</f>
        <v>0</v>
      </c>
      <c r="N14" s="577">
        <f>'専門家一覧(別添３)'!L70</f>
        <v>0</v>
      </c>
      <c r="O14" s="577">
        <f>'専門家一覧(別添３)'!L71</f>
        <v>0</v>
      </c>
      <c r="P14" s="577">
        <f>'専門家一覧(別添３)'!L72</f>
        <v>0</v>
      </c>
      <c r="Q14" s="577">
        <f>'専門家一覧(別添３)'!L74</f>
        <v>0</v>
      </c>
    </row>
    <row r="15" spans="1:17" x14ac:dyDescent="0.15">
      <c r="A15" s="577">
        <v>14</v>
      </c>
      <c r="B15" s="577">
        <f>_xlfn.XLOOKUP($A15,'専門家一覧(別添３)'!$B$9:$B$284,'専門家一覧(別添３)'!C$9:C$284,"",0)</f>
        <v>0</v>
      </c>
      <c r="C15" s="577">
        <f>_xlfn.XLOOKUP($A15,'専門家一覧(別添３)'!$B$9:$B$284,'専門家一覧(別添３)'!D$9:D$284,"",0)</f>
        <v>0</v>
      </c>
      <c r="D15" s="577">
        <f>_xlfn.XLOOKUP($A15,'専門家一覧(別添３)'!$B$9:$B$284,'専門家一覧(別添３)'!E$9:E$284,"",0)</f>
        <v>0</v>
      </c>
      <c r="E15" s="577">
        <f>_xlfn.XLOOKUP($A15,'専門家一覧(別添３)'!$B$9:$B$284,'専門家一覧(別添３)'!F$9:F$284,"",0)</f>
        <v>0</v>
      </c>
      <c r="F15" s="577">
        <f>_xlfn.XLOOKUP($A15,'専門家一覧(別添３)'!$B$9:$B$284,'専門家一覧(別添３)'!G$9:G$284,"",0)</f>
        <v>0</v>
      </c>
      <c r="G15" s="577">
        <f>_xlfn.XLOOKUP($A15,'専門家一覧(別添３)'!$B$9:$B$284,'専門家一覧(別添３)'!H$9:H$284,"",0)</f>
        <v>0</v>
      </c>
      <c r="H15" s="577">
        <f>_xlfn.XLOOKUP($A15,'専門家一覧(別添３)'!$B$9:$B$284,'専門家一覧(別添３)'!I$9:I$284,"",0)</f>
        <v>0</v>
      </c>
      <c r="I15" s="577">
        <f>'専門家一覧(別添３)'!J75</f>
        <v>0</v>
      </c>
      <c r="J15" s="577">
        <f>'専門家一覧(別添３)'!J76</f>
        <v>0</v>
      </c>
      <c r="K15" s="577">
        <f>'専門家一覧(別添３)'!J77</f>
        <v>0</v>
      </c>
      <c r="L15" s="577">
        <f>'専門家一覧(別添３)'!J79</f>
        <v>0</v>
      </c>
      <c r="M15" s="577">
        <f>_xlfn.XLOOKUP($A15,'専門家一覧(別添３)'!$B$9:$B$284,'専門家一覧(別添３)'!K$9:K$284,"",0)</f>
        <v>0</v>
      </c>
      <c r="N15" s="577">
        <f>'専門家一覧(別添３)'!L75</f>
        <v>0</v>
      </c>
      <c r="O15" s="577">
        <f>'専門家一覧(別添３)'!L76</f>
        <v>0</v>
      </c>
      <c r="P15" s="577">
        <f>'専門家一覧(別添３)'!L77</f>
        <v>0</v>
      </c>
      <c r="Q15" s="577">
        <f>'専門家一覧(別添３)'!L79</f>
        <v>0</v>
      </c>
    </row>
    <row r="16" spans="1:17" x14ac:dyDescent="0.15">
      <c r="A16" s="577">
        <v>15</v>
      </c>
      <c r="B16" s="577">
        <f>_xlfn.XLOOKUP($A16,'専門家一覧(別添３)'!$B$9:$B$284,'専門家一覧(別添３)'!C$9:C$284,"",0)</f>
        <v>0</v>
      </c>
      <c r="C16" s="577">
        <f>_xlfn.XLOOKUP($A16,'専門家一覧(別添３)'!$B$9:$B$284,'専門家一覧(別添３)'!D$9:D$284,"",0)</f>
        <v>0</v>
      </c>
      <c r="D16" s="577">
        <f>_xlfn.XLOOKUP($A16,'専門家一覧(別添３)'!$B$9:$B$284,'専門家一覧(別添３)'!E$9:E$284,"",0)</f>
        <v>0</v>
      </c>
      <c r="E16" s="577">
        <f>_xlfn.XLOOKUP($A16,'専門家一覧(別添３)'!$B$9:$B$284,'専門家一覧(別添３)'!F$9:F$284,"",0)</f>
        <v>0</v>
      </c>
      <c r="F16" s="577">
        <f>_xlfn.XLOOKUP($A16,'専門家一覧(別添３)'!$B$9:$B$284,'専門家一覧(別添３)'!G$9:G$284,"",0)</f>
        <v>0</v>
      </c>
      <c r="G16" s="577">
        <f>_xlfn.XLOOKUP($A16,'専門家一覧(別添３)'!$B$9:$B$284,'専門家一覧(別添３)'!H$9:H$284,"",0)</f>
        <v>0</v>
      </c>
      <c r="H16" s="577">
        <f>_xlfn.XLOOKUP($A16,'専門家一覧(別添３)'!$B$9:$B$284,'専門家一覧(別添３)'!I$9:I$284,"",0)</f>
        <v>0</v>
      </c>
      <c r="I16" s="577">
        <f>'専門家一覧(別添３)'!J80</f>
        <v>0</v>
      </c>
      <c r="J16" s="577">
        <f>'専門家一覧(別添３)'!J81</f>
        <v>0</v>
      </c>
      <c r="K16" s="577">
        <f>'専門家一覧(別添３)'!J82</f>
        <v>0</v>
      </c>
      <c r="L16" s="577">
        <f>'専門家一覧(別添３)'!J84</f>
        <v>0</v>
      </c>
      <c r="M16" s="577">
        <f>_xlfn.XLOOKUP($A16,'専門家一覧(別添３)'!$B$9:$B$284,'専門家一覧(別添３)'!K$9:K$284,"",0)</f>
        <v>0</v>
      </c>
      <c r="N16" s="577">
        <f>'専門家一覧(別添３)'!L80</f>
        <v>0</v>
      </c>
      <c r="O16" s="577">
        <f>'専門家一覧(別添３)'!L81</f>
        <v>0</v>
      </c>
      <c r="P16" s="577">
        <f>'専門家一覧(別添３)'!L82</f>
        <v>0</v>
      </c>
      <c r="Q16" s="577">
        <f>'専門家一覧(別添３)'!L84</f>
        <v>0</v>
      </c>
    </row>
    <row r="17" spans="1:17" x14ac:dyDescent="0.15">
      <c r="A17" s="577">
        <v>16</v>
      </c>
      <c r="B17" s="577">
        <f>_xlfn.XLOOKUP($A17,'専門家一覧(別添３)'!$B$9:$B$284,'専門家一覧(別添３)'!C$9:C$284,"",0)</f>
        <v>0</v>
      </c>
      <c r="C17" s="577">
        <f>_xlfn.XLOOKUP($A17,'専門家一覧(別添３)'!$B$9:$B$284,'専門家一覧(別添３)'!D$9:D$284,"",0)</f>
        <v>0</v>
      </c>
      <c r="D17" s="577">
        <f>_xlfn.XLOOKUP($A17,'専門家一覧(別添３)'!$B$9:$B$284,'専門家一覧(別添３)'!E$9:E$284,"",0)</f>
        <v>0</v>
      </c>
      <c r="E17" s="577">
        <f>_xlfn.XLOOKUP($A17,'専門家一覧(別添３)'!$B$9:$B$284,'専門家一覧(別添３)'!F$9:F$284,"",0)</f>
        <v>0</v>
      </c>
      <c r="F17" s="577">
        <f>_xlfn.XLOOKUP($A17,'専門家一覧(別添３)'!$B$9:$B$284,'専門家一覧(別添３)'!G$9:G$284,"",0)</f>
        <v>0</v>
      </c>
      <c r="G17" s="577">
        <f>_xlfn.XLOOKUP($A17,'専門家一覧(別添３)'!$B$9:$B$284,'専門家一覧(別添３)'!H$9:H$284,"",0)</f>
        <v>0</v>
      </c>
      <c r="H17" s="577">
        <f>_xlfn.XLOOKUP($A17,'専門家一覧(別添３)'!$B$9:$B$284,'専門家一覧(別添３)'!I$9:I$284,"",0)</f>
        <v>0</v>
      </c>
      <c r="I17" s="577">
        <f>'専門家一覧(別添３)'!J85</f>
        <v>0</v>
      </c>
      <c r="J17" s="577">
        <f>'専門家一覧(別添３)'!J86</f>
        <v>0</v>
      </c>
      <c r="K17" s="577">
        <f>'専門家一覧(別添３)'!J87</f>
        <v>0</v>
      </c>
      <c r="L17" s="577">
        <f>'専門家一覧(別添３)'!J89</f>
        <v>0</v>
      </c>
      <c r="M17" s="577">
        <f>_xlfn.XLOOKUP($A17,'専門家一覧(別添３)'!$B$9:$B$284,'専門家一覧(別添３)'!K$9:K$284,"",0)</f>
        <v>0</v>
      </c>
      <c r="N17" s="577">
        <f>'専門家一覧(別添３)'!L85</f>
        <v>0</v>
      </c>
      <c r="O17" s="577">
        <f>'専門家一覧(別添３)'!L86</f>
        <v>0</v>
      </c>
      <c r="P17" s="577">
        <f>'専門家一覧(別添３)'!L87</f>
        <v>0</v>
      </c>
      <c r="Q17" s="577">
        <f>'専門家一覧(別添３)'!L89</f>
        <v>0</v>
      </c>
    </row>
    <row r="18" spans="1:17" x14ac:dyDescent="0.15">
      <c r="A18" s="577">
        <v>17</v>
      </c>
      <c r="B18" s="577">
        <f>_xlfn.XLOOKUP($A18,'専門家一覧(別添３)'!$B$9:$B$284,'専門家一覧(別添３)'!C$9:C$284,"",0)</f>
        <v>0</v>
      </c>
      <c r="C18" s="577">
        <f>_xlfn.XLOOKUP($A18,'専門家一覧(別添３)'!$B$9:$B$284,'専門家一覧(別添３)'!D$9:D$284,"",0)</f>
        <v>0</v>
      </c>
      <c r="D18" s="577">
        <f>_xlfn.XLOOKUP($A18,'専門家一覧(別添３)'!$B$9:$B$284,'専門家一覧(別添３)'!E$9:E$284,"",0)</f>
        <v>0</v>
      </c>
      <c r="E18" s="577">
        <f>_xlfn.XLOOKUP($A18,'専門家一覧(別添３)'!$B$9:$B$284,'専門家一覧(別添３)'!F$9:F$284,"",0)</f>
        <v>0</v>
      </c>
      <c r="F18" s="577">
        <f>_xlfn.XLOOKUP($A18,'専門家一覧(別添３)'!$B$9:$B$284,'専門家一覧(別添３)'!G$9:G$284,"",0)</f>
        <v>0</v>
      </c>
      <c r="G18" s="577">
        <f>_xlfn.XLOOKUP($A18,'専門家一覧(別添３)'!$B$9:$B$284,'専門家一覧(別添３)'!H$9:H$284,"",0)</f>
        <v>0</v>
      </c>
      <c r="H18" s="577">
        <f>_xlfn.XLOOKUP($A18,'専門家一覧(別添３)'!$B$9:$B$284,'専門家一覧(別添３)'!I$9:I$284,"",0)</f>
        <v>0</v>
      </c>
      <c r="I18" s="577">
        <f>'専門家一覧(別添３)'!J90</f>
        <v>0</v>
      </c>
      <c r="J18" s="577">
        <f>'専門家一覧(別添３)'!J91</f>
        <v>0</v>
      </c>
      <c r="K18" s="577">
        <f>'専門家一覧(別添３)'!J92</f>
        <v>0</v>
      </c>
      <c r="L18" s="577">
        <f>'専門家一覧(別添３)'!J94</f>
        <v>0</v>
      </c>
      <c r="M18" s="577">
        <f>_xlfn.XLOOKUP($A18,'専門家一覧(別添３)'!$B$9:$B$284,'専門家一覧(別添３)'!K$9:K$284,"",0)</f>
        <v>0</v>
      </c>
      <c r="N18" s="577">
        <f>'専門家一覧(別添３)'!L90</f>
        <v>0</v>
      </c>
      <c r="O18" s="577">
        <f>'専門家一覧(別添３)'!L91</f>
        <v>0</v>
      </c>
      <c r="P18" s="577">
        <f>'専門家一覧(別添３)'!L92</f>
        <v>0</v>
      </c>
      <c r="Q18" s="577">
        <f>'専門家一覧(別添３)'!L94</f>
        <v>0</v>
      </c>
    </row>
    <row r="19" spans="1:17" x14ac:dyDescent="0.15">
      <c r="A19" s="577">
        <v>18</v>
      </c>
      <c r="B19" s="577">
        <f>_xlfn.XLOOKUP($A19,'専門家一覧(別添３)'!$B$9:$B$284,'専門家一覧(別添３)'!C$9:C$284,"",0)</f>
        <v>0</v>
      </c>
      <c r="C19" s="577">
        <f>_xlfn.XLOOKUP($A19,'専門家一覧(別添３)'!$B$9:$B$284,'専門家一覧(別添３)'!D$9:D$284,"",0)</f>
        <v>0</v>
      </c>
      <c r="D19" s="577">
        <f>_xlfn.XLOOKUP($A19,'専門家一覧(別添３)'!$B$9:$B$284,'専門家一覧(別添３)'!E$9:E$284,"",0)</f>
        <v>0</v>
      </c>
      <c r="E19" s="577">
        <f>_xlfn.XLOOKUP($A19,'専門家一覧(別添３)'!$B$9:$B$284,'専門家一覧(別添３)'!F$9:F$284,"",0)</f>
        <v>0</v>
      </c>
      <c r="F19" s="577">
        <f>_xlfn.XLOOKUP($A19,'専門家一覧(別添３)'!$B$9:$B$284,'専門家一覧(別添３)'!G$9:G$284,"",0)</f>
        <v>0</v>
      </c>
      <c r="G19" s="577">
        <f>_xlfn.XLOOKUP($A19,'専門家一覧(別添３)'!$B$9:$B$284,'専門家一覧(別添３)'!H$9:H$284,"",0)</f>
        <v>0</v>
      </c>
      <c r="H19" s="577">
        <f>_xlfn.XLOOKUP($A19,'専門家一覧(別添３)'!$B$9:$B$284,'専門家一覧(別添３)'!I$9:I$284,"",0)</f>
        <v>0</v>
      </c>
      <c r="I19" s="577">
        <f>'専門家一覧(別添３)'!J95</f>
        <v>0</v>
      </c>
      <c r="J19" s="577">
        <f>'専門家一覧(別添３)'!J96</f>
        <v>0</v>
      </c>
      <c r="K19" s="577">
        <f>'専門家一覧(別添３)'!J97</f>
        <v>0</v>
      </c>
      <c r="L19" s="577">
        <f>'専門家一覧(別添３)'!J99</f>
        <v>0</v>
      </c>
      <c r="M19" s="577">
        <f>_xlfn.XLOOKUP($A19,'専門家一覧(別添３)'!$B$9:$B$284,'専門家一覧(別添３)'!K$9:K$284,"",0)</f>
        <v>0</v>
      </c>
      <c r="N19" s="577">
        <f>'専門家一覧(別添３)'!L95</f>
        <v>0</v>
      </c>
      <c r="O19" s="577">
        <f>'専門家一覧(別添３)'!L96</f>
        <v>0</v>
      </c>
      <c r="P19" s="577">
        <f>'専門家一覧(別添３)'!L97</f>
        <v>0</v>
      </c>
      <c r="Q19" s="577">
        <f>'専門家一覧(別添３)'!L99</f>
        <v>0</v>
      </c>
    </row>
    <row r="20" spans="1:17" x14ac:dyDescent="0.15">
      <c r="A20" s="577">
        <v>19</v>
      </c>
      <c r="B20" s="577">
        <f>_xlfn.XLOOKUP($A20,'専門家一覧(別添３)'!$B$9:$B$284,'専門家一覧(別添３)'!C$9:C$284,"",0)</f>
        <v>0</v>
      </c>
      <c r="C20" s="577">
        <f>_xlfn.XLOOKUP($A20,'専門家一覧(別添３)'!$B$9:$B$284,'専門家一覧(別添３)'!D$9:D$284,"",0)</f>
        <v>0</v>
      </c>
      <c r="D20" s="577">
        <f>_xlfn.XLOOKUP($A20,'専門家一覧(別添３)'!$B$9:$B$284,'専門家一覧(別添３)'!E$9:E$284,"",0)</f>
        <v>0</v>
      </c>
      <c r="E20" s="577">
        <f>_xlfn.XLOOKUP($A20,'専門家一覧(別添３)'!$B$9:$B$284,'専門家一覧(別添３)'!F$9:F$284,"",0)</f>
        <v>0</v>
      </c>
      <c r="F20" s="577">
        <f>_xlfn.XLOOKUP($A20,'専門家一覧(別添３)'!$B$9:$B$284,'専門家一覧(別添３)'!G$9:G$284,"",0)</f>
        <v>0</v>
      </c>
      <c r="G20" s="577">
        <f>_xlfn.XLOOKUP($A20,'専門家一覧(別添３)'!$B$9:$B$284,'専門家一覧(別添３)'!H$9:H$284,"",0)</f>
        <v>0</v>
      </c>
      <c r="H20" s="577">
        <f>_xlfn.XLOOKUP($A20,'専門家一覧(別添３)'!$B$9:$B$284,'専門家一覧(別添３)'!I$9:I$284,"",0)</f>
        <v>0</v>
      </c>
      <c r="I20" s="577">
        <f>'専門家一覧(別添３)'!J100</f>
        <v>0</v>
      </c>
      <c r="J20" s="577">
        <f>'専門家一覧(別添３)'!J101</f>
        <v>0</v>
      </c>
      <c r="K20" s="577">
        <f>'専門家一覧(別添３)'!J102</f>
        <v>0</v>
      </c>
      <c r="L20" s="577">
        <f>'専門家一覧(別添３)'!J104</f>
        <v>0</v>
      </c>
      <c r="M20" s="577">
        <f>_xlfn.XLOOKUP($A20,'専門家一覧(別添３)'!$B$9:$B$284,'専門家一覧(別添３)'!K$9:K$284,"",0)</f>
        <v>0</v>
      </c>
      <c r="N20" s="577">
        <f>'専門家一覧(別添３)'!L100</f>
        <v>0</v>
      </c>
      <c r="O20" s="577">
        <f>'専門家一覧(別添３)'!L101</f>
        <v>0</v>
      </c>
      <c r="P20" s="577">
        <f>'専門家一覧(別添３)'!L102</f>
        <v>0</v>
      </c>
      <c r="Q20" s="577">
        <f>'専門家一覧(別添３)'!L104</f>
        <v>0</v>
      </c>
    </row>
    <row r="21" spans="1:17" x14ac:dyDescent="0.15">
      <c r="A21" s="577">
        <v>20</v>
      </c>
      <c r="B21" s="577">
        <f>_xlfn.XLOOKUP($A21,'専門家一覧(別添３)'!$B$9:$B$284,'専門家一覧(別添３)'!C$9:C$284,"",0)</f>
        <v>0</v>
      </c>
      <c r="C21" s="577">
        <f>_xlfn.XLOOKUP($A21,'専門家一覧(別添３)'!$B$9:$B$284,'専門家一覧(別添３)'!D$9:D$284,"",0)</f>
        <v>0</v>
      </c>
      <c r="D21" s="577">
        <f>_xlfn.XLOOKUP($A21,'専門家一覧(別添３)'!$B$9:$B$284,'専門家一覧(別添３)'!E$9:E$284,"",0)</f>
        <v>0</v>
      </c>
      <c r="E21" s="577">
        <f>_xlfn.XLOOKUP($A21,'専門家一覧(別添３)'!$B$9:$B$284,'専門家一覧(別添３)'!F$9:F$284,"",0)</f>
        <v>0</v>
      </c>
      <c r="F21" s="577">
        <f>_xlfn.XLOOKUP($A21,'専門家一覧(別添３)'!$B$9:$B$284,'専門家一覧(別添３)'!G$9:G$284,"",0)</f>
        <v>0</v>
      </c>
      <c r="G21" s="577">
        <f>_xlfn.XLOOKUP($A21,'専門家一覧(別添３)'!$B$9:$B$284,'専門家一覧(別添３)'!H$9:H$284,"",0)</f>
        <v>0</v>
      </c>
      <c r="H21" s="577">
        <f>_xlfn.XLOOKUP($A21,'専門家一覧(別添３)'!$B$9:$B$284,'専門家一覧(別添３)'!I$9:I$284,"",0)</f>
        <v>0</v>
      </c>
      <c r="I21" s="577">
        <f>'専門家一覧(別添３)'!J105</f>
        <v>0</v>
      </c>
      <c r="J21" s="577">
        <f>'専門家一覧(別添３)'!J106</f>
        <v>0</v>
      </c>
      <c r="K21" s="577">
        <f>'専門家一覧(別添３)'!J107</f>
        <v>0</v>
      </c>
      <c r="L21" s="577">
        <f>'専門家一覧(別添３)'!J109</f>
        <v>0</v>
      </c>
      <c r="M21" s="577">
        <f>_xlfn.XLOOKUP($A21,'専門家一覧(別添３)'!$B$9:$B$284,'専門家一覧(別添３)'!K$9:K$284,"",0)</f>
        <v>0</v>
      </c>
      <c r="N21" s="577">
        <f>'専門家一覧(別添３)'!L105</f>
        <v>0</v>
      </c>
      <c r="O21" s="577">
        <f>'専門家一覧(別添３)'!L106</f>
        <v>0</v>
      </c>
      <c r="P21" s="577">
        <f>'専門家一覧(別添３)'!L107</f>
        <v>0</v>
      </c>
      <c r="Q21" s="577">
        <f>'専門家一覧(別添３)'!L109</f>
        <v>0</v>
      </c>
    </row>
    <row r="22" spans="1:17" x14ac:dyDescent="0.15">
      <c r="A22" s="577">
        <v>21</v>
      </c>
      <c r="B22" s="577">
        <f>_xlfn.XLOOKUP($A22,'専門家一覧(別添３)'!$B$9:$B$284,'専門家一覧(別添３)'!C$9:C$284,"",0)</f>
        <v>0</v>
      </c>
      <c r="C22" s="577">
        <f>_xlfn.XLOOKUP($A22,'専門家一覧(別添３)'!$B$9:$B$284,'専門家一覧(別添３)'!D$9:D$284,"",0)</f>
        <v>0</v>
      </c>
      <c r="D22" s="577">
        <f>_xlfn.XLOOKUP($A22,'専門家一覧(別添３)'!$B$9:$B$284,'専門家一覧(別添３)'!E$9:E$284,"",0)</f>
        <v>0</v>
      </c>
      <c r="E22" s="577">
        <f>_xlfn.XLOOKUP($A22,'専門家一覧(別添３)'!$B$9:$B$284,'専門家一覧(別添３)'!F$9:F$284,"",0)</f>
        <v>0</v>
      </c>
      <c r="F22" s="577">
        <f>_xlfn.XLOOKUP($A22,'専門家一覧(別添３)'!$B$9:$B$284,'専門家一覧(別添３)'!G$9:G$284,"",0)</f>
        <v>0</v>
      </c>
      <c r="G22" s="577">
        <f>_xlfn.XLOOKUP($A22,'専門家一覧(別添３)'!$B$9:$B$284,'専門家一覧(別添３)'!H$9:H$284,"",0)</f>
        <v>0</v>
      </c>
      <c r="H22" s="577">
        <f>_xlfn.XLOOKUP($A22,'専門家一覧(別添３)'!$B$9:$B$284,'専門家一覧(別添３)'!I$9:I$284,"",0)</f>
        <v>0</v>
      </c>
      <c r="I22" s="577">
        <f>'専門家一覧(別添３)'!J110</f>
        <v>0</v>
      </c>
      <c r="J22" s="577">
        <f>'専門家一覧(別添３)'!J111</f>
        <v>0</v>
      </c>
      <c r="K22" s="577">
        <f>'専門家一覧(別添３)'!J112</f>
        <v>0</v>
      </c>
      <c r="L22" s="577">
        <f>'専門家一覧(別添３)'!J114</f>
        <v>0</v>
      </c>
      <c r="M22" s="577">
        <f>_xlfn.XLOOKUP($A22,'専門家一覧(別添３)'!$B$9:$B$284,'専門家一覧(別添３)'!K$9:K$284,"",0)</f>
        <v>0</v>
      </c>
      <c r="N22" s="577">
        <f>'専門家一覧(別添３)'!L110</f>
        <v>0</v>
      </c>
      <c r="O22" s="577">
        <f>'専門家一覧(別添３)'!L111</f>
        <v>0</v>
      </c>
      <c r="P22" s="577">
        <f>'専門家一覧(別添３)'!L112</f>
        <v>0</v>
      </c>
      <c r="Q22" s="577">
        <f>'専門家一覧(別添３)'!L114</f>
        <v>0</v>
      </c>
    </row>
    <row r="23" spans="1:17" x14ac:dyDescent="0.15">
      <c r="A23" s="577">
        <v>22</v>
      </c>
      <c r="B23" s="577">
        <f>_xlfn.XLOOKUP($A23,'専門家一覧(別添３)'!$B$9:$B$284,'専門家一覧(別添３)'!C$9:C$284,"",0)</f>
        <v>0</v>
      </c>
      <c r="C23" s="577">
        <f>_xlfn.XLOOKUP($A23,'専門家一覧(別添３)'!$B$9:$B$284,'専門家一覧(別添３)'!D$9:D$284,"",0)</f>
        <v>0</v>
      </c>
      <c r="D23" s="577">
        <f>_xlfn.XLOOKUP($A23,'専門家一覧(別添３)'!$B$9:$B$284,'専門家一覧(別添３)'!E$9:E$284,"",0)</f>
        <v>0</v>
      </c>
      <c r="E23" s="577">
        <f>_xlfn.XLOOKUP($A23,'専門家一覧(別添３)'!$B$9:$B$284,'専門家一覧(別添３)'!F$9:F$284,"",0)</f>
        <v>0</v>
      </c>
      <c r="F23" s="577">
        <f>_xlfn.XLOOKUP($A23,'専門家一覧(別添３)'!$B$9:$B$284,'専門家一覧(別添３)'!G$9:G$284,"",0)</f>
        <v>0</v>
      </c>
      <c r="G23" s="577">
        <f>_xlfn.XLOOKUP($A23,'専門家一覧(別添３)'!$B$9:$B$284,'専門家一覧(別添３)'!H$9:H$284,"",0)</f>
        <v>0</v>
      </c>
      <c r="H23" s="577">
        <f>_xlfn.XLOOKUP($A23,'専門家一覧(別添３)'!$B$9:$B$284,'専門家一覧(別添３)'!I$9:I$284,"",0)</f>
        <v>0</v>
      </c>
      <c r="I23" s="577">
        <f>'専門家一覧(別添３)'!J115</f>
        <v>0</v>
      </c>
      <c r="J23" s="577">
        <f>'専門家一覧(別添３)'!J116</f>
        <v>0</v>
      </c>
      <c r="K23" s="577">
        <f>'専門家一覧(別添３)'!J117</f>
        <v>0</v>
      </c>
      <c r="L23" s="577">
        <f>'専門家一覧(別添３)'!J119</f>
        <v>0</v>
      </c>
      <c r="M23" s="577">
        <f>_xlfn.XLOOKUP($A23,'専門家一覧(別添３)'!$B$9:$B$284,'専門家一覧(別添３)'!K$9:K$284,"",0)</f>
        <v>0</v>
      </c>
      <c r="N23" s="577">
        <f>'専門家一覧(別添３)'!L115</f>
        <v>0</v>
      </c>
      <c r="O23" s="577">
        <f>'専門家一覧(別添３)'!L116</f>
        <v>0</v>
      </c>
      <c r="P23" s="577">
        <f>'専門家一覧(別添３)'!L117</f>
        <v>0</v>
      </c>
      <c r="Q23" s="577">
        <f>'専門家一覧(別添３)'!L119</f>
        <v>0</v>
      </c>
    </row>
    <row r="24" spans="1:17" x14ac:dyDescent="0.15">
      <c r="A24" s="577">
        <v>23</v>
      </c>
      <c r="B24" s="577">
        <f>_xlfn.XLOOKUP($A24,'専門家一覧(別添３)'!$B$9:$B$284,'専門家一覧(別添３)'!C$9:C$284,"",0)</f>
        <v>0</v>
      </c>
      <c r="C24" s="577">
        <f>_xlfn.XLOOKUP($A24,'専門家一覧(別添３)'!$B$9:$B$284,'専門家一覧(別添３)'!D$9:D$284,"",0)</f>
        <v>0</v>
      </c>
      <c r="D24" s="577">
        <f>_xlfn.XLOOKUP($A24,'専門家一覧(別添３)'!$B$9:$B$284,'専門家一覧(別添３)'!E$9:E$284,"",0)</f>
        <v>0</v>
      </c>
      <c r="E24" s="577">
        <f>_xlfn.XLOOKUP($A24,'専門家一覧(別添３)'!$B$9:$B$284,'専門家一覧(別添３)'!F$9:F$284,"",0)</f>
        <v>0</v>
      </c>
      <c r="F24" s="577">
        <f>_xlfn.XLOOKUP($A24,'専門家一覧(別添３)'!$B$9:$B$284,'専門家一覧(別添３)'!G$9:G$284,"",0)</f>
        <v>0</v>
      </c>
      <c r="G24" s="577">
        <f>_xlfn.XLOOKUP($A24,'専門家一覧(別添３)'!$B$9:$B$284,'専門家一覧(別添３)'!H$9:H$284,"",0)</f>
        <v>0</v>
      </c>
      <c r="H24" s="577">
        <f>_xlfn.XLOOKUP($A24,'専門家一覧(別添３)'!$B$9:$B$284,'専門家一覧(別添３)'!I$9:I$284,"",0)</f>
        <v>0</v>
      </c>
      <c r="I24" s="577">
        <f>'専門家一覧(別添３)'!J120</f>
        <v>0</v>
      </c>
      <c r="J24" s="577">
        <f>'専門家一覧(別添３)'!J121</f>
        <v>0</v>
      </c>
      <c r="K24" s="577">
        <f>'専門家一覧(別添３)'!J122</f>
        <v>0</v>
      </c>
      <c r="L24" s="577">
        <f>'専門家一覧(別添３)'!J124</f>
        <v>0</v>
      </c>
      <c r="M24" s="577">
        <f>_xlfn.XLOOKUP($A24,'専門家一覧(別添３)'!$B$9:$B$284,'専門家一覧(別添３)'!K$9:K$284,"",0)</f>
        <v>0</v>
      </c>
      <c r="N24" s="577">
        <f>'専門家一覧(別添３)'!L120</f>
        <v>0</v>
      </c>
      <c r="O24" s="577">
        <f>'専門家一覧(別添３)'!L121</f>
        <v>0</v>
      </c>
      <c r="P24" s="577">
        <f>'専門家一覧(別添３)'!L122</f>
        <v>0</v>
      </c>
      <c r="Q24" s="577">
        <f>'専門家一覧(別添３)'!L124</f>
        <v>0</v>
      </c>
    </row>
    <row r="25" spans="1:17" x14ac:dyDescent="0.15">
      <c r="A25" s="577">
        <v>24</v>
      </c>
      <c r="B25" s="577" t="str">
        <f>_xlfn.XLOOKUP($A25,'専門家一覧(別添３)'!$B$9:$B$284,'専門家一覧(別添３)'!C$9:C$284,"",0)</f>
        <v/>
      </c>
      <c r="C25" s="577" t="str">
        <f>_xlfn.XLOOKUP($A25,'専門家一覧(別添３)'!$B$9:$B$284,'専門家一覧(別添３)'!D$9:D$284,"",0)</f>
        <v/>
      </c>
      <c r="D25" s="577" t="str">
        <f>_xlfn.XLOOKUP($A25,'専門家一覧(別添３)'!$B$9:$B$284,'専門家一覧(別添３)'!E$9:E$284,"",0)</f>
        <v/>
      </c>
      <c r="E25" s="577" t="str">
        <f>_xlfn.XLOOKUP($A25,'専門家一覧(別添３)'!$B$9:$B$284,'専門家一覧(別添３)'!F$9:F$284,"",0)</f>
        <v/>
      </c>
      <c r="F25" s="577" t="str">
        <f>_xlfn.XLOOKUP($A25,'専門家一覧(別添３)'!$B$9:$B$284,'専門家一覧(別添３)'!G$9:G$284,"",0)</f>
        <v/>
      </c>
      <c r="G25" s="577" t="str">
        <f>_xlfn.XLOOKUP($A25,'専門家一覧(別添３)'!$B$9:$B$284,'専門家一覧(別添３)'!H$9:H$284,"",0)</f>
        <v/>
      </c>
      <c r="H25" s="577" t="str">
        <f>_xlfn.XLOOKUP($A25,'専門家一覧(別添３)'!$B$9:$B$284,'専門家一覧(別添３)'!I$9:I$284,"",0)</f>
        <v/>
      </c>
      <c r="I25" s="577">
        <f>'専門家一覧(別添３)'!J125</f>
        <v>0</v>
      </c>
      <c r="J25" s="577">
        <f>'専門家一覧(別添３)'!J126</f>
        <v>0</v>
      </c>
      <c r="K25" s="577">
        <f>'専門家一覧(別添３)'!J127</f>
        <v>0</v>
      </c>
      <c r="L25" s="577">
        <f>'専門家一覧(別添３)'!J129</f>
        <v>0</v>
      </c>
      <c r="M25" s="577" t="str">
        <f>_xlfn.XLOOKUP($A25,'専門家一覧(別添３)'!$B$9:$B$284,'専門家一覧(別添３)'!K$9:K$284,"",0)</f>
        <v/>
      </c>
      <c r="N25" s="577">
        <f>'専門家一覧(別添３)'!L125</f>
        <v>0</v>
      </c>
      <c r="O25" s="577">
        <f>'専門家一覧(別添３)'!L126</f>
        <v>0</v>
      </c>
      <c r="P25" s="577">
        <f>'専門家一覧(別添３)'!L127</f>
        <v>0</v>
      </c>
      <c r="Q25" s="577">
        <f>'専門家一覧(別添３)'!L129</f>
        <v>0</v>
      </c>
    </row>
    <row r="26" spans="1:17" x14ac:dyDescent="0.15">
      <c r="A26" s="577">
        <v>25</v>
      </c>
      <c r="B26" s="577" t="str">
        <f>_xlfn.XLOOKUP($A26,'専門家一覧(別添３)'!$B$9:$B$284,'専門家一覧(別添３)'!C$9:C$284,"",0)</f>
        <v/>
      </c>
      <c r="C26" s="577" t="str">
        <f>_xlfn.XLOOKUP($A26,'専門家一覧(別添３)'!$B$9:$B$284,'専門家一覧(別添３)'!D$9:D$284,"",0)</f>
        <v/>
      </c>
      <c r="D26" s="577" t="str">
        <f>_xlfn.XLOOKUP($A26,'専門家一覧(別添３)'!$B$9:$B$284,'専門家一覧(別添３)'!E$9:E$284,"",0)</f>
        <v/>
      </c>
      <c r="E26" s="577" t="str">
        <f>_xlfn.XLOOKUP($A26,'専門家一覧(別添３)'!$B$9:$B$284,'専門家一覧(別添３)'!F$9:F$284,"",0)</f>
        <v/>
      </c>
      <c r="F26" s="577" t="str">
        <f>_xlfn.XLOOKUP($A26,'専門家一覧(別添３)'!$B$9:$B$284,'専門家一覧(別添３)'!G$9:G$284,"",0)</f>
        <v/>
      </c>
      <c r="G26" s="577" t="str">
        <f>_xlfn.XLOOKUP($A26,'専門家一覧(別添３)'!$B$9:$B$284,'専門家一覧(別添３)'!H$9:H$284,"",0)</f>
        <v/>
      </c>
      <c r="H26" s="577" t="str">
        <f>_xlfn.XLOOKUP($A26,'専門家一覧(別添３)'!$B$9:$B$284,'専門家一覧(別添３)'!I$9:I$284,"",0)</f>
        <v/>
      </c>
      <c r="I26" s="577">
        <f>'専門家一覧(別添３)'!J130</f>
        <v>0</v>
      </c>
      <c r="J26" s="577">
        <f>'専門家一覧(別添３)'!J131</f>
        <v>0</v>
      </c>
      <c r="K26" s="577">
        <f>'専門家一覧(別添３)'!J132</f>
        <v>0</v>
      </c>
      <c r="L26" s="577">
        <f>'専門家一覧(別添３)'!J134</f>
        <v>0</v>
      </c>
      <c r="M26" s="577" t="str">
        <f>_xlfn.XLOOKUP($A26,'専門家一覧(別添３)'!$B$9:$B$284,'専門家一覧(別添３)'!K$9:K$284,"",0)</f>
        <v/>
      </c>
      <c r="N26" s="577">
        <f>'専門家一覧(別添３)'!L130</f>
        <v>0</v>
      </c>
      <c r="O26" s="577">
        <f>'専門家一覧(別添３)'!L131</f>
        <v>0</v>
      </c>
      <c r="P26" s="577">
        <f>'専門家一覧(別添３)'!L132</f>
        <v>0</v>
      </c>
      <c r="Q26" s="577">
        <f>'専門家一覧(別添３)'!L134</f>
        <v>0</v>
      </c>
    </row>
    <row r="27" spans="1:17" x14ac:dyDescent="0.15">
      <c r="A27" s="577">
        <v>26</v>
      </c>
      <c r="B27" s="577" t="str">
        <f>_xlfn.XLOOKUP($A27,'専門家一覧(別添３)'!$B$9:$B$284,'専門家一覧(別添３)'!C$9:C$284,"",0)</f>
        <v/>
      </c>
      <c r="C27" s="577" t="str">
        <f>_xlfn.XLOOKUP($A27,'専門家一覧(別添３)'!$B$9:$B$284,'専門家一覧(別添３)'!D$9:D$284,"",0)</f>
        <v/>
      </c>
      <c r="D27" s="577" t="str">
        <f>_xlfn.XLOOKUP($A27,'専門家一覧(別添３)'!$B$9:$B$284,'専門家一覧(別添３)'!E$9:E$284,"",0)</f>
        <v/>
      </c>
      <c r="E27" s="577" t="str">
        <f>_xlfn.XLOOKUP($A27,'専門家一覧(別添３)'!$B$9:$B$284,'専門家一覧(別添３)'!F$9:F$284,"",0)</f>
        <v/>
      </c>
      <c r="F27" s="577" t="str">
        <f>_xlfn.XLOOKUP($A27,'専門家一覧(別添３)'!$B$9:$B$284,'専門家一覧(別添３)'!G$9:G$284,"",0)</f>
        <v/>
      </c>
      <c r="G27" s="577" t="str">
        <f>_xlfn.XLOOKUP($A27,'専門家一覧(別添３)'!$B$9:$B$284,'専門家一覧(別添３)'!H$9:H$284,"",0)</f>
        <v/>
      </c>
      <c r="H27" s="577" t="str">
        <f>_xlfn.XLOOKUP($A27,'専門家一覧(別添３)'!$B$9:$B$284,'専門家一覧(別添３)'!I$9:I$284,"",0)</f>
        <v/>
      </c>
      <c r="I27" s="577">
        <f>'専門家一覧(別添３)'!J135</f>
        <v>0</v>
      </c>
      <c r="J27" s="577">
        <f>'専門家一覧(別添３)'!J136</f>
        <v>0</v>
      </c>
      <c r="K27" s="577">
        <f>'専門家一覧(別添３)'!J137</f>
        <v>0</v>
      </c>
      <c r="L27" s="577">
        <f>'専門家一覧(別添３)'!J139</f>
        <v>0</v>
      </c>
      <c r="M27" s="577" t="str">
        <f>_xlfn.XLOOKUP($A27,'専門家一覧(別添３)'!$B$9:$B$284,'専門家一覧(別添３)'!K$9:K$284,"",0)</f>
        <v/>
      </c>
      <c r="N27" s="577">
        <f>'専門家一覧(別添３)'!L135</f>
        <v>0</v>
      </c>
      <c r="O27" s="577">
        <f>'専門家一覧(別添３)'!L136</f>
        <v>0</v>
      </c>
      <c r="P27" s="577">
        <f>'専門家一覧(別添３)'!L137</f>
        <v>0</v>
      </c>
      <c r="Q27" s="577">
        <f>'専門家一覧(別添３)'!L139</f>
        <v>0</v>
      </c>
    </row>
    <row r="28" spans="1:17" x14ac:dyDescent="0.15">
      <c r="A28" s="577">
        <v>27</v>
      </c>
      <c r="B28" s="577" t="str">
        <f>_xlfn.XLOOKUP($A28,'専門家一覧(別添３)'!$B$9:$B$284,'専門家一覧(別添３)'!C$9:C$284,"",0)</f>
        <v/>
      </c>
      <c r="C28" s="577" t="str">
        <f>_xlfn.XLOOKUP($A28,'専門家一覧(別添３)'!$B$9:$B$284,'専門家一覧(別添３)'!D$9:D$284,"",0)</f>
        <v/>
      </c>
      <c r="D28" s="577" t="str">
        <f>_xlfn.XLOOKUP($A28,'専門家一覧(別添３)'!$B$9:$B$284,'専門家一覧(別添３)'!E$9:E$284,"",0)</f>
        <v/>
      </c>
      <c r="E28" s="577" t="str">
        <f>_xlfn.XLOOKUP($A28,'専門家一覧(別添３)'!$B$9:$B$284,'専門家一覧(別添３)'!F$9:F$284,"",0)</f>
        <v/>
      </c>
      <c r="F28" s="577" t="str">
        <f>_xlfn.XLOOKUP($A28,'専門家一覧(別添３)'!$B$9:$B$284,'専門家一覧(別添３)'!G$9:G$284,"",0)</f>
        <v/>
      </c>
      <c r="G28" s="577" t="str">
        <f>_xlfn.XLOOKUP($A28,'専門家一覧(別添３)'!$B$9:$B$284,'専門家一覧(別添３)'!H$9:H$284,"",0)</f>
        <v/>
      </c>
      <c r="H28" s="577" t="str">
        <f>_xlfn.XLOOKUP($A28,'専門家一覧(別添３)'!$B$9:$B$284,'専門家一覧(別添３)'!I$9:I$284,"",0)</f>
        <v/>
      </c>
      <c r="I28" s="577">
        <f>'専門家一覧(別添３)'!J140</f>
        <v>0</v>
      </c>
      <c r="J28" s="577">
        <f>'専門家一覧(別添３)'!J141</f>
        <v>0</v>
      </c>
      <c r="K28" s="577">
        <f>'専門家一覧(別添３)'!J142</f>
        <v>0</v>
      </c>
      <c r="L28" s="577">
        <f>'専門家一覧(別添３)'!J144</f>
        <v>0</v>
      </c>
      <c r="M28" s="577" t="str">
        <f>_xlfn.XLOOKUP($A28,'専門家一覧(別添３)'!$B$9:$B$284,'専門家一覧(別添３)'!K$9:K$284,"",0)</f>
        <v/>
      </c>
      <c r="N28" s="577">
        <f>'専門家一覧(別添３)'!L140</f>
        <v>0</v>
      </c>
      <c r="O28" s="577">
        <f>'専門家一覧(別添３)'!L141</f>
        <v>0</v>
      </c>
      <c r="P28" s="577">
        <f>'専門家一覧(別添３)'!L142</f>
        <v>0</v>
      </c>
      <c r="Q28" s="577">
        <f>'専門家一覧(別添３)'!L144</f>
        <v>0</v>
      </c>
    </row>
    <row r="29" spans="1:17" x14ac:dyDescent="0.15">
      <c r="A29" s="577">
        <v>28</v>
      </c>
      <c r="B29" s="577" t="str">
        <f>_xlfn.XLOOKUP($A29,'専門家一覧(別添３)'!$B$9:$B$284,'専門家一覧(別添３)'!C$9:C$284,"",0)</f>
        <v/>
      </c>
      <c r="C29" s="577" t="str">
        <f>_xlfn.XLOOKUP($A29,'専門家一覧(別添３)'!$B$9:$B$284,'専門家一覧(別添３)'!D$9:D$284,"",0)</f>
        <v/>
      </c>
      <c r="D29" s="577" t="str">
        <f>_xlfn.XLOOKUP($A29,'専門家一覧(別添３)'!$B$9:$B$284,'専門家一覧(別添３)'!E$9:E$284,"",0)</f>
        <v/>
      </c>
      <c r="E29" s="577" t="str">
        <f>_xlfn.XLOOKUP($A29,'専門家一覧(別添３)'!$B$9:$B$284,'専門家一覧(別添３)'!F$9:F$284,"",0)</f>
        <v/>
      </c>
      <c r="F29" s="577" t="str">
        <f>_xlfn.XLOOKUP($A29,'専門家一覧(別添３)'!$B$9:$B$284,'専門家一覧(別添３)'!G$9:G$284,"",0)</f>
        <v/>
      </c>
      <c r="G29" s="577" t="str">
        <f>_xlfn.XLOOKUP($A29,'専門家一覧(別添３)'!$B$9:$B$284,'専門家一覧(別添３)'!H$9:H$284,"",0)</f>
        <v/>
      </c>
      <c r="H29" s="577" t="str">
        <f>_xlfn.XLOOKUP($A29,'専門家一覧(別添３)'!$B$9:$B$284,'専門家一覧(別添３)'!I$9:I$284,"",0)</f>
        <v/>
      </c>
      <c r="I29" s="577">
        <f>'専門家一覧(別添３)'!J145</f>
        <v>0</v>
      </c>
      <c r="J29" s="577">
        <f>'専門家一覧(別添３)'!J146</f>
        <v>0</v>
      </c>
      <c r="K29" s="577">
        <f>'専門家一覧(別添３)'!J147</f>
        <v>0</v>
      </c>
      <c r="L29" s="577">
        <f>'専門家一覧(別添３)'!J149</f>
        <v>0</v>
      </c>
      <c r="M29" s="577" t="str">
        <f>_xlfn.XLOOKUP($A29,'専門家一覧(別添３)'!$B$9:$B$284,'専門家一覧(別添３)'!K$9:K$284,"",0)</f>
        <v/>
      </c>
      <c r="N29" s="577">
        <f>'専門家一覧(別添３)'!L145</f>
        <v>0</v>
      </c>
      <c r="O29" s="577">
        <f>'専門家一覧(別添３)'!L146</f>
        <v>0</v>
      </c>
      <c r="P29" s="577">
        <f>'専門家一覧(別添３)'!L147</f>
        <v>0</v>
      </c>
      <c r="Q29" s="577">
        <f>'専門家一覧(別添３)'!L149</f>
        <v>0</v>
      </c>
    </row>
    <row r="30" spans="1:17" x14ac:dyDescent="0.15">
      <c r="A30" s="577">
        <v>29</v>
      </c>
      <c r="B30" s="577" t="str">
        <f>_xlfn.XLOOKUP($A30,'専門家一覧(別添３)'!$B$9:$B$284,'専門家一覧(別添３)'!C$9:C$284,"",0)</f>
        <v/>
      </c>
      <c r="C30" s="577" t="str">
        <f>_xlfn.XLOOKUP($A30,'専門家一覧(別添３)'!$B$9:$B$284,'専門家一覧(別添３)'!D$9:D$284,"",0)</f>
        <v/>
      </c>
      <c r="D30" s="577" t="str">
        <f>_xlfn.XLOOKUP($A30,'専門家一覧(別添３)'!$B$9:$B$284,'専門家一覧(別添３)'!E$9:E$284,"",0)</f>
        <v/>
      </c>
      <c r="E30" s="577" t="str">
        <f>_xlfn.XLOOKUP($A30,'専門家一覧(別添３)'!$B$9:$B$284,'専門家一覧(別添３)'!F$9:F$284,"",0)</f>
        <v/>
      </c>
      <c r="F30" s="577" t="str">
        <f>_xlfn.XLOOKUP($A30,'専門家一覧(別添３)'!$B$9:$B$284,'専門家一覧(別添３)'!G$9:G$284,"",0)</f>
        <v/>
      </c>
      <c r="G30" s="577" t="str">
        <f>_xlfn.XLOOKUP($A30,'専門家一覧(別添３)'!$B$9:$B$284,'専門家一覧(別添３)'!H$9:H$284,"",0)</f>
        <v/>
      </c>
      <c r="H30" s="577" t="str">
        <f>_xlfn.XLOOKUP($A30,'専門家一覧(別添３)'!$B$9:$B$284,'専門家一覧(別添３)'!I$9:I$284,"",0)</f>
        <v/>
      </c>
      <c r="I30" s="577">
        <f>'専門家一覧(別添３)'!J150</f>
        <v>0</v>
      </c>
      <c r="J30" s="577">
        <f>'専門家一覧(別添３)'!J151</f>
        <v>0</v>
      </c>
      <c r="K30" s="577">
        <f>'専門家一覧(別添３)'!J152</f>
        <v>0</v>
      </c>
      <c r="L30" s="577">
        <f>'専門家一覧(別添３)'!J154</f>
        <v>0</v>
      </c>
      <c r="M30" s="577" t="str">
        <f>_xlfn.XLOOKUP($A30,'専門家一覧(別添３)'!$B$9:$B$284,'専門家一覧(別添３)'!K$9:K$284,"",0)</f>
        <v/>
      </c>
      <c r="N30" s="577">
        <f>'専門家一覧(別添３)'!L150</f>
        <v>0</v>
      </c>
      <c r="O30" s="577">
        <f>'専門家一覧(別添３)'!L151</f>
        <v>0</v>
      </c>
      <c r="P30" s="577">
        <f>'専門家一覧(別添３)'!L152</f>
        <v>0</v>
      </c>
      <c r="Q30" s="577">
        <f>'専門家一覧(別添３)'!L154</f>
        <v>0</v>
      </c>
    </row>
    <row r="31" spans="1:17" x14ac:dyDescent="0.15">
      <c r="A31" s="577">
        <v>30</v>
      </c>
      <c r="B31" s="577" t="str">
        <f>_xlfn.XLOOKUP($A31,'専門家一覧(別添３)'!$B$9:$B$284,'専門家一覧(別添３)'!C$9:C$284,"",0)</f>
        <v/>
      </c>
      <c r="C31" s="577" t="str">
        <f>_xlfn.XLOOKUP($A31,'専門家一覧(別添３)'!$B$9:$B$284,'専門家一覧(別添３)'!D$9:D$284,"",0)</f>
        <v/>
      </c>
      <c r="D31" s="577" t="str">
        <f>_xlfn.XLOOKUP($A31,'専門家一覧(別添３)'!$B$9:$B$284,'専門家一覧(別添３)'!E$9:E$284,"",0)</f>
        <v/>
      </c>
      <c r="E31" s="577" t="str">
        <f>_xlfn.XLOOKUP($A31,'専門家一覧(別添３)'!$B$9:$B$284,'専門家一覧(別添３)'!F$9:F$284,"",0)</f>
        <v/>
      </c>
      <c r="F31" s="577" t="str">
        <f>_xlfn.XLOOKUP($A31,'専門家一覧(別添３)'!$B$9:$B$284,'専門家一覧(別添３)'!G$9:G$284,"",0)</f>
        <v/>
      </c>
      <c r="G31" s="577" t="str">
        <f>_xlfn.XLOOKUP($A31,'専門家一覧(別添３)'!$B$9:$B$284,'専門家一覧(別添３)'!H$9:H$284,"",0)</f>
        <v/>
      </c>
      <c r="H31" s="577" t="str">
        <f>_xlfn.XLOOKUP($A31,'専門家一覧(別添３)'!$B$9:$B$284,'専門家一覧(別添３)'!I$9:I$284,"",0)</f>
        <v/>
      </c>
      <c r="I31" s="577">
        <f>'専門家一覧(別添３)'!J155</f>
        <v>0</v>
      </c>
      <c r="J31" s="577">
        <f>'専門家一覧(別添３)'!J156</f>
        <v>0</v>
      </c>
      <c r="K31" s="577">
        <f>'専門家一覧(別添３)'!J57</f>
        <v>0</v>
      </c>
      <c r="L31" s="577">
        <f>'専門家一覧(別添３)'!J159</f>
        <v>0</v>
      </c>
      <c r="M31" s="577" t="str">
        <f>_xlfn.XLOOKUP($A31,'専門家一覧(別添３)'!$B$9:$B$284,'専門家一覧(別添３)'!K$9:K$284,"",0)</f>
        <v/>
      </c>
      <c r="N31" s="577">
        <f>'専門家一覧(別添３)'!L155</f>
        <v>0</v>
      </c>
      <c r="O31" s="577">
        <f>'専門家一覧(別添３)'!L156</f>
        <v>0</v>
      </c>
      <c r="P31" s="577">
        <f>'専門家一覧(別添３)'!L57</f>
        <v>0</v>
      </c>
      <c r="Q31" s="577">
        <f>'専門家一覧(別添３)'!L159</f>
        <v>0</v>
      </c>
    </row>
    <row r="32" spans="1:17" x14ac:dyDescent="0.15">
      <c r="A32" s="577">
        <v>31</v>
      </c>
      <c r="B32" s="577" t="str">
        <f>_xlfn.XLOOKUP($A32,'専門家一覧(別添３)'!$B$9:$B$284,'専門家一覧(別添３)'!C$9:C$284,"",0)</f>
        <v/>
      </c>
      <c r="C32" s="577" t="str">
        <f>_xlfn.XLOOKUP($A32,'専門家一覧(別添３)'!$B$9:$B$284,'専門家一覧(別添３)'!D$9:D$284,"",0)</f>
        <v/>
      </c>
      <c r="D32" s="577" t="str">
        <f>_xlfn.XLOOKUP($A32,'専門家一覧(別添３)'!$B$9:$B$284,'専門家一覧(別添３)'!E$9:E$284,"",0)</f>
        <v/>
      </c>
      <c r="E32" s="577" t="str">
        <f>_xlfn.XLOOKUP($A32,'専門家一覧(別添３)'!$B$9:$B$284,'専門家一覧(別添３)'!F$9:F$284,"",0)</f>
        <v/>
      </c>
      <c r="F32" s="577" t="str">
        <f>_xlfn.XLOOKUP($A32,'専門家一覧(別添３)'!$B$9:$B$284,'専門家一覧(別添３)'!G$9:G$284,"",0)</f>
        <v/>
      </c>
      <c r="G32" s="577" t="str">
        <f>_xlfn.XLOOKUP($A32,'専門家一覧(別添３)'!$B$9:$B$284,'専門家一覧(別添３)'!H$9:H$284,"",0)</f>
        <v/>
      </c>
      <c r="H32" s="577" t="str">
        <f>_xlfn.XLOOKUP($A32,'専門家一覧(別添３)'!$B$9:$B$284,'専門家一覧(別添３)'!I$9:I$284,"",0)</f>
        <v/>
      </c>
      <c r="I32" s="577">
        <f>'専門家一覧(別添３)'!J160</f>
        <v>0</v>
      </c>
      <c r="J32" s="577">
        <f>'専門家一覧(別添３)'!J161</f>
        <v>0</v>
      </c>
      <c r="K32" s="577">
        <f>'専門家一覧(別添３)'!J162</f>
        <v>0</v>
      </c>
      <c r="L32" s="577">
        <f>'専門家一覧(別添３)'!J164</f>
        <v>0</v>
      </c>
      <c r="M32" s="577" t="str">
        <f>_xlfn.XLOOKUP($A32,'専門家一覧(別添３)'!$B$9:$B$284,'専門家一覧(別添３)'!K$9:K$284,"",0)</f>
        <v/>
      </c>
      <c r="N32" s="577">
        <f>'専門家一覧(別添３)'!L160</f>
        <v>0</v>
      </c>
      <c r="O32" s="577">
        <f>'専門家一覧(別添３)'!L161</f>
        <v>0</v>
      </c>
      <c r="P32" s="577">
        <f>'専門家一覧(別添３)'!L162</f>
        <v>0</v>
      </c>
      <c r="Q32" s="577">
        <f>'専門家一覧(別添３)'!L164</f>
        <v>0</v>
      </c>
    </row>
    <row r="33" spans="1:17" x14ac:dyDescent="0.15">
      <c r="A33" s="577">
        <v>32</v>
      </c>
      <c r="B33" s="577" t="str">
        <f>_xlfn.XLOOKUP($A33,'専門家一覧(別添３)'!$B$9:$B$284,'専門家一覧(別添３)'!C$9:C$284,"",0)</f>
        <v/>
      </c>
      <c r="C33" s="577" t="str">
        <f>_xlfn.XLOOKUP($A33,'専門家一覧(別添３)'!$B$9:$B$284,'専門家一覧(別添３)'!D$9:D$284,"",0)</f>
        <v/>
      </c>
      <c r="D33" s="577" t="str">
        <f>_xlfn.XLOOKUP($A33,'専門家一覧(別添３)'!$B$9:$B$284,'専門家一覧(別添３)'!E$9:E$284,"",0)</f>
        <v/>
      </c>
      <c r="E33" s="577" t="str">
        <f>_xlfn.XLOOKUP($A33,'専門家一覧(別添３)'!$B$9:$B$284,'専門家一覧(別添３)'!F$9:F$284,"",0)</f>
        <v/>
      </c>
      <c r="F33" s="577" t="str">
        <f>_xlfn.XLOOKUP($A33,'専門家一覧(別添３)'!$B$9:$B$284,'専門家一覧(別添３)'!G$9:G$284,"",0)</f>
        <v/>
      </c>
      <c r="G33" s="577" t="str">
        <f>_xlfn.XLOOKUP($A33,'専門家一覧(別添３)'!$B$9:$B$284,'専門家一覧(別添３)'!H$9:H$284,"",0)</f>
        <v/>
      </c>
      <c r="H33" s="577" t="str">
        <f>_xlfn.XLOOKUP($A33,'専門家一覧(別添３)'!$B$9:$B$284,'専門家一覧(別添３)'!I$9:I$284,"",0)</f>
        <v/>
      </c>
      <c r="I33" s="577">
        <f>'専門家一覧(別添３)'!J165</f>
        <v>0</v>
      </c>
      <c r="J33" s="577">
        <f>'専門家一覧(別添３)'!J166</f>
        <v>0</v>
      </c>
      <c r="K33" s="577">
        <f>'専門家一覧(別添３)'!J167</f>
        <v>0</v>
      </c>
      <c r="L33" s="577">
        <f>'専門家一覧(別添３)'!J169</f>
        <v>0</v>
      </c>
      <c r="M33" s="577" t="str">
        <f>_xlfn.XLOOKUP($A33,'専門家一覧(別添３)'!$B$9:$B$284,'専門家一覧(別添３)'!K$9:K$284,"",0)</f>
        <v/>
      </c>
      <c r="N33" s="577">
        <f>'専門家一覧(別添３)'!L165</f>
        <v>0</v>
      </c>
      <c r="O33" s="577">
        <f>'専門家一覧(別添３)'!L166</f>
        <v>0</v>
      </c>
      <c r="P33" s="577">
        <f>'専門家一覧(別添３)'!L167</f>
        <v>0</v>
      </c>
      <c r="Q33" s="577">
        <f>'専門家一覧(別添３)'!L169</f>
        <v>0</v>
      </c>
    </row>
    <row r="34" spans="1:17" x14ac:dyDescent="0.15">
      <c r="A34" s="577">
        <v>33</v>
      </c>
      <c r="B34" s="577" t="str">
        <f>_xlfn.XLOOKUP($A34,'専門家一覧(別添３)'!$B$9:$B$284,'専門家一覧(別添３)'!C$9:C$284,"",0)</f>
        <v/>
      </c>
      <c r="C34" s="577" t="str">
        <f>_xlfn.XLOOKUP($A34,'専門家一覧(別添３)'!$B$9:$B$284,'専門家一覧(別添３)'!D$9:D$284,"",0)</f>
        <v/>
      </c>
      <c r="D34" s="577" t="str">
        <f>_xlfn.XLOOKUP($A34,'専門家一覧(別添３)'!$B$9:$B$284,'専門家一覧(別添３)'!E$9:E$284,"",0)</f>
        <v/>
      </c>
      <c r="E34" s="577" t="str">
        <f>_xlfn.XLOOKUP($A34,'専門家一覧(別添３)'!$B$9:$B$284,'専門家一覧(別添３)'!F$9:F$284,"",0)</f>
        <v/>
      </c>
      <c r="F34" s="577" t="str">
        <f>_xlfn.XLOOKUP($A34,'専門家一覧(別添３)'!$B$9:$B$284,'専門家一覧(別添３)'!G$9:G$284,"",0)</f>
        <v/>
      </c>
      <c r="G34" s="577" t="str">
        <f>_xlfn.XLOOKUP($A34,'専門家一覧(別添３)'!$B$9:$B$284,'専門家一覧(別添３)'!H$9:H$284,"",0)</f>
        <v/>
      </c>
      <c r="H34" s="577" t="str">
        <f>_xlfn.XLOOKUP($A34,'専門家一覧(別添３)'!$B$9:$B$284,'専門家一覧(別添３)'!I$9:I$284,"",0)</f>
        <v/>
      </c>
      <c r="I34" s="577">
        <f>'専門家一覧(別添３)'!J170</f>
        <v>0</v>
      </c>
      <c r="J34" s="577">
        <f>'専門家一覧(別添３)'!J171</f>
        <v>0</v>
      </c>
      <c r="K34" s="577">
        <f>'専門家一覧(別添３)'!J172</f>
        <v>0</v>
      </c>
      <c r="L34" s="577">
        <f>'専門家一覧(別添３)'!J174</f>
        <v>0</v>
      </c>
      <c r="M34" s="577" t="str">
        <f>_xlfn.XLOOKUP($A34,'専門家一覧(別添３)'!$B$9:$B$284,'専門家一覧(別添３)'!K$9:K$284,"",0)</f>
        <v/>
      </c>
      <c r="N34" s="577">
        <f>'専門家一覧(別添３)'!L170</f>
        <v>0</v>
      </c>
      <c r="O34" s="577">
        <f>'専門家一覧(別添３)'!L171</f>
        <v>0</v>
      </c>
      <c r="P34" s="577">
        <f>'専門家一覧(別添３)'!L172</f>
        <v>0</v>
      </c>
      <c r="Q34" s="577">
        <f>'専門家一覧(別添３)'!L174</f>
        <v>0</v>
      </c>
    </row>
    <row r="35" spans="1:17" x14ac:dyDescent="0.15">
      <c r="A35" s="577">
        <v>34</v>
      </c>
      <c r="B35" s="577" t="str">
        <f>_xlfn.XLOOKUP($A35,'専門家一覧(別添３)'!$B$9:$B$284,'専門家一覧(別添３)'!C$9:C$284,"",0)</f>
        <v/>
      </c>
      <c r="C35" s="577" t="str">
        <f>_xlfn.XLOOKUP($A35,'専門家一覧(別添３)'!$B$9:$B$284,'専門家一覧(別添３)'!D$9:D$284,"",0)</f>
        <v/>
      </c>
      <c r="D35" s="577" t="str">
        <f>_xlfn.XLOOKUP($A35,'専門家一覧(別添３)'!$B$9:$B$284,'専門家一覧(別添３)'!E$9:E$284,"",0)</f>
        <v/>
      </c>
      <c r="E35" s="577" t="str">
        <f>_xlfn.XLOOKUP($A35,'専門家一覧(別添３)'!$B$9:$B$284,'専門家一覧(別添３)'!F$9:F$284,"",0)</f>
        <v/>
      </c>
      <c r="F35" s="577" t="str">
        <f>_xlfn.XLOOKUP($A35,'専門家一覧(別添３)'!$B$9:$B$284,'専門家一覧(別添３)'!G$9:G$284,"",0)</f>
        <v/>
      </c>
      <c r="G35" s="577" t="str">
        <f>_xlfn.XLOOKUP($A35,'専門家一覧(別添３)'!$B$9:$B$284,'専門家一覧(別添３)'!H$9:H$284,"",0)</f>
        <v/>
      </c>
      <c r="H35" s="577" t="str">
        <f>_xlfn.XLOOKUP($A35,'専門家一覧(別添３)'!$B$9:$B$284,'専門家一覧(別添３)'!I$9:I$284,"",0)</f>
        <v/>
      </c>
      <c r="I35" s="577">
        <f>'専門家一覧(別添３)'!J175</f>
        <v>0</v>
      </c>
      <c r="J35" s="577">
        <f>'専門家一覧(別添３)'!J176</f>
        <v>0</v>
      </c>
      <c r="K35" s="577">
        <f>'専門家一覧(別添３)'!J177</f>
        <v>0</v>
      </c>
      <c r="L35" s="577">
        <f>'専門家一覧(別添３)'!J179</f>
        <v>0</v>
      </c>
      <c r="M35" s="577" t="str">
        <f>_xlfn.XLOOKUP($A35,'専門家一覧(別添３)'!$B$9:$B$284,'専門家一覧(別添３)'!K$9:K$284,"",0)</f>
        <v/>
      </c>
      <c r="N35" s="577">
        <f>'専門家一覧(別添３)'!L175</f>
        <v>0</v>
      </c>
      <c r="O35" s="577">
        <f>'専門家一覧(別添３)'!L176</f>
        <v>0</v>
      </c>
      <c r="P35" s="577">
        <f>'専門家一覧(別添３)'!L177</f>
        <v>0</v>
      </c>
      <c r="Q35" s="577">
        <f>'専門家一覧(別添３)'!L179</f>
        <v>0</v>
      </c>
    </row>
    <row r="36" spans="1:17" x14ac:dyDescent="0.15">
      <c r="A36" s="577">
        <v>35</v>
      </c>
      <c r="B36" s="577" t="str">
        <f>_xlfn.XLOOKUP($A36,'専門家一覧(別添３)'!$B$9:$B$284,'専門家一覧(別添３)'!C$9:C$284,"",0)</f>
        <v/>
      </c>
      <c r="C36" s="577" t="str">
        <f>_xlfn.XLOOKUP($A36,'専門家一覧(別添３)'!$B$9:$B$284,'専門家一覧(別添３)'!D$9:D$284,"",0)</f>
        <v/>
      </c>
      <c r="D36" s="577" t="str">
        <f>_xlfn.XLOOKUP($A36,'専門家一覧(別添３)'!$B$9:$B$284,'専門家一覧(別添３)'!E$9:E$284,"",0)</f>
        <v/>
      </c>
      <c r="E36" s="577" t="str">
        <f>_xlfn.XLOOKUP($A36,'専門家一覧(別添３)'!$B$9:$B$284,'専門家一覧(別添３)'!F$9:F$284,"",0)</f>
        <v/>
      </c>
      <c r="F36" s="577" t="str">
        <f>_xlfn.XLOOKUP($A36,'専門家一覧(別添３)'!$B$9:$B$284,'専門家一覧(別添３)'!G$9:G$284,"",0)</f>
        <v/>
      </c>
      <c r="G36" s="577" t="str">
        <f>_xlfn.XLOOKUP($A36,'専門家一覧(別添３)'!$B$9:$B$284,'専門家一覧(別添３)'!H$9:H$284,"",0)</f>
        <v/>
      </c>
      <c r="H36" s="577" t="str">
        <f>_xlfn.XLOOKUP($A36,'専門家一覧(別添３)'!$B$9:$B$284,'専門家一覧(別添３)'!I$9:I$284,"",0)</f>
        <v/>
      </c>
      <c r="I36" s="577">
        <f>'専門家一覧(別添３)'!J180</f>
        <v>0</v>
      </c>
      <c r="J36" s="577">
        <f>'専門家一覧(別添３)'!J181</f>
        <v>0</v>
      </c>
      <c r="K36" s="577">
        <f>'専門家一覧(別添３)'!J182</f>
        <v>0</v>
      </c>
      <c r="L36" s="577">
        <f>'専門家一覧(別添３)'!J184</f>
        <v>0</v>
      </c>
      <c r="M36" s="577" t="str">
        <f>_xlfn.XLOOKUP($A36,'専門家一覧(別添３)'!$B$9:$B$284,'専門家一覧(別添３)'!K$9:K$284,"",0)</f>
        <v/>
      </c>
      <c r="N36" s="577">
        <f>'専門家一覧(別添３)'!L180</f>
        <v>0</v>
      </c>
      <c r="O36" s="577">
        <f>'専門家一覧(別添３)'!L181</f>
        <v>0</v>
      </c>
      <c r="P36" s="577">
        <f>'専門家一覧(別添３)'!L182</f>
        <v>0</v>
      </c>
      <c r="Q36" s="577">
        <f>'専門家一覧(別添３)'!L184</f>
        <v>0</v>
      </c>
    </row>
    <row r="37" spans="1:17" x14ac:dyDescent="0.15">
      <c r="A37" s="577">
        <v>36</v>
      </c>
      <c r="B37" s="577" t="str">
        <f>_xlfn.XLOOKUP($A37,'専門家一覧(別添３)'!$B$9:$B$284,'専門家一覧(別添３)'!C$9:C$284,"",0)</f>
        <v/>
      </c>
      <c r="C37" s="577" t="str">
        <f>_xlfn.XLOOKUP($A37,'専門家一覧(別添３)'!$B$9:$B$284,'専門家一覧(別添３)'!D$9:D$284,"",0)</f>
        <v/>
      </c>
      <c r="D37" s="577" t="str">
        <f>_xlfn.XLOOKUP($A37,'専門家一覧(別添３)'!$B$9:$B$284,'専門家一覧(別添３)'!E$9:E$284,"",0)</f>
        <v/>
      </c>
      <c r="E37" s="577" t="str">
        <f>_xlfn.XLOOKUP($A37,'専門家一覧(別添３)'!$B$9:$B$284,'専門家一覧(別添３)'!F$9:F$284,"",0)</f>
        <v/>
      </c>
      <c r="F37" s="577" t="str">
        <f>_xlfn.XLOOKUP($A37,'専門家一覧(別添３)'!$B$9:$B$284,'専門家一覧(別添３)'!G$9:G$284,"",0)</f>
        <v/>
      </c>
      <c r="G37" s="577" t="str">
        <f>_xlfn.XLOOKUP($A37,'専門家一覧(別添３)'!$B$9:$B$284,'専門家一覧(別添３)'!H$9:H$284,"",0)</f>
        <v/>
      </c>
      <c r="H37" s="577" t="str">
        <f>_xlfn.XLOOKUP($A37,'専門家一覧(別添３)'!$B$9:$B$284,'専門家一覧(別添３)'!I$9:I$284,"",0)</f>
        <v/>
      </c>
      <c r="I37" s="577">
        <f>'専門家一覧(別添３)'!J185</f>
        <v>0</v>
      </c>
      <c r="J37" s="577">
        <f>'専門家一覧(別添３)'!J186</f>
        <v>0</v>
      </c>
      <c r="K37" s="577">
        <f>'専門家一覧(別添３)'!J187</f>
        <v>0</v>
      </c>
      <c r="L37" s="577">
        <f>'専門家一覧(別添３)'!J189</f>
        <v>0</v>
      </c>
      <c r="M37" s="577" t="str">
        <f>_xlfn.XLOOKUP($A37,'専門家一覧(別添３)'!$B$9:$B$284,'専門家一覧(別添３)'!K$9:K$284,"",0)</f>
        <v/>
      </c>
      <c r="N37" s="577">
        <f>'専門家一覧(別添３)'!L185</f>
        <v>0</v>
      </c>
      <c r="O37" s="577">
        <f>'専門家一覧(別添３)'!L186</f>
        <v>0</v>
      </c>
      <c r="P37" s="577">
        <f>'専門家一覧(別添３)'!L187</f>
        <v>0</v>
      </c>
      <c r="Q37" s="577">
        <f>'専門家一覧(別添３)'!L189</f>
        <v>0</v>
      </c>
    </row>
    <row r="38" spans="1:17" x14ac:dyDescent="0.15">
      <c r="A38" s="577">
        <v>37</v>
      </c>
      <c r="B38" s="577" t="str">
        <f>_xlfn.XLOOKUP($A38,'専門家一覧(別添３)'!$B$9:$B$284,'専門家一覧(別添３)'!C$9:C$284,"",0)</f>
        <v/>
      </c>
      <c r="C38" s="577" t="str">
        <f>_xlfn.XLOOKUP($A38,'専門家一覧(別添３)'!$B$9:$B$284,'専門家一覧(別添３)'!D$9:D$284,"",0)</f>
        <v/>
      </c>
      <c r="D38" s="577" t="str">
        <f>_xlfn.XLOOKUP($A38,'専門家一覧(別添３)'!$B$9:$B$284,'専門家一覧(別添３)'!E$9:E$284,"",0)</f>
        <v/>
      </c>
      <c r="E38" s="577" t="str">
        <f>_xlfn.XLOOKUP($A38,'専門家一覧(別添３)'!$B$9:$B$284,'専門家一覧(別添３)'!F$9:F$284,"",0)</f>
        <v/>
      </c>
      <c r="F38" s="577" t="str">
        <f>_xlfn.XLOOKUP($A38,'専門家一覧(別添３)'!$B$9:$B$284,'専門家一覧(別添３)'!G$9:G$284,"",0)</f>
        <v/>
      </c>
      <c r="G38" s="577" t="str">
        <f>_xlfn.XLOOKUP($A38,'専門家一覧(別添３)'!$B$9:$B$284,'専門家一覧(別添３)'!H$9:H$284,"",0)</f>
        <v/>
      </c>
      <c r="H38" s="577" t="str">
        <f>_xlfn.XLOOKUP($A38,'専門家一覧(別添３)'!$B$9:$B$284,'専門家一覧(別添３)'!I$9:I$284,"",0)</f>
        <v/>
      </c>
      <c r="I38" s="577">
        <f>'専門家一覧(別添３)'!J190</f>
        <v>0</v>
      </c>
      <c r="J38" s="577">
        <f>'専門家一覧(別添３)'!J191</f>
        <v>0</v>
      </c>
      <c r="K38" s="577">
        <f>'専門家一覧(別添３)'!J192</f>
        <v>0</v>
      </c>
      <c r="L38" s="577">
        <f>'専門家一覧(別添３)'!J194</f>
        <v>0</v>
      </c>
      <c r="M38" s="577" t="str">
        <f>_xlfn.XLOOKUP($A38,'専門家一覧(別添３)'!$B$9:$B$284,'専門家一覧(別添３)'!K$9:K$284,"",0)</f>
        <v/>
      </c>
      <c r="N38" s="577">
        <f>'専門家一覧(別添３)'!L190</f>
        <v>0</v>
      </c>
      <c r="O38" s="577">
        <f>'専門家一覧(別添３)'!L191</f>
        <v>0</v>
      </c>
      <c r="P38" s="577">
        <f>'専門家一覧(別添３)'!L192</f>
        <v>0</v>
      </c>
      <c r="Q38" s="577">
        <f>'専門家一覧(別添３)'!L194</f>
        <v>0</v>
      </c>
    </row>
    <row r="39" spans="1:17" x14ac:dyDescent="0.15">
      <c r="A39" s="577">
        <v>38</v>
      </c>
      <c r="B39" s="577" t="str">
        <f>_xlfn.XLOOKUP($A39,'専門家一覧(別添３)'!$B$9:$B$284,'専門家一覧(別添３)'!C$9:C$284,"",0)</f>
        <v/>
      </c>
      <c r="C39" s="577" t="str">
        <f>_xlfn.XLOOKUP($A39,'専門家一覧(別添３)'!$B$9:$B$284,'専門家一覧(別添３)'!D$9:D$284,"",0)</f>
        <v/>
      </c>
      <c r="D39" s="577" t="str">
        <f>_xlfn.XLOOKUP($A39,'専門家一覧(別添３)'!$B$9:$B$284,'専門家一覧(別添３)'!E$9:E$284,"",0)</f>
        <v/>
      </c>
      <c r="E39" s="577" t="str">
        <f>_xlfn.XLOOKUP($A39,'専門家一覧(別添３)'!$B$9:$B$284,'専門家一覧(別添３)'!F$9:F$284,"",0)</f>
        <v/>
      </c>
      <c r="F39" s="577" t="str">
        <f>_xlfn.XLOOKUP($A39,'専門家一覧(別添３)'!$B$9:$B$284,'専門家一覧(別添３)'!G$9:G$284,"",0)</f>
        <v/>
      </c>
      <c r="G39" s="577" t="str">
        <f>_xlfn.XLOOKUP($A39,'専門家一覧(別添３)'!$B$9:$B$284,'専門家一覧(別添３)'!H$9:H$284,"",0)</f>
        <v/>
      </c>
      <c r="H39" s="577" t="str">
        <f>_xlfn.XLOOKUP($A39,'専門家一覧(別添３)'!$B$9:$B$284,'専門家一覧(別添３)'!I$9:I$284,"",0)</f>
        <v/>
      </c>
      <c r="I39" s="577">
        <f>'専門家一覧(別添３)'!J195</f>
        <v>0</v>
      </c>
      <c r="J39" s="577">
        <f>'専門家一覧(別添３)'!J196</f>
        <v>0</v>
      </c>
      <c r="K39" s="577">
        <f>'専門家一覧(別添３)'!J197</f>
        <v>0</v>
      </c>
      <c r="L39" s="577">
        <f>'専門家一覧(別添３)'!J199</f>
        <v>0</v>
      </c>
      <c r="M39" s="577" t="str">
        <f>_xlfn.XLOOKUP($A39,'専門家一覧(別添３)'!$B$9:$B$284,'専門家一覧(別添３)'!K$9:K$284,"",0)</f>
        <v/>
      </c>
      <c r="N39" s="577">
        <f>'専門家一覧(別添３)'!L195</f>
        <v>0</v>
      </c>
      <c r="O39" s="577">
        <f>'専門家一覧(別添３)'!L196</f>
        <v>0</v>
      </c>
      <c r="P39" s="577">
        <f>'専門家一覧(別添３)'!L197</f>
        <v>0</v>
      </c>
      <c r="Q39" s="577">
        <f>'専門家一覧(別添３)'!L199</f>
        <v>0</v>
      </c>
    </row>
    <row r="40" spans="1:17" x14ac:dyDescent="0.15">
      <c r="A40" s="577">
        <v>39</v>
      </c>
      <c r="B40" s="577" t="str">
        <f>_xlfn.XLOOKUP($A40,'専門家一覧(別添３)'!$B$9:$B$284,'専門家一覧(別添３)'!C$9:C$284,"",0)</f>
        <v/>
      </c>
      <c r="C40" s="577" t="str">
        <f>_xlfn.XLOOKUP($A40,'専門家一覧(別添３)'!$B$9:$B$284,'専門家一覧(別添３)'!D$9:D$284,"",0)</f>
        <v/>
      </c>
      <c r="D40" s="577" t="str">
        <f>_xlfn.XLOOKUP($A40,'専門家一覧(別添３)'!$B$9:$B$284,'専門家一覧(別添３)'!E$9:E$284,"",0)</f>
        <v/>
      </c>
      <c r="E40" s="577" t="str">
        <f>_xlfn.XLOOKUP($A40,'専門家一覧(別添３)'!$B$9:$B$284,'専門家一覧(別添３)'!F$9:F$284,"",0)</f>
        <v/>
      </c>
      <c r="F40" s="577" t="str">
        <f>_xlfn.XLOOKUP($A40,'専門家一覧(別添３)'!$B$9:$B$284,'専門家一覧(別添３)'!G$9:G$284,"",0)</f>
        <v/>
      </c>
      <c r="G40" s="577" t="str">
        <f>_xlfn.XLOOKUP($A40,'専門家一覧(別添３)'!$B$9:$B$284,'専門家一覧(別添３)'!H$9:H$284,"",0)</f>
        <v/>
      </c>
      <c r="H40" s="577" t="str">
        <f>_xlfn.XLOOKUP($A40,'専門家一覧(別添３)'!$B$9:$B$284,'専門家一覧(別添３)'!I$9:I$284,"",0)</f>
        <v/>
      </c>
      <c r="I40" s="577">
        <f>'専門家一覧(別添３)'!J200</f>
        <v>0</v>
      </c>
      <c r="J40" s="577">
        <f>'専門家一覧(別添３)'!J201</f>
        <v>0</v>
      </c>
      <c r="K40" s="577">
        <f>'専門家一覧(別添３)'!J202</f>
        <v>0</v>
      </c>
      <c r="L40" s="577">
        <f>'専門家一覧(別添３)'!J204</f>
        <v>0</v>
      </c>
      <c r="M40" s="577" t="str">
        <f>_xlfn.XLOOKUP($A40,'専門家一覧(別添３)'!$B$9:$B$284,'専門家一覧(別添３)'!K$9:K$284,"",0)</f>
        <v/>
      </c>
      <c r="N40" s="577">
        <f>'専門家一覧(別添３)'!L200</f>
        <v>0</v>
      </c>
      <c r="O40" s="577">
        <f>'専門家一覧(別添３)'!L201</f>
        <v>0</v>
      </c>
      <c r="P40" s="577">
        <f>'専門家一覧(別添３)'!L202</f>
        <v>0</v>
      </c>
      <c r="Q40" s="577">
        <f>'専門家一覧(別添３)'!L204</f>
        <v>0</v>
      </c>
    </row>
    <row r="41" spans="1:17" x14ac:dyDescent="0.15">
      <c r="A41" s="577">
        <v>40</v>
      </c>
      <c r="B41" s="577" t="str">
        <f>_xlfn.XLOOKUP($A41,'専門家一覧(別添３)'!$B$9:$B$284,'専門家一覧(別添３)'!C$9:C$284,"",0)</f>
        <v/>
      </c>
      <c r="C41" s="577" t="str">
        <f>_xlfn.XLOOKUP($A41,'専門家一覧(別添３)'!$B$9:$B$284,'専門家一覧(別添３)'!D$9:D$284,"",0)</f>
        <v/>
      </c>
      <c r="D41" s="577" t="str">
        <f>_xlfn.XLOOKUP($A41,'専門家一覧(別添３)'!$B$9:$B$284,'専門家一覧(別添３)'!E$9:E$284,"",0)</f>
        <v/>
      </c>
      <c r="E41" s="577" t="str">
        <f>_xlfn.XLOOKUP($A41,'専門家一覧(別添３)'!$B$9:$B$284,'専門家一覧(別添３)'!F$9:F$284,"",0)</f>
        <v/>
      </c>
      <c r="F41" s="577" t="str">
        <f>_xlfn.XLOOKUP($A41,'専門家一覧(別添３)'!$B$9:$B$284,'専門家一覧(別添３)'!G$9:G$284,"",0)</f>
        <v/>
      </c>
      <c r="G41" s="577" t="str">
        <f>_xlfn.XLOOKUP($A41,'専門家一覧(別添３)'!$B$9:$B$284,'専門家一覧(別添３)'!H$9:H$284,"",0)</f>
        <v/>
      </c>
      <c r="H41" s="577" t="str">
        <f>_xlfn.XLOOKUP($A41,'専門家一覧(別添３)'!$B$9:$B$284,'専門家一覧(別添３)'!I$9:I$284,"",0)</f>
        <v/>
      </c>
      <c r="I41" s="577">
        <f>'専門家一覧(別添３)'!J205</f>
        <v>0</v>
      </c>
      <c r="J41" s="577">
        <f>'専門家一覧(別添３)'!J206</f>
        <v>0</v>
      </c>
      <c r="K41" s="577">
        <f>'専門家一覧(別添３)'!J207</f>
        <v>0</v>
      </c>
      <c r="L41" s="577">
        <f>'専門家一覧(別添３)'!J209</f>
        <v>0</v>
      </c>
      <c r="M41" s="577" t="str">
        <f>_xlfn.XLOOKUP($A41,'専門家一覧(別添３)'!$B$9:$B$284,'専門家一覧(別添３)'!K$9:K$284,"",0)</f>
        <v/>
      </c>
      <c r="N41" s="577">
        <f>'専門家一覧(別添３)'!L205</f>
        <v>0</v>
      </c>
      <c r="O41" s="577">
        <f>'専門家一覧(別添３)'!L206</f>
        <v>0</v>
      </c>
      <c r="P41" s="577">
        <f>'専門家一覧(別添３)'!L207</f>
        <v>0</v>
      </c>
      <c r="Q41" s="577">
        <f>'専門家一覧(別添３)'!L209</f>
        <v>0</v>
      </c>
    </row>
    <row r="42" spans="1:17" x14ac:dyDescent="0.15">
      <c r="A42" s="577">
        <v>41</v>
      </c>
      <c r="B42" s="577" t="str">
        <f>_xlfn.XLOOKUP($A42,'専門家一覧(別添３)'!$B$9:$B$284,'専門家一覧(別添３)'!C$9:C$284,"",0)</f>
        <v/>
      </c>
      <c r="C42" s="577" t="str">
        <f>_xlfn.XLOOKUP($A42,'専門家一覧(別添３)'!$B$9:$B$284,'専門家一覧(別添３)'!D$9:D$284,"",0)</f>
        <v/>
      </c>
      <c r="D42" s="577" t="str">
        <f>_xlfn.XLOOKUP($A42,'専門家一覧(別添３)'!$B$9:$B$284,'専門家一覧(別添３)'!E$9:E$284,"",0)</f>
        <v/>
      </c>
      <c r="E42" s="577" t="str">
        <f>_xlfn.XLOOKUP($A42,'専門家一覧(別添３)'!$B$9:$B$284,'専門家一覧(別添３)'!F$9:F$284,"",0)</f>
        <v/>
      </c>
      <c r="F42" s="577" t="str">
        <f>_xlfn.XLOOKUP($A42,'専門家一覧(別添３)'!$B$9:$B$284,'専門家一覧(別添３)'!G$9:G$284,"",0)</f>
        <v/>
      </c>
      <c r="G42" s="577" t="str">
        <f>_xlfn.XLOOKUP($A42,'専門家一覧(別添３)'!$B$9:$B$284,'専門家一覧(別添３)'!H$9:H$284,"",0)</f>
        <v/>
      </c>
      <c r="H42" s="577" t="str">
        <f>_xlfn.XLOOKUP($A42,'専門家一覧(別添３)'!$B$9:$B$284,'専門家一覧(別添３)'!I$9:I$284,"",0)</f>
        <v/>
      </c>
      <c r="I42" s="577">
        <f>'専門家一覧(別添３)'!J210</f>
        <v>0</v>
      </c>
      <c r="J42" s="577">
        <f>'専門家一覧(別添３)'!J211</f>
        <v>0</v>
      </c>
      <c r="K42" s="577">
        <f>'専門家一覧(別添３)'!J212</f>
        <v>0</v>
      </c>
      <c r="L42" s="577">
        <f>'専門家一覧(別添３)'!J214</f>
        <v>0</v>
      </c>
      <c r="M42" s="577" t="str">
        <f>_xlfn.XLOOKUP($A42,'専門家一覧(別添３)'!$B$9:$B$284,'専門家一覧(別添３)'!K$9:K$284,"",0)</f>
        <v/>
      </c>
      <c r="N42" s="577">
        <f>'専門家一覧(別添３)'!L210</f>
        <v>0</v>
      </c>
      <c r="O42" s="577">
        <f>'専門家一覧(別添３)'!L211</f>
        <v>0</v>
      </c>
      <c r="P42" s="577">
        <f>'専門家一覧(別添３)'!L212</f>
        <v>0</v>
      </c>
      <c r="Q42" s="577">
        <f>'専門家一覧(別添３)'!L214</f>
        <v>0</v>
      </c>
    </row>
    <row r="43" spans="1:17" x14ac:dyDescent="0.15">
      <c r="A43" s="577">
        <v>42</v>
      </c>
      <c r="B43" s="577" t="str">
        <f>_xlfn.XLOOKUP($A43,'専門家一覧(別添３)'!$B$9:$B$284,'専門家一覧(別添３)'!C$9:C$284,"",0)</f>
        <v/>
      </c>
      <c r="C43" s="577" t="str">
        <f>_xlfn.XLOOKUP($A43,'専門家一覧(別添３)'!$B$9:$B$284,'専門家一覧(別添３)'!D$9:D$284,"",0)</f>
        <v/>
      </c>
      <c r="D43" s="577" t="str">
        <f>_xlfn.XLOOKUP($A43,'専門家一覧(別添３)'!$B$9:$B$284,'専門家一覧(別添３)'!E$9:E$284,"",0)</f>
        <v/>
      </c>
      <c r="E43" s="577" t="str">
        <f>_xlfn.XLOOKUP($A43,'専門家一覧(別添３)'!$B$9:$B$284,'専門家一覧(別添３)'!F$9:F$284,"",0)</f>
        <v/>
      </c>
      <c r="F43" s="577" t="str">
        <f>_xlfn.XLOOKUP($A43,'専門家一覧(別添３)'!$B$9:$B$284,'専門家一覧(別添３)'!G$9:G$284,"",0)</f>
        <v/>
      </c>
      <c r="G43" s="577" t="str">
        <f>_xlfn.XLOOKUP($A43,'専門家一覧(別添３)'!$B$9:$B$284,'専門家一覧(別添３)'!H$9:H$284,"",0)</f>
        <v/>
      </c>
      <c r="H43" s="577" t="str">
        <f>_xlfn.XLOOKUP($A43,'専門家一覧(別添３)'!$B$9:$B$284,'専門家一覧(別添３)'!I$9:I$284,"",0)</f>
        <v/>
      </c>
      <c r="I43" s="577">
        <f>'専門家一覧(別添３)'!J215</f>
        <v>0</v>
      </c>
      <c r="J43" s="577">
        <f>'専門家一覧(別添３)'!J216</f>
        <v>0</v>
      </c>
      <c r="K43" s="577">
        <f>'専門家一覧(別添３)'!J217</f>
        <v>0</v>
      </c>
      <c r="L43" s="577">
        <f>'専門家一覧(別添３)'!J219</f>
        <v>0</v>
      </c>
      <c r="M43" s="577" t="str">
        <f>_xlfn.XLOOKUP($A43,'専門家一覧(別添３)'!$B$9:$B$284,'専門家一覧(別添３)'!K$9:K$284,"",0)</f>
        <v/>
      </c>
      <c r="N43" s="577">
        <f>'専門家一覧(別添３)'!L215</f>
        <v>0</v>
      </c>
      <c r="O43" s="577">
        <f>'専門家一覧(別添３)'!L216</f>
        <v>0</v>
      </c>
      <c r="P43" s="577">
        <f>'専門家一覧(別添３)'!L217</f>
        <v>0</v>
      </c>
      <c r="Q43" s="577">
        <f>'専門家一覧(別添３)'!L219</f>
        <v>0</v>
      </c>
    </row>
    <row r="44" spans="1:17" x14ac:dyDescent="0.15">
      <c r="A44" s="577">
        <v>43</v>
      </c>
      <c r="B44" s="577" t="str">
        <f>_xlfn.XLOOKUP($A44,'専門家一覧(別添３)'!$B$9:$B$284,'専門家一覧(別添３)'!C$9:C$284,"",0)</f>
        <v/>
      </c>
      <c r="C44" s="577" t="str">
        <f>_xlfn.XLOOKUP($A44,'専門家一覧(別添３)'!$B$9:$B$284,'専門家一覧(別添３)'!D$9:D$284,"",0)</f>
        <v/>
      </c>
      <c r="D44" s="577" t="str">
        <f>_xlfn.XLOOKUP($A44,'専門家一覧(別添３)'!$B$9:$B$284,'専門家一覧(別添３)'!E$9:E$284,"",0)</f>
        <v/>
      </c>
      <c r="E44" s="577" t="str">
        <f>_xlfn.XLOOKUP($A44,'専門家一覧(別添３)'!$B$9:$B$284,'専門家一覧(別添３)'!F$9:F$284,"",0)</f>
        <v/>
      </c>
      <c r="F44" s="577" t="str">
        <f>_xlfn.XLOOKUP($A44,'専門家一覧(別添３)'!$B$9:$B$284,'専門家一覧(別添３)'!G$9:G$284,"",0)</f>
        <v/>
      </c>
      <c r="G44" s="577" t="str">
        <f>_xlfn.XLOOKUP($A44,'専門家一覧(別添３)'!$B$9:$B$284,'専門家一覧(別添３)'!H$9:H$284,"",0)</f>
        <v/>
      </c>
      <c r="H44" s="577" t="str">
        <f>_xlfn.XLOOKUP($A44,'専門家一覧(別添３)'!$B$9:$B$284,'専門家一覧(別添３)'!I$9:I$284,"",0)</f>
        <v/>
      </c>
      <c r="I44" s="577">
        <f>'専門家一覧(別添３)'!J220</f>
        <v>0</v>
      </c>
      <c r="J44" s="577">
        <f>'専門家一覧(別添３)'!J221</f>
        <v>0</v>
      </c>
      <c r="K44" s="577">
        <f>'専門家一覧(別添３)'!J222</f>
        <v>0</v>
      </c>
      <c r="L44" s="577">
        <f>'専門家一覧(別添３)'!J224</f>
        <v>0</v>
      </c>
      <c r="M44" s="577" t="str">
        <f>_xlfn.XLOOKUP($A44,'専門家一覧(別添３)'!$B$9:$B$284,'専門家一覧(別添３)'!K$9:K$284,"",0)</f>
        <v/>
      </c>
      <c r="N44" s="577">
        <f>'専門家一覧(別添３)'!L220</f>
        <v>0</v>
      </c>
      <c r="O44" s="577">
        <f>'専門家一覧(別添３)'!L221</f>
        <v>0</v>
      </c>
      <c r="P44" s="577">
        <f>'専門家一覧(別添３)'!L222</f>
        <v>0</v>
      </c>
      <c r="Q44" s="577">
        <f>'専門家一覧(別添３)'!L224</f>
        <v>0</v>
      </c>
    </row>
    <row r="45" spans="1:17" x14ac:dyDescent="0.15">
      <c r="A45" s="577">
        <v>44</v>
      </c>
      <c r="B45" s="577" t="str">
        <f>_xlfn.XLOOKUP($A45,'専門家一覧(別添３)'!$B$9:$B$284,'専門家一覧(別添３)'!C$9:C$284,"",0)</f>
        <v/>
      </c>
      <c r="C45" s="577" t="str">
        <f>_xlfn.XLOOKUP($A45,'専門家一覧(別添３)'!$B$9:$B$284,'専門家一覧(別添３)'!D$9:D$284,"",0)</f>
        <v/>
      </c>
      <c r="D45" s="577" t="str">
        <f>_xlfn.XLOOKUP($A45,'専門家一覧(別添３)'!$B$9:$B$284,'専門家一覧(別添３)'!E$9:E$284,"",0)</f>
        <v/>
      </c>
      <c r="E45" s="577" t="str">
        <f>_xlfn.XLOOKUP($A45,'専門家一覧(別添３)'!$B$9:$B$284,'専門家一覧(別添３)'!F$9:F$284,"",0)</f>
        <v/>
      </c>
      <c r="F45" s="577" t="str">
        <f>_xlfn.XLOOKUP($A45,'専門家一覧(別添３)'!$B$9:$B$284,'専門家一覧(別添３)'!G$9:G$284,"",0)</f>
        <v/>
      </c>
      <c r="G45" s="577" t="str">
        <f>_xlfn.XLOOKUP($A45,'専門家一覧(別添３)'!$B$9:$B$284,'専門家一覧(別添３)'!H$9:H$284,"",0)</f>
        <v/>
      </c>
      <c r="H45" s="577" t="str">
        <f>_xlfn.XLOOKUP($A45,'専門家一覧(別添３)'!$B$9:$B$284,'専門家一覧(別添３)'!I$9:I$284,"",0)</f>
        <v/>
      </c>
      <c r="I45" s="577">
        <f>'専門家一覧(別添３)'!J225</f>
        <v>0</v>
      </c>
      <c r="J45" s="577">
        <f>'専門家一覧(別添３)'!J226</f>
        <v>0</v>
      </c>
      <c r="K45" s="577">
        <f>'専門家一覧(別添３)'!J227</f>
        <v>0</v>
      </c>
      <c r="L45" s="577">
        <f>'専門家一覧(別添３)'!J229</f>
        <v>0</v>
      </c>
      <c r="M45" s="577" t="str">
        <f>_xlfn.XLOOKUP($A45,'専門家一覧(別添３)'!$B$9:$B$284,'専門家一覧(別添３)'!K$9:K$284,"",0)</f>
        <v/>
      </c>
      <c r="N45" s="577">
        <f>'専門家一覧(別添３)'!L225</f>
        <v>0</v>
      </c>
      <c r="O45" s="577">
        <f>'専門家一覧(別添３)'!L226</f>
        <v>0</v>
      </c>
      <c r="P45" s="577">
        <f>'専門家一覧(別添３)'!L227</f>
        <v>0</v>
      </c>
      <c r="Q45" s="577">
        <f>'専門家一覧(別添３)'!L229</f>
        <v>0</v>
      </c>
    </row>
    <row r="46" spans="1:17" x14ac:dyDescent="0.15">
      <c r="A46" s="577">
        <v>45</v>
      </c>
      <c r="B46" s="577" t="str">
        <f>_xlfn.XLOOKUP($A46,'専門家一覧(別添３)'!$B$9:$B$284,'専門家一覧(別添３)'!C$9:C$284,"",0)</f>
        <v/>
      </c>
      <c r="C46" s="577" t="str">
        <f>_xlfn.XLOOKUP($A46,'専門家一覧(別添３)'!$B$9:$B$284,'専門家一覧(別添３)'!D$9:D$284,"",0)</f>
        <v/>
      </c>
      <c r="D46" s="577" t="str">
        <f>_xlfn.XLOOKUP($A46,'専門家一覧(別添３)'!$B$9:$B$284,'専門家一覧(別添３)'!E$9:E$284,"",0)</f>
        <v/>
      </c>
      <c r="E46" s="577" t="str">
        <f>_xlfn.XLOOKUP($A46,'専門家一覧(別添３)'!$B$9:$B$284,'専門家一覧(別添３)'!F$9:F$284,"",0)</f>
        <v/>
      </c>
      <c r="F46" s="577" t="str">
        <f>_xlfn.XLOOKUP($A46,'専門家一覧(別添３)'!$B$9:$B$284,'専門家一覧(別添３)'!G$9:G$284,"",0)</f>
        <v/>
      </c>
      <c r="G46" s="577" t="str">
        <f>_xlfn.XLOOKUP($A46,'専門家一覧(別添３)'!$B$9:$B$284,'専門家一覧(別添３)'!H$9:H$284,"",0)</f>
        <v/>
      </c>
      <c r="H46" s="577" t="str">
        <f>_xlfn.XLOOKUP($A46,'専門家一覧(別添３)'!$B$9:$B$284,'専門家一覧(別添３)'!I$9:I$284,"",0)</f>
        <v/>
      </c>
      <c r="I46" s="577">
        <f>'専門家一覧(別添３)'!J230</f>
        <v>0</v>
      </c>
      <c r="J46" s="577">
        <f>'専門家一覧(別添３)'!J231</f>
        <v>0</v>
      </c>
      <c r="K46" s="577">
        <f>'専門家一覧(別添３)'!J232</f>
        <v>0</v>
      </c>
      <c r="L46" s="577">
        <f>'専門家一覧(別添３)'!J234</f>
        <v>0</v>
      </c>
      <c r="M46" s="577" t="str">
        <f>_xlfn.XLOOKUP($A46,'専門家一覧(別添３)'!$B$9:$B$284,'専門家一覧(別添３)'!K$9:K$284,"",0)</f>
        <v/>
      </c>
      <c r="N46" s="577">
        <f>'専門家一覧(別添３)'!L230</f>
        <v>0</v>
      </c>
      <c r="O46" s="577">
        <f>'専門家一覧(別添３)'!L231</f>
        <v>0</v>
      </c>
      <c r="P46" s="577">
        <f>'専門家一覧(別添３)'!L232</f>
        <v>0</v>
      </c>
      <c r="Q46" s="577">
        <f>'専門家一覧(別添３)'!L234</f>
        <v>0</v>
      </c>
    </row>
    <row r="47" spans="1:17" x14ac:dyDescent="0.15">
      <c r="A47" s="577">
        <v>46</v>
      </c>
      <c r="B47" s="577" t="str">
        <f>_xlfn.XLOOKUP($A47,'専門家一覧(別添３)'!$B$9:$B$284,'専門家一覧(別添３)'!C$9:C$284,"",0)</f>
        <v/>
      </c>
      <c r="C47" s="577" t="str">
        <f>_xlfn.XLOOKUP($A47,'専門家一覧(別添３)'!$B$9:$B$284,'専門家一覧(別添３)'!D$9:D$284,"",0)</f>
        <v/>
      </c>
      <c r="D47" s="577" t="str">
        <f>_xlfn.XLOOKUP($A47,'専門家一覧(別添３)'!$B$9:$B$284,'専門家一覧(別添３)'!E$9:E$284,"",0)</f>
        <v/>
      </c>
      <c r="E47" s="577" t="str">
        <f>_xlfn.XLOOKUP($A47,'専門家一覧(別添３)'!$B$9:$B$284,'専門家一覧(別添３)'!F$9:F$284,"",0)</f>
        <v/>
      </c>
      <c r="F47" s="577" t="str">
        <f>_xlfn.XLOOKUP($A47,'専門家一覧(別添３)'!$B$9:$B$284,'専門家一覧(別添３)'!G$9:G$284,"",0)</f>
        <v/>
      </c>
      <c r="G47" s="577" t="str">
        <f>_xlfn.XLOOKUP($A47,'専門家一覧(別添３)'!$B$9:$B$284,'専門家一覧(別添３)'!H$9:H$284,"",0)</f>
        <v/>
      </c>
      <c r="H47" s="577" t="str">
        <f>_xlfn.XLOOKUP($A47,'専門家一覧(別添３)'!$B$9:$B$284,'専門家一覧(別添３)'!I$9:I$284,"",0)</f>
        <v/>
      </c>
      <c r="I47" s="577">
        <f>'専門家一覧(別添３)'!J235</f>
        <v>0</v>
      </c>
      <c r="J47" s="577">
        <f>'専門家一覧(別添３)'!J236</f>
        <v>0</v>
      </c>
      <c r="K47" s="577">
        <f>'専門家一覧(別添３)'!J237</f>
        <v>0</v>
      </c>
      <c r="L47" s="577">
        <f>'専門家一覧(別添３)'!J239</f>
        <v>0</v>
      </c>
      <c r="M47" s="577" t="str">
        <f>_xlfn.XLOOKUP($A47,'専門家一覧(別添３)'!$B$9:$B$284,'専門家一覧(別添３)'!K$9:K$284,"",0)</f>
        <v/>
      </c>
      <c r="N47" s="577">
        <f>'専門家一覧(別添３)'!L235</f>
        <v>0</v>
      </c>
      <c r="O47" s="577">
        <f>'専門家一覧(別添３)'!L236</f>
        <v>0</v>
      </c>
      <c r="P47" s="577">
        <f>'専門家一覧(別添３)'!L237</f>
        <v>0</v>
      </c>
      <c r="Q47" s="577">
        <f>'専門家一覧(別添３)'!L239</f>
        <v>0</v>
      </c>
    </row>
    <row r="48" spans="1:17" x14ac:dyDescent="0.15">
      <c r="A48" s="577">
        <v>47</v>
      </c>
      <c r="B48" s="577" t="str">
        <f>_xlfn.XLOOKUP($A48,'専門家一覧(別添３)'!$B$9:$B$284,'専門家一覧(別添３)'!C$9:C$284,"",0)</f>
        <v/>
      </c>
      <c r="C48" s="577" t="str">
        <f>_xlfn.XLOOKUP($A48,'専門家一覧(別添３)'!$B$9:$B$284,'専門家一覧(別添３)'!D$9:D$284,"",0)</f>
        <v/>
      </c>
      <c r="D48" s="577" t="str">
        <f>_xlfn.XLOOKUP($A48,'専門家一覧(別添３)'!$B$9:$B$284,'専門家一覧(別添３)'!E$9:E$284,"",0)</f>
        <v/>
      </c>
      <c r="E48" s="577" t="str">
        <f>_xlfn.XLOOKUP($A48,'専門家一覧(別添３)'!$B$9:$B$284,'専門家一覧(別添３)'!F$9:F$284,"",0)</f>
        <v/>
      </c>
      <c r="F48" s="577" t="str">
        <f>_xlfn.XLOOKUP($A48,'専門家一覧(別添３)'!$B$9:$B$284,'専門家一覧(別添３)'!G$9:G$284,"",0)</f>
        <v/>
      </c>
      <c r="G48" s="577" t="str">
        <f>_xlfn.XLOOKUP($A48,'専門家一覧(別添３)'!$B$9:$B$284,'専門家一覧(別添３)'!H$9:H$284,"",0)</f>
        <v/>
      </c>
      <c r="H48" s="577" t="str">
        <f>_xlfn.XLOOKUP($A48,'専門家一覧(別添３)'!$B$9:$B$284,'専門家一覧(別添３)'!I$9:I$284,"",0)</f>
        <v/>
      </c>
      <c r="I48" s="577">
        <f>'専門家一覧(別添３)'!J240</f>
        <v>0</v>
      </c>
      <c r="J48" s="577">
        <f>'専門家一覧(別添３)'!J241</f>
        <v>0</v>
      </c>
      <c r="K48" s="577">
        <f>'専門家一覧(別添３)'!J242</f>
        <v>0</v>
      </c>
      <c r="L48" s="577">
        <f>'専門家一覧(別添３)'!J244</f>
        <v>0</v>
      </c>
      <c r="M48" s="577" t="str">
        <f>_xlfn.XLOOKUP($A48,'専門家一覧(別添３)'!$B$9:$B$284,'専門家一覧(別添３)'!K$9:K$284,"",0)</f>
        <v/>
      </c>
      <c r="N48" s="577">
        <f>'専門家一覧(別添３)'!L240</f>
        <v>0</v>
      </c>
      <c r="O48" s="577">
        <f>'専門家一覧(別添３)'!L241</f>
        <v>0</v>
      </c>
      <c r="P48" s="577">
        <f>'専門家一覧(別添３)'!L242</f>
        <v>0</v>
      </c>
      <c r="Q48" s="577">
        <f>'専門家一覧(別添３)'!L244</f>
        <v>0</v>
      </c>
    </row>
    <row r="49" spans="1:17" x14ac:dyDescent="0.15">
      <c r="A49" s="577">
        <v>48</v>
      </c>
      <c r="B49" s="577" t="str">
        <f>_xlfn.XLOOKUP($A49,'専門家一覧(別添３)'!$B$9:$B$284,'専門家一覧(別添３)'!C$9:C$284,"",0)</f>
        <v/>
      </c>
      <c r="C49" s="577" t="str">
        <f>_xlfn.XLOOKUP($A49,'専門家一覧(別添３)'!$B$9:$B$284,'専門家一覧(別添３)'!D$9:D$284,"",0)</f>
        <v/>
      </c>
      <c r="D49" s="577" t="str">
        <f>_xlfn.XLOOKUP($A49,'専門家一覧(別添３)'!$B$9:$B$284,'専門家一覧(別添３)'!E$9:E$284,"",0)</f>
        <v/>
      </c>
      <c r="E49" s="577" t="str">
        <f>_xlfn.XLOOKUP($A49,'専門家一覧(別添３)'!$B$9:$B$284,'専門家一覧(別添３)'!F$9:F$284,"",0)</f>
        <v/>
      </c>
      <c r="F49" s="577" t="str">
        <f>_xlfn.XLOOKUP($A49,'専門家一覧(別添３)'!$B$9:$B$284,'専門家一覧(別添３)'!G$9:G$284,"",0)</f>
        <v/>
      </c>
      <c r="G49" s="577" t="str">
        <f>_xlfn.XLOOKUP($A49,'専門家一覧(別添３)'!$B$9:$B$284,'専門家一覧(別添３)'!H$9:H$284,"",0)</f>
        <v/>
      </c>
      <c r="H49" s="577" t="str">
        <f>_xlfn.XLOOKUP($A49,'専門家一覧(別添３)'!$B$9:$B$284,'専門家一覧(別添３)'!I$9:I$284,"",0)</f>
        <v/>
      </c>
      <c r="I49" s="577">
        <f>'専門家一覧(別添３)'!J245</f>
        <v>0</v>
      </c>
      <c r="J49" s="577">
        <f>'専門家一覧(別添３)'!J246</f>
        <v>0</v>
      </c>
      <c r="K49" s="577">
        <f>'専門家一覧(別添３)'!J247</f>
        <v>0</v>
      </c>
      <c r="L49" s="577">
        <f>'専門家一覧(別添３)'!J249</f>
        <v>0</v>
      </c>
      <c r="M49" s="577" t="str">
        <f>_xlfn.XLOOKUP($A49,'専門家一覧(別添３)'!$B$9:$B$284,'専門家一覧(別添３)'!K$9:K$284,"",0)</f>
        <v/>
      </c>
      <c r="N49" s="577">
        <f>'専門家一覧(別添３)'!L245</f>
        <v>0</v>
      </c>
      <c r="O49" s="577">
        <f>'専門家一覧(別添３)'!L246</f>
        <v>0</v>
      </c>
      <c r="P49" s="577">
        <f>'専門家一覧(別添３)'!L247</f>
        <v>0</v>
      </c>
      <c r="Q49" s="577">
        <f>'専門家一覧(別添３)'!L249</f>
        <v>0</v>
      </c>
    </row>
    <row r="50" spans="1:17" x14ac:dyDescent="0.15">
      <c r="A50" s="577">
        <v>49</v>
      </c>
      <c r="B50" s="577" t="str">
        <f>_xlfn.XLOOKUP($A50,'専門家一覧(別添３)'!$B$9:$B$284,'専門家一覧(別添３)'!C$9:C$284,"",0)</f>
        <v/>
      </c>
      <c r="C50" s="577" t="str">
        <f>_xlfn.XLOOKUP($A50,'専門家一覧(別添３)'!$B$9:$B$284,'専門家一覧(別添３)'!D$9:D$284,"",0)</f>
        <v/>
      </c>
      <c r="D50" s="577" t="str">
        <f>_xlfn.XLOOKUP($A50,'専門家一覧(別添３)'!$B$9:$B$284,'専門家一覧(別添３)'!E$9:E$284,"",0)</f>
        <v/>
      </c>
      <c r="E50" s="577" t="str">
        <f>_xlfn.XLOOKUP($A50,'専門家一覧(別添３)'!$B$9:$B$284,'専門家一覧(別添３)'!F$9:F$284,"",0)</f>
        <v/>
      </c>
      <c r="F50" s="577" t="str">
        <f>_xlfn.XLOOKUP($A50,'専門家一覧(別添３)'!$B$9:$B$284,'専門家一覧(別添３)'!G$9:G$284,"",0)</f>
        <v/>
      </c>
      <c r="G50" s="577" t="str">
        <f>_xlfn.XLOOKUP($A50,'専門家一覧(別添３)'!$B$9:$B$284,'専門家一覧(別添３)'!H$9:H$284,"",0)</f>
        <v/>
      </c>
      <c r="H50" s="577" t="str">
        <f>_xlfn.XLOOKUP($A50,'専門家一覧(別添３)'!$B$9:$B$284,'専門家一覧(別添３)'!I$9:I$284,"",0)</f>
        <v/>
      </c>
      <c r="I50" s="577">
        <f>'専門家一覧(別添３)'!J250</f>
        <v>0</v>
      </c>
      <c r="J50" s="577">
        <f>'専門家一覧(別添３)'!J251</f>
        <v>0</v>
      </c>
      <c r="K50" s="577">
        <f>'専門家一覧(別添３)'!J252</f>
        <v>0</v>
      </c>
      <c r="L50" s="577">
        <f>'専門家一覧(別添３)'!J254</f>
        <v>0</v>
      </c>
      <c r="M50" s="577" t="str">
        <f>_xlfn.XLOOKUP($A50,'専門家一覧(別添３)'!$B$9:$B$284,'専門家一覧(別添３)'!K$9:K$284,"",0)</f>
        <v/>
      </c>
      <c r="N50" s="577">
        <f>'専門家一覧(別添３)'!L250</f>
        <v>0</v>
      </c>
      <c r="O50" s="577">
        <f>'専門家一覧(別添３)'!L251</f>
        <v>0</v>
      </c>
      <c r="P50" s="577">
        <f>'専門家一覧(別添３)'!L252</f>
        <v>0</v>
      </c>
      <c r="Q50" s="577">
        <f>'専門家一覧(別添３)'!L254</f>
        <v>0</v>
      </c>
    </row>
    <row r="51" spans="1:17" x14ac:dyDescent="0.15">
      <c r="A51" s="577">
        <v>50</v>
      </c>
      <c r="B51" s="577" t="str">
        <f>_xlfn.XLOOKUP($A51,'専門家一覧(別添３)'!$B$9:$B$284,'専門家一覧(別添３)'!C$9:C$284,"",0)</f>
        <v/>
      </c>
      <c r="C51" s="577" t="str">
        <f>_xlfn.XLOOKUP($A51,'専門家一覧(別添３)'!$B$9:$B$284,'専門家一覧(別添３)'!D$9:D$284,"",0)</f>
        <v/>
      </c>
      <c r="D51" s="577" t="str">
        <f>_xlfn.XLOOKUP($A51,'専門家一覧(別添３)'!$B$9:$B$284,'専門家一覧(別添３)'!E$9:E$284,"",0)</f>
        <v/>
      </c>
      <c r="E51" s="577" t="str">
        <f>_xlfn.XLOOKUP($A51,'専門家一覧(別添３)'!$B$9:$B$284,'専門家一覧(別添３)'!F$9:F$284,"",0)</f>
        <v/>
      </c>
      <c r="F51" s="577" t="str">
        <f>_xlfn.XLOOKUP($A51,'専門家一覧(別添３)'!$B$9:$B$284,'専門家一覧(別添３)'!G$9:G$284,"",0)</f>
        <v/>
      </c>
      <c r="G51" s="577" t="str">
        <f>_xlfn.XLOOKUP($A51,'専門家一覧(別添３)'!$B$9:$B$284,'専門家一覧(別添３)'!H$9:H$284,"",0)</f>
        <v/>
      </c>
      <c r="H51" s="577" t="str">
        <f>_xlfn.XLOOKUP($A51,'専門家一覧(別添３)'!$B$9:$B$284,'専門家一覧(別添３)'!I$9:I$284,"",0)</f>
        <v/>
      </c>
      <c r="I51" s="577">
        <f>'専門家一覧(別添３)'!J255</f>
        <v>0</v>
      </c>
      <c r="J51" s="577">
        <f>'専門家一覧(別添３)'!J256</f>
        <v>0</v>
      </c>
      <c r="K51" s="577">
        <f>'専門家一覧(別添３)'!J257</f>
        <v>0</v>
      </c>
      <c r="L51" s="577">
        <f>'専門家一覧(別添３)'!J259</f>
        <v>0</v>
      </c>
      <c r="M51" s="577" t="str">
        <f>_xlfn.XLOOKUP($A51,'専門家一覧(別添３)'!$B$9:$B$284,'専門家一覧(別添３)'!K$9:K$284,"",0)</f>
        <v/>
      </c>
      <c r="N51" s="577">
        <f>'専門家一覧(別添３)'!L255</f>
        <v>0</v>
      </c>
      <c r="O51" s="577">
        <f>'専門家一覧(別添３)'!L256</f>
        <v>0</v>
      </c>
      <c r="P51" s="577">
        <f>'専門家一覧(別添３)'!L257</f>
        <v>0</v>
      </c>
      <c r="Q51" s="577">
        <f>'専門家一覧(別添３)'!L259</f>
        <v>0</v>
      </c>
    </row>
    <row r="52" spans="1:17" x14ac:dyDescent="0.15">
      <c r="A52" s="577">
        <v>51</v>
      </c>
      <c r="B52" s="577" t="str">
        <f>_xlfn.XLOOKUP($A52,'専門家一覧(別添３)'!$B$9:$B$284,'専門家一覧(別添３)'!C$9:C$284,"",0)</f>
        <v/>
      </c>
      <c r="C52" s="577" t="str">
        <f>_xlfn.XLOOKUP($A52,'専門家一覧(別添３)'!$B$9:$B$284,'専門家一覧(別添３)'!D$9:D$284,"",0)</f>
        <v/>
      </c>
      <c r="D52" s="577" t="str">
        <f>_xlfn.XLOOKUP($A52,'専門家一覧(別添３)'!$B$9:$B$284,'専門家一覧(別添３)'!E$9:E$284,"",0)</f>
        <v/>
      </c>
      <c r="E52" s="577" t="str">
        <f>_xlfn.XLOOKUP($A52,'専門家一覧(別添３)'!$B$9:$B$284,'専門家一覧(別添３)'!F$9:F$284,"",0)</f>
        <v/>
      </c>
      <c r="F52" s="577" t="str">
        <f>_xlfn.XLOOKUP($A52,'専門家一覧(別添３)'!$B$9:$B$284,'専門家一覧(別添３)'!G$9:G$284,"",0)</f>
        <v/>
      </c>
      <c r="G52" s="577" t="str">
        <f>_xlfn.XLOOKUP($A52,'専門家一覧(別添３)'!$B$9:$B$284,'専門家一覧(別添３)'!H$9:H$284,"",0)</f>
        <v/>
      </c>
      <c r="H52" s="577" t="str">
        <f>_xlfn.XLOOKUP($A52,'専門家一覧(別添３)'!$B$9:$B$284,'専門家一覧(別添３)'!I$9:I$284,"",0)</f>
        <v/>
      </c>
      <c r="I52" s="577">
        <f>'専門家一覧(別添３)'!J260</f>
        <v>0</v>
      </c>
      <c r="J52" s="577">
        <f>'専門家一覧(別添３)'!J261</f>
        <v>0</v>
      </c>
      <c r="K52" s="577">
        <f>'専門家一覧(別添３)'!J262</f>
        <v>0</v>
      </c>
      <c r="L52" s="577">
        <f>'専門家一覧(別添３)'!J264</f>
        <v>0</v>
      </c>
      <c r="M52" s="577" t="str">
        <f>_xlfn.XLOOKUP($A52,'専門家一覧(別添３)'!$B$9:$B$284,'専門家一覧(別添３)'!K$9:K$284,"",0)</f>
        <v/>
      </c>
      <c r="N52" s="577">
        <f>'専門家一覧(別添３)'!L260</f>
        <v>0</v>
      </c>
      <c r="O52" s="577">
        <f>'専門家一覧(別添３)'!L261</f>
        <v>0</v>
      </c>
      <c r="P52" s="577">
        <f>'専門家一覧(別添３)'!L262</f>
        <v>0</v>
      </c>
      <c r="Q52" s="577">
        <f>'専門家一覧(別添３)'!L264</f>
        <v>0</v>
      </c>
    </row>
    <row r="53" spans="1:17" x14ac:dyDescent="0.15">
      <c r="A53" s="577">
        <v>52</v>
      </c>
      <c r="B53" s="577" t="str">
        <f>_xlfn.XLOOKUP($A53,'専門家一覧(別添３)'!$B$9:$B$284,'専門家一覧(別添３)'!C$9:C$284,"",0)</f>
        <v/>
      </c>
      <c r="C53" s="577" t="str">
        <f>_xlfn.XLOOKUP($A53,'専門家一覧(別添３)'!$B$9:$B$284,'専門家一覧(別添３)'!D$9:D$284,"",0)</f>
        <v/>
      </c>
      <c r="D53" s="577" t="str">
        <f>_xlfn.XLOOKUP($A53,'専門家一覧(別添３)'!$B$9:$B$284,'専門家一覧(別添３)'!E$9:E$284,"",0)</f>
        <v/>
      </c>
      <c r="E53" s="577" t="str">
        <f>_xlfn.XLOOKUP($A53,'専門家一覧(別添３)'!$B$9:$B$284,'専門家一覧(別添３)'!F$9:F$284,"",0)</f>
        <v/>
      </c>
      <c r="F53" s="577" t="str">
        <f>_xlfn.XLOOKUP($A53,'専門家一覧(別添３)'!$B$9:$B$284,'専門家一覧(別添３)'!G$9:G$284,"",0)</f>
        <v/>
      </c>
      <c r="G53" s="577" t="str">
        <f>_xlfn.XLOOKUP($A53,'専門家一覧(別添３)'!$B$9:$B$284,'専門家一覧(別添３)'!H$9:H$284,"",0)</f>
        <v/>
      </c>
      <c r="H53" s="577" t="str">
        <f>_xlfn.XLOOKUP($A53,'専門家一覧(別添３)'!$B$9:$B$284,'専門家一覧(別添３)'!I$9:I$284,"",0)</f>
        <v/>
      </c>
      <c r="I53" s="577">
        <f>'専門家一覧(別添３)'!J265</f>
        <v>0</v>
      </c>
      <c r="J53" s="577">
        <f>'専門家一覧(別添３)'!J266</f>
        <v>0</v>
      </c>
      <c r="K53" s="577">
        <f>'専門家一覧(別添３)'!J267</f>
        <v>0</v>
      </c>
      <c r="L53" s="577">
        <f>'専門家一覧(別添３)'!J269</f>
        <v>0</v>
      </c>
      <c r="M53" s="577" t="str">
        <f>_xlfn.XLOOKUP($A53,'専門家一覧(別添３)'!$B$9:$B$284,'専門家一覧(別添３)'!K$9:K$284,"",0)</f>
        <v/>
      </c>
      <c r="N53" s="577">
        <f>'専門家一覧(別添３)'!L265</f>
        <v>0</v>
      </c>
      <c r="O53" s="577">
        <f>'専門家一覧(別添３)'!L266</f>
        <v>0</v>
      </c>
      <c r="P53" s="577">
        <f>'専門家一覧(別添３)'!L267</f>
        <v>0</v>
      </c>
      <c r="Q53" s="577">
        <f>'専門家一覧(別添３)'!L269</f>
        <v>0</v>
      </c>
    </row>
    <row r="54" spans="1:17" x14ac:dyDescent="0.15">
      <c r="A54" s="577">
        <v>53</v>
      </c>
      <c r="B54" s="577" t="str">
        <f>_xlfn.XLOOKUP($A54,'専門家一覧(別添３)'!$B$9:$B$284,'専門家一覧(別添３)'!C$9:C$284,"",0)</f>
        <v/>
      </c>
      <c r="C54" s="577" t="str">
        <f>_xlfn.XLOOKUP($A54,'専門家一覧(別添３)'!$B$9:$B$284,'専門家一覧(別添３)'!D$9:D$284,"",0)</f>
        <v/>
      </c>
      <c r="D54" s="577" t="str">
        <f>_xlfn.XLOOKUP($A54,'専門家一覧(別添３)'!$B$9:$B$284,'専門家一覧(別添３)'!E$9:E$284,"",0)</f>
        <v/>
      </c>
      <c r="E54" s="577" t="str">
        <f>_xlfn.XLOOKUP($A54,'専門家一覧(別添３)'!$B$9:$B$284,'専門家一覧(別添３)'!F$9:F$284,"",0)</f>
        <v/>
      </c>
      <c r="F54" s="577" t="str">
        <f>_xlfn.XLOOKUP($A54,'専門家一覧(別添３)'!$B$9:$B$284,'専門家一覧(別添３)'!G$9:G$284,"",0)</f>
        <v/>
      </c>
      <c r="G54" s="577" t="str">
        <f>_xlfn.XLOOKUP($A54,'専門家一覧(別添３)'!$B$9:$B$284,'専門家一覧(別添３)'!H$9:H$284,"",0)</f>
        <v/>
      </c>
      <c r="H54" s="577" t="str">
        <f>_xlfn.XLOOKUP($A54,'専門家一覧(別添３)'!$B$9:$B$284,'専門家一覧(別添３)'!I$9:I$284,"",0)</f>
        <v/>
      </c>
      <c r="I54" s="577">
        <f>'専門家一覧(別添３)'!J270</f>
        <v>0</v>
      </c>
      <c r="J54" s="577">
        <f>'専門家一覧(別添３)'!J271</f>
        <v>0</v>
      </c>
      <c r="K54" s="577">
        <f>'専門家一覧(別添３)'!J272</f>
        <v>0</v>
      </c>
      <c r="L54" s="577">
        <f>'専門家一覧(別添３)'!J274</f>
        <v>0</v>
      </c>
      <c r="M54" s="577" t="str">
        <f>_xlfn.XLOOKUP($A54,'専門家一覧(別添３)'!$B$9:$B$284,'専門家一覧(別添３)'!K$9:K$284,"",0)</f>
        <v/>
      </c>
      <c r="N54" s="577">
        <f>'専門家一覧(別添３)'!L270</f>
        <v>0</v>
      </c>
      <c r="O54" s="577">
        <f>'専門家一覧(別添３)'!L271</f>
        <v>0</v>
      </c>
      <c r="P54" s="577">
        <f>'専門家一覧(別添３)'!L272</f>
        <v>0</v>
      </c>
      <c r="Q54" s="577">
        <f>'専門家一覧(別添３)'!L274</f>
        <v>0</v>
      </c>
    </row>
    <row r="55" spans="1:17" x14ac:dyDescent="0.15">
      <c r="A55" s="577">
        <v>54</v>
      </c>
      <c r="B55" s="577" t="str">
        <f>_xlfn.XLOOKUP($A55,'専門家一覧(別添３)'!$B$9:$B$284,'専門家一覧(別添３)'!C$9:C$284,"",0)</f>
        <v/>
      </c>
      <c r="C55" s="577" t="str">
        <f>_xlfn.XLOOKUP($A55,'専門家一覧(別添３)'!$B$9:$B$284,'専門家一覧(別添３)'!D$9:D$284,"",0)</f>
        <v/>
      </c>
      <c r="D55" s="577" t="str">
        <f>_xlfn.XLOOKUP($A55,'専門家一覧(別添３)'!$B$9:$B$284,'専門家一覧(別添３)'!E$9:E$284,"",0)</f>
        <v/>
      </c>
      <c r="E55" s="577" t="str">
        <f>_xlfn.XLOOKUP($A55,'専門家一覧(別添３)'!$B$9:$B$284,'専門家一覧(別添３)'!F$9:F$284,"",0)</f>
        <v/>
      </c>
      <c r="F55" s="577" t="str">
        <f>_xlfn.XLOOKUP($A55,'専門家一覧(別添３)'!$B$9:$B$284,'専門家一覧(別添３)'!G$9:G$284,"",0)</f>
        <v/>
      </c>
      <c r="G55" s="577" t="str">
        <f>_xlfn.XLOOKUP($A55,'専門家一覧(別添３)'!$B$9:$B$284,'専門家一覧(別添３)'!H$9:H$284,"",0)</f>
        <v/>
      </c>
      <c r="H55" s="577" t="str">
        <f>_xlfn.XLOOKUP($A55,'専門家一覧(別添３)'!$B$9:$B$284,'専門家一覧(別添３)'!I$9:I$284,"",0)</f>
        <v/>
      </c>
      <c r="I55" s="577">
        <f>'専門家一覧(別添３)'!J275</f>
        <v>0</v>
      </c>
      <c r="J55" s="577">
        <f>'専門家一覧(別添３)'!J276</f>
        <v>0</v>
      </c>
      <c r="K55" s="577">
        <f>'専門家一覧(別添３)'!J277</f>
        <v>0</v>
      </c>
      <c r="L55" s="577">
        <f>'専門家一覧(別添３)'!J279</f>
        <v>0</v>
      </c>
      <c r="M55" s="577" t="str">
        <f>_xlfn.XLOOKUP($A55,'専門家一覧(別添３)'!$B$9:$B$284,'専門家一覧(別添３)'!K$9:K$284,"",0)</f>
        <v/>
      </c>
      <c r="N55" s="577">
        <f>'専門家一覧(別添３)'!L275</f>
        <v>0</v>
      </c>
      <c r="O55" s="577">
        <f>'専門家一覧(別添３)'!L276</f>
        <v>0</v>
      </c>
      <c r="P55" s="577">
        <f>'専門家一覧(別添３)'!L277</f>
        <v>0</v>
      </c>
      <c r="Q55" s="577">
        <f>'専門家一覧(別添３)'!L279</f>
        <v>0</v>
      </c>
    </row>
    <row r="56" spans="1:17" x14ac:dyDescent="0.15">
      <c r="A56" s="577">
        <v>55</v>
      </c>
      <c r="B56" s="577" t="str">
        <f>_xlfn.XLOOKUP($A56,'専門家一覧(別添３)'!$B$9:$B$284,'専門家一覧(別添３)'!C$9:C$284,"",0)</f>
        <v/>
      </c>
      <c r="C56" s="577" t="str">
        <f>_xlfn.XLOOKUP($A56,'専門家一覧(別添３)'!$B$9:$B$284,'専門家一覧(別添３)'!D$9:D$284,"",0)</f>
        <v/>
      </c>
      <c r="D56" s="577" t="str">
        <f>_xlfn.XLOOKUP($A56,'専門家一覧(別添３)'!$B$9:$B$284,'専門家一覧(別添３)'!E$9:E$284,"",0)</f>
        <v/>
      </c>
      <c r="E56" s="577" t="str">
        <f>_xlfn.XLOOKUP($A56,'専門家一覧(別添３)'!$B$9:$B$284,'専門家一覧(別添３)'!F$9:F$284,"",0)</f>
        <v/>
      </c>
      <c r="F56" s="577" t="str">
        <f>_xlfn.XLOOKUP($A56,'専門家一覧(別添３)'!$B$9:$B$284,'専門家一覧(別添３)'!G$9:G$284,"",0)</f>
        <v/>
      </c>
      <c r="G56" s="577" t="str">
        <f>_xlfn.XLOOKUP($A56,'専門家一覧(別添３)'!$B$9:$B$284,'専門家一覧(別添３)'!H$9:H$284,"",0)</f>
        <v/>
      </c>
      <c r="H56" s="577" t="str">
        <f>_xlfn.XLOOKUP($A56,'専門家一覧(別添３)'!$B$9:$B$284,'専門家一覧(別添３)'!I$9:I$284,"",0)</f>
        <v/>
      </c>
      <c r="I56" s="577">
        <f>'専門家一覧(別添３)'!J280</f>
        <v>0</v>
      </c>
      <c r="J56" s="577">
        <f>'専門家一覧(別添３)'!J281</f>
        <v>0</v>
      </c>
      <c r="K56" s="577">
        <f>'専門家一覧(別添３)'!J282</f>
        <v>0</v>
      </c>
      <c r="L56" s="577">
        <f>'専門家一覧(別添３)'!J284</f>
        <v>0</v>
      </c>
      <c r="M56" s="577" t="str">
        <f>_xlfn.XLOOKUP($A56,'専門家一覧(別添３)'!$B$9:$B$284,'専門家一覧(別添３)'!K$9:K$284,"",0)</f>
        <v/>
      </c>
      <c r="N56" s="577">
        <f>'専門家一覧(別添３)'!L280</f>
        <v>0</v>
      </c>
      <c r="O56" s="577">
        <f>'専門家一覧(別添３)'!L281</f>
        <v>0</v>
      </c>
      <c r="P56" s="577">
        <f>'専門家一覧(別添３)'!L282</f>
        <v>0</v>
      </c>
      <c r="Q56" s="577">
        <f>'専門家一覧(別添３)'!L284</f>
        <v>0</v>
      </c>
    </row>
    <row r="57" spans="1:17" x14ac:dyDescent="0.15">
      <c r="A57" s="577">
        <v>56</v>
      </c>
      <c r="B57" s="577" t="str">
        <f>_xlfn.XLOOKUP($A57,'専門家一覧(別添３)'!$B$9:$B$284,'専門家一覧(別添３)'!C$9:C$284,"",0)</f>
        <v/>
      </c>
      <c r="C57" s="577" t="str">
        <f>_xlfn.XLOOKUP($A57,'専門家一覧(別添３)'!$B$9:$B$284,'専門家一覧(別添３)'!D$9:D$284,"",0)</f>
        <v/>
      </c>
      <c r="D57" s="577" t="str">
        <f>_xlfn.XLOOKUP($A57,'専門家一覧(別添３)'!$B$9:$B$284,'専門家一覧(別添３)'!E$9:E$284,"",0)</f>
        <v/>
      </c>
      <c r="E57" s="577" t="str">
        <f>_xlfn.XLOOKUP($A57,'専門家一覧(別添３)'!$B$9:$B$284,'専門家一覧(別添３)'!F$9:F$284,"",0)</f>
        <v/>
      </c>
      <c r="F57" s="577" t="str">
        <f>_xlfn.XLOOKUP($A57,'専門家一覧(別添３)'!$B$9:$B$284,'専門家一覧(別添３)'!G$9:G$284,"",0)</f>
        <v/>
      </c>
      <c r="G57" s="577" t="str">
        <f>_xlfn.XLOOKUP($A57,'専門家一覧(別添３)'!$B$9:$B$284,'専門家一覧(別添３)'!H$9:H$284,"",0)</f>
        <v/>
      </c>
      <c r="H57" s="577" t="str">
        <f>_xlfn.XLOOKUP($A57,'専門家一覧(別添３)'!$B$9:$B$284,'専門家一覧(別添３)'!I$9:I$284,"",0)</f>
        <v/>
      </c>
      <c r="I57" s="577">
        <f>'専門家一覧(別添３)'!J285</f>
        <v>0</v>
      </c>
      <c r="J57" s="577">
        <f>'専門家一覧(別添３)'!J286</f>
        <v>0</v>
      </c>
      <c r="K57" s="577">
        <f>'専門家一覧(別添３)'!J287</f>
        <v>0</v>
      </c>
      <c r="L57" s="577">
        <f>'専門家一覧(別添３)'!J289</f>
        <v>0</v>
      </c>
      <c r="M57" s="577" t="str">
        <f>_xlfn.XLOOKUP($A57,'専門家一覧(別添３)'!$B$9:$B$284,'専門家一覧(別添３)'!K$9:K$284,"",0)</f>
        <v/>
      </c>
      <c r="N57" s="577">
        <f>'専門家一覧(別添３)'!L285</f>
        <v>0</v>
      </c>
      <c r="O57" s="577">
        <f>'専門家一覧(別添３)'!L286</f>
        <v>0</v>
      </c>
      <c r="P57" s="577">
        <f>'専門家一覧(別添３)'!L287</f>
        <v>0</v>
      </c>
      <c r="Q57" s="577">
        <f>'専門家一覧(別添３)'!L289</f>
        <v>0</v>
      </c>
    </row>
  </sheetData>
  <phoneticPr fontId="1"/>
  <conditionalFormatting sqref="G1">
    <cfRule type="containsBlanks" dxfId="33" priority="3">
      <formula>LEN(TRIM(G1))=0</formula>
    </cfRule>
  </conditionalFormatting>
  <conditionalFormatting sqref="D1">
    <cfRule type="containsBlanks" dxfId="32" priority="7">
      <formula>LEN(TRIM(D1))=0</formula>
    </cfRule>
  </conditionalFormatting>
  <conditionalFormatting sqref="D1">
    <cfRule type="containsBlanks" dxfId="31" priority="6">
      <formula>LEN(TRIM(D1))=0</formula>
    </cfRule>
  </conditionalFormatting>
  <conditionalFormatting sqref="D1">
    <cfRule type="containsBlanks" dxfId="30" priority="5">
      <formula>LEN(TRIM(D1))=0</formula>
    </cfRule>
  </conditionalFormatting>
  <conditionalFormatting sqref="G1">
    <cfRule type="containsBlanks" dxfId="29" priority="4">
      <formula>LEN(TRIM(G1))=0</formula>
    </cfRule>
  </conditionalFormatting>
  <conditionalFormatting sqref="H1">
    <cfRule type="containsBlanks" dxfId="28" priority="2">
      <formula>LEN(TRIM(H1))=0</formula>
    </cfRule>
  </conditionalFormatting>
  <conditionalFormatting sqref="H1">
    <cfRule type="containsBlanks" dxfId="27" priority="1">
      <formula>LEN(TRIM(H1))=0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3105A-D68C-47CC-9B6E-3FE7CC980ACD}">
  <sheetPr codeName="Sheet14">
    <tabColor theme="8" tint="0.39997558519241921"/>
  </sheetPr>
  <dimension ref="A1:X47"/>
  <sheetViews>
    <sheetView showGridLines="0" zoomScale="85" zoomScaleNormal="85" zoomScaleSheetLayoutView="70" workbookViewId="0"/>
  </sheetViews>
  <sheetFormatPr defaultColWidth="8.875" defaultRowHeight="15.75" customHeight="1" x14ac:dyDescent="0.15"/>
  <cols>
    <col min="1" max="1" width="1.375" style="151" customWidth="1"/>
    <col min="2" max="2" width="5.25" style="151" customWidth="1"/>
    <col min="3" max="3" width="11.875" style="151" customWidth="1"/>
    <col min="4" max="4" width="25.25" style="151" bestFit="1" customWidth="1"/>
    <col min="5" max="5" width="15.625" style="151" customWidth="1"/>
    <col min="6" max="6" width="10" style="151" bestFit="1" customWidth="1"/>
    <col min="7" max="7" width="34.875" style="151" customWidth="1"/>
    <col min="8" max="8" width="15.625" style="303" customWidth="1"/>
    <col min="9" max="9" width="12.125" style="151" bestFit="1" customWidth="1"/>
    <col min="10" max="10" width="15.625" style="98" customWidth="1"/>
    <col min="11" max="11" width="1.5" style="151" customWidth="1"/>
    <col min="12" max="24" width="8.875" style="122"/>
    <col min="25" max="16384" width="8.875" style="151"/>
  </cols>
  <sheetData>
    <row r="1" spans="1:24" ht="51" customHeight="1" x14ac:dyDescent="0.15"/>
    <row r="2" spans="1:24" ht="15.75" customHeight="1" x14ac:dyDescent="0.15">
      <c r="B2" s="100" t="s">
        <v>199</v>
      </c>
      <c r="C2" s="101"/>
      <c r="D2" s="152"/>
      <c r="E2" s="152"/>
      <c r="F2" s="152"/>
      <c r="G2" s="152"/>
      <c r="J2" s="269"/>
      <c r="R2" s="151"/>
      <c r="S2" s="151"/>
      <c r="T2" s="151"/>
      <c r="U2" s="151"/>
      <c r="V2" s="151"/>
      <c r="W2" s="151"/>
      <c r="X2" s="151"/>
    </row>
    <row r="3" spans="1:24" s="153" customFormat="1" ht="30" customHeight="1" x14ac:dyDescent="0.15">
      <c r="B3" s="102" t="s">
        <v>296</v>
      </c>
      <c r="C3" s="103"/>
      <c r="D3" s="154"/>
      <c r="E3" s="154"/>
      <c r="F3" s="154"/>
      <c r="G3" s="154"/>
      <c r="H3" s="304"/>
      <c r="J3" s="270"/>
      <c r="L3" s="117"/>
      <c r="M3" s="117"/>
      <c r="N3" s="117"/>
      <c r="O3" s="117"/>
      <c r="P3" s="117"/>
      <c r="Q3" s="117"/>
    </row>
    <row r="4" spans="1:24" ht="27" customHeight="1" x14ac:dyDescent="0.15">
      <c r="B4" s="420" t="s">
        <v>372</v>
      </c>
      <c r="C4" s="384"/>
      <c r="D4" s="384"/>
      <c r="E4" s="384"/>
      <c r="F4" s="172"/>
      <c r="G4" s="172"/>
      <c r="H4" s="305"/>
      <c r="I4" s="311" t="s">
        <v>333</v>
      </c>
      <c r="J4" s="312">
        <f>COUNTIF($D$13:$D$42,"*未定*")</f>
        <v>0</v>
      </c>
    </row>
    <row r="5" spans="1:24" s="153" customFormat="1" ht="27" customHeight="1" x14ac:dyDescent="0.15">
      <c r="B5" s="298" t="s">
        <v>334</v>
      </c>
      <c r="C5" s="172"/>
      <c r="D5" s="172"/>
      <c r="E5" s="172"/>
      <c r="F5" s="172"/>
      <c r="G5" s="172"/>
      <c r="H5" s="305"/>
      <c r="I5" s="311" t="s">
        <v>340</v>
      </c>
      <c r="J5" s="312">
        <f>COUNTIF($D$13:$D$42,"&lt;&gt;")</f>
        <v>0</v>
      </c>
      <c r="L5" s="994" t="s">
        <v>2</v>
      </c>
      <c r="M5" s="995"/>
      <c r="N5" s="995"/>
      <c r="O5" s="995"/>
      <c r="P5" s="995"/>
      <c r="Q5" s="995"/>
      <c r="R5" s="995"/>
      <c r="S5" s="995"/>
      <c r="T5" s="995"/>
      <c r="U5" s="995"/>
      <c r="V5" s="995"/>
      <c r="W5" s="995"/>
      <c r="X5" s="996"/>
    </row>
    <row r="6" spans="1:24" s="153" customFormat="1" ht="27.75" customHeight="1" x14ac:dyDescent="0.15">
      <c r="B6" s="1006" t="s">
        <v>25</v>
      </c>
      <c r="C6" s="1007"/>
      <c r="D6" s="1020">
        <f>'補助事業概要説明書(別添１)１～２'!$E$6</f>
        <v>0</v>
      </c>
      <c r="E6" s="1020"/>
      <c r="F6" s="1020"/>
      <c r="G6" s="1020"/>
      <c r="H6" s="305"/>
      <c r="I6" s="311" t="s">
        <v>341</v>
      </c>
      <c r="J6" s="313" t="str">
        <f>IFERROR(J4/J5,"0")</f>
        <v>0</v>
      </c>
      <c r="L6" s="997" t="s">
        <v>534</v>
      </c>
      <c r="M6" s="998"/>
      <c r="N6" s="998"/>
      <c r="O6" s="998"/>
      <c r="P6" s="998"/>
      <c r="Q6" s="998"/>
      <c r="R6" s="998"/>
      <c r="S6" s="998"/>
      <c r="T6" s="998"/>
      <c r="U6" s="998"/>
      <c r="V6" s="998"/>
      <c r="W6" s="998"/>
      <c r="X6" s="999"/>
    </row>
    <row r="7" spans="1:24" s="302" customFormat="1" ht="9.75" customHeight="1" x14ac:dyDescent="0.15">
      <c r="B7" s="280"/>
      <c r="C7" s="281"/>
      <c r="D7" s="282"/>
      <c r="E7" s="282"/>
      <c r="F7" s="282"/>
      <c r="G7" s="282"/>
      <c r="H7" s="306"/>
      <c r="I7" s="279"/>
      <c r="J7" s="301"/>
      <c r="L7" s="300"/>
      <c r="M7" s="300"/>
      <c r="N7" s="300"/>
      <c r="O7" s="300"/>
      <c r="P7" s="300"/>
      <c r="Q7" s="300"/>
      <c r="R7" s="300"/>
      <c r="S7" s="300"/>
      <c r="T7" s="300"/>
      <c r="U7" s="300"/>
      <c r="V7" s="300"/>
      <c r="W7" s="300"/>
      <c r="X7" s="300"/>
    </row>
    <row r="8" spans="1:24" s="299" customFormat="1" ht="27.75" customHeight="1" x14ac:dyDescent="0.15">
      <c r="B8" s="1021" t="s">
        <v>335</v>
      </c>
      <c r="C8" s="1021"/>
      <c r="D8" s="1001" t="s">
        <v>336</v>
      </c>
      <c r="E8" s="1002"/>
      <c r="F8" s="1000" t="s">
        <v>337</v>
      </c>
      <c r="G8" s="1000"/>
      <c r="H8" s="307"/>
      <c r="I8" s="300"/>
      <c r="J8" s="300"/>
      <c r="K8" s="300"/>
      <c r="L8" s="300"/>
      <c r="M8" s="300"/>
      <c r="N8" s="300"/>
      <c r="O8" s="300"/>
      <c r="P8" s="300"/>
      <c r="Q8" s="300"/>
      <c r="R8" s="300"/>
      <c r="S8" s="300"/>
      <c r="T8" s="300"/>
      <c r="U8" s="300"/>
    </row>
    <row r="9" spans="1:24" s="299" customFormat="1" ht="27.75" customHeight="1" x14ac:dyDescent="0.15">
      <c r="B9" s="1021"/>
      <c r="C9" s="1021"/>
      <c r="D9" s="1001" t="s">
        <v>338</v>
      </c>
      <c r="E9" s="1002"/>
      <c r="F9" s="1000" t="s">
        <v>339</v>
      </c>
      <c r="G9" s="1000"/>
      <c r="H9" s="307"/>
      <c r="I9" s="300"/>
      <c r="J9" s="300"/>
      <c r="K9" s="300"/>
      <c r="L9" s="300"/>
      <c r="M9" s="300"/>
      <c r="N9" s="300"/>
      <c r="O9" s="300"/>
      <c r="P9" s="300"/>
      <c r="Q9" s="300"/>
      <c r="R9" s="300"/>
      <c r="S9" s="300"/>
      <c r="T9" s="300"/>
      <c r="U9" s="300"/>
    </row>
    <row r="10" spans="1:24" s="153" customFormat="1" ht="24.95" customHeight="1" x14ac:dyDescent="0.15">
      <c r="B10" s="155"/>
      <c r="C10" s="155"/>
      <c r="D10" s="155"/>
      <c r="E10" s="155"/>
      <c r="F10" s="104" t="s">
        <v>30</v>
      </c>
      <c r="H10" s="308"/>
      <c r="I10" s="283"/>
      <c r="J10" s="99"/>
      <c r="L10" s="1003" t="s">
        <v>2</v>
      </c>
      <c r="M10" s="1004"/>
      <c r="N10" s="1004"/>
      <c r="O10" s="1004"/>
      <c r="P10" s="1004"/>
      <c r="Q10" s="1004"/>
      <c r="R10" s="1004"/>
      <c r="S10" s="1004"/>
      <c r="T10" s="1004"/>
      <c r="U10" s="1004"/>
      <c r="V10" s="1004"/>
      <c r="W10" s="1004"/>
      <c r="X10" s="1005"/>
    </row>
    <row r="11" spans="1:24" s="153" customFormat="1" ht="17.25" customHeight="1" x14ac:dyDescent="0.15">
      <c r="B11" s="1008" t="s">
        <v>218</v>
      </c>
      <c r="C11" s="1008" t="s">
        <v>143</v>
      </c>
      <c r="D11" s="1008" t="s">
        <v>297</v>
      </c>
      <c r="E11" s="1016" t="s">
        <v>29</v>
      </c>
      <c r="F11" s="885" t="s">
        <v>26</v>
      </c>
      <c r="G11" s="887"/>
      <c r="H11" s="1018" t="s">
        <v>28</v>
      </c>
      <c r="I11" s="1008" t="s">
        <v>295</v>
      </c>
      <c r="J11" s="1016" t="s">
        <v>88</v>
      </c>
      <c r="L11" s="1010" t="s">
        <v>159</v>
      </c>
      <c r="M11" s="1011"/>
      <c r="N11" s="1011"/>
      <c r="O11" s="1011"/>
      <c r="P11" s="1011"/>
      <c r="Q11" s="1011"/>
      <c r="R11" s="1011"/>
      <c r="S11" s="1011"/>
      <c r="T11" s="1011"/>
      <c r="U11" s="1011"/>
      <c r="V11" s="1011"/>
      <c r="W11" s="1011"/>
      <c r="X11" s="1012"/>
    </row>
    <row r="12" spans="1:24" s="153" customFormat="1" ht="16.5" customHeight="1" x14ac:dyDescent="0.15">
      <c r="B12" s="1009"/>
      <c r="C12" s="1009"/>
      <c r="D12" s="1009"/>
      <c r="E12" s="1017"/>
      <c r="F12" s="105" t="s">
        <v>74</v>
      </c>
      <c r="G12" s="106" t="s">
        <v>75</v>
      </c>
      <c r="H12" s="1019"/>
      <c r="I12" s="1017"/>
      <c r="J12" s="1017"/>
      <c r="L12" s="1013"/>
      <c r="M12" s="1014"/>
      <c r="N12" s="1014"/>
      <c r="O12" s="1014"/>
      <c r="P12" s="1014"/>
      <c r="Q12" s="1014"/>
      <c r="R12" s="1014"/>
      <c r="S12" s="1014"/>
      <c r="T12" s="1014"/>
      <c r="U12" s="1014"/>
      <c r="V12" s="1014"/>
      <c r="W12" s="1014"/>
      <c r="X12" s="1015"/>
    </row>
    <row r="13" spans="1:24" s="99" customFormat="1" ht="30" customHeight="1" x14ac:dyDescent="0.15">
      <c r="A13" s="107"/>
      <c r="B13" s="234">
        <v>1</v>
      </c>
      <c r="C13" s="360"/>
      <c r="D13" s="173"/>
      <c r="E13" s="284"/>
      <c r="F13" s="285"/>
      <c r="G13" s="108"/>
      <c r="H13" s="309"/>
      <c r="I13" s="286"/>
      <c r="J13" s="284"/>
      <c r="L13" s="224" t="s">
        <v>397</v>
      </c>
      <c r="M13" s="225"/>
      <c r="N13" s="225"/>
      <c r="O13" s="225"/>
      <c r="P13" s="225"/>
      <c r="Q13" s="225"/>
      <c r="R13" s="225"/>
      <c r="S13" s="225"/>
      <c r="T13" s="225"/>
      <c r="U13" s="225"/>
      <c r="V13" s="225"/>
      <c r="W13" s="225"/>
      <c r="X13" s="226"/>
    </row>
    <row r="14" spans="1:24" s="99" customFormat="1" ht="30" customHeight="1" x14ac:dyDescent="0.15">
      <c r="A14" s="109"/>
      <c r="B14" s="234">
        <v>2</v>
      </c>
      <c r="C14" s="360"/>
      <c r="D14" s="173"/>
      <c r="E14" s="284"/>
      <c r="F14" s="285"/>
      <c r="G14" s="108"/>
      <c r="H14" s="309"/>
      <c r="I14" s="286"/>
      <c r="J14" s="284"/>
      <c r="L14" s="224"/>
      <c r="M14" s="225"/>
      <c r="N14" s="225"/>
      <c r="O14" s="225"/>
      <c r="P14" s="225"/>
      <c r="Q14" s="225"/>
      <c r="R14" s="225"/>
      <c r="S14" s="225"/>
      <c r="T14" s="225"/>
      <c r="U14" s="225"/>
      <c r="V14" s="225"/>
      <c r="W14" s="225"/>
      <c r="X14" s="226"/>
    </row>
    <row r="15" spans="1:24" s="99" customFormat="1" ht="30" customHeight="1" x14ac:dyDescent="0.15">
      <c r="A15" s="109"/>
      <c r="B15" s="234">
        <v>3</v>
      </c>
      <c r="C15" s="360"/>
      <c r="D15" s="173"/>
      <c r="E15" s="284"/>
      <c r="F15" s="285"/>
      <c r="G15" s="108"/>
      <c r="H15" s="309"/>
      <c r="I15" s="286"/>
      <c r="J15" s="284"/>
      <c r="L15" s="224"/>
      <c r="M15" s="225"/>
      <c r="N15" s="225"/>
      <c r="O15" s="225"/>
      <c r="P15" s="225"/>
      <c r="Q15" s="225"/>
      <c r="R15" s="225"/>
      <c r="S15" s="225"/>
      <c r="T15" s="225"/>
      <c r="U15" s="225"/>
      <c r="V15" s="225"/>
      <c r="W15" s="225"/>
      <c r="X15" s="226"/>
    </row>
    <row r="16" spans="1:24" s="99" customFormat="1" ht="30" customHeight="1" x14ac:dyDescent="0.15">
      <c r="A16" s="109"/>
      <c r="B16" s="234">
        <v>4</v>
      </c>
      <c r="C16" s="360"/>
      <c r="D16" s="173"/>
      <c r="E16" s="284"/>
      <c r="F16" s="285"/>
      <c r="G16" s="108"/>
      <c r="H16" s="309"/>
      <c r="I16" s="286"/>
      <c r="J16" s="284"/>
      <c r="L16" s="224"/>
      <c r="M16" s="225"/>
      <c r="N16" s="225"/>
      <c r="O16" s="225"/>
      <c r="P16" s="225"/>
      <c r="Q16" s="225"/>
      <c r="R16" s="225"/>
      <c r="S16" s="225"/>
      <c r="T16" s="235"/>
      <c r="U16" s="236"/>
      <c r="V16" s="225"/>
      <c r="W16" s="225"/>
      <c r="X16" s="226"/>
    </row>
    <row r="17" spans="1:24" s="99" customFormat="1" ht="30" customHeight="1" x14ac:dyDescent="0.15">
      <c r="A17" s="109"/>
      <c r="B17" s="234">
        <v>5</v>
      </c>
      <c r="C17" s="360"/>
      <c r="D17" s="173"/>
      <c r="E17" s="284"/>
      <c r="F17" s="285"/>
      <c r="G17" s="108"/>
      <c r="H17" s="309"/>
      <c r="I17" s="286"/>
      <c r="J17" s="284"/>
      <c r="L17" s="224"/>
      <c r="M17" s="225"/>
      <c r="N17" s="225"/>
      <c r="O17" s="225"/>
      <c r="P17" s="225"/>
      <c r="Q17" s="225"/>
      <c r="R17" s="225"/>
      <c r="S17" s="225"/>
      <c r="T17" s="225"/>
      <c r="U17" s="225"/>
      <c r="V17" s="225"/>
      <c r="W17" s="225"/>
      <c r="X17" s="226"/>
    </row>
    <row r="18" spans="1:24" s="99" customFormat="1" ht="30" customHeight="1" x14ac:dyDescent="0.15">
      <c r="A18" s="109"/>
      <c r="B18" s="234">
        <v>6</v>
      </c>
      <c r="C18" s="360"/>
      <c r="D18" s="173"/>
      <c r="E18" s="284"/>
      <c r="F18" s="285"/>
      <c r="G18" s="108"/>
      <c r="H18" s="309"/>
      <c r="I18" s="286"/>
      <c r="J18" s="284"/>
      <c r="L18" s="224"/>
      <c r="M18" s="225"/>
      <c r="N18" s="225"/>
      <c r="O18" s="225"/>
      <c r="P18" s="225"/>
      <c r="Q18" s="225"/>
      <c r="R18" s="225"/>
      <c r="S18" s="225"/>
      <c r="T18" s="225"/>
      <c r="U18" s="225"/>
      <c r="V18" s="225"/>
      <c r="W18" s="225"/>
      <c r="X18" s="226"/>
    </row>
    <row r="19" spans="1:24" s="99" customFormat="1" ht="30" customHeight="1" x14ac:dyDescent="0.15">
      <c r="A19" s="109"/>
      <c r="B19" s="234">
        <v>7</v>
      </c>
      <c r="C19" s="360"/>
      <c r="D19" s="173"/>
      <c r="E19" s="284"/>
      <c r="F19" s="285"/>
      <c r="G19" s="108"/>
      <c r="H19" s="309"/>
      <c r="I19" s="286"/>
      <c r="J19" s="284"/>
      <c r="L19" s="224"/>
      <c r="M19" s="225"/>
      <c r="N19" s="225"/>
      <c r="O19" s="225"/>
      <c r="P19" s="225"/>
      <c r="Q19" s="225"/>
      <c r="R19" s="225"/>
      <c r="S19" s="225"/>
      <c r="T19" s="225"/>
      <c r="U19" s="225"/>
      <c r="V19" s="225"/>
      <c r="W19" s="225"/>
      <c r="X19" s="226"/>
    </row>
    <row r="20" spans="1:24" s="99" customFormat="1" ht="30" customHeight="1" x14ac:dyDescent="0.15">
      <c r="A20" s="109"/>
      <c r="B20" s="234">
        <v>8</v>
      </c>
      <c r="C20" s="360"/>
      <c r="D20" s="173"/>
      <c r="E20" s="284"/>
      <c r="F20" s="285"/>
      <c r="G20" s="108"/>
      <c r="H20" s="309"/>
      <c r="I20" s="286"/>
      <c r="J20" s="284"/>
      <c r="L20" s="224"/>
      <c r="M20" s="225"/>
      <c r="N20" s="225"/>
      <c r="O20" s="225"/>
      <c r="P20" s="225"/>
      <c r="Q20" s="225"/>
      <c r="R20" s="225"/>
      <c r="S20" s="225"/>
      <c r="T20" s="225"/>
      <c r="U20" s="225"/>
      <c r="V20" s="225"/>
      <c r="W20" s="225"/>
      <c r="X20" s="226"/>
    </row>
    <row r="21" spans="1:24" s="99" customFormat="1" ht="30" customHeight="1" x14ac:dyDescent="0.15">
      <c r="A21" s="109"/>
      <c r="B21" s="234">
        <v>9</v>
      </c>
      <c r="C21" s="360"/>
      <c r="D21" s="173"/>
      <c r="E21" s="284"/>
      <c r="F21" s="285"/>
      <c r="G21" s="108"/>
      <c r="H21" s="309"/>
      <c r="I21" s="286"/>
      <c r="J21" s="284"/>
      <c r="L21" s="224"/>
      <c r="M21" s="225"/>
      <c r="N21" s="225"/>
      <c r="O21" s="225"/>
      <c r="P21" s="225"/>
      <c r="Q21" s="225"/>
      <c r="R21" s="225"/>
      <c r="S21" s="225"/>
      <c r="T21" s="225"/>
      <c r="U21" s="225"/>
      <c r="V21" s="225"/>
      <c r="W21" s="225"/>
      <c r="X21" s="226"/>
    </row>
    <row r="22" spans="1:24" s="99" customFormat="1" ht="30" customHeight="1" x14ac:dyDescent="0.15">
      <c r="A22" s="109"/>
      <c r="B22" s="234">
        <v>10</v>
      </c>
      <c r="C22" s="360"/>
      <c r="D22" s="173"/>
      <c r="E22" s="284"/>
      <c r="F22" s="285"/>
      <c r="G22" s="108"/>
      <c r="H22" s="309"/>
      <c r="I22" s="286"/>
      <c r="J22" s="284"/>
      <c r="L22" s="224"/>
      <c r="M22" s="225"/>
      <c r="N22" s="225"/>
      <c r="O22" s="225"/>
      <c r="P22" s="225"/>
      <c r="Q22" s="225"/>
      <c r="R22" s="225"/>
      <c r="S22" s="225"/>
      <c r="T22" s="225"/>
      <c r="U22" s="225"/>
      <c r="V22" s="225"/>
      <c r="W22" s="225"/>
      <c r="X22" s="226"/>
    </row>
    <row r="23" spans="1:24" s="99" customFormat="1" ht="30" customHeight="1" x14ac:dyDescent="0.15">
      <c r="A23" s="109"/>
      <c r="B23" s="234">
        <v>11</v>
      </c>
      <c r="C23" s="360"/>
      <c r="D23" s="173"/>
      <c r="E23" s="284"/>
      <c r="F23" s="285"/>
      <c r="G23" s="108"/>
      <c r="H23" s="309"/>
      <c r="I23" s="286"/>
      <c r="J23" s="284"/>
      <c r="L23" s="224"/>
      <c r="M23" s="225"/>
      <c r="N23" s="225"/>
      <c r="O23" s="225"/>
      <c r="P23" s="225"/>
      <c r="Q23" s="225"/>
      <c r="R23" s="225"/>
      <c r="S23" s="225"/>
      <c r="T23" s="225"/>
      <c r="U23" s="225"/>
      <c r="V23" s="225"/>
      <c r="W23" s="225"/>
      <c r="X23" s="226"/>
    </row>
    <row r="24" spans="1:24" s="99" customFormat="1" ht="30" customHeight="1" x14ac:dyDescent="0.15">
      <c r="A24" s="109"/>
      <c r="B24" s="234">
        <v>12</v>
      </c>
      <c r="C24" s="360"/>
      <c r="D24" s="173"/>
      <c r="E24" s="284"/>
      <c r="F24" s="285"/>
      <c r="G24" s="108"/>
      <c r="H24" s="309"/>
      <c r="I24" s="286"/>
      <c r="J24" s="284"/>
      <c r="L24" s="224" t="s">
        <v>398</v>
      </c>
      <c r="M24" s="225"/>
      <c r="N24" s="225"/>
      <c r="O24" s="225"/>
      <c r="P24" s="225"/>
      <c r="Q24" s="225"/>
      <c r="R24" s="225"/>
      <c r="S24" s="225"/>
      <c r="T24" s="225"/>
      <c r="U24" s="225"/>
      <c r="V24" s="225"/>
      <c r="W24" s="225"/>
      <c r="X24" s="226"/>
    </row>
    <row r="25" spans="1:24" s="99" customFormat="1" ht="30" customHeight="1" x14ac:dyDescent="0.15">
      <c r="A25" s="109"/>
      <c r="B25" s="234">
        <v>13</v>
      </c>
      <c r="C25" s="360"/>
      <c r="D25" s="173"/>
      <c r="E25" s="284"/>
      <c r="F25" s="285"/>
      <c r="G25" s="108"/>
      <c r="H25" s="309"/>
      <c r="I25" s="286"/>
      <c r="J25" s="284"/>
      <c r="L25" s="224" t="s">
        <v>269</v>
      </c>
      <c r="M25" s="225"/>
      <c r="N25" s="225"/>
      <c r="O25" s="225"/>
      <c r="P25" s="225"/>
      <c r="Q25" s="225"/>
      <c r="R25" s="225"/>
      <c r="S25" s="225"/>
      <c r="T25" s="225"/>
      <c r="U25" s="225"/>
      <c r="V25" s="225"/>
      <c r="W25" s="225"/>
      <c r="X25" s="226"/>
    </row>
    <row r="26" spans="1:24" s="99" customFormat="1" ht="30" customHeight="1" x14ac:dyDescent="0.15">
      <c r="A26" s="109"/>
      <c r="B26" s="234">
        <v>14</v>
      </c>
      <c r="C26" s="360"/>
      <c r="D26" s="173"/>
      <c r="E26" s="284"/>
      <c r="F26" s="285"/>
      <c r="G26" s="108"/>
      <c r="H26" s="309"/>
      <c r="I26" s="286"/>
      <c r="J26" s="284"/>
      <c r="L26" s="224" t="s">
        <v>123</v>
      </c>
      <c r="M26" s="225"/>
      <c r="N26" s="225"/>
      <c r="O26" s="225"/>
      <c r="P26" s="225"/>
      <c r="Q26" s="225"/>
      <c r="R26" s="225"/>
      <c r="S26" s="225"/>
      <c r="T26" s="225"/>
      <c r="U26" s="225"/>
      <c r="V26" s="225"/>
      <c r="W26" s="225"/>
      <c r="X26" s="226"/>
    </row>
    <row r="27" spans="1:24" s="99" customFormat="1" ht="30" customHeight="1" x14ac:dyDescent="0.15">
      <c r="A27" s="109"/>
      <c r="B27" s="234">
        <v>15</v>
      </c>
      <c r="C27" s="360"/>
      <c r="D27" s="173"/>
      <c r="E27" s="284"/>
      <c r="F27" s="285"/>
      <c r="G27" s="108"/>
      <c r="H27" s="309"/>
      <c r="I27" s="286"/>
      <c r="J27" s="284"/>
      <c r="L27" s="224" t="s">
        <v>156</v>
      </c>
      <c r="M27" s="225"/>
      <c r="N27" s="225"/>
      <c r="O27" s="225"/>
      <c r="P27" s="225"/>
      <c r="Q27" s="225"/>
      <c r="R27" s="225"/>
      <c r="S27" s="225"/>
      <c r="T27" s="225"/>
      <c r="U27" s="225"/>
      <c r="V27" s="225"/>
      <c r="W27" s="225"/>
      <c r="X27" s="226"/>
    </row>
    <row r="28" spans="1:24" s="99" customFormat="1" ht="30" customHeight="1" x14ac:dyDescent="0.15">
      <c r="A28" s="109"/>
      <c r="B28" s="234">
        <v>16</v>
      </c>
      <c r="C28" s="360"/>
      <c r="D28" s="173"/>
      <c r="E28" s="284"/>
      <c r="F28" s="285"/>
      <c r="G28" s="108"/>
      <c r="H28" s="309"/>
      <c r="I28" s="286"/>
      <c r="J28" s="284"/>
      <c r="L28" s="224"/>
      <c r="M28" s="237"/>
      <c r="N28" s="237"/>
      <c r="O28" s="237"/>
      <c r="P28" s="237"/>
      <c r="Q28" s="237"/>
      <c r="R28" s="237"/>
      <c r="S28" s="237"/>
      <c r="T28" s="237"/>
      <c r="U28" s="237"/>
      <c r="V28" s="237"/>
      <c r="W28" s="237"/>
      <c r="X28" s="238"/>
    </row>
    <row r="29" spans="1:24" s="99" customFormat="1" ht="30" customHeight="1" x14ac:dyDescent="0.15">
      <c r="A29" s="109"/>
      <c r="B29" s="234">
        <v>17</v>
      </c>
      <c r="C29" s="360"/>
      <c r="D29" s="173"/>
      <c r="E29" s="284"/>
      <c r="F29" s="285"/>
      <c r="G29" s="108"/>
      <c r="H29" s="309"/>
      <c r="I29" s="286"/>
      <c r="J29" s="284"/>
      <c r="L29" s="223"/>
      <c r="M29" s="232"/>
      <c r="N29" s="232"/>
      <c r="O29" s="232"/>
      <c r="P29" s="232"/>
      <c r="Q29" s="232"/>
      <c r="R29" s="232"/>
      <c r="S29" s="232"/>
      <c r="T29" s="232"/>
      <c r="U29" s="232"/>
      <c r="V29" s="232"/>
      <c r="W29" s="232"/>
      <c r="X29" s="233"/>
    </row>
    <row r="30" spans="1:24" s="99" customFormat="1" ht="30" customHeight="1" x14ac:dyDescent="0.15">
      <c r="A30" s="109"/>
      <c r="B30" s="234">
        <v>18</v>
      </c>
      <c r="C30" s="360"/>
      <c r="D30" s="173"/>
      <c r="E30" s="284"/>
      <c r="F30" s="285"/>
      <c r="G30" s="108"/>
      <c r="H30" s="309"/>
      <c r="I30" s="286"/>
      <c r="J30" s="284"/>
      <c r="L30" s="223"/>
      <c r="M30" s="232"/>
      <c r="N30" s="232"/>
      <c r="O30" s="232"/>
      <c r="P30" s="232"/>
      <c r="Q30" s="232"/>
      <c r="R30" s="232"/>
      <c r="S30" s="232"/>
      <c r="T30" s="232"/>
      <c r="U30" s="232"/>
      <c r="V30" s="232"/>
      <c r="W30" s="232"/>
      <c r="X30" s="233"/>
    </row>
    <row r="31" spans="1:24" s="99" customFormat="1" ht="30" customHeight="1" x14ac:dyDescent="0.15">
      <c r="A31" s="109"/>
      <c r="B31" s="234">
        <v>19</v>
      </c>
      <c r="C31" s="360"/>
      <c r="D31" s="173"/>
      <c r="E31" s="284"/>
      <c r="F31" s="285"/>
      <c r="G31" s="108"/>
      <c r="H31" s="309"/>
      <c r="I31" s="286"/>
      <c r="J31" s="284"/>
      <c r="L31" s="223"/>
      <c r="M31" s="232"/>
      <c r="N31" s="232"/>
      <c r="O31" s="232"/>
      <c r="P31" s="232"/>
      <c r="Q31" s="232"/>
      <c r="R31" s="232"/>
      <c r="S31" s="232"/>
      <c r="T31" s="232"/>
      <c r="U31" s="232"/>
      <c r="V31" s="232"/>
      <c r="W31" s="232"/>
      <c r="X31" s="233"/>
    </row>
    <row r="32" spans="1:24" s="99" customFormat="1" ht="30" customHeight="1" x14ac:dyDescent="0.15">
      <c r="A32" s="109"/>
      <c r="B32" s="234">
        <v>20</v>
      </c>
      <c r="C32" s="360"/>
      <c r="D32" s="173"/>
      <c r="E32" s="284"/>
      <c r="F32" s="285"/>
      <c r="G32" s="108"/>
      <c r="H32" s="309"/>
      <c r="I32" s="286"/>
      <c r="J32" s="284"/>
      <c r="L32" s="223"/>
      <c r="M32" s="232"/>
      <c r="N32" s="232"/>
      <c r="O32" s="232"/>
      <c r="P32" s="232"/>
      <c r="Q32" s="232"/>
      <c r="R32" s="232"/>
      <c r="S32" s="232"/>
      <c r="T32" s="232"/>
      <c r="U32" s="232"/>
      <c r="V32" s="232"/>
      <c r="W32" s="232"/>
      <c r="X32" s="233"/>
    </row>
    <row r="33" spans="1:24" s="99" customFormat="1" ht="30" customHeight="1" x14ac:dyDescent="0.15">
      <c r="A33" s="109"/>
      <c r="B33" s="234">
        <v>21</v>
      </c>
      <c r="C33" s="360"/>
      <c r="D33" s="173"/>
      <c r="E33" s="284"/>
      <c r="F33" s="285"/>
      <c r="G33" s="108"/>
      <c r="H33" s="309"/>
      <c r="I33" s="286"/>
      <c r="J33" s="284"/>
      <c r="L33" s="223"/>
      <c r="M33" s="232"/>
      <c r="N33" s="232"/>
      <c r="O33" s="232"/>
      <c r="P33" s="232"/>
      <c r="Q33" s="232"/>
      <c r="R33" s="232"/>
      <c r="S33" s="232"/>
      <c r="T33" s="232"/>
      <c r="U33" s="232"/>
      <c r="V33" s="232"/>
      <c r="W33" s="232"/>
      <c r="X33" s="233"/>
    </row>
    <row r="34" spans="1:24" s="99" customFormat="1" ht="30" customHeight="1" x14ac:dyDescent="0.15">
      <c r="A34" s="109"/>
      <c r="B34" s="234">
        <v>22</v>
      </c>
      <c r="C34" s="360"/>
      <c r="D34" s="173"/>
      <c r="E34" s="284"/>
      <c r="F34" s="285"/>
      <c r="G34" s="108"/>
      <c r="H34" s="309"/>
      <c r="I34" s="286"/>
      <c r="J34" s="284"/>
      <c r="L34" s="223"/>
      <c r="M34" s="232"/>
      <c r="N34" s="232"/>
      <c r="O34" s="232"/>
      <c r="P34" s="232"/>
      <c r="Q34" s="232"/>
      <c r="R34" s="232"/>
      <c r="S34" s="232"/>
      <c r="T34" s="232"/>
      <c r="U34" s="232"/>
      <c r="V34" s="232"/>
      <c r="W34" s="232"/>
      <c r="X34" s="233"/>
    </row>
    <row r="35" spans="1:24" s="99" customFormat="1" ht="30" customHeight="1" x14ac:dyDescent="0.15">
      <c r="A35" s="109"/>
      <c r="B35" s="234">
        <v>23</v>
      </c>
      <c r="C35" s="360"/>
      <c r="D35" s="173"/>
      <c r="E35" s="284"/>
      <c r="F35" s="285"/>
      <c r="G35" s="108"/>
      <c r="H35" s="309"/>
      <c r="I35" s="286"/>
      <c r="J35" s="284"/>
      <c r="L35" s="223"/>
      <c r="M35" s="232"/>
      <c r="N35" s="232"/>
      <c r="O35" s="232"/>
      <c r="P35" s="232"/>
      <c r="Q35" s="232"/>
      <c r="R35" s="232"/>
      <c r="S35" s="232"/>
      <c r="T35" s="232"/>
      <c r="U35" s="232"/>
      <c r="V35" s="232"/>
      <c r="W35" s="232"/>
      <c r="X35" s="233"/>
    </row>
    <row r="36" spans="1:24" s="99" customFormat="1" ht="30" customHeight="1" x14ac:dyDescent="0.15">
      <c r="A36" s="109"/>
      <c r="B36" s="234">
        <v>24</v>
      </c>
      <c r="C36" s="360"/>
      <c r="D36" s="173"/>
      <c r="E36" s="284"/>
      <c r="F36" s="285"/>
      <c r="G36" s="108"/>
      <c r="H36" s="309"/>
      <c r="I36" s="286"/>
      <c r="J36" s="284"/>
      <c r="L36" s="223"/>
      <c r="M36" s="232"/>
      <c r="N36" s="232"/>
      <c r="O36" s="232"/>
      <c r="P36" s="232"/>
      <c r="Q36" s="232"/>
      <c r="R36" s="232"/>
      <c r="S36" s="232"/>
      <c r="T36" s="232"/>
      <c r="U36" s="232"/>
      <c r="V36" s="232"/>
      <c r="W36" s="232"/>
      <c r="X36" s="233"/>
    </row>
    <row r="37" spans="1:24" s="99" customFormat="1" ht="30" customHeight="1" x14ac:dyDescent="0.15">
      <c r="A37" s="109"/>
      <c r="B37" s="234">
        <v>25</v>
      </c>
      <c r="C37" s="360"/>
      <c r="D37" s="173"/>
      <c r="E37" s="284"/>
      <c r="F37" s="285"/>
      <c r="G37" s="108"/>
      <c r="H37" s="309"/>
      <c r="I37" s="286"/>
      <c r="J37" s="284"/>
      <c r="L37" s="223"/>
      <c r="M37" s="232"/>
      <c r="N37" s="232"/>
      <c r="O37" s="232"/>
      <c r="P37" s="232"/>
      <c r="Q37" s="232"/>
      <c r="R37" s="232"/>
      <c r="S37" s="232"/>
      <c r="T37" s="232"/>
      <c r="U37" s="232"/>
      <c r="V37" s="232"/>
      <c r="W37" s="232"/>
      <c r="X37" s="233"/>
    </row>
    <row r="38" spans="1:24" s="99" customFormat="1" ht="30" customHeight="1" x14ac:dyDescent="0.15">
      <c r="A38" s="109"/>
      <c r="B38" s="234">
        <v>26</v>
      </c>
      <c r="C38" s="360"/>
      <c r="D38" s="173"/>
      <c r="E38" s="284"/>
      <c r="F38" s="285"/>
      <c r="G38" s="108"/>
      <c r="H38" s="309"/>
      <c r="I38" s="286"/>
      <c r="J38" s="284"/>
      <c r="L38" s="223"/>
      <c r="M38" s="232"/>
      <c r="N38" s="232"/>
      <c r="O38" s="232"/>
      <c r="P38" s="232"/>
      <c r="Q38" s="232"/>
      <c r="R38" s="232"/>
      <c r="S38" s="232"/>
      <c r="T38" s="232"/>
      <c r="U38" s="232"/>
      <c r="V38" s="232"/>
      <c r="W38" s="232"/>
      <c r="X38" s="233"/>
    </row>
    <row r="39" spans="1:24" s="99" customFormat="1" ht="30" customHeight="1" x14ac:dyDescent="0.15">
      <c r="A39" s="109"/>
      <c r="B39" s="234">
        <v>27</v>
      </c>
      <c r="C39" s="360"/>
      <c r="D39" s="173"/>
      <c r="E39" s="284"/>
      <c r="F39" s="285"/>
      <c r="G39" s="108"/>
      <c r="H39" s="309"/>
      <c r="I39" s="286"/>
      <c r="J39" s="284"/>
      <c r="L39" s="223"/>
      <c r="M39" s="232"/>
      <c r="N39" s="232"/>
      <c r="O39" s="232"/>
      <c r="P39" s="232"/>
      <c r="Q39" s="232"/>
      <c r="R39" s="232"/>
      <c r="S39" s="232"/>
      <c r="T39" s="232"/>
      <c r="U39" s="232"/>
      <c r="V39" s="232"/>
      <c r="W39" s="232"/>
      <c r="X39" s="233"/>
    </row>
    <row r="40" spans="1:24" s="99" customFormat="1" ht="30" customHeight="1" x14ac:dyDescent="0.15">
      <c r="A40" s="109"/>
      <c r="B40" s="234">
        <v>28</v>
      </c>
      <c r="C40" s="360"/>
      <c r="D40" s="173"/>
      <c r="E40" s="284"/>
      <c r="F40" s="285"/>
      <c r="G40" s="108"/>
      <c r="H40" s="309"/>
      <c r="I40" s="286"/>
      <c r="J40" s="284"/>
      <c r="L40" s="223"/>
      <c r="M40" s="232"/>
      <c r="N40" s="232"/>
      <c r="O40" s="232"/>
      <c r="P40" s="232"/>
      <c r="Q40" s="232"/>
      <c r="R40" s="232"/>
      <c r="S40" s="232"/>
      <c r="T40" s="232"/>
      <c r="U40" s="232"/>
      <c r="V40" s="232"/>
      <c r="W40" s="232"/>
      <c r="X40" s="233"/>
    </row>
    <row r="41" spans="1:24" s="99" customFormat="1" ht="30" customHeight="1" x14ac:dyDescent="0.15">
      <c r="A41" s="109"/>
      <c r="B41" s="234">
        <v>29</v>
      </c>
      <c r="C41" s="360"/>
      <c r="D41" s="173"/>
      <c r="E41" s="284"/>
      <c r="F41" s="285"/>
      <c r="G41" s="108"/>
      <c r="H41" s="309"/>
      <c r="I41" s="286"/>
      <c r="J41" s="284"/>
      <c r="L41" s="224" t="s">
        <v>575</v>
      </c>
      <c r="M41" s="232"/>
      <c r="N41" s="232"/>
      <c r="O41" s="232"/>
      <c r="P41" s="232"/>
      <c r="Q41" s="232"/>
      <c r="R41" s="232"/>
      <c r="S41" s="232"/>
      <c r="T41" s="232"/>
      <c r="U41" s="232"/>
      <c r="V41" s="232"/>
      <c r="W41" s="232"/>
      <c r="X41" s="233"/>
    </row>
    <row r="42" spans="1:24" s="99" customFormat="1" ht="30" customHeight="1" x14ac:dyDescent="0.15">
      <c r="A42" s="109"/>
      <c r="B42" s="362">
        <v>30</v>
      </c>
      <c r="C42" s="363"/>
      <c r="D42" s="364"/>
      <c r="E42" s="365"/>
      <c r="F42" s="366"/>
      <c r="G42" s="367"/>
      <c r="H42" s="368"/>
      <c r="I42" s="369"/>
      <c r="J42" s="365"/>
      <c r="L42" s="239"/>
      <c r="M42" s="240"/>
      <c r="N42" s="240"/>
      <c r="O42" s="240"/>
      <c r="P42" s="240"/>
      <c r="Q42" s="240"/>
      <c r="R42" s="240"/>
      <c r="S42" s="240"/>
      <c r="T42" s="240"/>
      <c r="U42" s="240"/>
      <c r="V42" s="240"/>
      <c r="W42" s="240"/>
      <c r="X42" s="241"/>
    </row>
    <row r="43" spans="1:24" s="153" customFormat="1" ht="6" customHeight="1" x14ac:dyDescent="0.15">
      <c r="B43" s="156"/>
      <c r="C43" s="156"/>
      <c r="D43" s="156"/>
      <c r="E43" s="156"/>
      <c r="F43" s="156"/>
      <c r="G43" s="156"/>
      <c r="H43" s="310"/>
      <c r="I43" s="156"/>
      <c r="J43" s="271"/>
      <c r="L43" s="122"/>
      <c r="M43" s="122"/>
      <c r="N43" s="122"/>
      <c r="O43" s="122"/>
      <c r="P43" s="122"/>
      <c r="Q43" s="122"/>
      <c r="R43" s="122"/>
      <c r="S43" s="122"/>
      <c r="T43" s="122"/>
      <c r="U43" s="122"/>
      <c r="V43" s="122"/>
      <c r="W43" s="122"/>
      <c r="X43" s="122"/>
    </row>
    <row r="44" spans="1:24" s="153" customFormat="1" ht="15.75" customHeight="1" x14ac:dyDescent="0.15">
      <c r="H44" s="304"/>
      <c r="J44" s="99"/>
      <c r="L44" s="122"/>
      <c r="M44" s="122"/>
      <c r="N44" s="122"/>
      <c r="O44" s="122"/>
      <c r="P44" s="122"/>
      <c r="Q44" s="122"/>
      <c r="R44" s="122"/>
      <c r="S44" s="122"/>
      <c r="T44" s="122"/>
      <c r="U44" s="122"/>
      <c r="V44" s="122"/>
      <c r="W44" s="122"/>
      <c r="X44" s="122"/>
    </row>
    <row r="45" spans="1:24" s="153" customFormat="1" ht="15.75" customHeight="1" x14ac:dyDescent="0.15">
      <c r="H45" s="304"/>
      <c r="J45" s="99"/>
      <c r="L45" s="122"/>
      <c r="M45" s="122"/>
      <c r="N45" s="122"/>
      <c r="O45" s="122"/>
      <c r="P45" s="122"/>
      <c r="Q45" s="122"/>
      <c r="R45" s="122"/>
      <c r="S45" s="122"/>
      <c r="T45" s="122"/>
      <c r="U45" s="122"/>
      <c r="V45" s="122"/>
      <c r="W45" s="122"/>
      <c r="X45" s="122"/>
    </row>
    <row r="46" spans="1:24" s="153" customFormat="1" ht="15.75" customHeight="1" x14ac:dyDescent="0.15">
      <c r="H46" s="304"/>
      <c r="J46" s="99"/>
      <c r="L46" s="122"/>
      <c r="M46" s="122"/>
      <c r="N46" s="122"/>
      <c r="O46" s="122"/>
      <c r="P46" s="122"/>
      <c r="Q46" s="122"/>
      <c r="R46" s="122"/>
      <c r="S46" s="122"/>
      <c r="T46" s="122"/>
      <c r="U46" s="122"/>
      <c r="V46" s="122"/>
      <c r="W46" s="122"/>
      <c r="X46" s="122"/>
    </row>
    <row r="47" spans="1:24" s="153" customFormat="1" ht="15.75" customHeight="1" x14ac:dyDescent="0.15">
      <c r="H47" s="304"/>
      <c r="J47" s="99"/>
      <c r="L47" s="122"/>
      <c r="M47" s="122"/>
      <c r="N47" s="122"/>
      <c r="O47" s="122"/>
      <c r="P47" s="122"/>
      <c r="Q47" s="122"/>
      <c r="R47" s="122"/>
      <c r="S47" s="122"/>
      <c r="T47" s="122"/>
      <c r="U47" s="122"/>
      <c r="V47" s="122"/>
      <c r="W47" s="122"/>
      <c r="X47" s="122"/>
    </row>
  </sheetData>
  <sheetProtection algorithmName="SHA-512" hashValue="9mhyCw7AL9/sBcDYLjjXpbTZAKqX9zatDX3iIF/ZzpwWkIW/KMO8c0jmly82COUZhhwNIW71AMIY4z9ZfhE4pA==" saltValue="XELGzAJwI9hLbIEtXcvC2w==" spinCount="100000" sheet="1" objects="1" insertColumns="0" insertRows="0" deleteColumns="0" deleteRows="0"/>
  <mergeCells count="19">
    <mergeCell ref="L10:X10"/>
    <mergeCell ref="B6:C6"/>
    <mergeCell ref="D11:D12"/>
    <mergeCell ref="L11:X12"/>
    <mergeCell ref="B11:B12"/>
    <mergeCell ref="C11:C12"/>
    <mergeCell ref="E11:E12"/>
    <mergeCell ref="F11:G11"/>
    <mergeCell ref="H11:H12"/>
    <mergeCell ref="I11:I12"/>
    <mergeCell ref="J11:J12"/>
    <mergeCell ref="D6:G6"/>
    <mergeCell ref="B8:C9"/>
    <mergeCell ref="F8:G8"/>
    <mergeCell ref="L5:X5"/>
    <mergeCell ref="L6:X6"/>
    <mergeCell ref="F9:G9"/>
    <mergeCell ref="D8:E8"/>
    <mergeCell ref="D9:E9"/>
  </mergeCells>
  <phoneticPr fontId="1"/>
  <conditionalFormatting sqref="D13:J42">
    <cfRule type="containsBlanks" dxfId="26" priority="7">
      <formula>LEN(TRIM(D13))=0</formula>
    </cfRule>
  </conditionalFormatting>
  <conditionalFormatting sqref="D6">
    <cfRule type="cellIs" dxfId="25" priority="5" operator="equal">
      <formula>0</formula>
    </cfRule>
  </conditionalFormatting>
  <conditionalFormatting sqref="D8 F8:F9">
    <cfRule type="cellIs" dxfId="24" priority="3" operator="equal">
      <formula>0</formula>
    </cfRule>
  </conditionalFormatting>
  <conditionalFormatting sqref="D9">
    <cfRule type="cellIs" dxfId="23" priority="2" operator="equal">
      <formula>0</formula>
    </cfRule>
  </conditionalFormatting>
  <conditionalFormatting sqref="C13:C42">
    <cfRule type="containsBlanks" dxfId="22" priority="1">
      <formula>LEN(TRIM(C13))=0</formula>
    </cfRule>
  </conditionalFormatting>
  <dataValidations count="1">
    <dataValidation type="list" allowBlank="1" showInputMessage="1" showErrorMessage="1" promptTitle="下記から番号選択" prompt="1.実施同意が取れている_x000a_2.本事業の説明を行い、実施意向を確認している_x000a_3.近く事業説明を行う予定である_x000a_4.接触を図っている段階である_x000a_" sqref="I13:I42" xr:uid="{1F3BB02F-9DEF-46FA-95E8-7A733EBFBDD1}">
      <formula1>"1,2,3,4"</formula1>
    </dataValidation>
  </dataValidations>
  <pageMargins left="0.74803149606299213" right="0.15748031496062992" top="0.55118110236220474" bottom="0.43307086614173229" header="0.31496062992125984" footer="0.15748031496062992"/>
  <pageSetup paperSize="9" scale="65" fitToHeight="0"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B4A3-4985-4006-A4D7-C89D1F645F54}">
  <sheetPr codeName="Sheet1">
    <tabColor theme="8" tint="0.39997558519241921"/>
  </sheetPr>
  <dimension ref="B4:P407"/>
  <sheetViews>
    <sheetView zoomScaleNormal="100" zoomScaleSheetLayoutView="100" workbookViewId="0"/>
  </sheetViews>
  <sheetFormatPr defaultRowHeight="12" x14ac:dyDescent="0.15"/>
  <cols>
    <col min="1" max="1" width="2.125" style="88" customWidth="1"/>
    <col min="2" max="2" width="21.375" style="88" customWidth="1"/>
    <col min="3" max="3" width="14.125" style="88" customWidth="1"/>
    <col min="4" max="4" width="15.625" style="88" customWidth="1"/>
    <col min="5" max="5" width="26.5" style="242" customWidth="1"/>
    <col min="6" max="6" width="19.125" style="243" customWidth="1"/>
    <col min="7" max="7" width="2.25" style="88" customWidth="1"/>
    <col min="8" max="16384" width="9" style="88"/>
  </cols>
  <sheetData>
    <row r="4" spans="2:16" ht="13.5" customHeight="1" x14ac:dyDescent="0.15">
      <c r="B4" s="209" t="s">
        <v>375</v>
      </c>
    </row>
    <row r="5" spans="2:16" ht="20.100000000000001" customHeight="1" x14ac:dyDescent="0.15">
      <c r="B5" s="244" t="s">
        <v>222</v>
      </c>
      <c r="E5" s="1024" t="s">
        <v>223</v>
      </c>
      <c r="F5" s="1024"/>
      <c r="H5" s="1023" t="s">
        <v>2</v>
      </c>
      <c r="I5" s="1023"/>
      <c r="J5" s="1023"/>
      <c r="K5" s="1023"/>
      <c r="L5" s="1023"/>
      <c r="M5" s="1023"/>
      <c r="N5" s="1023"/>
      <c r="O5" s="1023"/>
      <c r="P5" s="1023"/>
    </row>
    <row r="6" spans="2:16" ht="20.100000000000001" customHeight="1" x14ac:dyDescent="0.15">
      <c r="E6" s="1025">
        <f>'補助事業概要説明書(別添１)１～２'!$E$6</f>
        <v>0</v>
      </c>
      <c r="F6" s="1026"/>
      <c r="H6" s="593" t="s">
        <v>534</v>
      </c>
      <c r="I6" s="594"/>
      <c r="J6" s="594"/>
      <c r="K6" s="594"/>
      <c r="L6" s="594"/>
      <c r="M6" s="594"/>
      <c r="N6" s="594"/>
      <c r="O6" s="594"/>
      <c r="P6" s="595"/>
    </row>
    <row r="7" spans="2:16" x14ac:dyDescent="0.15">
      <c r="B7" s="245" t="s">
        <v>298</v>
      </c>
      <c r="H7" s="596"/>
      <c r="I7" s="596"/>
      <c r="J7" s="596"/>
      <c r="K7" s="596"/>
      <c r="L7" s="596"/>
      <c r="M7" s="596"/>
      <c r="N7" s="596"/>
      <c r="O7" s="596"/>
      <c r="P7" s="596"/>
    </row>
    <row r="8" spans="2:16" ht="30" customHeight="1" x14ac:dyDescent="0.15">
      <c r="B8" s="246" t="s">
        <v>141</v>
      </c>
      <c r="C8" s="247" t="s">
        <v>142</v>
      </c>
      <c r="D8" s="248" t="s">
        <v>192</v>
      </c>
      <c r="E8" s="249" t="s">
        <v>367</v>
      </c>
      <c r="F8" s="250" t="s">
        <v>217</v>
      </c>
      <c r="H8" s="597" t="s">
        <v>536</v>
      </c>
      <c r="I8" s="598"/>
      <c r="J8" s="598"/>
      <c r="K8" s="598"/>
      <c r="L8" s="598"/>
      <c r="M8" s="598"/>
      <c r="N8" s="598"/>
      <c r="O8" s="598"/>
      <c r="P8" s="599"/>
    </row>
    <row r="9" spans="2:16" ht="39.950000000000003" customHeight="1" x14ac:dyDescent="0.15">
      <c r="B9" s="171"/>
      <c r="C9" s="254" t="str">
        <f>IFERROR(VLOOKUP(B9,'補助事業概要説明書(別添１)１～２'!$C$34:$D$39,2,0)," ")</f>
        <v xml:space="preserve"> </v>
      </c>
      <c r="D9" s="254" t="str">
        <f>IFERROR(VLOOKUP(B9,'補助事業概要説明書(別添１)１～２'!$C$34:$E$39,3,0)," ")</f>
        <v xml:space="preserve"> </v>
      </c>
      <c r="E9" s="255" t="str">
        <f>IFERROR(VLOOKUP(B9,'補助事業概要説明書(別添１)１～２'!$C$34:$F$39,4,0)," ")</f>
        <v xml:space="preserve"> </v>
      </c>
      <c r="F9" s="255" t="str">
        <f>IFERROR(VLOOKUP(B9,'補助事業概要説明書(別添１)１～２'!$C$34:$G$39,5,0)," ")</f>
        <v xml:space="preserve"> </v>
      </c>
      <c r="H9" s="256"/>
      <c r="I9" s="257"/>
      <c r="J9" s="257"/>
      <c r="K9" s="257"/>
      <c r="L9" s="257"/>
      <c r="M9" s="257"/>
      <c r="N9" s="257"/>
      <c r="O9" s="257"/>
      <c r="P9" s="258"/>
    </row>
    <row r="10" spans="2:16" ht="8.25" customHeight="1" x14ac:dyDescent="0.15"/>
    <row r="11" spans="2:16" x14ac:dyDescent="0.15">
      <c r="B11" s="245" t="s">
        <v>225</v>
      </c>
      <c r="E11" s="259"/>
    </row>
    <row r="12" spans="2:16" ht="16.5" customHeight="1" x14ac:dyDescent="0.15">
      <c r="B12" s="1022" t="s">
        <v>221</v>
      </c>
      <c r="C12" s="1022"/>
      <c r="D12" s="1022"/>
      <c r="E12" s="1022"/>
      <c r="F12" s="1022"/>
    </row>
    <row r="13" spans="2:16" x14ac:dyDescent="0.15">
      <c r="B13" s="174" t="b">
        <v>1</v>
      </c>
      <c r="C13" s="260"/>
    </row>
    <row r="14" spans="2:16" x14ac:dyDescent="0.15">
      <c r="B14" s="287" t="b">
        <v>1</v>
      </c>
      <c r="J14" s="242"/>
    </row>
    <row r="15" spans="2:16" x14ac:dyDescent="0.15">
      <c r="B15" s="245" t="s">
        <v>487</v>
      </c>
      <c r="E15" s="259"/>
    </row>
    <row r="16" spans="2:16" ht="16.5" customHeight="1" x14ac:dyDescent="0.15">
      <c r="B16" s="1022" t="s">
        <v>486</v>
      </c>
      <c r="C16" s="1022"/>
      <c r="D16" s="1022"/>
      <c r="E16" s="1022"/>
      <c r="F16" s="1022"/>
    </row>
    <row r="17" spans="2:10" x14ac:dyDescent="0.15">
      <c r="B17" s="174" t="b">
        <v>1</v>
      </c>
      <c r="C17" s="260"/>
    </row>
    <row r="18" spans="2:10" x14ac:dyDescent="0.15">
      <c r="B18" s="287" t="b">
        <v>1</v>
      </c>
      <c r="J18" s="242"/>
    </row>
    <row r="19" spans="2:10" x14ac:dyDescent="0.15">
      <c r="B19" s="245" t="s">
        <v>226</v>
      </c>
      <c r="C19" s="260" t="s">
        <v>313</v>
      </c>
    </row>
    <row r="20" spans="2:10" ht="11.1" customHeight="1" x14ac:dyDescent="0.15">
      <c r="B20" s="1027" t="s">
        <v>229</v>
      </c>
      <c r="C20" s="1028"/>
      <c r="D20" s="1028"/>
      <c r="E20" s="1028"/>
      <c r="F20" s="1028"/>
    </row>
    <row r="21" spans="2:10" ht="11.1" customHeight="1" x14ac:dyDescent="0.15">
      <c r="B21" s="1027"/>
      <c r="C21" s="1028"/>
      <c r="D21" s="1028"/>
      <c r="E21" s="1028"/>
      <c r="F21" s="1028"/>
    </row>
    <row r="22" spans="2:10" ht="11.1" customHeight="1" x14ac:dyDescent="0.15">
      <c r="B22" s="1027"/>
      <c r="C22" s="1028"/>
      <c r="D22" s="1028"/>
      <c r="E22" s="1028"/>
      <c r="F22" s="1028"/>
    </row>
    <row r="23" spans="2:10" ht="11.1" customHeight="1" x14ac:dyDescent="0.15">
      <c r="B23" s="1027"/>
      <c r="C23" s="1028"/>
      <c r="D23" s="1028"/>
      <c r="E23" s="1028"/>
      <c r="F23" s="1028"/>
    </row>
    <row r="24" spans="2:10" ht="11.1" customHeight="1" x14ac:dyDescent="0.15">
      <c r="B24" s="1027"/>
      <c r="C24" s="1028"/>
      <c r="D24" s="1028"/>
      <c r="E24" s="1028"/>
      <c r="F24" s="1028"/>
    </row>
    <row r="25" spans="2:10" ht="11.1" customHeight="1" x14ac:dyDescent="0.15">
      <c r="B25" s="1027"/>
      <c r="C25" s="1028"/>
      <c r="D25" s="1028"/>
      <c r="E25" s="1028"/>
      <c r="F25" s="1028"/>
    </row>
    <row r="26" spans="2:10" ht="11.1" customHeight="1" x14ac:dyDescent="0.15">
      <c r="B26" s="1027"/>
      <c r="C26" s="1028"/>
      <c r="D26" s="1028"/>
      <c r="E26" s="1028"/>
      <c r="F26" s="1028"/>
    </row>
    <row r="27" spans="2:10" ht="11.1" customHeight="1" x14ac:dyDescent="0.15">
      <c r="B27" s="1027"/>
      <c r="C27" s="1028"/>
      <c r="D27" s="1028"/>
      <c r="E27" s="1028"/>
      <c r="F27" s="1028"/>
    </row>
    <row r="28" spans="2:10" ht="11.1" customHeight="1" x14ac:dyDescent="0.15">
      <c r="B28" s="1027"/>
      <c r="C28" s="1028"/>
      <c r="D28" s="1028"/>
      <c r="E28" s="1028"/>
      <c r="F28" s="1028"/>
    </row>
    <row r="29" spans="2:10" ht="11.1" customHeight="1" x14ac:dyDescent="0.15">
      <c r="B29" s="1027"/>
      <c r="C29" s="1028"/>
      <c r="D29" s="1028"/>
      <c r="E29" s="1028"/>
      <c r="F29" s="1028"/>
    </row>
    <row r="30" spans="2:10" ht="11.1" customHeight="1" x14ac:dyDescent="0.15">
      <c r="B30" s="1027"/>
      <c r="C30" s="1028"/>
      <c r="D30" s="1028"/>
      <c r="E30" s="1028"/>
      <c r="F30" s="1028"/>
    </row>
    <row r="31" spans="2:10" ht="11.1" customHeight="1" x14ac:dyDescent="0.15">
      <c r="B31" s="1027"/>
      <c r="C31" s="1028"/>
      <c r="D31" s="1028"/>
      <c r="E31" s="1028"/>
      <c r="F31" s="1028"/>
    </row>
    <row r="32" spans="2:10" ht="11.1" customHeight="1" x14ac:dyDescent="0.15">
      <c r="B32" s="1027"/>
      <c r="C32" s="1028"/>
      <c r="D32" s="1028"/>
      <c r="E32" s="1028"/>
      <c r="F32" s="1028"/>
    </row>
    <row r="33" spans="2:6" ht="11.1" customHeight="1" x14ac:dyDescent="0.15">
      <c r="B33" s="1027"/>
      <c r="C33" s="1028"/>
      <c r="D33" s="1028"/>
      <c r="E33" s="1028"/>
      <c r="F33" s="1028"/>
    </row>
    <row r="34" spans="2:6" ht="11.1" customHeight="1" x14ac:dyDescent="0.15">
      <c r="B34" s="1027"/>
      <c r="C34" s="1028"/>
      <c r="D34" s="1028"/>
      <c r="E34" s="1028"/>
      <c r="F34" s="1028"/>
    </row>
    <row r="35" spans="2:6" ht="11.1" customHeight="1" x14ac:dyDescent="0.15">
      <c r="B35" s="1027"/>
      <c r="C35" s="1028"/>
      <c r="D35" s="1028"/>
      <c r="E35" s="1028"/>
      <c r="F35" s="1028"/>
    </row>
    <row r="36" spans="2:6" ht="11.1" customHeight="1" x14ac:dyDescent="0.15">
      <c r="B36" s="1027"/>
      <c r="C36" s="1028"/>
      <c r="D36" s="1028"/>
      <c r="E36" s="1028"/>
      <c r="F36" s="1028"/>
    </row>
    <row r="37" spans="2:6" ht="11.1" customHeight="1" x14ac:dyDescent="0.15">
      <c r="B37" s="1027"/>
      <c r="C37" s="1028"/>
      <c r="D37" s="1028"/>
      <c r="E37" s="1028"/>
      <c r="F37" s="1028"/>
    </row>
    <row r="38" spans="2:6" ht="11.1" customHeight="1" x14ac:dyDescent="0.15">
      <c r="B38" s="1027"/>
      <c r="C38" s="1028"/>
      <c r="D38" s="1028"/>
      <c r="E38" s="1028"/>
      <c r="F38" s="1028"/>
    </row>
    <row r="39" spans="2:6" ht="11.1" customHeight="1" x14ac:dyDescent="0.15">
      <c r="B39" s="1027"/>
      <c r="C39" s="1028"/>
      <c r="D39" s="1028"/>
      <c r="E39" s="1028"/>
      <c r="F39" s="1028"/>
    </row>
    <row r="40" spans="2:6" ht="11.1" customHeight="1" x14ac:dyDescent="0.15">
      <c r="B40" s="1027"/>
      <c r="C40" s="1028"/>
      <c r="D40" s="1028"/>
      <c r="E40" s="1028"/>
      <c r="F40" s="1028"/>
    </row>
    <row r="41" spans="2:6" ht="11.1" customHeight="1" x14ac:dyDescent="0.15">
      <c r="B41" s="1027"/>
      <c r="C41" s="1028"/>
      <c r="D41" s="1028"/>
      <c r="E41" s="1028"/>
      <c r="F41" s="1028"/>
    </row>
    <row r="42" spans="2:6" ht="11.1" customHeight="1" x14ac:dyDescent="0.15">
      <c r="B42" s="1027"/>
      <c r="C42" s="1028"/>
      <c r="D42" s="1028"/>
      <c r="E42" s="1028"/>
      <c r="F42" s="1028"/>
    </row>
    <row r="43" spans="2:6" ht="11.1" customHeight="1" x14ac:dyDescent="0.15">
      <c r="B43" s="1027"/>
      <c r="C43" s="1028"/>
      <c r="D43" s="1028"/>
      <c r="E43" s="1028"/>
      <c r="F43" s="1028"/>
    </row>
    <row r="44" spans="2:6" ht="11.1" customHeight="1" x14ac:dyDescent="0.15">
      <c r="B44" s="1027"/>
      <c r="C44" s="1028"/>
      <c r="D44" s="1028"/>
      <c r="E44" s="1028"/>
      <c r="F44" s="1028"/>
    </row>
    <row r="45" spans="2:6" ht="11.1" customHeight="1" x14ac:dyDescent="0.15">
      <c r="B45" s="1027"/>
      <c r="C45" s="1028"/>
      <c r="D45" s="1028"/>
      <c r="E45" s="1028"/>
      <c r="F45" s="1028"/>
    </row>
    <row r="46" spans="2:6" ht="11.1" customHeight="1" x14ac:dyDescent="0.15">
      <c r="B46" s="1027"/>
      <c r="C46" s="1028"/>
      <c r="D46" s="1028"/>
      <c r="E46" s="1028"/>
      <c r="F46" s="1028"/>
    </row>
    <row r="47" spans="2:6" ht="11.1" customHeight="1" x14ac:dyDescent="0.15">
      <c r="B47" s="1027"/>
      <c r="C47" s="1028"/>
      <c r="D47" s="1028"/>
      <c r="E47" s="1028"/>
      <c r="F47" s="1028"/>
    </row>
    <row r="48" spans="2:6" ht="11.1" customHeight="1" x14ac:dyDescent="0.15">
      <c r="B48" s="1027"/>
      <c r="C48" s="1028"/>
      <c r="D48" s="1028"/>
      <c r="E48" s="1028"/>
      <c r="F48" s="1028"/>
    </row>
    <row r="49" spans="2:6" ht="11.1" customHeight="1" x14ac:dyDescent="0.15">
      <c r="B49" s="1027"/>
      <c r="C49" s="1028"/>
      <c r="D49" s="1028"/>
      <c r="E49" s="1028"/>
      <c r="F49" s="1028"/>
    </row>
    <row r="50" spans="2:6" ht="11.1" customHeight="1" x14ac:dyDescent="0.15">
      <c r="B50" s="1027" t="s">
        <v>228</v>
      </c>
      <c r="C50" s="1028"/>
      <c r="D50" s="1028"/>
      <c r="E50" s="1028"/>
      <c r="F50" s="1028"/>
    </row>
    <row r="51" spans="2:6" ht="11.1" customHeight="1" x14ac:dyDescent="0.15">
      <c r="B51" s="1027"/>
      <c r="C51" s="1028"/>
      <c r="D51" s="1028"/>
      <c r="E51" s="1028"/>
      <c r="F51" s="1028"/>
    </row>
    <row r="52" spans="2:6" ht="11.1" customHeight="1" x14ac:dyDescent="0.15">
      <c r="B52" s="1027"/>
      <c r="C52" s="1028"/>
      <c r="D52" s="1028"/>
      <c r="E52" s="1028"/>
      <c r="F52" s="1028"/>
    </row>
    <row r="53" spans="2:6" ht="11.1" customHeight="1" x14ac:dyDescent="0.15">
      <c r="B53" s="1027"/>
      <c r="C53" s="1028"/>
      <c r="D53" s="1028"/>
      <c r="E53" s="1028"/>
      <c r="F53" s="1028"/>
    </row>
    <row r="54" spans="2:6" ht="11.1" customHeight="1" x14ac:dyDescent="0.15">
      <c r="B54" s="1027"/>
      <c r="C54" s="1028"/>
      <c r="D54" s="1028"/>
      <c r="E54" s="1028"/>
      <c r="F54" s="1028"/>
    </row>
    <row r="55" spans="2:6" ht="11.1" customHeight="1" x14ac:dyDescent="0.15">
      <c r="B55" s="1027"/>
      <c r="C55" s="1028"/>
      <c r="D55" s="1028"/>
      <c r="E55" s="1028"/>
      <c r="F55" s="1028"/>
    </row>
    <row r="56" spans="2:6" ht="11.1" customHeight="1" x14ac:dyDescent="0.15">
      <c r="B56" s="1027"/>
      <c r="C56" s="1028"/>
      <c r="D56" s="1028"/>
      <c r="E56" s="1028"/>
      <c r="F56" s="1028"/>
    </row>
    <row r="57" spans="2:6" ht="11.1" customHeight="1" x14ac:dyDescent="0.15">
      <c r="B57" s="1027"/>
      <c r="C57" s="1028"/>
      <c r="D57" s="1028"/>
      <c r="E57" s="1028"/>
      <c r="F57" s="1028"/>
    </row>
    <row r="58" spans="2:6" ht="11.1" customHeight="1" x14ac:dyDescent="0.15">
      <c r="B58" s="1027"/>
      <c r="C58" s="1028"/>
      <c r="D58" s="1028"/>
      <c r="E58" s="1028"/>
      <c r="F58" s="1028"/>
    </row>
    <row r="59" spans="2:6" ht="11.1" customHeight="1" x14ac:dyDescent="0.15">
      <c r="B59" s="1027"/>
      <c r="C59" s="1028"/>
      <c r="D59" s="1028"/>
      <c r="E59" s="1028"/>
      <c r="F59" s="1028"/>
    </row>
    <row r="60" spans="2:6" ht="11.1" customHeight="1" x14ac:dyDescent="0.15">
      <c r="B60" s="1027"/>
      <c r="C60" s="1028"/>
      <c r="D60" s="1028"/>
      <c r="E60" s="1028"/>
      <c r="F60" s="1028"/>
    </row>
    <row r="61" spans="2:6" ht="11.1" customHeight="1" x14ac:dyDescent="0.15">
      <c r="B61" s="1027"/>
      <c r="C61" s="1028"/>
      <c r="D61" s="1028"/>
      <c r="E61" s="1028"/>
      <c r="F61" s="1028"/>
    </row>
    <row r="62" spans="2:6" ht="11.1" customHeight="1" x14ac:dyDescent="0.15">
      <c r="B62" s="1027"/>
      <c r="C62" s="1028"/>
      <c r="D62" s="1028"/>
      <c r="E62" s="1028"/>
      <c r="F62" s="1028"/>
    </row>
    <row r="63" spans="2:6" ht="11.1" customHeight="1" x14ac:dyDescent="0.15">
      <c r="B63" s="1027"/>
      <c r="C63" s="1028"/>
      <c r="D63" s="1028"/>
      <c r="E63" s="1028"/>
      <c r="F63" s="1028"/>
    </row>
    <row r="64" spans="2:6" ht="11.1" customHeight="1" x14ac:dyDescent="0.15">
      <c r="B64" s="1027"/>
      <c r="C64" s="1028"/>
      <c r="D64" s="1028"/>
      <c r="E64" s="1028"/>
      <c r="F64" s="1028"/>
    </row>
    <row r="65" spans="2:6" ht="11.1" customHeight="1" x14ac:dyDescent="0.15">
      <c r="B65" s="1027"/>
      <c r="C65" s="1028"/>
      <c r="D65" s="1028"/>
      <c r="E65" s="1028"/>
      <c r="F65" s="1028"/>
    </row>
    <row r="66" spans="2:6" ht="11.1" customHeight="1" x14ac:dyDescent="0.15">
      <c r="B66" s="1027"/>
      <c r="C66" s="1028"/>
      <c r="D66" s="1028"/>
      <c r="E66" s="1028"/>
      <c r="F66" s="1028"/>
    </row>
    <row r="67" spans="2:6" ht="11.1" customHeight="1" x14ac:dyDescent="0.15">
      <c r="B67" s="1027"/>
      <c r="C67" s="1028"/>
      <c r="D67" s="1028"/>
      <c r="E67" s="1028"/>
      <c r="F67" s="1028"/>
    </row>
    <row r="68" spans="2:6" ht="11.1" customHeight="1" x14ac:dyDescent="0.15">
      <c r="B68" s="1027"/>
      <c r="C68" s="1028"/>
      <c r="D68" s="1028"/>
      <c r="E68" s="1028"/>
      <c r="F68" s="1028"/>
    </row>
    <row r="69" spans="2:6" ht="11.1" customHeight="1" x14ac:dyDescent="0.15">
      <c r="B69" s="1027"/>
      <c r="C69" s="1028"/>
      <c r="D69" s="1028"/>
      <c r="E69" s="1028"/>
      <c r="F69" s="1028"/>
    </row>
    <row r="70" spans="2:6" ht="11.1" customHeight="1" x14ac:dyDescent="0.15">
      <c r="B70" s="1027"/>
      <c r="C70" s="1028"/>
      <c r="D70" s="1028"/>
      <c r="E70" s="1028"/>
      <c r="F70" s="1028"/>
    </row>
    <row r="71" spans="2:6" ht="11.1" customHeight="1" x14ac:dyDescent="0.15">
      <c r="B71" s="1027"/>
      <c r="C71" s="1028"/>
      <c r="D71" s="1028"/>
      <c r="E71" s="1028"/>
      <c r="F71" s="1028"/>
    </row>
    <row r="72" spans="2:6" ht="11.1" customHeight="1" x14ac:dyDescent="0.15">
      <c r="B72" s="1027"/>
      <c r="C72" s="1028"/>
      <c r="D72" s="1028"/>
      <c r="E72" s="1028"/>
      <c r="F72" s="1028"/>
    </row>
    <row r="73" spans="2:6" ht="11.1" customHeight="1" x14ac:dyDescent="0.15">
      <c r="B73" s="1027"/>
      <c r="C73" s="1028"/>
      <c r="D73" s="1028"/>
      <c r="E73" s="1028"/>
      <c r="F73" s="1028"/>
    </row>
    <row r="74" spans="2:6" ht="11.1" customHeight="1" x14ac:dyDescent="0.15">
      <c r="B74" s="1027"/>
      <c r="C74" s="1028"/>
      <c r="D74" s="1028"/>
      <c r="E74" s="1028"/>
      <c r="F74" s="1028"/>
    </row>
    <row r="75" spans="2:6" ht="11.1" customHeight="1" x14ac:dyDescent="0.15">
      <c r="B75" s="1027"/>
      <c r="C75" s="1028"/>
      <c r="D75" s="1028"/>
      <c r="E75" s="1028"/>
      <c r="F75" s="1028"/>
    </row>
    <row r="76" spans="2:6" ht="11.1" customHeight="1" x14ac:dyDescent="0.15">
      <c r="B76" s="1027"/>
      <c r="C76" s="1028"/>
      <c r="D76" s="1028"/>
      <c r="E76" s="1028"/>
      <c r="F76" s="1028"/>
    </row>
    <row r="77" spans="2:6" ht="11.1" customHeight="1" x14ac:dyDescent="0.15">
      <c r="B77" s="1027"/>
      <c r="C77" s="1028"/>
      <c r="D77" s="1028"/>
      <c r="E77" s="1028"/>
      <c r="F77" s="1028"/>
    </row>
    <row r="78" spans="2:6" ht="11.1" customHeight="1" x14ac:dyDescent="0.15">
      <c r="B78" s="1027"/>
      <c r="C78" s="1028"/>
      <c r="D78" s="1028"/>
      <c r="E78" s="1028"/>
      <c r="F78" s="1028"/>
    </row>
    <row r="79" spans="2:6" ht="11.1" customHeight="1" x14ac:dyDescent="0.15">
      <c r="B79" s="1027"/>
      <c r="C79" s="1028"/>
      <c r="D79" s="1028"/>
      <c r="E79" s="1028"/>
      <c r="F79" s="1028"/>
    </row>
    <row r="80" spans="2:6" ht="11.1" customHeight="1" x14ac:dyDescent="0.15">
      <c r="B80" s="1027" t="s">
        <v>230</v>
      </c>
      <c r="C80" s="1028"/>
      <c r="D80" s="1028"/>
      <c r="E80" s="1028"/>
      <c r="F80" s="1028"/>
    </row>
    <row r="81" spans="2:6" ht="11.1" customHeight="1" x14ac:dyDescent="0.15">
      <c r="B81" s="1027"/>
      <c r="C81" s="1028"/>
      <c r="D81" s="1028"/>
      <c r="E81" s="1028"/>
      <c r="F81" s="1028"/>
    </row>
    <row r="82" spans="2:6" ht="11.1" customHeight="1" x14ac:dyDescent="0.15">
      <c r="B82" s="1027"/>
      <c r="C82" s="1028"/>
      <c r="D82" s="1028"/>
      <c r="E82" s="1028"/>
      <c r="F82" s="1028"/>
    </row>
    <row r="83" spans="2:6" ht="11.1" customHeight="1" x14ac:dyDescent="0.15">
      <c r="B83" s="1027"/>
      <c r="C83" s="1028"/>
      <c r="D83" s="1028"/>
      <c r="E83" s="1028"/>
      <c r="F83" s="1028"/>
    </row>
    <row r="84" spans="2:6" ht="11.1" customHeight="1" x14ac:dyDescent="0.15">
      <c r="B84" s="1027"/>
      <c r="C84" s="1028"/>
      <c r="D84" s="1028"/>
      <c r="E84" s="1028"/>
      <c r="F84" s="1028"/>
    </row>
    <row r="85" spans="2:6" ht="11.1" customHeight="1" x14ac:dyDescent="0.15">
      <c r="B85" s="1027"/>
      <c r="C85" s="1028"/>
      <c r="D85" s="1028"/>
      <c r="E85" s="1028"/>
      <c r="F85" s="1028"/>
    </row>
    <row r="86" spans="2:6" ht="11.1" customHeight="1" x14ac:dyDescent="0.15">
      <c r="B86" s="1027"/>
      <c r="C86" s="1028"/>
      <c r="D86" s="1028"/>
      <c r="E86" s="1028"/>
      <c r="F86" s="1028"/>
    </row>
    <row r="87" spans="2:6" ht="11.1" customHeight="1" x14ac:dyDescent="0.15">
      <c r="B87" s="1027"/>
      <c r="C87" s="1028"/>
      <c r="D87" s="1028"/>
      <c r="E87" s="1028"/>
      <c r="F87" s="1028"/>
    </row>
    <row r="88" spans="2:6" ht="11.1" customHeight="1" x14ac:dyDescent="0.15">
      <c r="B88" s="1027"/>
      <c r="C88" s="1028"/>
      <c r="D88" s="1028"/>
      <c r="E88" s="1028"/>
      <c r="F88" s="1028"/>
    </row>
    <row r="89" spans="2:6" ht="11.1" customHeight="1" x14ac:dyDescent="0.15">
      <c r="B89" s="1027"/>
      <c r="C89" s="1028"/>
      <c r="D89" s="1028"/>
      <c r="E89" s="1028"/>
      <c r="F89" s="1028"/>
    </row>
    <row r="90" spans="2:6" ht="11.1" customHeight="1" x14ac:dyDescent="0.15">
      <c r="B90" s="1027"/>
      <c r="C90" s="1028"/>
      <c r="D90" s="1028"/>
      <c r="E90" s="1028"/>
      <c r="F90" s="1028"/>
    </row>
    <row r="91" spans="2:6" ht="11.1" customHeight="1" x14ac:dyDescent="0.15">
      <c r="B91" s="1027"/>
      <c r="C91" s="1028"/>
      <c r="D91" s="1028"/>
      <c r="E91" s="1028"/>
      <c r="F91" s="1028"/>
    </row>
    <row r="92" spans="2:6" ht="11.1" customHeight="1" x14ac:dyDescent="0.15">
      <c r="B92" s="1027"/>
      <c r="C92" s="1028"/>
      <c r="D92" s="1028"/>
      <c r="E92" s="1028"/>
      <c r="F92" s="1028"/>
    </row>
    <row r="93" spans="2:6" ht="11.1" customHeight="1" x14ac:dyDescent="0.15">
      <c r="B93" s="1027"/>
      <c r="C93" s="1028"/>
      <c r="D93" s="1028"/>
      <c r="E93" s="1028"/>
      <c r="F93" s="1028"/>
    </row>
    <row r="94" spans="2:6" ht="11.1" customHeight="1" x14ac:dyDescent="0.15">
      <c r="B94" s="1027"/>
      <c r="C94" s="1028"/>
      <c r="D94" s="1028"/>
      <c r="E94" s="1028"/>
      <c r="F94" s="1028"/>
    </row>
    <row r="95" spans="2:6" ht="11.1" customHeight="1" x14ac:dyDescent="0.15">
      <c r="B95" s="1027"/>
      <c r="C95" s="1028"/>
      <c r="D95" s="1028"/>
      <c r="E95" s="1028"/>
      <c r="F95" s="1028"/>
    </row>
    <row r="96" spans="2:6" ht="11.1" customHeight="1" x14ac:dyDescent="0.15">
      <c r="B96" s="1027"/>
      <c r="C96" s="1028"/>
      <c r="D96" s="1028"/>
      <c r="E96" s="1028"/>
      <c r="F96" s="1028"/>
    </row>
    <row r="97" spans="2:6" ht="11.1" customHeight="1" x14ac:dyDescent="0.15">
      <c r="B97" s="1027"/>
      <c r="C97" s="1028"/>
      <c r="D97" s="1028"/>
      <c r="E97" s="1028"/>
      <c r="F97" s="1028"/>
    </row>
    <row r="98" spans="2:6" ht="11.1" customHeight="1" x14ac:dyDescent="0.15">
      <c r="B98" s="1027"/>
      <c r="C98" s="1028"/>
      <c r="D98" s="1028"/>
      <c r="E98" s="1028"/>
      <c r="F98" s="1028"/>
    </row>
    <row r="99" spans="2:6" ht="11.1" customHeight="1" x14ac:dyDescent="0.15">
      <c r="B99" s="1027"/>
      <c r="C99" s="1028"/>
      <c r="D99" s="1028"/>
      <c r="E99" s="1028"/>
      <c r="F99" s="1028"/>
    </row>
    <row r="100" spans="2:6" ht="11.1" customHeight="1" x14ac:dyDescent="0.15">
      <c r="B100" s="1027"/>
      <c r="C100" s="1028"/>
      <c r="D100" s="1028"/>
      <c r="E100" s="1028"/>
      <c r="F100" s="1028"/>
    </row>
    <row r="101" spans="2:6" ht="11.1" customHeight="1" x14ac:dyDescent="0.15">
      <c r="B101" s="1027"/>
      <c r="C101" s="1028"/>
      <c r="D101" s="1028"/>
      <c r="E101" s="1028"/>
      <c r="F101" s="1028"/>
    </row>
    <row r="102" spans="2:6" ht="11.1" customHeight="1" x14ac:dyDescent="0.15">
      <c r="B102" s="1027"/>
      <c r="C102" s="1028"/>
      <c r="D102" s="1028"/>
      <c r="E102" s="1028"/>
      <c r="F102" s="1028"/>
    </row>
    <row r="103" spans="2:6" ht="11.1" customHeight="1" x14ac:dyDescent="0.15">
      <c r="B103" s="1027"/>
      <c r="C103" s="1028"/>
      <c r="D103" s="1028"/>
      <c r="E103" s="1028"/>
      <c r="F103" s="1028"/>
    </row>
    <row r="104" spans="2:6" ht="11.1" customHeight="1" x14ac:dyDescent="0.15">
      <c r="B104" s="1027"/>
      <c r="C104" s="1028"/>
      <c r="D104" s="1028"/>
      <c r="E104" s="1028"/>
      <c r="F104" s="1028"/>
    </row>
    <row r="105" spans="2:6" ht="11.1" customHeight="1" x14ac:dyDescent="0.15">
      <c r="B105" s="1027"/>
      <c r="C105" s="1028"/>
      <c r="D105" s="1028"/>
      <c r="E105" s="1028"/>
      <c r="F105" s="1028"/>
    </row>
    <row r="106" spans="2:6" ht="11.1" customHeight="1" x14ac:dyDescent="0.15">
      <c r="B106" s="1027"/>
      <c r="C106" s="1028"/>
      <c r="D106" s="1028"/>
      <c r="E106" s="1028"/>
      <c r="F106" s="1028"/>
    </row>
    <row r="107" spans="2:6" ht="11.1" customHeight="1" x14ac:dyDescent="0.15">
      <c r="B107" s="1027"/>
      <c r="C107" s="1028"/>
      <c r="D107" s="1028"/>
      <c r="E107" s="1028"/>
      <c r="F107" s="1028"/>
    </row>
    <row r="108" spans="2:6" ht="11.1" customHeight="1" x14ac:dyDescent="0.15">
      <c r="B108" s="1027"/>
      <c r="C108" s="1028"/>
      <c r="D108" s="1028"/>
      <c r="E108" s="1028"/>
      <c r="F108" s="1028"/>
    </row>
    <row r="109" spans="2:6" ht="11.1" customHeight="1" x14ac:dyDescent="0.15">
      <c r="B109" s="1027"/>
      <c r="C109" s="1028"/>
      <c r="D109" s="1028"/>
      <c r="E109" s="1028"/>
      <c r="F109" s="1028"/>
    </row>
    <row r="110" spans="2:6" ht="11.1" customHeight="1" x14ac:dyDescent="0.15">
      <c r="B110" s="1029" t="s">
        <v>386</v>
      </c>
      <c r="C110" s="1030" t="s">
        <v>368</v>
      </c>
      <c r="D110" s="1030"/>
      <c r="E110" s="1030"/>
      <c r="F110" s="1030"/>
    </row>
    <row r="111" spans="2:6" ht="11.1" customHeight="1" x14ac:dyDescent="0.15">
      <c r="B111" s="1029"/>
      <c r="C111" s="1030"/>
      <c r="D111" s="1030"/>
      <c r="E111" s="1030"/>
      <c r="F111" s="1030"/>
    </row>
    <row r="112" spans="2:6" ht="11.1" customHeight="1" x14ac:dyDescent="0.15">
      <c r="B112" s="1029"/>
      <c r="C112" s="1030"/>
      <c r="D112" s="1030"/>
      <c r="E112" s="1030"/>
      <c r="F112" s="1030"/>
    </row>
    <row r="113" spans="2:6" ht="11.1" customHeight="1" x14ac:dyDescent="0.15">
      <c r="B113" s="1029"/>
      <c r="C113" s="1030"/>
      <c r="D113" s="1030"/>
      <c r="E113" s="1030"/>
      <c r="F113" s="1030"/>
    </row>
    <row r="114" spans="2:6" ht="11.1" customHeight="1" x14ac:dyDescent="0.15">
      <c r="B114" s="1029"/>
      <c r="C114" s="1030"/>
      <c r="D114" s="1030"/>
      <c r="E114" s="1030"/>
      <c r="F114" s="1030"/>
    </row>
    <row r="115" spans="2:6" ht="11.1" customHeight="1" x14ac:dyDescent="0.15">
      <c r="B115" s="1029"/>
      <c r="C115" s="1030"/>
      <c r="D115" s="1030"/>
      <c r="E115" s="1030" t="b">
        <v>0</v>
      </c>
      <c r="F115" s="1030"/>
    </row>
    <row r="116" spans="2:6" ht="11.1" customHeight="1" x14ac:dyDescent="0.15">
      <c r="B116" s="1029"/>
      <c r="C116" s="1030"/>
      <c r="D116" s="1030"/>
      <c r="E116" s="1030" t="b">
        <v>0</v>
      </c>
      <c r="F116" s="1030"/>
    </row>
    <row r="117" spans="2:6" ht="11.1" customHeight="1" x14ac:dyDescent="0.15">
      <c r="B117" s="1029"/>
      <c r="C117" s="1030"/>
      <c r="D117" s="1030"/>
      <c r="E117" s="1030"/>
      <c r="F117" s="1030"/>
    </row>
    <row r="118" spans="2:6" ht="11.1" customHeight="1" x14ac:dyDescent="0.15">
      <c r="B118" s="1029"/>
      <c r="C118" s="1030"/>
      <c r="D118" s="1030"/>
      <c r="E118" s="1030"/>
      <c r="F118" s="1030"/>
    </row>
    <row r="119" spans="2:6" ht="11.1" customHeight="1" x14ac:dyDescent="0.15">
      <c r="B119" s="1029"/>
      <c r="C119" s="1030"/>
      <c r="D119" s="1030"/>
      <c r="E119" s="1030"/>
      <c r="F119" s="1030"/>
    </row>
    <row r="120" spans="2:6" ht="11.1" customHeight="1" x14ac:dyDescent="0.15">
      <c r="B120" s="1029"/>
      <c r="C120" s="1030"/>
      <c r="D120" s="1030"/>
      <c r="E120" s="1030"/>
      <c r="F120" s="1030"/>
    </row>
    <row r="121" spans="2:6" ht="11.1" customHeight="1" x14ac:dyDescent="0.15">
      <c r="B121" s="1029"/>
      <c r="C121" s="1030"/>
      <c r="D121" s="1030"/>
      <c r="E121" s="1030"/>
      <c r="F121" s="1030"/>
    </row>
    <row r="122" spans="2:6" ht="11.1" customHeight="1" x14ac:dyDescent="0.15">
      <c r="B122" s="1029"/>
      <c r="C122" s="1030"/>
      <c r="D122" s="1030"/>
      <c r="E122" s="1030" t="b">
        <v>1</v>
      </c>
      <c r="F122" s="1030"/>
    </row>
    <row r="123" spans="2:6" ht="11.1" customHeight="1" x14ac:dyDescent="0.15">
      <c r="B123" s="1029"/>
      <c r="C123" s="1030"/>
      <c r="D123" s="1030"/>
      <c r="E123" s="1030"/>
      <c r="F123" s="1030"/>
    </row>
    <row r="124" spans="2:6" ht="11.1" customHeight="1" x14ac:dyDescent="0.15">
      <c r="B124" s="1029"/>
      <c r="C124" s="1030"/>
      <c r="D124" s="1030"/>
      <c r="E124" s="1030"/>
      <c r="F124" s="1030"/>
    </row>
    <row r="125" spans="2:6" ht="11.1" customHeight="1" x14ac:dyDescent="0.15">
      <c r="B125" s="1029"/>
      <c r="C125" s="1030"/>
      <c r="D125" s="1030"/>
      <c r="E125" s="1030"/>
      <c r="F125" s="1030"/>
    </row>
    <row r="126" spans="2:6" ht="11.1" customHeight="1" x14ac:dyDescent="0.15">
      <c r="B126" s="1029"/>
      <c r="C126" s="1030"/>
      <c r="D126" s="1030"/>
      <c r="E126" s="1030"/>
      <c r="F126" s="1030"/>
    </row>
    <row r="127" spans="2:6" ht="11.1" customHeight="1" x14ac:dyDescent="0.15">
      <c r="B127" s="1029"/>
      <c r="C127" s="1030"/>
      <c r="D127" s="1030"/>
      <c r="E127" s="1030"/>
      <c r="F127" s="1030"/>
    </row>
    <row r="128" spans="2:6" ht="11.1" customHeight="1" x14ac:dyDescent="0.15">
      <c r="B128" s="1029"/>
      <c r="C128" s="1030"/>
      <c r="D128" s="1030"/>
      <c r="E128" s="1030"/>
      <c r="F128" s="1030"/>
    </row>
    <row r="129" spans="2:16" ht="11.1" customHeight="1" x14ac:dyDescent="0.15">
      <c r="B129" s="1029"/>
      <c r="C129" s="1030"/>
      <c r="D129" s="1030"/>
      <c r="E129" s="1030"/>
      <c r="F129" s="1030"/>
    </row>
    <row r="130" spans="2:16" ht="11.1" customHeight="1" x14ac:dyDescent="0.15">
      <c r="B130" s="1029"/>
      <c r="C130" s="1030"/>
      <c r="D130" s="1030"/>
      <c r="E130" s="1030"/>
      <c r="F130" s="1030"/>
    </row>
    <row r="131" spans="2:16" ht="11.1" customHeight="1" x14ac:dyDescent="0.15">
      <c r="B131" s="1029"/>
      <c r="C131" s="1030"/>
      <c r="D131" s="1030"/>
      <c r="E131" s="1030"/>
      <c r="F131" s="1030"/>
    </row>
    <row r="132" spans="2:16" ht="11.1" customHeight="1" x14ac:dyDescent="0.15">
      <c r="B132" s="1029"/>
      <c r="C132" s="1030"/>
      <c r="D132" s="1030"/>
      <c r="E132" s="1030"/>
      <c r="F132" s="1030"/>
    </row>
    <row r="133" spans="2:16" ht="11.1" customHeight="1" x14ac:dyDescent="0.15">
      <c r="B133" s="1029"/>
      <c r="C133" s="1030"/>
      <c r="D133" s="1030"/>
      <c r="E133" s="1030"/>
      <c r="F133" s="1030"/>
    </row>
    <row r="134" spans="2:16" ht="11.1" customHeight="1" x14ac:dyDescent="0.15">
      <c r="B134" s="1029"/>
      <c r="C134" s="1030"/>
      <c r="D134" s="1030"/>
      <c r="E134" s="1030"/>
      <c r="F134" s="1030"/>
    </row>
    <row r="135" spans="2:16" ht="11.1" customHeight="1" x14ac:dyDescent="0.15">
      <c r="B135" s="1029"/>
      <c r="C135" s="1030"/>
      <c r="D135" s="1030"/>
      <c r="E135" s="1030"/>
      <c r="F135" s="1030"/>
    </row>
    <row r="136" spans="2:16" ht="11.1" customHeight="1" x14ac:dyDescent="0.15">
      <c r="B136" s="1029"/>
      <c r="C136" s="1030"/>
      <c r="D136" s="1030"/>
      <c r="E136" s="1030"/>
      <c r="F136" s="1030"/>
    </row>
    <row r="137" spans="2:16" ht="11.1" customHeight="1" x14ac:dyDescent="0.15">
      <c r="B137" s="1029"/>
      <c r="C137" s="1030"/>
      <c r="D137" s="1030"/>
      <c r="E137" s="1030"/>
      <c r="F137" s="1030"/>
    </row>
    <row r="138" spans="2:16" ht="11.1" customHeight="1" x14ac:dyDescent="0.15">
      <c r="B138" s="1029"/>
      <c r="C138" s="1030"/>
      <c r="D138" s="1030"/>
      <c r="E138" s="1030"/>
      <c r="F138" s="1030"/>
    </row>
    <row r="139" spans="2:16" ht="11.1" customHeight="1" x14ac:dyDescent="0.15">
      <c r="B139" s="1029"/>
      <c r="C139" s="1030"/>
      <c r="D139" s="1030"/>
      <c r="E139" s="1030"/>
      <c r="F139" s="1030"/>
    </row>
    <row r="141" spans="2:16" x14ac:dyDescent="0.15">
      <c r="B141" s="245" t="s">
        <v>300</v>
      </c>
      <c r="F141" s="288">
        <f>$E$6</f>
        <v>0</v>
      </c>
    </row>
    <row r="142" spans="2:16" ht="30" customHeight="1" x14ac:dyDescent="0.15">
      <c r="B142" s="246" t="s">
        <v>141</v>
      </c>
      <c r="C142" s="247" t="s">
        <v>142</v>
      </c>
      <c r="D142" s="248" t="s">
        <v>192</v>
      </c>
      <c r="E142" s="249" t="s">
        <v>367</v>
      </c>
      <c r="F142" s="250" t="s">
        <v>217</v>
      </c>
      <c r="H142" s="251" t="s">
        <v>270</v>
      </c>
      <c r="I142" s="252"/>
      <c r="J142" s="252"/>
      <c r="K142" s="252"/>
      <c r="L142" s="252"/>
      <c r="M142" s="252"/>
      <c r="N142" s="252"/>
      <c r="O142" s="252"/>
      <c r="P142" s="253"/>
    </row>
    <row r="143" spans="2:16" ht="39.950000000000003" customHeight="1" x14ac:dyDescent="0.15">
      <c r="B143" s="171"/>
      <c r="C143" s="254" t="str">
        <f>IFERROR(VLOOKUP(B143,'補助事業概要説明書(別添１)１～２'!$C$34:$D$39,2,0)," ")</f>
        <v xml:space="preserve"> </v>
      </c>
      <c r="D143" s="254" t="str">
        <f>IFERROR(VLOOKUP(B143,'補助事業概要説明書(別添１)１～２'!$C$34:$E$39,3,0)," ")</f>
        <v xml:space="preserve"> </v>
      </c>
      <c r="E143" s="255" t="str">
        <f>IFERROR(VLOOKUP(B143,'補助事業概要説明書(別添１)１～２'!$C$34:$F$39,4,0)," ")</f>
        <v xml:space="preserve"> </v>
      </c>
      <c r="F143" s="255" t="str">
        <f>IFERROR(VLOOKUP(B143,'補助事業概要説明書(別添１)１～２'!$C$34:$G$39,5,0)," ")</f>
        <v xml:space="preserve"> </v>
      </c>
      <c r="H143" s="256"/>
      <c r="I143" s="257"/>
      <c r="J143" s="257"/>
      <c r="K143" s="257"/>
      <c r="L143" s="257"/>
      <c r="M143" s="257"/>
      <c r="N143" s="257"/>
      <c r="O143" s="257"/>
      <c r="P143" s="258"/>
    </row>
    <row r="144" spans="2:16" ht="8.25" customHeight="1" x14ac:dyDescent="0.15"/>
    <row r="145" spans="2:10" x14ac:dyDescent="0.15">
      <c r="B145" s="245" t="s">
        <v>225</v>
      </c>
      <c r="E145" s="259"/>
    </row>
    <row r="146" spans="2:10" ht="16.5" customHeight="1" x14ac:dyDescent="0.15">
      <c r="B146" s="1022" t="s">
        <v>221</v>
      </c>
      <c r="C146" s="1022"/>
      <c r="D146" s="1022"/>
      <c r="E146" s="1022"/>
      <c r="F146" s="1022"/>
    </row>
    <row r="147" spans="2:10" x14ac:dyDescent="0.15">
      <c r="B147" s="174" t="b">
        <v>1</v>
      </c>
      <c r="C147" s="260"/>
    </row>
    <row r="148" spans="2:10" x14ac:dyDescent="0.15">
      <c r="B148" s="287" t="b">
        <v>1</v>
      </c>
      <c r="J148" s="242"/>
    </row>
    <row r="149" spans="2:10" x14ac:dyDescent="0.15">
      <c r="B149" s="245" t="s">
        <v>487</v>
      </c>
      <c r="E149" s="259"/>
    </row>
    <row r="150" spans="2:10" ht="16.5" customHeight="1" x14ac:dyDescent="0.15">
      <c r="B150" s="1022" t="s">
        <v>486</v>
      </c>
      <c r="C150" s="1022"/>
      <c r="D150" s="1022"/>
      <c r="E150" s="1022"/>
      <c r="F150" s="1022"/>
    </row>
    <row r="151" spans="2:10" x14ac:dyDescent="0.15">
      <c r="B151" s="174" t="b">
        <v>1</v>
      </c>
      <c r="C151" s="260"/>
    </row>
    <row r="152" spans="2:10" x14ac:dyDescent="0.15">
      <c r="B152" s="287" t="b">
        <v>1</v>
      </c>
      <c r="J152" s="242"/>
    </row>
    <row r="153" spans="2:10" x14ac:dyDescent="0.15">
      <c r="B153" s="245" t="s">
        <v>226</v>
      </c>
      <c r="C153" s="260" t="s">
        <v>313</v>
      </c>
    </row>
    <row r="154" spans="2:10" ht="11.1" customHeight="1" x14ac:dyDescent="0.15">
      <c r="B154" s="1027" t="s">
        <v>229</v>
      </c>
      <c r="C154" s="1028"/>
      <c r="D154" s="1028"/>
      <c r="E154" s="1028"/>
      <c r="F154" s="1028"/>
    </row>
    <row r="155" spans="2:10" ht="11.1" customHeight="1" x14ac:dyDescent="0.15">
      <c r="B155" s="1027"/>
      <c r="C155" s="1028"/>
      <c r="D155" s="1028"/>
      <c r="E155" s="1028"/>
      <c r="F155" s="1028"/>
    </row>
    <row r="156" spans="2:10" ht="11.1" customHeight="1" x14ac:dyDescent="0.15">
      <c r="B156" s="1027"/>
      <c r="C156" s="1028"/>
      <c r="D156" s="1028"/>
      <c r="E156" s="1028"/>
      <c r="F156" s="1028"/>
    </row>
    <row r="157" spans="2:10" ht="11.1" customHeight="1" x14ac:dyDescent="0.15">
      <c r="B157" s="1027"/>
      <c r="C157" s="1028"/>
      <c r="D157" s="1028"/>
      <c r="E157" s="1028"/>
      <c r="F157" s="1028"/>
    </row>
    <row r="158" spans="2:10" ht="11.1" customHeight="1" x14ac:dyDescent="0.15">
      <c r="B158" s="1027"/>
      <c r="C158" s="1028"/>
      <c r="D158" s="1028"/>
      <c r="E158" s="1028"/>
      <c r="F158" s="1028"/>
    </row>
    <row r="159" spans="2:10" ht="11.1" customHeight="1" x14ac:dyDescent="0.15">
      <c r="B159" s="1027"/>
      <c r="C159" s="1028"/>
      <c r="D159" s="1028"/>
      <c r="E159" s="1028"/>
      <c r="F159" s="1028"/>
    </row>
    <row r="160" spans="2:10" ht="11.1" customHeight="1" x14ac:dyDescent="0.15">
      <c r="B160" s="1027"/>
      <c r="C160" s="1028"/>
      <c r="D160" s="1028"/>
      <c r="E160" s="1028"/>
      <c r="F160" s="1028"/>
    </row>
    <row r="161" spans="2:6" ht="11.1" customHeight="1" x14ac:dyDescent="0.15">
      <c r="B161" s="1027"/>
      <c r="C161" s="1028"/>
      <c r="D161" s="1028"/>
      <c r="E161" s="1028"/>
      <c r="F161" s="1028"/>
    </row>
    <row r="162" spans="2:6" ht="11.1" customHeight="1" x14ac:dyDescent="0.15">
      <c r="B162" s="1027"/>
      <c r="C162" s="1028"/>
      <c r="D162" s="1028"/>
      <c r="E162" s="1028"/>
      <c r="F162" s="1028"/>
    </row>
    <row r="163" spans="2:6" ht="11.1" customHeight="1" x14ac:dyDescent="0.15">
      <c r="B163" s="1027"/>
      <c r="C163" s="1028"/>
      <c r="D163" s="1028"/>
      <c r="E163" s="1028"/>
      <c r="F163" s="1028"/>
    </row>
    <row r="164" spans="2:6" ht="11.1" customHeight="1" x14ac:dyDescent="0.15">
      <c r="B164" s="1027"/>
      <c r="C164" s="1028"/>
      <c r="D164" s="1028"/>
      <c r="E164" s="1028"/>
      <c r="F164" s="1028"/>
    </row>
    <row r="165" spans="2:6" ht="11.1" customHeight="1" x14ac:dyDescent="0.15">
      <c r="B165" s="1027"/>
      <c r="C165" s="1028"/>
      <c r="D165" s="1028"/>
      <c r="E165" s="1028"/>
      <c r="F165" s="1028"/>
    </row>
    <row r="166" spans="2:6" ht="11.1" customHeight="1" x14ac:dyDescent="0.15">
      <c r="B166" s="1027"/>
      <c r="C166" s="1028"/>
      <c r="D166" s="1028"/>
      <c r="E166" s="1028"/>
      <c r="F166" s="1028"/>
    </row>
    <row r="167" spans="2:6" ht="11.1" customHeight="1" x14ac:dyDescent="0.15">
      <c r="B167" s="1027"/>
      <c r="C167" s="1028"/>
      <c r="D167" s="1028"/>
      <c r="E167" s="1028"/>
      <c r="F167" s="1028"/>
    </row>
    <row r="168" spans="2:6" ht="11.1" customHeight="1" x14ac:dyDescent="0.15">
      <c r="B168" s="1027"/>
      <c r="C168" s="1028"/>
      <c r="D168" s="1028"/>
      <c r="E168" s="1028"/>
      <c r="F168" s="1028"/>
    </row>
    <row r="169" spans="2:6" ht="11.1" customHeight="1" x14ac:dyDescent="0.15">
      <c r="B169" s="1027"/>
      <c r="C169" s="1028"/>
      <c r="D169" s="1028"/>
      <c r="E169" s="1028"/>
      <c r="F169" s="1028"/>
    </row>
    <row r="170" spans="2:6" ht="11.1" customHeight="1" x14ac:dyDescent="0.15">
      <c r="B170" s="1027"/>
      <c r="C170" s="1028"/>
      <c r="D170" s="1028"/>
      <c r="E170" s="1028"/>
      <c r="F170" s="1028"/>
    </row>
    <row r="171" spans="2:6" ht="11.1" customHeight="1" x14ac:dyDescent="0.15">
      <c r="B171" s="1027"/>
      <c r="C171" s="1028"/>
      <c r="D171" s="1028"/>
      <c r="E171" s="1028"/>
      <c r="F171" s="1028"/>
    </row>
    <row r="172" spans="2:6" ht="11.1" customHeight="1" x14ac:dyDescent="0.15">
      <c r="B172" s="1027"/>
      <c r="C172" s="1028"/>
      <c r="D172" s="1028"/>
      <c r="E172" s="1028"/>
      <c r="F172" s="1028"/>
    </row>
    <row r="173" spans="2:6" ht="11.1" customHeight="1" x14ac:dyDescent="0.15">
      <c r="B173" s="1027"/>
      <c r="C173" s="1028"/>
      <c r="D173" s="1028"/>
      <c r="E173" s="1028"/>
      <c r="F173" s="1028"/>
    </row>
    <row r="174" spans="2:6" ht="11.1" customHeight="1" x14ac:dyDescent="0.15">
      <c r="B174" s="1027"/>
      <c r="C174" s="1028"/>
      <c r="D174" s="1028"/>
      <c r="E174" s="1028"/>
      <c r="F174" s="1028"/>
    </row>
    <row r="175" spans="2:6" ht="11.1" customHeight="1" x14ac:dyDescent="0.15">
      <c r="B175" s="1027"/>
      <c r="C175" s="1028"/>
      <c r="D175" s="1028"/>
      <c r="E175" s="1028"/>
      <c r="F175" s="1028"/>
    </row>
    <row r="176" spans="2:6" ht="11.1" customHeight="1" x14ac:dyDescent="0.15">
      <c r="B176" s="1027"/>
      <c r="C176" s="1028"/>
      <c r="D176" s="1028"/>
      <c r="E176" s="1028"/>
      <c r="F176" s="1028"/>
    </row>
    <row r="177" spans="2:6" ht="11.1" customHeight="1" x14ac:dyDescent="0.15">
      <c r="B177" s="1027"/>
      <c r="C177" s="1028"/>
      <c r="D177" s="1028"/>
      <c r="E177" s="1028"/>
      <c r="F177" s="1028"/>
    </row>
    <row r="178" spans="2:6" ht="11.1" customHeight="1" x14ac:dyDescent="0.15">
      <c r="B178" s="1027"/>
      <c r="C178" s="1028"/>
      <c r="D178" s="1028"/>
      <c r="E178" s="1028"/>
      <c r="F178" s="1028"/>
    </row>
    <row r="179" spans="2:6" ht="11.1" customHeight="1" x14ac:dyDescent="0.15">
      <c r="B179" s="1027"/>
      <c r="C179" s="1028"/>
      <c r="D179" s="1028"/>
      <c r="E179" s="1028"/>
      <c r="F179" s="1028"/>
    </row>
    <row r="180" spans="2:6" ht="11.1" customHeight="1" x14ac:dyDescent="0.15">
      <c r="B180" s="1027"/>
      <c r="C180" s="1028"/>
      <c r="D180" s="1028"/>
      <c r="E180" s="1028"/>
      <c r="F180" s="1028"/>
    </row>
    <row r="181" spans="2:6" ht="11.1" customHeight="1" x14ac:dyDescent="0.15">
      <c r="B181" s="1027"/>
      <c r="C181" s="1028"/>
      <c r="D181" s="1028"/>
      <c r="E181" s="1028"/>
      <c r="F181" s="1028"/>
    </row>
    <row r="182" spans="2:6" ht="11.1" customHeight="1" x14ac:dyDescent="0.15">
      <c r="B182" s="1027"/>
      <c r="C182" s="1028"/>
      <c r="D182" s="1028"/>
      <c r="E182" s="1028"/>
      <c r="F182" s="1028"/>
    </row>
    <row r="183" spans="2:6" ht="11.1" customHeight="1" x14ac:dyDescent="0.15">
      <c r="B183" s="1027"/>
      <c r="C183" s="1028"/>
      <c r="D183" s="1028"/>
      <c r="E183" s="1028"/>
      <c r="F183" s="1028"/>
    </row>
    <row r="184" spans="2:6" ht="11.1" customHeight="1" x14ac:dyDescent="0.15">
      <c r="B184" s="1027" t="s">
        <v>228</v>
      </c>
      <c r="C184" s="1028"/>
      <c r="D184" s="1028"/>
      <c r="E184" s="1028"/>
      <c r="F184" s="1028"/>
    </row>
    <row r="185" spans="2:6" ht="11.1" customHeight="1" x14ac:dyDescent="0.15">
      <c r="B185" s="1027"/>
      <c r="C185" s="1028"/>
      <c r="D185" s="1028"/>
      <c r="E185" s="1028"/>
      <c r="F185" s="1028"/>
    </row>
    <row r="186" spans="2:6" ht="11.1" customHeight="1" x14ac:dyDescent="0.15">
      <c r="B186" s="1027"/>
      <c r="C186" s="1028"/>
      <c r="D186" s="1028"/>
      <c r="E186" s="1028"/>
      <c r="F186" s="1028"/>
    </row>
    <row r="187" spans="2:6" ht="11.1" customHeight="1" x14ac:dyDescent="0.15">
      <c r="B187" s="1027"/>
      <c r="C187" s="1028"/>
      <c r="D187" s="1028"/>
      <c r="E187" s="1028"/>
      <c r="F187" s="1028"/>
    </row>
    <row r="188" spans="2:6" ht="11.1" customHeight="1" x14ac:dyDescent="0.15">
      <c r="B188" s="1027"/>
      <c r="C188" s="1028"/>
      <c r="D188" s="1028"/>
      <c r="E188" s="1028"/>
      <c r="F188" s="1028"/>
    </row>
    <row r="189" spans="2:6" ht="11.1" customHeight="1" x14ac:dyDescent="0.15">
      <c r="B189" s="1027"/>
      <c r="C189" s="1028"/>
      <c r="D189" s="1028"/>
      <c r="E189" s="1028"/>
      <c r="F189" s="1028"/>
    </row>
    <row r="190" spans="2:6" ht="11.1" customHeight="1" x14ac:dyDescent="0.15">
      <c r="B190" s="1027"/>
      <c r="C190" s="1028"/>
      <c r="D190" s="1028"/>
      <c r="E190" s="1028"/>
      <c r="F190" s="1028"/>
    </row>
    <row r="191" spans="2:6" ht="11.1" customHeight="1" x14ac:dyDescent="0.15">
      <c r="B191" s="1027"/>
      <c r="C191" s="1028"/>
      <c r="D191" s="1028"/>
      <c r="E191" s="1028"/>
      <c r="F191" s="1028"/>
    </row>
    <row r="192" spans="2:6" ht="11.1" customHeight="1" x14ac:dyDescent="0.15">
      <c r="B192" s="1027"/>
      <c r="C192" s="1028"/>
      <c r="D192" s="1028"/>
      <c r="E192" s="1028"/>
      <c r="F192" s="1028"/>
    </row>
    <row r="193" spans="2:6" ht="11.1" customHeight="1" x14ac:dyDescent="0.15">
      <c r="B193" s="1027"/>
      <c r="C193" s="1028"/>
      <c r="D193" s="1028"/>
      <c r="E193" s="1028"/>
      <c r="F193" s="1028"/>
    </row>
    <row r="194" spans="2:6" ht="11.1" customHeight="1" x14ac:dyDescent="0.15">
      <c r="B194" s="1027"/>
      <c r="C194" s="1028"/>
      <c r="D194" s="1028"/>
      <c r="E194" s="1028"/>
      <c r="F194" s="1028"/>
    </row>
    <row r="195" spans="2:6" ht="11.1" customHeight="1" x14ac:dyDescent="0.15">
      <c r="B195" s="1027"/>
      <c r="C195" s="1028"/>
      <c r="D195" s="1028"/>
      <c r="E195" s="1028"/>
      <c r="F195" s="1028"/>
    </row>
    <row r="196" spans="2:6" ht="11.1" customHeight="1" x14ac:dyDescent="0.15">
      <c r="B196" s="1027"/>
      <c r="C196" s="1028"/>
      <c r="D196" s="1028"/>
      <c r="E196" s="1028"/>
      <c r="F196" s="1028"/>
    </row>
    <row r="197" spans="2:6" ht="11.1" customHeight="1" x14ac:dyDescent="0.15">
      <c r="B197" s="1027"/>
      <c r="C197" s="1028"/>
      <c r="D197" s="1028"/>
      <c r="E197" s="1028"/>
      <c r="F197" s="1028"/>
    </row>
    <row r="198" spans="2:6" ht="11.1" customHeight="1" x14ac:dyDescent="0.15">
      <c r="B198" s="1027"/>
      <c r="C198" s="1028"/>
      <c r="D198" s="1028"/>
      <c r="E198" s="1028"/>
      <c r="F198" s="1028"/>
    </row>
    <row r="199" spans="2:6" ht="11.1" customHeight="1" x14ac:dyDescent="0.15">
      <c r="B199" s="1027"/>
      <c r="C199" s="1028"/>
      <c r="D199" s="1028"/>
      <c r="E199" s="1028"/>
      <c r="F199" s="1028"/>
    </row>
    <row r="200" spans="2:6" ht="11.1" customHeight="1" x14ac:dyDescent="0.15">
      <c r="B200" s="1027"/>
      <c r="C200" s="1028"/>
      <c r="D200" s="1028"/>
      <c r="E200" s="1028"/>
      <c r="F200" s="1028"/>
    </row>
    <row r="201" spans="2:6" ht="11.1" customHeight="1" x14ac:dyDescent="0.15">
      <c r="B201" s="1027"/>
      <c r="C201" s="1028"/>
      <c r="D201" s="1028"/>
      <c r="E201" s="1028"/>
      <c r="F201" s="1028"/>
    </row>
    <row r="202" spans="2:6" ht="11.1" customHeight="1" x14ac:dyDescent="0.15">
      <c r="B202" s="1027"/>
      <c r="C202" s="1028"/>
      <c r="D202" s="1028"/>
      <c r="E202" s="1028"/>
      <c r="F202" s="1028"/>
    </row>
    <row r="203" spans="2:6" ht="11.1" customHeight="1" x14ac:dyDescent="0.15">
      <c r="B203" s="1027"/>
      <c r="C203" s="1028"/>
      <c r="D203" s="1028"/>
      <c r="E203" s="1028"/>
      <c r="F203" s="1028"/>
    </row>
    <row r="204" spans="2:6" ht="11.1" customHeight="1" x14ac:dyDescent="0.15">
      <c r="B204" s="1027"/>
      <c r="C204" s="1028"/>
      <c r="D204" s="1028"/>
      <c r="E204" s="1028"/>
      <c r="F204" s="1028"/>
    </row>
    <row r="205" spans="2:6" ht="11.1" customHeight="1" x14ac:dyDescent="0.15">
      <c r="B205" s="1027"/>
      <c r="C205" s="1028"/>
      <c r="D205" s="1028"/>
      <c r="E205" s="1028"/>
      <c r="F205" s="1028"/>
    </row>
    <row r="206" spans="2:6" ht="11.1" customHeight="1" x14ac:dyDescent="0.15">
      <c r="B206" s="1027"/>
      <c r="C206" s="1028"/>
      <c r="D206" s="1028"/>
      <c r="E206" s="1028"/>
      <c r="F206" s="1028"/>
    </row>
    <row r="207" spans="2:6" ht="11.1" customHeight="1" x14ac:dyDescent="0.15">
      <c r="B207" s="1027"/>
      <c r="C207" s="1028"/>
      <c r="D207" s="1028"/>
      <c r="E207" s="1028"/>
      <c r="F207" s="1028"/>
    </row>
    <row r="208" spans="2:6" ht="11.1" customHeight="1" x14ac:dyDescent="0.15">
      <c r="B208" s="1027"/>
      <c r="C208" s="1028"/>
      <c r="D208" s="1028"/>
      <c r="E208" s="1028"/>
      <c r="F208" s="1028"/>
    </row>
    <row r="209" spans="2:6" ht="11.1" customHeight="1" x14ac:dyDescent="0.15">
      <c r="B209" s="1027"/>
      <c r="C209" s="1028"/>
      <c r="D209" s="1028"/>
      <c r="E209" s="1028"/>
      <c r="F209" s="1028"/>
    </row>
    <row r="210" spans="2:6" ht="11.1" customHeight="1" x14ac:dyDescent="0.15">
      <c r="B210" s="1027"/>
      <c r="C210" s="1028"/>
      <c r="D210" s="1028"/>
      <c r="E210" s="1028"/>
      <c r="F210" s="1028"/>
    </row>
    <row r="211" spans="2:6" ht="11.1" customHeight="1" x14ac:dyDescent="0.15">
      <c r="B211" s="1027"/>
      <c r="C211" s="1028"/>
      <c r="D211" s="1028"/>
      <c r="E211" s="1028"/>
      <c r="F211" s="1028"/>
    </row>
    <row r="212" spans="2:6" ht="11.1" customHeight="1" x14ac:dyDescent="0.15">
      <c r="B212" s="1027"/>
      <c r="C212" s="1028"/>
      <c r="D212" s="1028"/>
      <c r="E212" s="1028"/>
      <c r="F212" s="1028"/>
    </row>
    <row r="213" spans="2:6" ht="11.1" customHeight="1" x14ac:dyDescent="0.15">
      <c r="B213" s="1027"/>
      <c r="C213" s="1028"/>
      <c r="D213" s="1028"/>
      <c r="E213" s="1028"/>
      <c r="F213" s="1028"/>
    </row>
    <row r="214" spans="2:6" ht="11.1" customHeight="1" x14ac:dyDescent="0.15">
      <c r="B214" s="1027" t="s">
        <v>230</v>
      </c>
      <c r="C214" s="1028"/>
      <c r="D214" s="1028"/>
      <c r="E214" s="1028"/>
      <c r="F214" s="1028"/>
    </row>
    <row r="215" spans="2:6" ht="11.1" customHeight="1" x14ac:dyDescent="0.15">
      <c r="B215" s="1027"/>
      <c r="C215" s="1028"/>
      <c r="D215" s="1028"/>
      <c r="E215" s="1028"/>
      <c r="F215" s="1028"/>
    </row>
    <row r="216" spans="2:6" ht="11.1" customHeight="1" x14ac:dyDescent="0.15">
      <c r="B216" s="1027"/>
      <c r="C216" s="1028"/>
      <c r="D216" s="1028"/>
      <c r="E216" s="1028"/>
      <c r="F216" s="1028"/>
    </row>
    <row r="217" spans="2:6" ht="11.1" customHeight="1" x14ac:dyDescent="0.15">
      <c r="B217" s="1027"/>
      <c r="C217" s="1028"/>
      <c r="D217" s="1028"/>
      <c r="E217" s="1028"/>
      <c r="F217" s="1028"/>
    </row>
    <row r="218" spans="2:6" ht="11.1" customHeight="1" x14ac:dyDescent="0.15">
      <c r="B218" s="1027"/>
      <c r="C218" s="1028"/>
      <c r="D218" s="1028"/>
      <c r="E218" s="1028"/>
      <c r="F218" s="1028"/>
    </row>
    <row r="219" spans="2:6" ht="11.1" customHeight="1" x14ac:dyDescent="0.15">
      <c r="B219" s="1027"/>
      <c r="C219" s="1028"/>
      <c r="D219" s="1028"/>
      <c r="E219" s="1028"/>
      <c r="F219" s="1028"/>
    </row>
    <row r="220" spans="2:6" ht="11.1" customHeight="1" x14ac:dyDescent="0.15">
      <c r="B220" s="1027"/>
      <c r="C220" s="1028"/>
      <c r="D220" s="1028"/>
      <c r="E220" s="1028"/>
      <c r="F220" s="1028"/>
    </row>
    <row r="221" spans="2:6" ht="11.1" customHeight="1" x14ac:dyDescent="0.15">
      <c r="B221" s="1027"/>
      <c r="C221" s="1028"/>
      <c r="D221" s="1028"/>
      <c r="E221" s="1028"/>
      <c r="F221" s="1028"/>
    </row>
    <row r="222" spans="2:6" ht="11.1" customHeight="1" x14ac:dyDescent="0.15">
      <c r="B222" s="1027"/>
      <c r="C222" s="1028"/>
      <c r="D222" s="1028"/>
      <c r="E222" s="1028"/>
      <c r="F222" s="1028"/>
    </row>
    <row r="223" spans="2:6" ht="11.1" customHeight="1" x14ac:dyDescent="0.15">
      <c r="B223" s="1027"/>
      <c r="C223" s="1028"/>
      <c r="D223" s="1028"/>
      <c r="E223" s="1028"/>
      <c r="F223" s="1028"/>
    </row>
    <row r="224" spans="2:6" ht="11.1" customHeight="1" x14ac:dyDescent="0.15">
      <c r="B224" s="1027"/>
      <c r="C224" s="1028"/>
      <c r="D224" s="1028"/>
      <c r="E224" s="1028"/>
      <c r="F224" s="1028"/>
    </row>
    <row r="225" spans="2:6" ht="11.1" customHeight="1" x14ac:dyDescent="0.15">
      <c r="B225" s="1027"/>
      <c r="C225" s="1028"/>
      <c r="D225" s="1028"/>
      <c r="E225" s="1028"/>
      <c r="F225" s="1028"/>
    </row>
    <row r="226" spans="2:6" ht="11.1" customHeight="1" x14ac:dyDescent="0.15">
      <c r="B226" s="1027"/>
      <c r="C226" s="1028"/>
      <c r="D226" s="1028"/>
      <c r="E226" s="1028"/>
      <c r="F226" s="1028"/>
    </row>
    <row r="227" spans="2:6" ht="11.1" customHeight="1" x14ac:dyDescent="0.15">
      <c r="B227" s="1027"/>
      <c r="C227" s="1028"/>
      <c r="D227" s="1028"/>
      <c r="E227" s="1028"/>
      <c r="F227" s="1028"/>
    </row>
    <row r="228" spans="2:6" ht="11.1" customHeight="1" x14ac:dyDescent="0.15">
      <c r="B228" s="1027"/>
      <c r="C228" s="1028"/>
      <c r="D228" s="1028"/>
      <c r="E228" s="1028"/>
      <c r="F228" s="1028"/>
    </row>
    <row r="229" spans="2:6" ht="11.1" customHeight="1" x14ac:dyDescent="0.15">
      <c r="B229" s="1027"/>
      <c r="C229" s="1028"/>
      <c r="D229" s="1028"/>
      <c r="E229" s="1028"/>
      <c r="F229" s="1028"/>
    </row>
    <row r="230" spans="2:6" ht="11.1" customHeight="1" x14ac:dyDescent="0.15">
      <c r="B230" s="1027"/>
      <c r="C230" s="1028"/>
      <c r="D230" s="1028"/>
      <c r="E230" s="1028"/>
      <c r="F230" s="1028"/>
    </row>
    <row r="231" spans="2:6" ht="11.1" customHeight="1" x14ac:dyDescent="0.15">
      <c r="B231" s="1027"/>
      <c r="C231" s="1028"/>
      <c r="D231" s="1028"/>
      <c r="E231" s="1028"/>
      <c r="F231" s="1028"/>
    </row>
    <row r="232" spans="2:6" ht="11.1" customHeight="1" x14ac:dyDescent="0.15">
      <c r="B232" s="1027"/>
      <c r="C232" s="1028"/>
      <c r="D232" s="1028"/>
      <c r="E232" s="1028"/>
      <c r="F232" s="1028"/>
    </row>
    <row r="233" spans="2:6" ht="11.1" customHeight="1" x14ac:dyDescent="0.15">
      <c r="B233" s="1027"/>
      <c r="C233" s="1028"/>
      <c r="D233" s="1028"/>
      <c r="E233" s="1028"/>
      <c r="F233" s="1028"/>
    </row>
    <row r="234" spans="2:6" ht="11.1" customHeight="1" x14ac:dyDescent="0.15">
      <c r="B234" s="1027"/>
      <c r="C234" s="1028"/>
      <c r="D234" s="1028"/>
      <c r="E234" s="1028"/>
      <c r="F234" s="1028"/>
    </row>
    <row r="235" spans="2:6" ht="11.1" customHeight="1" x14ac:dyDescent="0.15">
      <c r="B235" s="1027"/>
      <c r="C235" s="1028"/>
      <c r="D235" s="1028"/>
      <c r="E235" s="1028"/>
      <c r="F235" s="1028"/>
    </row>
    <row r="236" spans="2:6" ht="11.1" customHeight="1" x14ac:dyDescent="0.15">
      <c r="B236" s="1027"/>
      <c r="C236" s="1028"/>
      <c r="D236" s="1028"/>
      <c r="E236" s="1028"/>
      <c r="F236" s="1028"/>
    </row>
    <row r="237" spans="2:6" ht="11.1" customHeight="1" x14ac:dyDescent="0.15">
      <c r="B237" s="1027"/>
      <c r="C237" s="1028"/>
      <c r="D237" s="1028"/>
      <c r="E237" s="1028"/>
      <c r="F237" s="1028"/>
    </row>
    <row r="238" spans="2:6" ht="11.1" customHeight="1" x14ac:dyDescent="0.15">
      <c r="B238" s="1027"/>
      <c r="C238" s="1028"/>
      <c r="D238" s="1028"/>
      <c r="E238" s="1028"/>
      <c r="F238" s="1028"/>
    </row>
    <row r="239" spans="2:6" ht="11.1" customHeight="1" x14ac:dyDescent="0.15">
      <c r="B239" s="1027"/>
      <c r="C239" s="1028"/>
      <c r="D239" s="1028"/>
      <c r="E239" s="1028"/>
      <c r="F239" s="1028"/>
    </row>
    <row r="240" spans="2:6" ht="11.1" customHeight="1" x14ac:dyDescent="0.15">
      <c r="B240" s="1027"/>
      <c r="C240" s="1028"/>
      <c r="D240" s="1028"/>
      <c r="E240" s="1028"/>
      <c r="F240" s="1028"/>
    </row>
    <row r="241" spans="2:6" ht="11.1" customHeight="1" x14ac:dyDescent="0.15">
      <c r="B241" s="1027"/>
      <c r="C241" s="1028"/>
      <c r="D241" s="1028"/>
      <c r="E241" s="1028"/>
      <c r="F241" s="1028"/>
    </row>
    <row r="242" spans="2:6" ht="11.1" customHeight="1" x14ac:dyDescent="0.15">
      <c r="B242" s="1027"/>
      <c r="C242" s="1028"/>
      <c r="D242" s="1028"/>
      <c r="E242" s="1028"/>
      <c r="F242" s="1028"/>
    </row>
    <row r="243" spans="2:6" ht="11.1" customHeight="1" x14ac:dyDescent="0.15">
      <c r="B243" s="1027"/>
      <c r="C243" s="1028"/>
      <c r="D243" s="1028"/>
      <c r="E243" s="1028"/>
      <c r="F243" s="1028"/>
    </row>
    <row r="244" spans="2:6" ht="11.1" customHeight="1" x14ac:dyDescent="0.15">
      <c r="B244" s="1029" t="s">
        <v>386</v>
      </c>
      <c r="C244" s="1030" t="s">
        <v>368</v>
      </c>
      <c r="D244" s="1030"/>
      <c r="E244" s="1030"/>
      <c r="F244" s="1030"/>
    </row>
    <row r="245" spans="2:6" ht="11.1" customHeight="1" x14ac:dyDescent="0.15">
      <c r="B245" s="1029"/>
      <c r="C245" s="1030"/>
      <c r="D245" s="1030"/>
      <c r="E245" s="1030"/>
      <c r="F245" s="1030"/>
    </row>
    <row r="246" spans="2:6" ht="11.1" customHeight="1" x14ac:dyDescent="0.15">
      <c r="B246" s="1029"/>
      <c r="C246" s="1030"/>
      <c r="D246" s="1030"/>
      <c r="E246" s="1030"/>
      <c r="F246" s="1030"/>
    </row>
    <row r="247" spans="2:6" ht="11.1" customHeight="1" x14ac:dyDescent="0.15">
      <c r="B247" s="1029"/>
      <c r="C247" s="1030"/>
      <c r="D247" s="1030"/>
      <c r="E247" s="1030"/>
      <c r="F247" s="1030"/>
    </row>
    <row r="248" spans="2:6" ht="11.1" customHeight="1" x14ac:dyDescent="0.15">
      <c r="B248" s="1029"/>
      <c r="C248" s="1030"/>
      <c r="D248" s="1030"/>
      <c r="E248" s="1030"/>
      <c r="F248" s="1030"/>
    </row>
    <row r="249" spans="2:6" ht="11.1" customHeight="1" x14ac:dyDescent="0.15">
      <c r="B249" s="1029"/>
      <c r="C249" s="1030"/>
      <c r="D249" s="1030"/>
      <c r="E249" s="1030" t="b">
        <v>0</v>
      </c>
      <c r="F249" s="1030"/>
    </row>
    <row r="250" spans="2:6" ht="11.1" customHeight="1" x14ac:dyDescent="0.15">
      <c r="B250" s="1029"/>
      <c r="C250" s="1030"/>
      <c r="D250" s="1030"/>
      <c r="E250" s="1030" t="b">
        <v>0</v>
      </c>
      <c r="F250" s="1030"/>
    </row>
    <row r="251" spans="2:6" ht="11.1" customHeight="1" x14ac:dyDescent="0.15">
      <c r="B251" s="1029"/>
      <c r="C251" s="1030"/>
      <c r="D251" s="1030"/>
      <c r="E251" s="1030"/>
      <c r="F251" s="1030"/>
    </row>
    <row r="252" spans="2:6" ht="11.1" customHeight="1" x14ac:dyDescent="0.15">
      <c r="B252" s="1029"/>
      <c r="C252" s="1030"/>
      <c r="D252" s="1030"/>
      <c r="E252" s="1030"/>
      <c r="F252" s="1030"/>
    </row>
    <row r="253" spans="2:6" ht="11.1" customHeight="1" x14ac:dyDescent="0.15">
      <c r="B253" s="1029"/>
      <c r="C253" s="1030"/>
      <c r="D253" s="1030"/>
      <c r="E253" s="1030"/>
      <c r="F253" s="1030"/>
    </row>
    <row r="254" spans="2:6" ht="11.1" customHeight="1" x14ac:dyDescent="0.15">
      <c r="B254" s="1029"/>
      <c r="C254" s="1030"/>
      <c r="D254" s="1030"/>
      <c r="E254" s="1030"/>
      <c r="F254" s="1030"/>
    </row>
    <row r="255" spans="2:6" ht="11.1" customHeight="1" x14ac:dyDescent="0.15">
      <c r="B255" s="1029"/>
      <c r="C255" s="1030"/>
      <c r="D255" s="1030"/>
      <c r="E255" s="1030"/>
      <c r="F255" s="1030"/>
    </row>
    <row r="256" spans="2:6" ht="11.1" customHeight="1" x14ac:dyDescent="0.15">
      <c r="B256" s="1029"/>
      <c r="C256" s="1030"/>
      <c r="D256" s="1030"/>
      <c r="E256" s="1030" t="b">
        <v>1</v>
      </c>
      <c r="F256" s="1030"/>
    </row>
    <row r="257" spans="2:6" ht="11.1" customHeight="1" x14ac:dyDescent="0.15">
      <c r="B257" s="1029"/>
      <c r="C257" s="1030"/>
      <c r="D257" s="1030"/>
      <c r="E257" s="1030"/>
      <c r="F257" s="1030"/>
    </row>
    <row r="258" spans="2:6" ht="11.1" customHeight="1" x14ac:dyDescent="0.15">
      <c r="B258" s="1029"/>
      <c r="C258" s="1030"/>
      <c r="D258" s="1030"/>
      <c r="E258" s="1030"/>
      <c r="F258" s="1030"/>
    </row>
    <row r="259" spans="2:6" ht="11.1" customHeight="1" x14ac:dyDescent="0.15">
      <c r="B259" s="1029"/>
      <c r="C259" s="1030"/>
      <c r="D259" s="1030"/>
      <c r="E259" s="1030"/>
      <c r="F259" s="1030"/>
    </row>
    <row r="260" spans="2:6" ht="11.1" customHeight="1" x14ac:dyDescent="0.15">
      <c r="B260" s="1029"/>
      <c r="C260" s="1030"/>
      <c r="D260" s="1030"/>
      <c r="E260" s="1030"/>
      <c r="F260" s="1030"/>
    </row>
    <row r="261" spans="2:6" ht="11.1" customHeight="1" x14ac:dyDescent="0.15">
      <c r="B261" s="1029"/>
      <c r="C261" s="1030"/>
      <c r="D261" s="1030"/>
      <c r="E261" s="1030"/>
      <c r="F261" s="1030"/>
    </row>
    <row r="262" spans="2:6" ht="11.1" customHeight="1" x14ac:dyDescent="0.15">
      <c r="B262" s="1029"/>
      <c r="C262" s="1030"/>
      <c r="D262" s="1030"/>
      <c r="E262" s="1030"/>
      <c r="F262" s="1030"/>
    </row>
    <row r="263" spans="2:6" ht="11.1" customHeight="1" x14ac:dyDescent="0.15">
      <c r="B263" s="1029"/>
      <c r="C263" s="1030"/>
      <c r="D263" s="1030"/>
      <c r="E263" s="1030"/>
      <c r="F263" s="1030"/>
    </row>
    <row r="264" spans="2:6" ht="11.1" customHeight="1" x14ac:dyDescent="0.15">
      <c r="B264" s="1029"/>
      <c r="C264" s="1030"/>
      <c r="D264" s="1030"/>
      <c r="E264" s="1030"/>
      <c r="F264" s="1030"/>
    </row>
    <row r="265" spans="2:6" ht="11.1" customHeight="1" x14ac:dyDescent="0.15">
      <c r="B265" s="1029"/>
      <c r="C265" s="1030"/>
      <c r="D265" s="1030"/>
      <c r="E265" s="1030"/>
      <c r="F265" s="1030"/>
    </row>
    <row r="266" spans="2:6" ht="11.1" customHeight="1" x14ac:dyDescent="0.15">
      <c r="B266" s="1029"/>
      <c r="C266" s="1030"/>
      <c r="D266" s="1030"/>
      <c r="E266" s="1030"/>
      <c r="F266" s="1030"/>
    </row>
    <row r="267" spans="2:6" ht="11.1" customHeight="1" x14ac:dyDescent="0.15">
      <c r="B267" s="1029"/>
      <c r="C267" s="1030"/>
      <c r="D267" s="1030"/>
      <c r="E267" s="1030"/>
      <c r="F267" s="1030"/>
    </row>
    <row r="268" spans="2:6" ht="11.1" customHeight="1" x14ac:dyDescent="0.15">
      <c r="B268" s="1029"/>
      <c r="C268" s="1030"/>
      <c r="D268" s="1030"/>
      <c r="E268" s="1030"/>
      <c r="F268" s="1030"/>
    </row>
    <row r="269" spans="2:6" ht="11.1" customHeight="1" x14ac:dyDescent="0.15">
      <c r="B269" s="1029"/>
      <c r="C269" s="1030"/>
      <c r="D269" s="1030"/>
      <c r="E269" s="1030"/>
      <c r="F269" s="1030"/>
    </row>
    <row r="270" spans="2:6" ht="11.1" customHeight="1" x14ac:dyDescent="0.15">
      <c r="B270" s="1029"/>
      <c r="C270" s="1030"/>
      <c r="D270" s="1030"/>
      <c r="E270" s="1030"/>
      <c r="F270" s="1030"/>
    </row>
    <row r="271" spans="2:6" ht="11.1" customHeight="1" x14ac:dyDescent="0.15">
      <c r="B271" s="1029"/>
      <c r="C271" s="1030"/>
      <c r="D271" s="1030"/>
      <c r="E271" s="1030"/>
      <c r="F271" s="1030"/>
    </row>
    <row r="272" spans="2:6" ht="11.1" customHeight="1" x14ac:dyDescent="0.15">
      <c r="B272" s="1029"/>
      <c r="C272" s="1030"/>
      <c r="D272" s="1030"/>
      <c r="E272" s="1030"/>
      <c r="F272" s="1030"/>
    </row>
    <row r="273" spans="2:16" ht="11.1" customHeight="1" x14ac:dyDescent="0.15">
      <c r="B273" s="1029"/>
      <c r="C273" s="1030"/>
      <c r="D273" s="1030"/>
      <c r="E273" s="1030"/>
      <c r="F273" s="1030"/>
    </row>
    <row r="275" spans="2:16" x14ac:dyDescent="0.15">
      <c r="B275" s="245" t="s">
        <v>299</v>
      </c>
      <c r="F275" s="288">
        <f>$E$6</f>
        <v>0</v>
      </c>
    </row>
    <row r="276" spans="2:16" ht="30" customHeight="1" x14ac:dyDescent="0.15">
      <c r="B276" s="246" t="s">
        <v>141</v>
      </c>
      <c r="C276" s="247" t="s">
        <v>142</v>
      </c>
      <c r="D276" s="248" t="s">
        <v>192</v>
      </c>
      <c r="E276" s="249" t="s">
        <v>367</v>
      </c>
      <c r="F276" s="250" t="s">
        <v>217</v>
      </c>
      <c r="H276" s="251" t="s">
        <v>270</v>
      </c>
      <c r="I276" s="252"/>
      <c r="J276" s="252"/>
      <c r="K276" s="252"/>
      <c r="L276" s="252"/>
      <c r="M276" s="252"/>
      <c r="N276" s="252"/>
      <c r="O276" s="252"/>
      <c r="P276" s="253"/>
    </row>
    <row r="277" spans="2:16" ht="39.950000000000003" customHeight="1" x14ac:dyDescent="0.15">
      <c r="B277" s="171"/>
      <c r="C277" s="254" t="str">
        <f>IFERROR(VLOOKUP(B277,'補助事業概要説明書(別添１)１～２'!$C$34:$D$39,2,0)," ")</f>
        <v xml:space="preserve"> </v>
      </c>
      <c r="D277" s="254" t="str">
        <f>IFERROR(VLOOKUP(B277,'補助事業概要説明書(別添１)１～２'!$C$34:$E$39,3,0)," ")</f>
        <v xml:space="preserve"> </v>
      </c>
      <c r="E277" s="255" t="str">
        <f>IFERROR(VLOOKUP(B277,'補助事業概要説明書(別添１)１～２'!$C$34:$F$39,4,0)," ")</f>
        <v xml:space="preserve"> </v>
      </c>
      <c r="F277" s="255" t="str">
        <f>IFERROR(VLOOKUP(B277,'補助事業概要説明書(別添１)１～２'!$C$34:$G$39,5,0)," ")</f>
        <v xml:space="preserve"> </v>
      </c>
      <c r="H277" s="256"/>
      <c r="I277" s="257"/>
      <c r="J277" s="257"/>
      <c r="K277" s="257"/>
      <c r="L277" s="257"/>
      <c r="M277" s="257"/>
      <c r="N277" s="257"/>
      <c r="O277" s="257"/>
      <c r="P277" s="258"/>
    </row>
    <row r="278" spans="2:16" ht="8.25" customHeight="1" x14ac:dyDescent="0.15"/>
    <row r="279" spans="2:16" x14ac:dyDescent="0.15">
      <c r="B279" s="245" t="s">
        <v>225</v>
      </c>
      <c r="E279" s="259"/>
    </row>
    <row r="280" spans="2:16" ht="16.5" customHeight="1" x14ac:dyDescent="0.15">
      <c r="B280" s="1022" t="s">
        <v>221</v>
      </c>
      <c r="C280" s="1022"/>
      <c r="D280" s="1022"/>
      <c r="E280" s="1022"/>
      <c r="F280" s="1022"/>
    </row>
    <row r="281" spans="2:16" x14ac:dyDescent="0.15">
      <c r="B281" s="174" t="b">
        <v>1</v>
      </c>
      <c r="C281" s="260"/>
    </row>
    <row r="282" spans="2:16" x14ac:dyDescent="0.15">
      <c r="B282" s="287" t="b">
        <v>1</v>
      </c>
      <c r="J282" s="242"/>
    </row>
    <row r="283" spans="2:16" x14ac:dyDescent="0.15">
      <c r="B283" s="245" t="s">
        <v>487</v>
      </c>
      <c r="E283" s="259"/>
    </row>
    <row r="284" spans="2:16" ht="16.5" customHeight="1" x14ac:dyDescent="0.15">
      <c r="B284" s="1022" t="s">
        <v>486</v>
      </c>
      <c r="C284" s="1022"/>
      <c r="D284" s="1022"/>
      <c r="E284" s="1022"/>
      <c r="F284" s="1022"/>
    </row>
    <row r="285" spans="2:16" x14ac:dyDescent="0.15">
      <c r="B285" s="174" t="b">
        <v>1</v>
      </c>
      <c r="C285" s="260"/>
    </row>
    <row r="286" spans="2:16" x14ac:dyDescent="0.15">
      <c r="B286" s="287" t="b">
        <v>1</v>
      </c>
      <c r="J286" s="242"/>
    </row>
    <row r="287" spans="2:16" x14ac:dyDescent="0.15">
      <c r="B287" s="245" t="s">
        <v>226</v>
      </c>
      <c r="C287" s="260" t="s">
        <v>313</v>
      </c>
    </row>
    <row r="288" spans="2:16" ht="11.1" customHeight="1" x14ac:dyDescent="0.15">
      <c r="B288" s="1027" t="s">
        <v>229</v>
      </c>
      <c r="C288" s="1028"/>
      <c r="D288" s="1028"/>
      <c r="E288" s="1028"/>
      <c r="F288" s="1028"/>
    </row>
    <row r="289" spans="2:6" ht="11.1" customHeight="1" x14ac:dyDescent="0.15">
      <c r="B289" s="1027"/>
      <c r="C289" s="1028"/>
      <c r="D289" s="1028"/>
      <c r="E289" s="1028"/>
      <c r="F289" s="1028"/>
    </row>
    <row r="290" spans="2:6" ht="11.1" customHeight="1" x14ac:dyDescent="0.15">
      <c r="B290" s="1027"/>
      <c r="C290" s="1028"/>
      <c r="D290" s="1028"/>
      <c r="E290" s="1028"/>
      <c r="F290" s="1028"/>
    </row>
    <row r="291" spans="2:6" ht="11.1" customHeight="1" x14ac:dyDescent="0.15">
      <c r="B291" s="1027"/>
      <c r="C291" s="1028"/>
      <c r="D291" s="1028"/>
      <c r="E291" s="1028"/>
      <c r="F291" s="1028"/>
    </row>
    <row r="292" spans="2:6" ht="11.1" customHeight="1" x14ac:dyDescent="0.15">
      <c r="B292" s="1027"/>
      <c r="C292" s="1028"/>
      <c r="D292" s="1028"/>
      <c r="E292" s="1028"/>
      <c r="F292" s="1028"/>
    </row>
    <row r="293" spans="2:6" ht="11.1" customHeight="1" x14ac:dyDescent="0.15">
      <c r="B293" s="1027"/>
      <c r="C293" s="1028"/>
      <c r="D293" s="1028"/>
      <c r="E293" s="1028"/>
      <c r="F293" s="1028"/>
    </row>
    <row r="294" spans="2:6" ht="11.1" customHeight="1" x14ac:dyDescent="0.15">
      <c r="B294" s="1027"/>
      <c r="C294" s="1028"/>
      <c r="D294" s="1028"/>
      <c r="E294" s="1028"/>
      <c r="F294" s="1028"/>
    </row>
    <row r="295" spans="2:6" ht="11.1" customHeight="1" x14ac:dyDescent="0.15">
      <c r="B295" s="1027"/>
      <c r="C295" s="1028"/>
      <c r="D295" s="1028"/>
      <c r="E295" s="1028"/>
      <c r="F295" s="1028"/>
    </row>
    <row r="296" spans="2:6" ht="11.1" customHeight="1" x14ac:dyDescent="0.15">
      <c r="B296" s="1027"/>
      <c r="C296" s="1028"/>
      <c r="D296" s="1028"/>
      <c r="E296" s="1028"/>
      <c r="F296" s="1028"/>
    </row>
    <row r="297" spans="2:6" ht="11.1" customHeight="1" x14ac:dyDescent="0.15">
      <c r="B297" s="1027"/>
      <c r="C297" s="1028"/>
      <c r="D297" s="1028"/>
      <c r="E297" s="1028"/>
      <c r="F297" s="1028"/>
    </row>
    <row r="298" spans="2:6" ht="11.1" customHeight="1" x14ac:dyDescent="0.15">
      <c r="B298" s="1027"/>
      <c r="C298" s="1028"/>
      <c r="D298" s="1028"/>
      <c r="E298" s="1028"/>
      <c r="F298" s="1028"/>
    </row>
    <row r="299" spans="2:6" ht="11.1" customHeight="1" x14ac:dyDescent="0.15">
      <c r="B299" s="1027"/>
      <c r="C299" s="1028"/>
      <c r="D299" s="1028"/>
      <c r="E299" s="1028"/>
      <c r="F299" s="1028"/>
    </row>
    <row r="300" spans="2:6" ht="11.1" customHeight="1" x14ac:dyDescent="0.15">
      <c r="B300" s="1027"/>
      <c r="C300" s="1028"/>
      <c r="D300" s="1028"/>
      <c r="E300" s="1028"/>
      <c r="F300" s="1028"/>
    </row>
    <row r="301" spans="2:6" ht="11.1" customHeight="1" x14ac:dyDescent="0.15">
      <c r="B301" s="1027"/>
      <c r="C301" s="1028"/>
      <c r="D301" s="1028"/>
      <c r="E301" s="1028"/>
      <c r="F301" s="1028"/>
    </row>
    <row r="302" spans="2:6" ht="11.1" customHeight="1" x14ac:dyDescent="0.15">
      <c r="B302" s="1027"/>
      <c r="C302" s="1028"/>
      <c r="D302" s="1028"/>
      <c r="E302" s="1028"/>
      <c r="F302" s="1028"/>
    </row>
    <row r="303" spans="2:6" ht="11.1" customHeight="1" x14ac:dyDescent="0.15">
      <c r="B303" s="1027"/>
      <c r="C303" s="1028"/>
      <c r="D303" s="1028"/>
      <c r="E303" s="1028"/>
      <c r="F303" s="1028"/>
    </row>
    <row r="304" spans="2:6" ht="11.1" customHeight="1" x14ac:dyDescent="0.15">
      <c r="B304" s="1027"/>
      <c r="C304" s="1028"/>
      <c r="D304" s="1028"/>
      <c r="E304" s="1028"/>
      <c r="F304" s="1028"/>
    </row>
    <row r="305" spans="2:6" ht="11.1" customHeight="1" x14ac:dyDescent="0.15">
      <c r="B305" s="1027"/>
      <c r="C305" s="1028"/>
      <c r="D305" s="1028"/>
      <c r="E305" s="1028"/>
      <c r="F305" s="1028"/>
    </row>
    <row r="306" spans="2:6" ht="11.1" customHeight="1" x14ac:dyDescent="0.15">
      <c r="B306" s="1027"/>
      <c r="C306" s="1028"/>
      <c r="D306" s="1028"/>
      <c r="E306" s="1028"/>
      <c r="F306" s="1028"/>
    </row>
    <row r="307" spans="2:6" ht="11.1" customHeight="1" x14ac:dyDescent="0.15">
      <c r="B307" s="1027"/>
      <c r="C307" s="1028"/>
      <c r="D307" s="1028"/>
      <c r="E307" s="1028"/>
      <c r="F307" s="1028"/>
    </row>
    <row r="308" spans="2:6" ht="11.1" customHeight="1" x14ac:dyDescent="0.15">
      <c r="B308" s="1027"/>
      <c r="C308" s="1028"/>
      <c r="D308" s="1028"/>
      <c r="E308" s="1028"/>
      <c r="F308" s="1028"/>
    </row>
    <row r="309" spans="2:6" ht="11.1" customHeight="1" x14ac:dyDescent="0.15">
      <c r="B309" s="1027"/>
      <c r="C309" s="1028"/>
      <c r="D309" s="1028"/>
      <c r="E309" s="1028"/>
      <c r="F309" s="1028"/>
    </row>
    <row r="310" spans="2:6" ht="11.1" customHeight="1" x14ac:dyDescent="0.15">
      <c r="B310" s="1027"/>
      <c r="C310" s="1028"/>
      <c r="D310" s="1028"/>
      <c r="E310" s="1028"/>
      <c r="F310" s="1028"/>
    </row>
    <row r="311" spans="2:6" ht="11.1" customHeight="1" x14ac:dyDescent="0.15">
      <c r="B311" s="1027"/>
      <c r="C311" s="1028"/>
      <c r="D311" s="1028"/>
      <c r="E311" s="1028"/>
      <c r="F311" s="1028"/>
    </row>
    <row r="312" spans="2:6" ht="11.1" customHeight="1" x14ac:dyDescent="0.15">
      <c r="B312" s="1027"/>
      <c r="C312" s="1028"/>
      <c r="D312" s="1028"/>
      <c r="E312" s="1028"/>
      <c r="F312" s="1028"/>
    </row>
    <row r="313" spans="2:6" ht="11.1" customHeight="1" x14ac:dyDescent="0.15">
      <c r="B313" s="1027"/>
      <c r="C313" s="1028"/>
      <c r="D313" s="1028"/>
      <c r="E313" s="1028"/>
      <c r="F313" s="1028"/>
    </row>
    <row r="314" spans="2:6" ht="11.1" customHeight="1" x14ac:dyDescent="0.15">
      <c r="B314" s="1027"/>
      <c r="C314" s="1028"/>
      <c r="D314" s="1028"/>
      <c r="E314" s="1028"/>
      <c r="F314" s="1028"/>
    </row>
    <row r="315" spans="2:6" ht="11.1" customHeight="1" x14ac:dyDescent="0.15">
      <c r="B315" s="1027"/>
      <c r="C315" s="1028"/>
      <c r="D315" s="1028"/>
      <c r="E315" s="1028"/>
      <c r="F315" s="1028"/>
    </row>
    <row r="316" spans="2:6" ht="11.1" customHeight="1" x14ac:dyDescent="0.15">
      <c r="B316" s="1027"/>
      <c r="C316" s="1028"/>
      <c r="D316" s="1028"/>
      <c r="E316" s="1028"/>
      <c r="F316" s="1028"/>
    </row>
    <row r="317" spans="2:6" ht="11.1" customHeight="1" x14ac:dyDescent="0.15">
      <c r="B317" s="1027"/>
      <c r="C317" s="1028"/>
      <c r="D317" s="1028"/>
      <c r="E317" s="1028"/>
      <c r="F317" s="1028"/>
    </row>
    <row r="318" spans="2:6" ht="11.1" customHeight="1" x14ac:dyDescent="0.15">
      <c r="B318" s="1027" t="s">
        <v>228</v>
      </c>
      <c r="C318" s="1028"/>
      <c r="D318" s="1028"/>
      <c r="E318" s="1028"/>
      <c r="F318" s="1028"/>
    </row>
    <row r="319" spans="2:6" ht="11.1" customHeight="1" x14ac:dyDescent="0.15">
      <c r="B319" s="1027"/>
      <c r="C319" s="1028"/>
      <c r="D319" s="1028"/>
      <c r="E319" s="1028"/>
      <c r="F319" s="1028"/>
    </row>
    <row r="320" spans="2:6" ht="11.1" customHeight="1" x14ac:dyDescent="0.15">
      <c r="B320" s="1027"/>
      <c r="C320" s="1028"/>
      <c r="D320" s="1028"/>
      <c r="E320" s="1028"/>
      <c r="F320" s="1028"/>
    </row>
    <row r="321" spans="2:6" ht="11.1" customHeight="1" x14ac:dyDescent="0.15">
      <c r="B321" s="1027"/>
      <c r="C321" s="1028"/>
      <c r="D321" s="1028"/>
      <c r="E321" s="1028"/>
      <c r="F321" s="1028"/>
    </row>
    <row r="322" spans="2:6" ht="11.1" customHeight="1" x14ac:dyDescent="0.15">
      <c r="B322" s="1027"/>
      <c r="C322" s="1028"/>
      <c r="D322" s="1028"/>
      <c r="E322" s="1028"/>
      <c r="F322" s="1028"/>
    </row>
    <row r="323" spans="2:6" ht="11.1" customHeight="1" x14ac:dyDescent="0.15">
      <c r="B323" s="1027"/>
      <c r="C323" s="1028"/>
      <c r="D323" s="1028"/>
      <c r="E323" s="1028"/>
      <c r="F323" s="1028"/>
    </row>
    <row r="324" spans="2:6" ht="11.1" customHeight="1" x14ac:dyDescent="0.15">
      <c r="B324" s="1027"/>
      <c r="C324" s="1028"/>
      <c r="D324" s="1028"/>
      <c r="E324" s="1028"/>
      <c r="F324" s="1028"/>
    </row>
    <row r="325" spans="2:6" ht="11.1" customHeight="1" x14ac:dyDescent="0.15">
      <c r="B325" s="1027"/>
      <c r="C325" s="1028"/>
      <c r="D325" s="1028"/>
      <c r="E325" s="1028"/>
      <c r="F325" s="1028"/>
    </row>
    <row r="326" spans="2:6" ht="11.1" customHeight="1" x14ac:dyDescent="0.15">
      <c r="B326" s="1027"/>
      <c r="C326" s="1028"/>
      <c r="D326" s="1028"/>
      <c r="E326" s="1028"/>
      <c r="F326" s="1028"/>
    </row>
    <row r="327" spans="2:6" ht="11.1" customHeight="1" x14ac:dyDescent="0.15">
      <c r="B327" s="1027"/>
      <c r="C327" s="1028"/>
      <c r="D327" s="1028"/>
      <c r="E327" s="1028"/>
      <c r="F327" s="1028"/>
    </row>
    <row r="328" spans="2:6" ht="11.1" customHeight="1" x14ac:dyDescent="0.15">
      <c r="B328" s="1027"/>
      <c r="C328" s="1028"/>
      <c r="D328" s="1028"/>
      <c r="E328" s="1028"/>
      <c r="F328" s="1028"/>
    </row>
    <row r="329" spans="2:6" ht="11.1" customHeight="1" x14ac:dyDescent="0.15">
      <c r="B329" s="1027"/>
      <c r="C329" s="1028"/>
      <c r="D329" s="1028"/>
      <c r="E329" s="1028"/>
      <c r="F329" s="1028"/>
    </row>
    <row r="330" spans="2:6" ht="11.1" customHeight="1" x14ac:dyDescent="0.15">
      <c r="B330" s="1027"/>
      <c r="C330" s="1028"/>
      <c r="D330" s="1028"/>
      <c r="E330" s="1028"/>
      <c r="F330" s="1028"/>
    </row>
    <row r="331" spans="2:6" ht="11.1" customHeight="1" x14ac:dyDescent="0.15">
      <c r="B331" s="1027"/>
      <c r="C331" s="1028"/>
      <c r="D331" s="1028"/>
      <c r="E331" s="1028"/>
      <c r="F331" s="1028"/>
    </row>
    <row r="332" spans="2:6" ht="11.1" customHeight="1" x14ac:dyDescent="0.15">
      <c r="B332" s="1027"/>
      <c r="C332" s="1028"/>
      <c r="D332" s="1028"/>
      <c r="E332" s="1028"/>
      <c r="F332" s="1028"/>
    </row>
    <row r="333" spans="2:6" ht="11.1" customHeight="1" x14ac:dyDescent="0.15">
      <c r="B333" s="1027"/>
      <c r="C333" s="1028"/>
      <c r="D333" s="1028"/>
      <c r="E333" s="1028"/>
      <c r="F333" s="1028"/>
    </row>
    <row r="334" spans="2:6" ht="11.1" customHeight="1" x14ac:dyDescent="0.15">
      <c r="B334" s="1027"/>
      <c r="C334" s="1028"/>
      <c r="D334" s="1028"/>
      <c r="E334" s="1028"/>
      <c r="F334" s="1028"/>
    </row>
    <row r="335" spans="2:6" ht="11.1" customHeight="1" x14ac:dyDescent="0.15">
      <c r="B335" s="1027"/>
      <c r="C335" s="1028"/>
      <c r="D335" s="1028"/>
      <c r="E335" s="1028"/>
      <c r="F335" s="1028"/>
    </row>
    <row r="336" spans="2:6" ht="11.1" customHeight="1" x14ac:dyDescent="0.15">
      <c r="B336" s="1027"/>
      <c r="C336" s="1028"/>
      <c r="D336" s="1028"/>
      <c r="E336" s="1028"/>
      <c r="F336" s="1028"/>
    </row>
    <row r="337" spans="2:6" ht="11.1" customHeight="1" x14ac:dyDescent="0.15">
      <c r="B337" s="1027"/>
      <c r="C337" s="1028"/>
      <c r="D337" s="1028"/>
      <c r="E337" s="1028"/>
      <c r="F337" s="1028"/>
    </row>
    <row r="338" spans="2:6" ht="11.1" customHeight="1" x14ac:dyDescent="0.15">
      <c r="B338" s="1027"/>
      <c r="C338" s="1028"/>
      <c r="D338" s="1028"/>
      <c r="E338" s="1028"/>
      <c r="F338" s="1028"/>
    </row>
    <row r="339" spans="2:6" ht="11.1" customHeight="1" x14ac:dyDescent="0.15">
      <c r="B339" s="1027"/>
      <c r="C339" s="1028"/>
      <c r="D339" s="1028"/>
      <c r="E339" s="1028"/>
      <c r="F339" s="1028"/>
    </row>
    <row r="340" spans="2:6" ht="11.1" customHeight="1" x14ac:dyDescent="0.15">
      <c r="B340" s="1027"/>
      <c r="C340" s="1028"/>
      <c r="D340" s="1028"/>
      <c r="E340" s="1028"/>
      <c r="F340" s="1028"/>
    </row>
    <row r="341" spans="2:6" ht="11.1" customHeight="1" x14ac:dyDescent="0.15">
      <c r="B341" s="1027"/>
      <c r="C341" s="1028"/>
      <c r="D341" s="1028"/>
      <c r="E341" s="1028"/>
      <c r="F341" s="1028"/>
    </row>
    <row r="342" spans="2:6" ht="11.1" customHeight="1" x14ac:dyDescent="0.15">
      <c r="B342" s="1027"/>
      <c r="C342" s="1028"/>
      <c r="D342" s="1028"/>
      <c r="E342" s="1028"/>
      <c r="F342" s="1028"/>
    </row>
    <row r="343" spans="2:6" ht="11.1" customHeight="1" x14ac:dyDescent="0.15">
      <c r="B343" s="1027"/>
      <c r="C343" s="1028"/>
      <c r="D343" s="1028"/>
      <c r="E343" s="1028"/>
      <c r="F343" s="1028"/>
    </row>
    <row r="344" spans="2:6" ht="11.1" customHeight="1" x14ac:dyDescent="0.15">
      <c r="B344" s="1027"/>
      <c r="C344" s="1028"/>
      <c r="D344" s="1028"/>
      <c r="E344" s="1028"/>
      <c r="F344" s="1028"/>
    </row>
    <row r="345" spans="2:6" ht="11.1" customHeight="1" x14ac:dyDescent="0.15">
      <c r="B345" s="1027"/>
      <c r="C345" s="1028"/>
      <c r="D345" s="1028"/>
      <c r="E345" s="1028"/>
      <c r="F345" s="1028"/>
    </row>
    <row r="346" spans="2:6" ht="11.1" customHeight="1" x14ac:dyDescent="0.15">
      <c r="B346" s="1027"/>
      <c r="C346" s="1028"/>
      <c r="D346" s="1028"/>
      <c r="E346" s="1028"/>
      <c r="F346" s="1028"/>
    </row>
    <row r="347" spans="2:6" ht="11.1" customHeight="1" x14ac:dyDescent="0.15">
      <c r="B347" s="1027"/>
      <c r="C347" s="1028"/>
      <c r="D347" s="1028"/>
      <c r="E347" s="1028"/>
      <c r="F347" s="1028"/>
    </row>
    <row r="348" spans="2:6" ht="11.1" customHeight="1" x14ac:dyDescent="0.15">
      <c r="B348" s="1027" t="s">
        <v>230</v>
      </c>
      <c r="C348" s="1028"/>
      <c r="D348" s="1028"/>
      <c r="E348" s="1028"/>
      <c r="F348" s="1028"/>
    </row>
    <row r="349" spans="2:6" ht="11.1" customHeight="1" x14ac:dyDescent="0.15">
      <c r="B349" s="1027"/>
      <c r="C349" s="1028"/>
      <c r="D349" s="1028"/>
      <c r="E349" s="1028"/>
      <c r="F349" s="1028"/>
    </row>
    <row r="350" spans="2:6" ht="11.1" customHeight="1" x14ac:dyDescent="0.15">
      <c r="B350" s="1027"/>
      <c r="C350" s="1028"/>
      <c r="D350" s="1028"/>
      <c r="E350" s="1028"/>
      <c r="F350" s="1028"/>
    </row>
    <row r="351" spans="2:6" ht="11.1" customHeight="1" x14ac:dyDescent="0.15">
      <c r="B351" s="1027"/>
      <c r="C351" s="1028"/>
      <c r="D351" s="1028"/>
      <c r="E351" s="1028"/>
      <c r="F351" s="1028"/>
    </row>
    <row r="352" spans="2:6" ht="11.1" customHeight="1" x14ac:dyDescent="0.15">
      <c r="B352" s="1027"/>
      <c r="C352" s="1028"/>
      <c r="D352" s="1028"/>
      <c r="E352" s="1028"/>
      <c r="F352" s="1028"/>
    </row>
    <row r="353" spans="2:6" ht="11.1" customHeight="1" x14ac:dyDescent="0.15">
      <c r="B353" s="1027"/>
      <c r="C353" s="1028"/>
      <c r="D353" s="1028"/>
      <c r="E353" s="1028"/>
      <c r="F353" s="1028"/>
    </row>
    <row r="354" spans="2:6" ht="11.1" customHeight="1" x14ac:dyDescent="0.15">
      <c r="B354" s="1027"/>
      <c r="C354" s="1028"/>
      <c r="D354" s="1028"/>
      <c r="E354" s="1028"/>
      <c r="F354" s="1028"/>
    </row>
    <row r="355" spans="2:6" ht="11.1" customHeight="1" x14ac:dyDescent="0.15">
      <c r="B355" s="1027"/>
      <c r="C355" s="1028"/>
      <c r="D355" s="1028"/>
      <c r="E355" s="1028"/>
      <c r="F355" s="1028"/>
    </row>
    <row r="356" spans="2:6" ht="11.1" customHeight="1" x14ac:dyDescent="0.15">
      <c r="B356" s="1027"/>
      <c r="C356" s="1028"/>
      <c r="D356" s="1028"/>
      <c r="E356" s="1028"/>
      <c r="F356" s="1028"/>
    </row>
    <row r="357" spans="2:6" ht="11.1" customHeight="1" x14ac:dyDescent="0.15">
      <c r="B357" s="1027"/>
      <c r="C357" s="1028"/>
      <c r="D357" s="1028"/>
      <c r="E357" s="1028"/>
      <c r="F357" s="1028"/>
    </row>
    <row r="358" spans="2:6" ht="11.1" customHeight="1" x14ac:dyDescent="0.15">
      <c r="B358" s="1027"/>
      <c r="C358" s="1028"/>
      <c r="D358" s="1028"/>
      <c r="E358" s="1028"/>
      <c r="F358" s="1028"/>
    </row>
    <row r="359" spans="2:6" ht="11.1" customHeight="1" x14ac:dyDescent="0.15">
      <c r="B359" s="1027"/>
      <c r="C359" s="1028"/>
      <c r="D359" s="1028"/>
      <c r="E359" s="1028"/>
      <c r="F359" s="1028"/>
    </row>
    <row r="360" spans="2:6" ht="11.1" customHeight="1" x14ac:dyDescent="0.15">
      <c r="B360" s="1027"/>
      <c r="C360" s="1028"/>
      <c r="D360" s="1028"/>
      <c r="E360" s="1028"/>
      <c r="F360" s="1028"/>
    </row>
    <row r="361" spans="2:6" ht="11.1" customHeight="1" x14ac:dyDescent="0.15">
      <c r="B361" s="1027"/>
      <c r="C361" s="1028"/>
      <c r="D361" s="1028"/>
      <c r="E361" s="1028"/>
      <c r="F361" s="1028"/>
    </row>
    <row r="362" spans="2:6" ht="11.1" customHeight="1" x14ac:dyDescent="0.15">
      <c r="B362" s="1027"/>
      <c r="C362" s="1028"/>
      <c r="D362" s="1028"/>
      <c r="E362" s="1028"/>
      <c r="F362" s="1028"/>
    </row>
    <row r="363" spans="2:6" ht="11.1" customHeight="1" x14ac:dyDescent="0.15">
      <c r="B363" s="1027"/>
      <c r="C363" s="1028"/>
      <c r="D363" s="1028"/>
      <c r="E363" s="1028"/>
      <c r="F363" s="1028"/>
    </row>
    <row r="364" spans="2:6" ht="11.1" customHeight="1" x14ac:dyDescent="0.15">
      <c r="B364" s="1027"/>
      <c r="C364" s="1028"/>
      <c r="D364" s="1028"/>
      <c r="E364" s="1028"/>
      <c r="F364" s="1028"/>
    </row>
    <row r="365" spans="2:6" ht="11.1" customHeight="1" x14ac:dyDescent="0.15">
      <c r="B365" s="1027"/>
      <c r="C365" s="1028"/>
      <c r="D365" s="1028"/>
      <c r="E365" s="1028"/>
      <c r="F365" s="1028"/>
    </row>
    <row r="366" spans="2:6" ht="11.1" customHeight="1" x14ac:dyDescent="0.15">
      <c r="B366" s="1027"/>
      <c r="C366" s="1028"/>
      <c r="D366" s="1028"/>
      <c r="E366" s="1028"/>
      <c r="F366" s="1028"/>
    </row>
    <row r="367" spans="2:6" ht="11.1" customHeight="1" x14ac:dyDescent="0.15">
      <c r="B367" s="1027"/>
      <c r="C367" s="1028"/>
      <c r="D367" s="1028"/>
      <c r="E367" s="1028"/>
      <c r="F367" s="1028"/>
    </row>
    <row r="368" spans="2:6" ht="11.1" customHeight="1" x14ac:dyDescent="0.15">
      <c r="B368" s="1027"/>
      <c r="C368" s="1028"/>
      <c r="D368" s="1028"/>
      <c r="E368" s="1028"/>
      <c r="F368" s="1028"/>
    </row>
    <row r="369" spans="2:6" ht="11.1" customHeight="1" x14ac:dyDescent="0.15">
      <c r="B369" s="1027"/>
      <c r="C369" s="1028"/>
      <c r="D369" s="1028"/>
      <c r="E369" s="1028"/>
      <c r="F369" s="1028"/>
    </row>
    <row r="370" spans="2:6" ht="11.1" customHeight="1" x14ac:dyDescent="0.15">
      <c r="B370" s="1027"/>
      <c r="C370" s="1028"/>
      <c r="D370" s="1028"/>
      <c r="E370" s="1028"/>
      <c r="F370" s="1028"/>
    </row>
    <row r="371" spans="2:6" ht="11.1" customHeight="1" x14ac:dyDescent="0.15">
      <c r="B371" s="1027"/>
      <c r="C371" s="1028"/>
      <c r="D371" s="1028"/>
      <c r="E371" s="1028"/>
      <c r="F371" s="1028"/>
    </row>
    <row r="372" spans="2:6" ht="11.1" customHeight="1" x14ac:dyDescent="0.15">
      <c r="B372" s="1027"/>
      <c r="C372" s="1028"/>
      <c r="D372" s="1028"/>
      <c r="E372" s="1028"/>
      <c r="F372" s="1028"/>
    </row>
    <row r="373" spans="2:6" ht="11.1" customHeight="1" x14ac:dyDescent="0.15">
      <c r="B373" s="1027"/>
      <c r="C373" s="1028"/>
      <c r="D373" s="1028"/>
      <c r="E373" s="1028"/>
      <c r="F373" s="1028"/>
    </row>
    <row r="374" spans="2:6" ht="11.1" customHeight="1" x14ac:dyDescent="0.15">
      <c r="B374" s="1027"/>
      <c r="C374" s="1028"/>
      <c r="D374" s="1028"/>
      <c r="E374" s="1028"/>
      <c r="F374" s="1028"/>
    </row>
    <row r="375" spans="2:6" ht="11.1" customHeight="1" x14ac:dyDescent="0.15">
      <c r="B375" s="1027"/>
      <c r="C375" s="1028"/>
      <c r="D375" s="1028"/>
      <c r="E375" s="1028"/>
      <c r="F375" s="1028"/>
    </row>
    <row r="376" spans="2:6" ht="11.1" customHeight="1" x14ac:dyDescent="0.15">
      <c r="B376" s="1027"/>
      <c r="C376" s="1028"/>
      <c r="D376" s="1028"/>
      <c r="E376" s="1028"/>
      <c r="F376" s="1028"/>
    </row>
    <row r="377" spans="2:6" ht="11.1" customHeight="1" x14ac:dyDescent="0.15">
      <c r="B377" s="1027"/>
      <c r="C377" s="1028"/>
      <c r="D377" s="1028"/>
      <c r="E377" s="1028"/>
      <c r="F377" s="1028"/>
    </row>
    <row r="378" spans="2:6" ht="11.1" customHeight="1" x14ac:dyDescent="0.15">
      <c r="B378" s="1029" t="s">
        <v>386</v>
      </c>
      <c r="C378" s="1030" t="s">
        <v>368</v>
      </c>
      <c r="D378" s="1030"/>
      <c r="E378" s="1030"/>
      <c r="F378" s="1030"/>
    </row>
    <row r="379" spans="2:6" ht="11.1" customHeight="1" x14ac:dyDescent="0.15">
      <c r="B379" s="1029"/>
      <c r="C379" s="1030"/>
      <c r="D379" s="1030"/>
      <c r="E379" s="1030"/>
      <c r="F379" s="1030"/>
    </row>
    <row r="380" spans="2:6" ht="11.1" customHeight="1" x14ac:dyDescent="0.15">
      <c r="B380" s="1029"/>
      <c r="C380" s="1030"/>
      <c r="D380" s="1030"/>
      <c r="E380" s="1030"/>
      <c r="F380" s="1030"/>
    </row>
    <row r="381" spans="2:6" ht="11.1" customHeight="1" x14ac:dyDescent="0.15">
      <c r="B381" s="1029"/>
      <c r="C381" s="1030"/>
      <c r="D381" s="1030"/>
      <c r="E381" s="1030"/>
      <c r="F381" s="1030"/>
    </row>
    <row r="382" spans="2:6" ht="11.1" customHeight="1" x14ac:dyDescent="0.15">
      <c r="B382" s="1029"/>
      <c r="C382" s="1030"/>
      <c r="D382" s="1030"/>
      <c r="E382" s="1030"/>
      <c r="F382" s="1030"/>
    </row>
    <row r="383" spans="2:6" ht="11.1" customHeight="1" x14ac:dyDescent="0.15">
      <c r="B383" s="1029"/>
      <c r="C383" s="1030"/>
      <c r="D383" s="1030"/>
      <c r="E383" s="1030" t="b">
        <v>0</v>
      </c>
      <c r="F383" s="1030"/>
    </row>
    <row r="384" spans="2:6" ht="11.1" customHeight="1" x14ac:dyDescent="0.15">
      <c r="B384" s="1029"/>
      <c r="C384" s="1030"/>
      <c r="D384" s="1030"/>
      <c r="E384" s="1030" t="b">
        <v>0</v>
      </c>
      <c r="F384" s="1030"/>
    </row>
    <row r="385" spans="2:6" ht="11.1" customHeight="1" x14ac:dyDescent="0.15">
      <c r="B385" s="1029"/>
      <c r="C385" s="1030"/>
      <c r="D385" s="1030"/>
      <c r="E385" s="1030"/>
      <c r="F385" s="1030"/>
    </row>
    <row r="386" spans="2:6" ht="11.1" customHeight="1" x14ac:dyDescent="0.15">
      <c r="B386" s="1029"/>
      <c r="C386" s="1030"/>
      <c r="D386" s="1030"/>
      <c r="E386" s="1030"/>
      <c r="F386" s="1030"/>
    </row>
    <row r="387" spans="2:6" ht="11.1" customHeight="1" x14ac:dyDescent="0.15">
      <c r="B387" s="1029"/>
      <c r="C387" s="1030"/>
      <c r="D387" s="1030"/>
      <c r="E387" s="1030"/>
      <c r="F387" s="1030"/>
    </row>
    <row r="388" spans="2:6" ht="11.1" customHeight="1" x14ac:dyDescent="0.15">
      <c r="B388" s="1029"/>
      <c r="C388" s="1030"/>
      <c r="D388" s="1030"/>
      <c r="E388" s="1030"/>
      <c r="F388" s="1030"/>
    </row>
    <row r="389" spans="2:6" ht="11.1" customHeight="1" x14ac:dyDescent="0.15">
      <c r="B389" s="1029"/>
      <c r="C389" s="1030"/>
      <c r="D389" s="1030"/>
      <c r="E389" s="1030"/>
      <c r="F389" s="1030"/>
    </row>
    <row r="390" spans="2:6" ht="11.1" customHeight="1" x14ac:dyDescent="0.15">
      <c r="B390" s="1029"/>
      <c r="C390" s="1030"/>
      <c r="D390" s="1030"/>
      <c r="E390" s="1030" t="b">
        <v>1</v>
      </c>
      <c r="F390" s="1030"/>
    </row>
    <row r="391" spans="2:6" ht="11.1" customHeight="1" x14ac:dyDescent="0.15">
      <c r="B391" s="1029"/>
      <c r="C391" s="1030"/>
      <c r="D391" s="1030"/>
      <c r="E391" s="1030"/>
      <c r="F391" s="1030"/>
    </row>
    <row r="392" spans="2:6" ht="11.1" customHeight="1" x14ac:dyDescent="0.15">
      <c r="B392" s="1029"/>
      <c r="C392" s="1030"/>
      <c r="D392" s="1030"/>
      <c r="E392" s="1030"/>
      <c r="F392" s="1030"/>
    </row>
    <row r="393" spans="2:6" ht="11.1" customHeight="1" x14ac:dyDescent="0.15">
      <c r="B393" s="1029"/>
      <c r="C393" s="1030"/>
      <c r="D393" s="1030"/>
      <c r="E393" s="1030"/>
      <c r="F393" s="1030"/>
    </row>
    <row r="394" spans="2:6" ht="11.1" customHeight="1" x14ac:dyDescent="0.15">
      <c r="B394" s="1029"/>
      <c r="C394" s="1030"/>
      <c r="D394" s="1030"/>
      <c r="E394" s="1030"/>
      <c r="F394" s="1030"/>
    </row>
    <row r="395" spans="2:6" ht="11.1" customHeight="1" x14ac:dyDescent="0.15">
      <c r="B395" s="1029"/>
      <c r="C395" s="1030"/>
      <c r="D395" s="1030"/>
      <c r="E395" s="1030"/>
      <c r="F395" s="1030"/>
    </row>
    <row r="396" spans="2:6" ht="11.1" customHeight="1" x14ac:dyDescent="0.15">
      <c r="B396" s="1029"/>
      <c r="C396" s="1030"/>
      <c r="D396" s="1030"/>
      <c r="E396" s="1030"/>
      <c r="F396" s="1030"/>
    </row>
    <row r="397" spans="2:6" ht="11.1" customHeight="1" x14ac:dyDescent="0.15">
      <c r="B397" s="1029"/>
      <c r="C397" s="1030"/>
      <c r="D397" s="1030"/>
      <c r="E397" s="1030"/>
      <c r="F397" s="1030"/>
    </row>
    <row r="398" spans="2:6" ht="11.1" customHeight="1" x14ac:dyDescent="0.15">
      <c r="B398" s="1029"/>
      <c r="C398" s="1030"/>
      <c r="D398" s="1030"/>
      <c r="E398" s="1030"/>
      <c r="F398" s="1030"/>
    </row>
    <row r="399" spans="2:6" ht="11.1" customHeight="1" x14ac:dyDescent="0.15">
      <c r="B399" s="1029"/>
      <c r="C399" s="1030"/>
      <c r="D399" s="1030"/>
      <c r="E399" s="1030"/>
      <c r="F399" s="1030"/>
    </row>
    <row r="400" spans="2:6" ht="11.1" customHeight="1" x14ac:dyDescent="0.15">
      <c r="B400" s="1029"/>
      <c r="C400" s="1030"/>
      <c r="D400" s="1030"/>
      <c r="E400" s="1030"/>
      <c r="F400" s="1030"/>
    </row>
    <row r="401" spans="2:6" ht="11.1" customHeight="1" x14ac:dyDescent="0.15">
      <c r="B401" s="1029"/>
      <c r="C401" s="1030"/>
      <c r="D401" s="1030"/>
      <c r="E401" s="1030"/>
      <c r="F401" s="1030"/>
    </row>
    <row r="402" spans="2:6" ht="11.1" customHeight="1" x14ac:dyDescent="0.15">
      <c r="B402" s="1029"/>
      <c r="C402" s="1030"/>
      <c r="D402" s="1030"/>
      <c r="E402" s="1030"/>
      <c r="F402" s="1030"/>
    </row>
    <row r="403" spans="2:6" ht="11.1" customHeight="1" x14ac:dyDescent="0.15">
      <c r="B403" s="1029"/>
      <c r="C403" s="1030"/>
      <c r="D403" s="1030"/>
      <c r="E403" s="1030"/>
      <c r="F403" s="1030"/>
    </row>
    <row r="404" spans="2:6" ht="11.1" customHeight="1" x14ac:dyDescent="0.15">
      <c r="B404" s="1029"/>
      <c r="C404" s="1030"/>
      <c r="D404" s="1030"/>
      <c r="E404" s="1030"/>
      <c r="F404" s="1030"/>
    </row>
    <row r="405" spans="2:6" ht="11.1" customHeight="1" x14ac:dyDescent="0.15">
      <c r="B405" s="1029"/>
      <c r="C405" s="1030"/>
      <c r="D405" s="1030"/>
      <c r="E405" s="1030"/>
      <c r="F405" s="1030"/>
    </row>
    <row r="406" spans="2:6" ht="11.1" customHeight="1" x14ac:dyDescent="0.15">
      <c r="B406" s="1029"/>
      <c r="C406" s="1030"/>
      <c r="D406" s="1030"/>
      <c r="E406" s="1030"/>
      <c r="F406" s="1030"/>
    </row>
    <row r="407" spans="2:6" ht="11.1" customHeight="1" x14ac:dyDescent="0.15">
      <c r="B407" s="1029"/>
      <c r="C407" s="1030"/>
      <c r="D407" s="1030"/>
      <c r="E407" s="1030"/>
      <c r="F407" s="1030"/>
    </row>
  </sheetData>
  <sheetProtection algorithmName="SHA-512" hashValue="dGGbe6pLJtdEqj5yBruC0f2Xv3Uq5SXTHDuKoB7CVg7w8yGcQvJgRTyGFSFUBfNK/kD+D/ts9LXiNwBkgEyZPw==" saltValue="gFh24v1I6cwzzE/WjQAlUA==" spinCount="100000" sheet="1" insertColumns="0" insertRows="0" deleteColumns="0" deleteRows="0"/>
  <mergeCells count="33">
    <mergeCell ref="B80:B109"/>
    <mergeCell ref="C80:F109"/>
    <mergeCell ref="C110:F139"/>
    <mergeCell ref="B110:B139"/>
    <mergeCell ref="B146:F146"/>
    <mergeCell ref="B214:B243"/>
    <mergeCell ref="C214:F243"/>
    <mergeCell ref="B244:B273"/>
    <mergeCell ref="B378:B407"/>
    <mergeCell ref="C378:F407"/>
    <mergeCell ref="B348:B377"/>
    <mergeCell ref="C348:F377"/>
    <mergeCell ref="B288:B317"/>
    <mergeCell ref="C288:F317"/>
    <mergeCell ref="B318:B347"/>
    <mergeCell ref="C318:F347"/>
    <mergeCell ref="C244:F273"/>
    <mergeCell ref="B12:F12"/>
    <mergeCell ref="B150:F150"/>
    <mergeCell ref="B284:F284"/>
    <mergeCell ref="H5:P5"/>
    <mergeCell ref="E5:F5"/>
    <mergeCell ref="E6:F6"/>
    <mergeCell ref="B16:F16"/>
    <mergeCell ref="B280:F280"/>
    <mergeCell ref="B184:B213"/>
    <mergeCell ref="C184:F213"/>
    <mergeCell ref="B154:B183"/>
    <mergeCell ref="C154:F183"/>
    <mergeCell ref="B20:B49"/>
    <mergeCell ref="C20:F49"/>
    <mergeCell ref="C50:F79"/>
    <mergeCell ref="B50:B79"/>
  </mergeCells>
  <phoneticPr fontId="1"/>
  <conditionalFormatting sqref="E6">
    <cfRule type="cellIs" dxfId="21" priority="73" operator="equal">
      <formula>0</formula>
    </cfRule>
  </conditionalFormatting>
  <conditionalFormatting sqref="B9">
    <cfRule type="containsBlanks" dxfId="20" priority="72">
      <formula>LEN(TRIM(B9))=0</formula>
    </cfRule>
  </conditionalFormatting>
  <conditionalFormatting sqref="C9">
    <cfRule type="containsBlanks" dxfId="19" priority="74">
      <formula>LEN(TRIM(C9))=0</formula>
    </cfRule>
  </conditionalFormatting>
  <conditionalFormatting sqref="D9">
    <cfRule type="containsBlanks" dxfId="18" priority="67">
      <formula>LEN(TRIM(D9))=0</formula>
    </cfRule>
  </conditionalFormatting>
  <conditionalFormatting sqref="B17">
    <cfRule type="containsBlanks" dxfId="17" priority="64">
      <formula>LEN(TRIM(B17))=0</formula>
    </cfRule>
  </conditionalFormatting>
  <conditionalFormatting sqref="F9">
    <cfRule type="containsBlanks" dxfId="16" priority="61">
      <formula>LEN(TRIM(F9))=0</formula>
    </cfRule>
  </conditionalFormatting>
  <conditionalFormatting sqref="E9">
    <cfRule type="containsBlanks" dxfId="15" priority="18">
      <formula>LEN(TRIM(E9))=0</formula>
    </cfRule>
  </conditionalFormatting>
  <conditionalFormatting sqref="C143">
    <cfRule type="containsBlanks" dxfId="14" priority="17">
      <formula>LEN(TRIM(C143))=0</formula>
    </cfRule>
  </conditionalFormatting>
  <conditionalFormatting sqref="D143">
    <cfRule type="containsBlanks" dxfId="13" priority="15">
      <formula>LEN(TRIM(D143))=0</formula>
    </cfRule>
  </conditionalFormatting>
  <conditionalFormatting sqref="B147">
    <cfRule type="containsBlanks" dxfId="12" priority="14">
      <formula>LEN(TRIM(B147))=0</formula>
    </cfRule>
  </conditionalFormatting>
  <conditionalFormatting sqref="F143">
    <cfRule type="containsBlanks" dxfId="11" priority="13">
      <formula>LEN(TRIM(F143))=0</formula>
    </cfRule>
  </conditionalFormatting>
  <conditionalFormatting sqref="E143">
    <cfRule type="containsBlanks" dxfId="10" priority="12">
      <formula>LEN(TRIM(E143))=0</formula>
    </cfRule>
  </conditionalFormatting>
  <conditionalFormatting sqref="C277">
    <cfRule type="containsBlanks" dxfId="9" priority="11">
      <formula>LEN(TRIM(C277))=0</formula>
    </cfRule>
  </conditionalFormatting>
  <conditionalFormatting sqref="D277">
    <cfRule type="containsBlanks" dxfId="8" priority="9">
      <formula>LEN(TRIM(D277))=0</formula>
    </cfRule>
  </conditionalFormatting>
  <conditionalFormatting sqref="B281">
    <cfRule type="containsBlanks" dxfId="7" priority="8">
      <formula>LEN(TRIM(B281))=0</formula>
    </cfRule>
  </conditionalFormatting>
  <conditionalFormatting sqref="F277">
    <cfRule type="containsBlanks" dxfId="6" priority="7">
      <formula>LEN(TRIM(F277))=0</formula>
    </cfRule>
  </conditionalFormatting>
  <conditionalFormatting sqref="E277">
    <cfRule type="containsBlanks" dxfId="5" priority="6">
      <formula>LEN(TRIM(E277))=0</formula>
    </cfRule>
  </conditionalFormatting>
  <conditionalFormatting sqref="B143">
    <cfRule type="containsBlanks" dxfId="4" priority="5">
      <formula>LEN(TRIM(B143))=0</formula>
    </cfRule>
  </conditionalFormatting>
  <conditionalFormatting sqref="B277">
    <cfRule type="containsBlanks" dxfId="3" priority="4">
      <formula>LEN(TRIM(B277))=0</formula>
    </cfRule>
  </conditionalFormatting>
  <conditionalFormatting sqref="B13">
    <cfRule type="containsBlanks" dxfId="2" priority="3">
      <formula>LEN(TRIM(B13))=0</formula>
    </cfRule>
  </conditionalFormatting>
  <conditionalFormatting sqref="B151">
    <cfRule type="containsBlanks" dxfId="1" priority="2">
      <formula>LEN(TRIM(B151))=0</formula>
    </cfRule>
  </conditionalFormatting>
  <conditionalFormatting sqref="B285">
    <cfRule type="containsBlanks" dxfId="0" priority="1">
      <formula>LEN(TRIM(B285))=0</formula>
    </cfRule>
  </conditionalFormatting>
  <dataValidations count="2">
    <dataValidation type="list" allowBlank="1" showDropDown="1" showInputMessage="1" showErrorMessage="1" sqref="B17 B147 B281 B13 B151 B285" xr:uid="{A8C47887-74E8-40D8-B7B8-FCBBFCFACE38}">
      <formula1>"TRUE,FALSE"</formula1>
    </dataValidation>
    <dataValidation type="list" allowBlank="1" showInputMessage="1" showErrorMessage="1" sqref="B9 B143 B277" xr:uid="{F857F7EE-D82F-4E62-AD6F-07BB787ACE7C}">
      <formula1>拠点</formula1>
    </dataValidation>
  </dataValidations>
  <pageMargins left="0.74803149606299213" right="0.15748031496062992" top="0.55118110236220474" bottom="0.43307086614173229" header="0.31496062992125984" footer="0.15748031496062992"/>
  <pageSetup paperSize="9" scale="92" fitToHeight="0" orientation="portrait" r:id="rId1"/>
  <rowBreaks count="5" manualBreakCount="5">
    <brk id="79" min="1" max="5" man="1"/>
    <brk id="139" min="1" max="5" man="1"/>
    <brk id="213" min="1" max="5" man="1"/>
    <brk id="273" min="1" max="5" man="1"/>
    <brk id="34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6906" r:id="rId4" name="Check Box 42">
              <controlPr defaultSize="0" autoFill="0" autoLine="0" autoPict="0">
                <anchor moveWithCells="1">
                  <from>
                    <xdr:col>1</xdr:col>
                    <xdr:colOff>161925</xdr:colOff>
                    <xdr:row>146</xdr:row>
                    <xdr:rowOff>47625</xdr:rowOff>
                  </from>
                  <to>
                    <xdr:col>1</xdr:col>
                    <xdr:colOff>771525</xdr:colOff>
                    <xdr:row>147</xdr:row>
                    <xdr:rowOff>95250</xdr:rowOff>
                  </to>
                </anchor>
              </controlPr>
            </control>
          </mc:Choice>
        </mc:AlternateContent>
        <mc:AlternateContent xmlns:mc="http://schemas.openxmlformats.org/markup-compatibility/2006">
          <mc:Choice Requires="x14">
            <control shapeId="36907" r:id="rId5" name="Check Box 43">
              <controlPr defaultSize="0" autoFill="0" autoLine="0" autoPict="0">
                <anchor moveWithCells="1">
                  <from>
                    <xdr:col>1</xdr:col>
                    <xdr:colOff>857250</xdr:colOff>
                    <xdr:row>146</xdr:row>
                    <xdr:rowOff>47625</xdr:rowOff>
                  </from>
                  <to>
                    <xdr:col>1</xdr:col>
                    <xdr:colOff>1466850</xdr:colOff>
                    <xdr:row>147</xdr:row>
                    <xdr:rowOff>95250</xdr:rowOff>
                  </to>
                </anchor>
              </controlPr>
            </control>
          </mc:Choice>
        </mc:AlternateContent>
        <mc:AlternateContent xmlns:mc="http://schemas.openxmlformats.org/markup-compatibility/2006">
          <mc:Choice Requires="x14">
            <control shapeId="36908" r:id="rId6" name="Check Box 44">
              <controlPr defaultSize="0" autoFill="0" autoLine="0" autoPict="0">
                <anchor moveWithCells="1">
                  <from>
                    <xdr:col>1</xdr:col>
                    <xdr:colOff>161925</xdr:colOff>
                    <xdr:row>280</xdr:row>
                    <xdr:rowOff>47625</xdr:rowOff>
                  </from>
                  <to>
                    <xdr:col>1</xdr:col>
                    <xdr:colOff>771525</xdr:colOff>
                    <xdr:row>281</xdr:row>
                    <xdr:rowOff>95250</xdr:rowOff>
                  </to>
                </anchor>
              </controlPr>
            </control>
          </mc:Choice>
        </mc:AlternateContent>
        <mc:AlternateContent xmlns:mc="http://schemas.openxmlformats.org/markup-compatibility/2006">
          <mc:Choice Requires="x14">
            <control shapeId="36909" r:id="rId7" name="Check Box 45">
              <controlPr defaultSize="0" autoFill="0" autoLine="0" autoPict="0">
                <anchor moveWithCells="1">
                  <from>
                    <xdr:col>1</xdr:col>
                    <xdr:colOff>857250</xdr:colOff>
                    <xdr:row>280</xdr:row>
                    <xdr:rowOff>47625</xdr:rowOff>
                  </from>
                  <to>
                    <xdr:col>1</xdr:col>
                    <xdr:colOff>1466850</xdr:colOff>
                    <xdr:row>281</xdr:row>
                    <xdr:rowOff>95250</xdr:rowOff>
                  </to>
                </anchor>
              </controlPr>
            </control>
          </mc:Choice>
        </mc:AlternateContent>
        <mc:AlternateContent xmlns:mc="http://schemas.openxmlformats.org/markup-compatibility/2006">
          <mc:Choice Requires="x14">
            <control shapeId="36916" r:id="rId8" name="Check Box 52">
              <controlPr defaultSize="0" autoFill="0" autoLine="0" autoPict="0">
                <anchor moveWithCells="1">
                  <from>
                    <xdr:col>1</xdr:col>
                    <xdr:colOff>161925</xdr:colOff>
                    <xdr:row>12</xdr:row>
                    <xdr:rowOff>47625</xdr:rowOff>
                  </from>
                  <to>
                    <xdr:col>1</xdr:col>
                    <xdr:colOff>771525</xdr:colOff>
                    <xdr:row>13</xdr:row>
                    <xdr:rowOff>95250</xdr:rowOff>
                  </to>
                </anchor>
              </controlPr>
            </control>
          </mc:Choice>
        </mc:AlternateContent>
        <mc:AlternateContent xmlns:mc="http://schemas.openxmlformats.org/markup-compatibility/2006">
          <mc:Choice Requires="x14">
            <control shapeId="36917" r:id="rId9" name="Check Box 53">
              <controlPr defaultSize="0" autoFill="0" autoLine="0" autoPict="0">
                <anchor moveWithCells="1">
                  <from>
                    <xdr:col>1</xdr:col>
                    <xdr:colOff>857250</xdr:colOff>
                    <xdr:row>12</xdr:row>
                    <xdr:rowOff>47625</xdr:rowOff>
                  </from>
                  <to>
                    <xdr:col>1</xdr:col>
                    <xdr:colOff>1466850</xdr:colOff>
                    <xdr:row>13</xdr:row>
                    <xdr:rowOff>95250</xdr:rowOff>
                  </to>
                </anchor>
              </controlPr>
            </control>
          </mc:Choice>
        </mc:AlternateContent>
        <mc:AlternateContent xmlns:mc="http://schemas.openxmlformats.org/markup-compatibility/2006">
          <mc:Choice Requires="x14">
            <control shapeId="36924" r:id="rId10" name="Check Box 60">
              <controlPr defaultSize="0" autoFill="0" autoLine="0" autoPict="0">
                <anchor moveWithCells="1">
                  <from>
                    <xdr:col>1</xdr:col>
                    <xdr:colOff>161925</xdr:colOff>
                    <xdr:row>150</xdr:row>
                    <xdr:rowOff>47625</xdr:rowOff>
                  </from>
                  <to>
                    <xdr:col>1</xdr:col>
                    <xdr:colOff>771525</xdr:colOff>
                    <xdr:row>151</xdr:row>
                    <xdr:rowOff>95250</xdr:rowOff>
                  </to>
                </anchor>
              </controlPr>
            </control>
          </mc:Choice>
        </mc:AlternateContent>
        <mc:AlternateContent xmlns:mc="http://schemas.openxmlformats.org/markup-compatibility/2006">
          <mc:Choice Requires="x14">
            <control shapeId="36925" r:id="rId11" name="Check Box 61">
              <controlPr defaultSize="0" autoFill="0" autoLine="0" autoPict="0">
                <anchor moveWithCells="1">
                  <from>
                    <xdr:col>1</xdr:col>
                    <xdr:colOff>857250</xdr:colOff>
                    <xdr:row>150</xdr:row>
                    <xdr:rowOff>47625</xdr:rowOff>
                  </from>
                  <to>
                    <xdr:col>1</xdr:col>
                    <xdr:colOff>1466850</xdr:colOff>
                    <xdr:row>151</xdr:row>
                    <xdr:rowOff>95250</xdr:rowOff>
                  </to>
                </anchor>
              </controlPr>
            </control>
          </mc:Choice>
        </mc:AlternateContent>
        <mc:AlternateContent xmlns:mc="http://schemas.openxmlformats.org/markup-compatibility/2006">
          <mc:Choice Requires="x14">
            <control shapeId="36932" r:id="rId12" name="Check Box 68">
              <controlPr defaultSize="0" autoFill="0" autoLine="0" autoPict="0">
                <anchor moveWithCells="1">
                  <from>
                    <xdr:col>1</xdr:col>
                    <xdr:colOff>161925</xdr:colOff>
                    <xdr:row>284</xdr:row>
                    <xdr:rowOff>47625</xdr:rowOff>
                  </from>
                  <to>
                    <xdr:col>1</xdr:col>
                    <xdr:colOff>771525</xdr:colOff>
                    <xdr:row>285</xdr:row>
                    <xdr:rowOff>95250</xdr:rowOff>
                  </to>
                </anchor>
              </controlPr>
            </control>
          </mc:Choice>
        </mc:AlternateContent>
        <mc:AlternateContent xmlns:mc="http://schemas.openxmlformats.org/markup-compatibility/2006">
          <mc:Choice Requires="x14">
            <control shapeId="36933" r:id="rId13" name="Check Box 69">
              <controlPr defaultSize="0" autoFill="0" autoLine="0" autoPict="0">
                <anchor moveWithCells="1">
                  <from>
                    <xdr:col>1</xdr:col>
                    <xdr:colOff>857250</xdr:colOff>
                    <xdr:row>284</xdr:row>
                    <xdr:rowOff>47625</xdr:rowOff>
                  </from>
                  <to>
                    <xdr:col>1</xdr:col>
                    <xdr:colOff>1466850</xdr:colOff>
                    <xdr:row>285</xdr:row>
                    <xdr:rowOff>95250</xdr:rowOff>
                  </to>
                </anchor>
              </controlPr>
            </control>
          </mc:Choice>
        </mc:AlternateContent>
        <mc:AlternateContent xmlns:mc="http://schemas.openxmlformats.org/markup-compatibility/2006">
          <mc:Choice Requires="x14">
            <control shapeId="36872" r:id="rId14" name="Check Box 8">
              <controlPr defaultSize="0" autoFill="0" autoLine="0" autoPict="0">
                <anchor moveWithCells="1">
                  <from>
                    <xdr:col>1</xdr:col>
                    <xdr:colOff>161925</xdr:colOff>
                    <xdr:row>16</xdr:row>
                    <xdr:rowOff>47625</xdr:rowOff>
                  </from>
                  <to>
                    <xdr:col>1</xdr:col>
                    <xdr:colOff>771525</xdr:colOff>
                    <xdr:row>17</xdr:row>
                    <xdr:rowOff>95250</xdr:rowOff>
                  </to>
                </anchor>
              </controlPr>
            </control>
          </mc:Choice>
        </mc:AlternateContent>
        <mc:AlternateContent xmlns:mc="http://schemas.openxmlformats.org/markup-compatibility/2006">
          <mc:Choice Requires="x14">
            <control shapeId="36875" r:id="rId15" name="Check Box 11">
              <controlPr defaultSize="0" autoFill="0" autoLine="0" autoPict="0">
                <anchor moveWithCells="1">
                  <from>
                    <xdr:col>1</xdr:col>
                    <xdr:colOff>857250</xdr:colOff>
                    <xdr:row>16</xdr:row>
                    <xdr:rowOff>47625</xdr:rowOff>
                  </from>
                  <to>
                    <xdr:col>1</xdr:col>
                    <xdr:colOff>1466850</xdr:colOff>
                    <xdr:row>17</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AC266-6ED8-4520-8D30-E13DEDC03AA7}">
  <sheetPr codeName="Sheet10"/>
  <dimension ref="A1:J52"/>
  <sheetViews>
    <sheetView zoomScaleNormal="100" workbookViewId="0"/>
  </sheetViews>
  <sheetFormatPr defaultRowHeight="13.5" x14ac:dyDescent="0.15"/>
  <cols>
    <col min="1" max="1" width="9" style="59" customWidth="1"/>
    <col min="2" max="6" width="9" style="59"/>
    <col min="7" max="7" width="13" style="59" bestFit="1" customWidth="1"/>
    <col min="8" max="246" width="9" style="59"/>
    <col min="247" max="247" width="9.25" style="59" bestFit="1" customWidth="1"/>
    <col min="248" max="502" width="9" style="59"/>
    <col min="503" max="503" width="9.25" style="59" bestFit="1" customWidth="1"/>
    <col min="504" max="758" width="9" style="59"/>
    <col min="759" max="759" width="9.25" style="59" bestFit="1" customWidth="1"/>
    <col min="760" max="1014" width="9" style="59"/>
    <col min="1015" max="1015" width="9.25" style="59" bestFit="1" customWidth="1"/>
    <col min="1016" max="1270" width="9" style="59"/>
    <col min="1271" max="1271" width="9.25" style="59" bestFit="1" customWidth="1"/>
    <col min="1272" max="1526" width="9" style="59"/>
    <col min="1527" max="1527" width="9.25" style="59" bestFit="1" customWidth="1"/>
    <col min="1528" max="1782" width="9" style="59"/>
    <col min="1783" max="1783" width="9.25" style="59" bestFit="1" customWidth="1"/>
    <col min="1784" max="2038" width="9" style="59"/>
    <col min="2039" max="2039" width="9.25" style="59" bestFit="1" customWidth="1"/>
    <col min="2040" max="2294" width="9" style="59"/>
    <col min="2295" max="2295" width="9.25" style="59" bestFit="1" customWidth="1"/>
    <col min="2296" max="2550" width="9" style="59"/>
    <col min="2551" max="2551" width="9.25" style="59" bestFit="1" customWidth="1"/>
    <col min="2552" max="2806" width="9" style="59"/>
    <col min="2807" max="2807" width="9.25" style="59" bestFit="1" customWidth="1"/>
    <col min="2808" max="3062" width="9" style="59"/>
    <col min="3063" max="3063" width="9.25" style="59" bestFit="1" customWidth="1"/>
    <col min="3064" max="3318" width="9" style="59"/>
    <col min="3319" max="3319" width="9.25" style="59" bestFit="1" customWidth="1"/>
    <col min="3320" max="3574" width="9" style="59"/>
    <col min="3575" max="3575" width="9.25" style="59" bestFit="1" customWidth="1"/>
    <col min="3576" max="3830" width="9" style="59"/>
    <col min="3831" max="3831" width="9.25" style="59" bestFit="1" customWidth="1"/>
    <col min="3832" max="4086" width="9" style="59"/>
    <col min="4087" max="4087" width="9.25" style="59" bestFit="1" customWidth="1"/>
    <col min="4088" max="4342" width="9" style="59"/>
    <col min="4343" max="4343" width="9.25" style="59" bestFit="1" customWidth="1"/>
    <col min="4344" max="4598" width="9" style="59"/>
    <col min="4599" max="4599" width="9.25" style="59" bestFit="1" customWidth="1"/>
    <col min="4600" max="4854" width="9" style="59"/>
    <col min="4855" max="4855" width="9.25" style="59" bestFit="1" customWidth="1"/>
    <col min="4856" max="5110" width="9" style="59"/>
    <col min="5111" max="5111" width="9.25" style="59" bestFit="1" customWidth="1"/>
    <col min="5112" max="5366" width="9" style="59"/>
    <col min="5367" max="5367" width="9.25" style="59" bestFit="1" customWidth="1"/>
    <col min="5368" max="5622" width="9" style="59"/>
    <col min="5623" max="5623" width="9.25" style="59" bestFit="1" customWidth="1"/>
    <col min="5624" max="5878" width="9" style="59"/>
    <col min="5879" max="5879" width="9.25" style="59" bestFit="1" customWidth="1"/>
    <col min="5880" max="6134" width="9" style="59"/>
    <col min="6135" max="6135" width="9.25" style="59" bestFit="1" customWidth="1"/>
    <col min="6136" max="6390" width="9" style="59"/>
    <col min="6391" max="6391" width="9.25" style="59" bestFit="1" customWidth="1"/>
    <col min="6392" max="6646" width="9" style="59"/>
    <col min="6647" max="6647" width="9.25" style="59" bestFit="1" customWidth="1"/>
    <col min="6648" max="6902" width="9" style="59"/>
    <col min="6903" max="6903" width="9.25" style="59" bestFit="1" customWidth="1"/>
    <col min="6904" max="7158" width="9" style="59"/>
    <col min="7159" max="7159" width="9.25" style="59" bestFit="1" customWidth="1"/>
    <col min="7160" max="7414" width="9" style="59"/>
    <col min="7415" max="7415" width="9.25" style="59" bestFit="1" customWidth="1"/>
    <col min="7416" max="7670" width="9" style="59"/>
    <col min="7671" max="7671" width="9.25" style="59" bestFit="1" customWidth="1"/>
    <col min="7672" max="7926" width="9" style="59"/>
    <col min="7927" max="7927" width="9.25" style="59" bestFit="1" customWidth="1"/>
    <col min="7928" max="8182" width="9" style="59"/>
    <col min="8183" max="8183" width="9.25" style="59" bestFit="1" customWidth="1"/>
    <col min="8184" max="8438" width="9" style="59"/>
    <col min="8439" max="8439" width="9.25" style="59" bestFit="1" customWidth="1"/>
    <col min="8440" max="8694" width="9" style="59"/>
    <col min="8695" max="8695" width="9.25" style="59" bestFit="1" customWidth="1"/>
    <col min="8696" max="8950" width="9" style="59"/>
    <col min="8951" max="8951" width="9.25" style="59" bestFit="1" customWidth="1"/>
    <col min="8952" max="9206" width="9" style="59"/>
    <col min="9207" max="9207" width="9.25" style="59" bestFit="1" customWidth="1"/>
    <col min="9208" max="9462" width="9" style="59"/>
    <col min="9463" max="9463" width="9.25" style="59" bestFit="1" customWidth="1"/>
    <col min="9464" max="9718" width="9" style="59"/>
    <col min="9719" max="9719" width="9.25" style="59" bestFit="1" customWidth="1"/>
    <col min="9720" max="9974" width="9" style="59"/>
    <col min="9975" max="9975" width="9.25" style="59" bestFit="1" customWidth="1"/>
    <col min="9976" max="10230" width="9" style="59"/>
    <col min="10231" max="10231" width="9.25" style="59" bestFit="1" customWidth="1"/>
    <col min="10232" max="10486" width="9" style="59"/>
    <col min="10487" max="10487" width="9.25" style="59" bestFit="1" customWidth="1"/>
    <col min="10488" max="10742" width="9" style="59"/>
    <col min="10743" max="10743" width="9.25" style="59" bestFit="1" customWidth="1"/>
    <col min="10744" max="10998" width="9" style="59"/>
    <col min="10999" max="10999" width="9.25" style="59" bestFit="1" customWidth="1"/>
    <col min="11000" max="11254" width="9" style="59"/>
    <col min="11255" max="11255" width="9.25" style="59" bestFit="1" customWidth="1"/>
    <col min="11256" max="11510" width="9" style="59"/>
    <col min="11511" max="11511" width="9.25" style="59" bestFit="1" customWidth="1"/>
    <col min="11512" max="11766" width="9" style="59"/>
    <col min="11767" max="11767" width="9.25" style="59" bestFit="1" customWidth="1"/>
    <col min="11768" max="12022" width="9" style="59"/>
    <col min="12023" max="12023" width="9.25" style="59" bestFit="1" customWidth="1"/>
    <col min="12024" max="12278" width="9" style="59"/>
    <col min="12279" max="12279" width="9.25" style="59" bestFit="1" customWidth="1"/>
    <col min="12280" max="12534" width="9" style="59"/>
    <col min="12535" max="12535" width="9.25" style="59" bestFit="1" customWidth="1"/>
    <col min="12536" max="12790" width="9" style="59"/>
    <col min="12791" max="12791" width="9.25" style="59" bestFit="1" customWidth="1"/>
    <col min="12792" max="13046" width="9" style="59"/>
    <col min="13047" max="13047" width="9.25" style="59" bestFit="1" customWidth="1"/>
    <col min="13048" max="13302" width="9" style="59"/>
    <col min="13303" max="13303" width="9.25" style="59" bestFit="1" customWidth="1"/>
    <col min="13304" max="13558" width="9" style="59"/>
    <col min="13559" max="13559" width="9.25" style="59" bestFit="1" customWidth="1"/>
    <col min="13560" max="13814" width="9" style="59"/>
    <col min="13815" max="13815" width="9.25" style="59" bestFit="1" customWidth="1"/>
    <col min="13816" max="14070" width="9" style="59"/>
    <col min="14071" max="14071" width="9.25" style="59" bestFit="1" customWidth="1"/>
    <col min="14072" max="14326" width="9" style="59"/>
    <col min="14327" max="14327" width="9.25" style="59" bestFit="1" customWidth="1"/>
    <col min="14328" max="14582" width="9" style="59"/>
    <col min="14583" max="14583" width="9.25" style="59" bestFit="1" customWidth="1"/>
    <col min="14584" max="14838" width="9" style="59"/>
    <col min="14839" max="14839" width="9.25" style="59" bestFit="1" customWidth="1"/>
    <col min="14840" max="15094" width="9" style="59"/>
    <col min="15095" max="15095" width="9.25" style="59" bestFit="1" customWidth="1"/>
    <col min="15096" max="15350" width="9" style="59"/>
    <col min="15351" max="15351" width="9.25" style="59" bestFit="1" customWidth="1"/>
    <col min="15352" max="15606" width="9" style="59"/>
    <col min="15607" max="15607" width="9.25" style="59" bestFit="1" customWidth="1"/>
    <col min="15608" max="15862" width="9" style="59"/>
    <col min="15863" max="15863" width="9.25" style="59" bestFit="1" customWidth="1"/>
    <col min="15864" max="16118" width="9" style="59"/>
    <col min="16119" max="16119" width="9.25" style="59" bestFit="1" customWidth="1"/>
    <col min="16120" max="16377" width="9" style="59"/>
    <col min="16378" max="16384" width="9" style="59" customWidth="1"/>
  </cols>
  <sheetData>
    <row r="1" spans="1:10" x14ac:dyDescent="0.15">
      <c r="C1" s="59" t="s">
        <v>163</v>
      </c>
      <c r="D1" s="59" t="s">
        <v>164</v>
      </c>
    </row>
    <row r="2" spans="1:10" x14ac:dyDescent="0.15">
      <c r="A2" s="119" t="s">
        <v>220</v>
      </c>
      <c r="B2" s="58" t="s">
        <v>65</v>
      </c>
      <c r="C2" s="58" t="s">
        <v>66</v>
      </c>
      <c r="D2" s="58" t="s">
        <v>67</v>
      </c>
      <c r="G2" s="58" t="s">
        <v>68</v>
      </c>
      <c r="H2" s="58" t="s">
        <v>69</v>
      </c>
      <c r="I2" s="58" t="s">
        <v>32</v>
      </c>
      <c r="J2" s="58" t="s">
        <v>65</v>
      </c>
    </row>
    <row r="3" spans="1:10" x14ac:dyDescent="0.15">
      <c r="B3" s="59">
        <v>1</v>
      </c>
      <c r="C3" s="59">
        <v>360</v>
      </c>
      <c r="D3" s="59">
        <v>480</v>
      </c>
      <c r="G3" s="60">
        <v>1</v>
      </c>
      <c r="I3" s="59">
        <v>480</v>
      </c>
      <c r="J3" s="59">
        <v>1</v>
      </c>
    </row>
    <row r="4" spans="1:10" x14ac:dyDescent="0.15">
      <c r="B4" s="59">
        <v>2</v>
      </c>
      <c r="C4" s="118">
        <v>420</v>
      </c>
      <c r="D4" s="59">
        <v>560</v>
      </c>
      <c r="G4" s="118">
        <v>84420</v>
      </c>
      <c r="I4" s="59">
        <v>560</v>
      </c>
      <c r="J4" s="59">
        <v>2</v>
      </c>
    </row>
    <row r="5" spans="1:10" x14ac:dyDescent="0.15">
      <c r="B5" s="59">
        <v>3</v>
      </c>
      <c r="C5" s="59">
        <v>480</v>
      </c>
      <c r="D5" s="59">
        <v>650</v>
      </c>
      <c r="G5" s="118">
        <v>97820</v>
      </c>
      <c r="I5" s="59">
        <v>650</v>
      </c>
      <c r="J5" s="59">
        <v>3</v>
      </c>
    </row>
    <row r="6" spans="1:10" x14ac:dyDescent="0.15">
      <c r="B6" s="59">
        <v>4</v>
      </c>
      <c r="C6" s="59">
        <v>540</v>
      </c>
      <c r="D6" s="59">
        <v>730</v>
      </c>
      <c r="G6" s="118">
        <v>111220</v>
      </c>
      <c r="I6" s="59">
        <v>730</v>
      </c>
      <c r="J6" s="59">
        <v>4</v>
      </c>
    </row>
    <row r="7" spans="1:10" x14ac:dyDescent="0.15">
      <c r="B7" s="59">
        <v>5</v>
      </c>
      <c r="C7" s="59">
        <v>610</v>
      </c>
      <c r="D7" s="59">
        <v>810</v>
      </c>
      <c r="G7" s="118">
        <v>124620</v>
      </c>
      <c r="I7" s="59">
        <v>810</v>
      </c>
      <c r="J7" s="59">
        <v>5</v>
      </c>
    </row>
    <row r="8" spans="1:10" x14ac:dyDescent="0.15">
      <c r="B8" s="59">
        <v>6</v>
      </c>
      <c r="C8" s="59">
        <v>640</v>
      </c>
      <c r="D8" s="59">
        <v>860</v>
      </c>
      <c r="G8" s="118">
        <v>135340</v>
      </c>
      <c r="I8" s="59">
        <v>860</v>
      </c>
      <c r="J8" s="59">
        <v>6</v>
      </c>
    </row>
    <row r="9" spans="1:10" x14ac:dyDescent="0.15">
      <c r="B9" s="59">
        <v>7</v>
      </c>
      <c r="C9" s="118">
        <v>680</v>
      </c>
      <c r="D9" s="59">
        <v>910</v>
      </c>
      <c r="G9" s="118">
        <v>143380</v>
      </c>
      <c r="I9" s="59">
        <v>910</v>
      </c>
      <c r="J9" s="59">
        <v>7</v>
      </c>
    </row>
    <row r="10" spans="1:10" x14ac:dyDescent="0.15">
      <c r="B10" s="59">
        <v>8</v>
      </c>
      <c r="C10" s="59">
        <v>730</v>
      </c>
      <c r="D10" s="59">
        <v>980</v>
      </c>
      <c r="G10" s="118">
        <v>152760</v>
      </c>
      <c r="I10" s="59">
        <v>980</v>
      </c>
      <c r="J10" s="59">
        <v>8</v>
      </c>
    </row>
    <row r="11" spans="1:10" x14ac:dyDescent="0.15">
      <c r="B11" s="59">
        <v>9</v>
      </c>
      <c r="C11" s="59">
        <v>780</v>
      </c>
      <c r="D11" s="118">
        <v>1050</v>
      </c>
      <c r="G11" s="118">
        <v>163480</v>
      </c>
      <c r="I11" s="118">
        <v>1050</v>
      </c>
      <c r="J11" s="59">
        <v>9</v>
      </c>
    </row>
    <row r="12" spans="1:10" x14ac:dyDescent="0.15">
      <c r="B12" s="59">
        <v>10</v>
      </c>
      <c r="C12" s="118">
        <v>830</v>
      </c>
      <c r="D12" s="118">
        <v>1110</v>
      </c>
      <c r="G12" s="118">
        <v>174200</v>
      </c>
      <c r="I12" s="118">
        <v>1110</v>
      </c>
      <c r="J12" s="59">
        <v>10</v>
      </c>
    </row>
    <row r="13" spans="1:10" x14ac:dyDescent="0.15">
      <c r="B13" s="59">
        <v>11</v>
      </c>
      <c r="C13" s="118">
        <v>880</v>
      </c>
      <c r="D13" s="118">
        <v>1180</v>
      </c>
      <c r="G13" s="118">
        <v>184920</v>
      </c>
      <c r="I13" s="118">
        <v>1180</v>
      </c>
      <c r="J13" s="59">
        <v>11</v>
      </c>
    </row>
    <row r="14" spans="1:10" x14ac:dyDescent="0.15">
      <c r="B14" s="59">
        <v>12</v>
      </c>
      <c r="C14" s="59">
        <v>930</v>
      </c>
      <c r="D14" s="118">
        <v>1250</v>
      </c>
      <c r="G14" s="118">
        <v>195640</v>
      </c>
      <c r="I14" s="118">
        <v>1250</v>
      </c>
      <c r="J14" s="59">
        <v>12</v>
      </c>
    </row>
    <row r="15" spans="1:10" x14ac:dyDescent="0.15">
      <c r="B15" s="59">
        <v>13</v>
      </c>
      <c r="C15" s="118">
        <v>990</v>
      </c>
      <c r="D15" s="118">
        <v>1330</v>
      </c>
      <c r="G15" s="118">
        <v>207700</v>
      </c>
      <c r="I15" s="118">
        <v>1330</v>
      </c>
      <c r="J15" s="59">
        <v>13</v>
      </c>
    </row>
    <row r="16" spans="1:10" x14ac:dyDescent="0.15">
      <c r="B16" s="59">
        <v>14</v>
      </c>
      <c r="C16" s="118">
        <v>1050</v>
      </c>
      <c r="D16" s="118">
        <v>1420</v>
      </c>
      <c r="G16" s="118">
        <v>221100</v>
      </c>
      <c r="I16" s="118">
        <v>1420</v>
      </c>
      <c r="J16" s="59">
        <v>14</v>
      </c>
    </row>
    <row r="17" spans="2:10" x14ac:dyDescent="0.15">
      <c r="B17" s="59">
        <v>15</v>
      </c>
      <c r="C17" s="118">
        <v>1120</v>
      </c>
      <c r="D17" s="118">
        <v>1500</v>
      </c>
      <c r="G17" s="118">
        <v>234500</v>
      </c>
      <c r="I17" s="118">
        <v>1500</v>
      </c>
      <c r="J17" s="59">
        <v>15</v>
      </c>
    </row>
    <row r="18" spans="2:10" x14ac:dyDescent="0.15">
      <c r="B18" s="59">
        <v>16</v>
      </c>
      <c r="C18" s="118">
        <v>1180</v>
      </c>
      <c r="D18" s="118">
        <v>1580</v>
      </c>
      <c r="G18" s="118">
        <v>247900</v>
      </c>
      <c r="I18" s="118">
        <v>1580</v>
      </c>
      <c r="J18" s="59">
        <v>16</v>
      </c>
    </row>
    <row r="19" spans="2:10" x14ac:dyDescent="0.15">
      <c r="B19" s="59">
        <v>17</v>
      </c>
      <c r="C19" s="118">
        <v>1240</v>
      </c>
      <c r="D19" s="118">
        <v>1670</v>
      </c>
      <c r="G19" s="118">
        <v>261300</v>
      </c>
      <c r="I19" s="118">
        <v>1670</v>
      </c>
      <c r="J19" s="59">
        <v>17</v>
      </c>
    </row>
    <row r="20" spans="2:10" x14ac:dyDescent="0.15">
      <c r="B20" s="59">
        <v>18</v>
      </c>
      <c r="C20" s="118">
        <v>1370</v>
      </c>
      <c r="D20" s="118">
        <v>1830</v>
      </c>
      <c r="G20" s="118">
        <v>281400</v>
      </c>
      <c r="I20" s="118">
        <v>1830</v>
      </c>
      <c r="J20" s="59">
        <v>18</v>
      </c>
    </row>
    <row r="21" spans="2:10" x14ac:dyDescent="0.15">
      <c r="B21" s="59">
        <v>19</v>
      </c>
      <c r="C21" s="118">
        <v>1490</v>
      </c>
      <c r="D21" s="118">
        <v>2000</v>
      </c>
      <c r="G21" s="118">
        <v>308200</v>
      </c>
      <c r="I21" s="118">
        <v>2000</v>
      </c>
      <c r="J21" s="59">
        <v>19</v>
      </c>
    </row>
    <row r="22" spans="2:10" x14ac:dyDescent="0.15">
      <c r="B22" s="59">
        <v>20</v>
      </c>
      <c r="C22" s="118">
        <v>1620</v>
      </c>
      <c r="D22" s="118">
        <v>2170</v>
      </c>
      <c r="G22" s="118">
        <v>335000</v>
      </c>
      <c r="I22" s="118">
        <v>2170</v>
      </c>
      <c r="J22" s="59">
        <v>20</v>
      </c>
    </row>
    <row r="23" spans="2:10" x14ac:dyDescent="0.15">
      <c r="B23" s="59">
        <v>21</v>
      </c>
      <c r="C23" s="118">
        <v>1740</v>
      </c>
      <c r="D23" s="118">
        <v>2330</v>
      </c>
      <c r="G23" s="118">
        <v>361800</v>
      </c>
      <c r="I23" s="118">
        <v>2330</v>
      </c>
      <c r="J23" s="59">
        <v>21</v>
      </c>
    </row>
    <row r="24" spans="2:10" x14ac:dyDescent="0.15">
      <c r="B24" s="59">
        <v>22</v>
      </c>
      <c r="C24" s="118">
        <v>1870</v>
      </c>
      <c r="D24" s="118">
        <v>2500</v>
      </c>
      <c r="G24" s="118">
        <v>388600</v>
      </c>
      <c r="I24" s="118">
        <v>2500</v>
      </c>
      <c r="J24" s="59">
        <v>22</v>
      </c>
    </row>
    <row r="25" spans="2:10" x14ac:dyDescent="0.15">
      <c r="B25" s="59">
        <v>23</v>
      </c>
      <c r="C25" s="118">
        <v>1990</v>
      </c>
      <c r="D25" s="118">
        <v>2670</v>
      </c>
      <c r="G25" s="118">
        <v>415400</v>
      </c>
      <c r="I25" s="118">
        <v>2670</v>
      </c>
      <c r="J25" s="59">
        <v>23</v>
      </c>
    </row>
    <row r="26" spans="2:10" x14ac:dyDescent="0.15">
      <c r="B26" s="59">
        <v>24</v>
      </c>
      <c r="C26" s="118">
        <v>2110</v>
      </c>
      <c r="D26" s="118">
        <v>2840</v>
      </c>
      <c r="G26" s="118">
        <v>442200</v>
      </c>
      <c r="I26" s="118">
        <v>2840</v>
      </c>
      <c r="J26" s="59">
        <v>24</v>
      </c>
    </row>
    <row r="27" spans="2:10" x14ac:dyDescent="0.15">
      <c r="B27" s="59">
        <v>25</v>
      </c>
      <c r="C27" s="118">
        <v>2240</v>
      </c>
      <c r="D27" s="118">
        <v>3000</v>
      </c>
      <c r="G27" s="118">
        <v>469000</v>
      </c>
      <c r="I27" s="118">
        <v>3000</v>
      </c>
      <c r="J27" s="59">
        <v>25</v>
      </c>
    </row>
    <row r="28" spans="2:10" x14ac:dyDescent="0.15">
      <c r="B28" s="59">
        <v>26</v>
      </c>
      <c r="C28" s="118">
        <v>2360</v>
      </c>
      <c r="D28" s="118">
        <v>3170</v>
      </c>
      <c r="G28" s="118">
        <v>495800</v>
      </c>
      <c r="I28" s="118">
        <v>3170</v>
      </c>
      <c r="J28" s="59">
        <v>26</v>
      </c>
    </row>
    <row r="29" spans="2:10" x14ac:dyDescent="0.15">
      <c r="B29" s="59">
        <v>27</v>
      </c>
      <c r="C29" s="118">
        <v>2550</v>
      </c>
      <c r="D29" s="118">
        <v>3420</v>
      </c>
      <c r="G29" s="118">
        <v>529300</v>
      </c>
      <c r="I29" s="118">
        <v>3420</v>
      </c>
      <c r="J29" s="59">
        <v>27</v>
      </c>
    </row>
    <row r="30" spans="2:10" x14ac:dyDescent="0.15">
      <c r="B30" s="59">
        <v>28</v>
      </c>
      <c r="C30" s="118">
        <v>2740</v>
      </c>
      <c r="D30" s="118">
        <v>3670</v>
      </c>
      <c r="G30" s="118">
        <v>569500</v>
      </c>
      <c r="I30" s="118">
        <v>3670</v>
      </c>
      <c r="J30" s="59">
        <v>28</v>
      </c>
    </row>
    <row r="31" spans="2:10" x14ac:dyDescent="0.15">
      <c r="B31" s="59">
        <v>29</v>
      </c>
      <c r="C31" s="118">
        <v>2930</v>
      </c>
      <c r="D31" s="118">
        <v>3920</v>
      </c>
      <c r="G31" s="118">
        <v>609700</v>
      </c>
      <c r="I31" s="118">
        <v>3920</v>
      </c>
      <c r="J31" s="59">
        <v>29</v>
      </c>
    </row>
    <row r="32" spans="2:10" x14ac:dyDescent="0.15">
      <c r="B32" s="59">
        <v>30</v>
      </c>
      <c r="C32" s="118">
        <v>3110</v>
      </c>
      <c r="D32" s="118">
        <v>4170</v>
      </c>
      <c r="G32" s="118">
        <v>649900</v>
      </c>
      <c r="I32" s="118">
        <v>4170</v>
      </c>
      <c r="J32" s="59">
        <v>30</v>
      </c>
    </row>
    <row r="33" spans="2:10" x14ac:dyDescent="0.15">
      <c r="B33" s="59">
        <v>31</v>
      </c>
      <c r="C33" s="118">
        <v>3300</v>
      </c>
      <c r="D33" s="118">
        <v>4420</v>
      </c>
      <c r="G33" s="118">
        <v>690100</v>
      </c>
      <c r="I33" s="118">
        <v>4420</v>
      </c>
      <c r="J33" s="59">
        <v>31</v>
      </c>
    </row>
    <row r="34" spans="2:10" x14ac:dyDescent="0.15">
      <c r="B34" s="59">
        <v>32</v>
      </c>
      <c r="C34" s="118">
        <v>3490</v>
      </c>
      <c r="D34" s="118">
        <v>4670</v>
      </c>
      <c r="G34" s="118">
        <v>730300</v>
      </c>
      <c r="I34" s="118">
        <v>4670</v>
      </c>
      <c r="J34" s="59">
        <v>32</v>
      </c>
    </row>
    <row r="35" spans="2:10" x14ac:dyDescent="0.15">
      <c r="B35" s="59">
        <v>33</v>
      </c>
      <c r="C35" s="118">
        <v>3670</v>
      </c>
      <c r="D35" s="118">
        <v>4920</v>
      </c>
      <c r="G35" s="118">
        <v>770500</v>
      </c>
      <c r="I35" s="118">
        <v>4920</v>
      </c>
      <c r="J35" s="59">
        <v>33</v>
      </c>
    </row>
    <row r="36" spans="2:10" x14ac:dyDescent="0.15">
      <c r="B36" s="59">
        <v>34</v>
      </c>
      <c r="C36" s="118">
        <v>3860</v>
      </c>
      <c r="D36" s="118">
        <v>5170</v>
      </c>
      <c r="G36" s="118">
        <v>810700</v>
      </c>
      <c r="I36" s="118">
        <v>5170</v>
      </c>
      <c r="J36" s="59">
        <v>34</v>
      </c>
    </row>
    <row r="37" spans="2:10" x14ac:dyDescent="0.15">
      <c r="B37" s="59">
        <v>35</v>
      </c>
      <c r="C37" s="118">
        <v>4050</v>
      </c>
      <c r="D37" s="118">
        <v>5430</v>
      </c>
      <c r="G37" s="118">
        <v>850900</v>
      </c>
      <c r="I37" s="118">
        <v>5430</v>
      </c>
      <c r="J37" s="59">
        <v>35</v>
      </c>
    </row>
    <row r="38" spans="2:10" x14ac:dyDescent="0.15">
      <c r="B38" s="59">
        <v>36</v>
      </c>
      <c r="C38" s="118">
        <v>4230</v>
      </c>
      <c r="D38" s="118">
        <v>5680</v>
      </c>
      <c r="G38" s="118">
        <v>891100</v>
      </c>
      <c r="I38" s="118">
        <v>5680</v>
      </c>
      <c r="J38" s="59">
        <v>36</v>
      </c>
    </row>
    <row r="39" spans="2:10" x14ac:dyDescent="0.15">
      <c r="B39" s="59">
        <v>37</v>
      </c>
      <c r="C39" s="118">
        <v>4420</v>
      </c>
      <c r="D39" s="118">
        <v>5930</v>
      </c>
      <c r="G39" s="118">
        <v>931300</v>
      </c>
      <c r="I39" s="118">
        <v>5930</v>
      </c>
      <c r="J39" s="59">
        <v>37</v>
      </c>
    </row>
    <row r="40" spans="2:10" x14ac:dyDescent="0.15">
      <c r="B40" s="59">
        <v>38</v>
      </c>
      <c r="C40" s="118">
        <v>4670</v>
      </c>
      <c r="D40" s="118">
        <v>6260</v>
      </c>
      <c r="G40" s="118">
        <v>978200</v>
      </c>
      <c r="I40" s="118">
        <v>6260</v>
      </c>
      <c r="J40" s="59">
        <v>38</v>
      </c>
    </row>
    <row r="41" spans="2:10" x14ac:dyDescent="0.15">
      <c r="B41" s="59">
        <v>39</v>
      </c>
      <c r="C41" s="118">
        <v>4920</v>
      </c>
      <c r="D41" s="118">
        <v>6590</v>
      </c>
      <c r="G41" s="118">
        <v>1031800</v>
      </c>
      <c r="I41" s="118">
        <v>6590</v>
      </c>
      <c r="J41" s="59">
        <v>39</v>
      </c>
    </row>
    <row r="42" spans="2:10" x14ac:dyDescent="0.15">
      <c r="B42" s="59">
        <v>40</v>
      </c>
      <c r="C42" s="118">
        <v>5170</v>
      </c>
      <c r="D42" s="118">
        <v>6930</v>
      </c>
      <c r="G42" s="118">
        <v>1085400</v>
      </c>
      <c r="I42" s="118">
        <v>6930</v>
      </c>
      <c r="J42" s="59">
        <v>40</v>
      </c>
    </row>
    <row r="43" spans="2:10" x14ac:dyDescent="0.15">
      <c r="B43" s="59">
        <v>41</v>
      </c>
      <c r="C43" s="118">
        <v>5480</v>
      </c>
      <c r="D43" s="118">
        <v>7350</v>
      </c>
      <c r="G43" s="118">
        <v>1145700</v>
      </c>
      <c r="I43" s="118">
        <v>7350</v>
      </c>
      <c r="J43" s="59">
        <v>41</v>
      </c>
    </row>
    <row r="44" spans="2:10" x14ac:dyDescent="0.15">
      <c r="B44" s="59">
        <v>42</v>
      </c>
      <c r="C44" s="118">
        <v>5790</v>
      </c>
      <c r="D44" s="118">
        <v>7760</v>
      </c>
      <c r="G44" s="118">
        <v>1212700</v>
      </c>
      <c r="I44" s="118">
        <v>7760</v>
      </c>
      <c r="J44" s="59">
        <v>42</v>
      </c>
    </row>
    <row r="45" spans="2:10" x14ac:dyDescent="0.15">
      <c r="B45" s="59">
        <v>43</v>
      </c>
      <c r="C45" s="118">
        <v>6100</v>
      </c>
      <c r="D45" s="118">
        <v>8180</v>
      </c>
      <c r="G45" s="118">
        <v>1279700</v>
      </c>
      <c r="I45" s="118">
        <v>8180</v>
      </c>
      <c r="J45" s="59">
        <v>43</v>
      </c>
    </row>
    <row r="46" spans="2:10" x14ac:dyDescent="0.15">
      <c r="B46" s="59">
        <v>44</v>
      </c>
      <c r="C46" s="118">
        <v>6420</v>
      </c>
      <c r="D46" s="118">
        <v>8600</v>
      </c>
      <c r="G46" s="118">
        <v>1346700</v>
      </c>
      <c r="I46" s="118">
        <v>8600</v>
      </c>
      <c r="J46" s="59">
        <v>44</v>
      </c>
    </row>
    <row r="47" spans="2:10" x14ac:dyDescent="0.15">
      <c r="B47" s="59">
        <v>45</v>
      </c>
      <c r="C47" s="118">
        <v>6790</v>
      </c>
      <c r="D47" s="118">
        <v>9100</v>
      </c>
      <c r="G47" s="118">
        <v>1413700</v>
      </c>
      <c r="I47" s="118">
        <v>9100</v>
      </c>
      <c r="J47" s="59">
        <v>45</v>
      </c>
    </row>
    <row r="48" spans="2:10" x14ac:dyDescent="0.15">
      <c r="B48" s="59">
        <v>46</v>
      </c>
      <c r="C48" s="118">
        <v>7160</v>
      </c>
      <c r="D48" s="118">
        <v>9600</v>
      </c>
      <c r="G48" s="118">
        <v>1494100</v>
      </c>
      <c r="I48" s="118">
        <v>9600</v>
      </c>
      <c r="J48" s="59">
        <v>46</v>
      </c>
    </row>
    <row r="49" spans="2:10" x14ac:dyDescent="0.15">
      <c r="B49" s="59">
        <v>47</v>
      </c>
      <c r="C49" s="118">
        <v>7540</v>
      </c>
      <c r="D49" s="118">
        <v>10100</v>
      </c>
      <c r="G49" s="118">
        <v>1574500</v>
      </c>
      <c r="I49" s="118">
        <v>10100</v>
      </c>
      <c r="J49" s="59">
        <v>47</v>
      </c>
    </row>
    <row r="50" spans="2:10" x14ac:dyDescent="0.15">
      <c r="B50" s="59">
        <v>48</v>
      </c>
      <c r="C50" s="118">
        <v>7910</v>
      </c>
      <c r="D50" s="118">
        <v>10600</v>
      </c>
      <c r="G50" s="118">
        <v>1654900</v>
      </c>
      <c r="I50" s="118">
        <v>10600</v>
      </c>
      <c r="J50" s="59">
        <v>48</v>
      </c>
    </row>
    <row r="51" spans="2:10" x14ac:dyDescent="0.15">
      <c r="B51" s="59">
        <v>49</v>
      </c>
      <c r="C51" s="118">
        <v>8290</v>
      </c>
      <c r="D51" s="118">
        <v>11110</v>
      </c>
      <c r="G51" s="118">
        <v>1735300</v>
      </c>
      <c r="I51" s="118">
        <v>11110</v>
      </c>
      <c r="J51" s="59">
        <v>49</v>
      </c>
    </row>
    <row r="52" spans="2:10" x14ac:dyDescent="0.15">
      <c r="B52" s="59">
        <v>50</v>
      </c>
      <c r="C52" s="118">
        <v>8660</v>
      </c>
      <c r="D52" s="118">
        <v>11610</v>
      </c>
      <c r="G52" s="118">
        <v>1815700</v>
      </c>
      <c r="I52" s="118">
        <v>11610</v>
      </c>
      <c r="J52" s="59">
        <v>50</v>
      </c>
    </row>
  </sheetData>
  <sheetProtection insertColumns="0" insertRows="0" deleteColumns="0" deleteRow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2A58D-CDC3-4332-9A41-E197DE229BFB}">
  <dimension ref="A1:BP2"/>
  <sheetViews>
    <sheetView topLeftCell="Y1" workbookViewId="0">
      <selection activeCell="AL2" sqref="AL2"/>
    </sheetView>
  </sheetViews>
  <sheetFormatPr defaultRowHeight="13.5" x14ac:dyDescent="0.15"/>
  <cols>
    <col min="7" max="7" width="15.625" bestFit="1" customWidth="1"/>
    <col min="8" max="8" width="10.5" bestFit="1" customWidth="1"/>
  </cols>
  <sheetData>
    <row r="1" spans="1:68" ht="33.75" x14ac:dyDescent="0.15">
      <c r="A1" s="428" t="s">
        <v>418</v>
      </c>
      <c r="B1" s="429" t="s">
        <v>419</v>
      </c>
      <c r="C1" s="430" t="s">
        <v>77</v>
      </c>
      <c r="D1" s="431" t="s">
        <v>420</v>
      </c>
      <c r="E1" s="432" t="s">
        <v>421</v>
      </c>
      <c r="F1" s="432" t="s">
        <v>422</v>
      </c>
      <c r="G1" s="433" t="s">
        <v>166</v>
      </c>
      <c r="H1" s="432" t="s">
        <v>423</v>
      </c>
      <c r="I1" s="434" t="s">
        <v>424</v>
      </c>
      <c r="J1" s="435" t="s">
        <v>425</v>
      </c>
      <c r="K1" s="436" t="s">
        <v>426</v>
      </c>
      <c r="L1" s="434" t="s">
        <v>190</v>
      </c>
      <c r="M1" s="436" t="s">
        <v>364</v>
      </c>
      <c r="N1" s="434" t="s">
        <v>427</v>
      </c>
      <c r="O1" s="435" t="s">
        <v>428</v>
      </c>
      <c r="P1" s="435" t="s">
        <v>429</v>
      </c>
      <c r="Q1" s="436" t="s">
        <v>430</v>
      </c>
      <c r="R1" s="437" t="s">
        <v>431</v>
      </c>
      <c r="S1" s="438" t="s">
        <v>432</v>
      </c>
      <c r="T1" s="439" t="s">
        <v>232</v>
      </c>
      <c r="U1" s="440" t="s">
        <v>433</v>
      </c>
      <c r="V1" s="440" t="s">
        <v>434</v>
      </c>
      <c r="W1" s="441" t="s">
        <v>435</v>
      </c>
      <c r="X1" s="442" t="s">
        <v>436</v>
      </c>
      <c r="Y1" s="442" t="s">
        <v>437</v>
      </c>
      <c r="Z1" s="441" t="s">
        <v>346</v>
      </c>
      <c r="AA1" s="442" t="s">
        <v>438</v>
      </c>
      <c r="AB1" s="443" t="s">
        <v>439</v>
      </c>
      <c r="AC1" s="443" t="s">
        <v>440</v>
      </c>
      <c r="AD1" s="443" t="s">
        <v>441</v>
      </c>
      <c r="AE1" s="443" t="s">
        <v>442</v>
      </c>
      <c r="AF1" s="441" t="s">
        <v>443</v>
      </c>
      <c r="AG1" s="442" t="s">
        <v>444</v>
      </c>
      <c r="AH1" s="443" t="s">
        <v>445</v>
      </c>
      <c r="AI1" s="443" t="s">
        <v>446</v>
      </c>
      <c r="AJ1" s="443" t="s">
        <v>447</v>
      </c>
      <c r="AK1" s="444" t="s">
        <v>448</v>
      </c>
      <c r="AL1" s="445" t="s">
        <v>449</v>
      </c>
      <c r="AM1" s="446" t="s">
        <v>450</v>
      </c>
      <c r="AN1" s="447" t="s">
        <v>310</v>
      </c>
      <c r="AO1" s="448" t="s">
        <v>451</v>
      </c>
      <c r="AP1" s="448" t="s">
        <v>452</v>
      </c>
      <c r="AQ1" s="448" t="s">
        <v>453</v>
      </c>
      <c r="AR1" s="448" t="s">
        <v>454</v>
      </c>
      <c r="AS1" s="449" t="s">
        <v>455</v>
      </c>
      <c r="AT1" s="450" t="s">
        <v>456</v>
      </c>
      <c r="AU1" s="450" t="s">
        <v>457</v>
      </c>
      <c r="AV1" s="451" t="s">
        <v>458</v>
      </c>
      <c r="AW1" s="452" t="s">
        <v>459</v>
      </c>
      <c r="AX1" s="452" t="s">
        <v>460</v>
      </c>
      <c r="AY1" s="452" t="s">
        <v>461</v>
      </c>
      <c r="AZ1" s="452" t="s">
        <v>462</v>
      </c>
      <c r="BA1" s="452" t="s">
        <v>463</v>
      </c>
      <c r="BB1" s="452" t="s">
        <v>464</v>
      </c>
      <c r="BC1" s="452" t="s">
        <v>465</v>
      </c>
      <c r="BD1" s="452" t="s">
        <v>466</v>
      </c>
      <c r="BE1" s="452" t="s">
        <v>467</v>
      </c>
      <c r="BF1" s="452" t="s">
        <v>468</v>
      </c>
      <c r="BG1" s="453" t="s">
        <v>469</v>
      </c>
      <c r="BH1" s="454" t="s">
        <v>470</v>
      </c>
      <c r="BI1" s="455" t="s">
        <v>471</v>
      </c>
      <c r="BJ1" s="453" t="s">
        <v>472</v>
      </c>
      <c r="BK1" s="454" t="s">
        <v>473</v>
      </c>
      <c r="BL1" s="455" t="s">
        <v>474</v>
      </c>
      <c r="BM1" s="456" t="s">
        <v>344</v>
      </c>
      <c r="BN1" s="457" t="s">
        <v>475</v>
      </c>
      <c r="BO1" s="458" t="s">
        <v>476</v>
      </c>
      <c r="BP1" s="459" t="s">
        <v>477</v>
      </c>
    </row>
    <row r="2" spans="1:68" x14ac:dyDescent="0.15">
      <c r="F2">
        <f>'補助事業概要説明書(別添１)１～２'!$E$6</f>
        <v>0</v>
      </c>
      <c r="G2" s="460">
        <f>'補助事業概要説明書(別添１)１～２'!$E$7</f>
        <v>0</v>
      </c>
      <c r="H2" s="461">
        <f>'補助事業概要説明書(別添１)１～２'!$E$5</f>
        <v>0</v>
      </c>
      <c r="I2" s="461">
        <f>'補助事業概要説明書(別添１)１～２'!$E$10</f>
        <v>0</v>
      </c>
      <c r="J2" s="461" t="str">
        <f>IF(MID('補助事業概要説明書(別添１)１～２'!$E$11, 4, 1)="県", LEFT('補助事業概要説明書(別添１)１～２'!$E$11, 4), LEFT('補助事業概要説明書(別添１)１～２'!$E$11, 3))</f>
        <v/>
      </c>
      <c r="K2" t="str">
        <f>DBCS(MID('補助事業概要説明書(別添１)１～２'!$E$11,LEN(J2)+1,LEN('補助事業概要説明書(別添１)１～２'!$E$11)-LEN(J2)))</f>
        <v/>
      </c>
      <c r="L2" s="461">
        <f>'補助事業概要説明書(別添１)１～２'!$E$9</f>
        <v>0</v>
      </c>
      <c r="M2" s="461">
        <f>'補助事業概要説明書(別添１)１～２'!$E$8</f>
        <v>0</v>
      </c>
      <c r="N2">
        <f>'補助事業概要説明書(別添１)１～２'!$D$20</f>
        <v>0</v>
      </c>
      <c r="O2">
        <f>'補助事業概要説明書(別添１)１～２'!$B$20</f>
        <v>0</v>
      </c>
      <c r="P2" t="e">
        <f>VLOOKUP("本部",'補助事業概要説明書(別添１)１～２'!$B$34:$G$39,6,0)</f>
        <v>#N/A</v>
      </c>
      <c r="Q2" t="e">
        <f>VLOOKUP("本部",'補助事業概要説明書(別添１)１～２'!$A$34:$G$39,7,0)</f>
        <v>#N/A</v>
      </c>
      <c r="R2">
        <f>'支出計画書(別添２－２)'!$G$6</f>
        <v>0</v>
      </c>
      <c r="S2">
        <f>'支出計画書(別添２－２)'!$G$9</f>
        <v>0</v>
      </c>
      <c r="T2" s="461">
        <f>'補助事業概要説明書(別添１)１～２'!$E$13</f>
        <v>0</v>
      </c>
      <c r="U2" s="461">
        <f>'補助事業概要説明書(別添１)１～２'!$E$14</f>
        <v>0</v>
      </c>
      <c r="V2" s="461" t="str">
        <f>'補助事業概要説明書(別添１)１～２'!E45&amp;" "&amp;'補助事業概要説明書(別添１)１～２'!E55&amp;" "&amp;'補助事業概要説明書(別添１)１～２'!E65&amp;" "&amp;'補助事業概要説明書(別添１)１～２'!E75&amp;" "&amp;'補助事業概要説明書(別添１)１～２'!E85</f>
        <v xml:space="preserve">    </v>
      </c>
      <c r="W2">
        <f>'補助事業概要説明書(別添１)３'!$E$35</f>
        <v>1</v>
      </c>
      <c r="X2">
        <f>'補助事業概要説明書(別添１)３'!$E$36</f>
        <v>0</v>
      </c>
      <c r="Y2">
        <f>Z2+AF2</f>
        <v>0</v>
      </c>
      <c r="Z2">
        <f>'補助事業概要説明書(別添１)３'!$E$37</f>
        <v>0</v>
      </c>
      <c r="AA2">
        <f>SUM(AB2:AD2)</f>
        <v>0</v>
      </c>
      <c r="AB2">
        <f>COUNTIFS('専門家一覧(別添３)'!$C$10:$C$124,"内部",'専門家一覧(別添３)'!$K$10:$K$124,"熱")</f>
        <v>0</v>
      </c>
      <c r="AC2">
        <f>COUNTIFS('専門家一覧(別添３)'!$C$10:$C$124,"内部",'専門家一覧(別添３)'!$K$10:$K$124,"電気")</f>
        <v>0</v>
      </c>
      <c r="AD2">
        <f>COUNTIFS('専門家一覧(別添３)'!$C$10:$C$124,"内部",'専門家一覧(別添３)'!$K$10:$K$124,"両方")</f>
        <v>0</v>
      </c>
      <c r="AE2">
        <f>COUNTIFS('専門家一覧(別添３)'!$C$10:$C$124,"内部",'専門家一覧(別添３)'!$N$10:$N$124,1)</f>
        <v>0</v>
      </c>
      <c r="AF2">
        <f>'補助事業概要説明書(別添１)３'!$E$38</f>
        <v>0</v>
      </c>
      <c r="AG2">
        <f>SUM(AH2:AJ2)</f>
        <v>0</v>
      </c>
      <c r="AH2">
        <f>COUNTIFS('専門家一覧(別添３)'!$C$10:$C$124,"外部",'専門家一覧(別添３)'!$K$10:$K$124,"熱")</f>
        <v>0</v>
      </c>
      <c r="AI2">
        <f>COUNTIFS('専門家一覧(別添３)'!$C$10:$C$124,"外部",'専門家一覧(別添３)'!$K$10:$K$124,"電気")</f>
        <v>0</v>
      </c>
      <c r="AJ2">
        <f>COUNTIFS('専門家一覧(別添３)'!$C$10:$C$124,"外部",'専門家一覧(別添３)'!$K$10:$K$124,"両方")</f>
        <v>0</v>
      </c>
      <c r="AK2">
        <f>COUNTIFS('専門家一覧(別添３)'!$C$10:$C$124,"外部",'専門家一覧(別添３)'!$N$10:$N$124,1)</f>
        <v>0</v>
      </c>
      <c r="AL2" s="462">
        <f>'支出計画書(別添２－２)'!$E$107</f>
        <v>0</v>
      </c>
      <c r="AM2" s="463">
        <f>'支出計画書(別添２－２)'!$E$115</f>
        <v>0</v>
      </c>
      <c r="AN2" s="463">
        <f>'支出計画書(別添２－２)'!$E$114</f>
        <v>0</v>
      </c>
      <c r="AO2" s="463">
        <f>'支出計画書(別添２－２)'!$E$110</f>
        <v>0</v>
      </c>
      <c r="AP2" s="463">
        <f>'支出計画書(別添２－２)'!$E$111</f>
        <v>0</v>
      </c>
      <c r="AQ2" s="463">
        <f>'支出計画書(別添２－２)'!$E$112</f>
        <v>0</v>
      </c>
      <c r="AR2" s="463">
        <f>'支出計画書(別添２－２)'!$E$113</f>
        <v>0</v>
      </c>
      <c r="AS2">
        <f>'支出計画書(別添２－２)'!$E$57</f>
        <v>0</v>
      </c>
      <c r="AT2">
        <f>'支出計画書(別添２－２)'!$E$68</f>
        <v>0</v>
      </c>
      <c r="AU2">
        <f>'支出計画書(別添２－２)'!$E$79</f>
        <v>0</v>
      </c>
      <c r="AV2">
        <f>'支出計画書(別添２－２)'!$E$87</f>
        <v>0</v>
      </c>
      <c r="AW2" s="463">
        <f>'支出計画書(別添２－２)'!$E$108</f>
        <v>0</v>
      </c>
      <c r="AX2" s="463">
        <f>'支出計画書(別添２－２)'!$E$109</f>
        <v>0</v>
      </c>
      <c r="AY2" s="463">
        <f>'支出計画書(別添２－２)'!$G$18</f>
        <v>0</v>
      </c>
      <c r="AZ2" s="463">
        <f>'支出計画書(別添２－２)'!$I$18</f>
        <v>0</v>
      </c>
      <c r="BA2" s="463">
        <f>'支出計画書(別添２－２)'!$G$19</f>
        <v>0</v>
      </c>
      <c r="BB2" s="463">
        <f>'支出計画書(別添２－２)'!$I$19</f>
        <v>0</v>
      </c>
      <c r="BC2" s="463">
        <f>'支出計画書(別添２－２)'!$H$25</f>
        <v>0</v>
      </c>
      <c r="BD2" s="463">
        <f>'支出計画書(別添２－２)'!$J$25</f>
        <v>0</v>
      </c>
      <c r="BE2" s="463">
        <f>'支出計画書(別添２－２)'!$H$26</f>
        <v>0</v>
      </c>
      <c r="BF2" s="463">
        <f>'支出計画書(別添２－２)'!$J$26</f>
        <v>0</v>
      </c>
      <c r="BG2">
        <f>'支出計画書(別添２－２)'!$T$15</f>
        <v>0</v>
      </c>
      <c r="BH2">
        <f>SUM('支出計画書(別添２－２)'!$C$15:$D$15)</f>
        <v>0</v>
      </c>
      <c r="BI2" s="463">
        <f>SUM('支出計画書(別添２－２)'!$C$18:$C$19)</f>
        <v>0</v>
      </c>
      <c r="BJ2">
        <f>'支出計画書(別添２－２)'!$T$22</f>
        <v>0</v>
      </c>
      <c r="BK2">
        <f>SUM('支出計画書(別添２－２)'!$C$22:$E$22)</f>
        <v>0</v>
      </c>
      <c r="BL2" s="463">
        <f>SUM('支出計画書(別添２－２)'!$C$25:$C$26)</f>
        <v>0</v>
      </c>
      <c r="BM2" s="463">
        <f>'支出計画書(別添２－２)'!$E$116</f>
        <v>0</v>
      </c>
      <c r="BN2" s="462">
        <f>'支出計画書(別添２－２)'!$E$107</f>
        <v>0</v>
      </c>
      <c r="BO2" s="463">
        <f>'支出計画書(別添２－２)'!$E$117</f>
        <v>0</v>
      </c>
      <c r="BP2" s="463">
        <f>'支出計画書(別添２－２)'!$E$118</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B1:J39"/>
  <sheetViews>
    <sheetView showGridLines="0" zoomScaleNormal="100" zoomScaleSheetLayoutView="100" workbookViewId="0"/>
  </sheetViews>
  <sheetFormatPr defaultColWidth="9" defaultRowHeight="13.5" x14ac:dyDescent="0.15"/>
  <cols>
    <col min="1" max="1" width="3" style="1" customWidth="1"/>
    <col min="2" max="2" width="3.625" style="1" customWidth="1"/>
    <col min="3" max="3" width="31" style="1" customWidth="1"/>
    <col min="4" max="4" width="10.5" style="1" customWidth="1"/>
    <col min="5" max="5" width="11.625" style="1" customWidth="1"/>
    <col min="6" max="6" width="8.625" style="1" customWidth="1"/>
    <col min="7" max="7" width="14" style="1" customWidth="1"/>
    <col min="8" max="8" width="19.125" style="1" customWidth="1"/>
    <col min="9" max="9" width="1.625" style="49" customWidth="1"/>
    <col min="10" max="10" width="80.75" style="55" customWidth="1"/>
    <col min="11" max="16384" width="9" style="1"/>
  </cols>
  <sheetData>
    <row r="1" spans="2:10" ht="45.75" customHeight="1" x14ac:dyDescent="0.15"/>
    <row r="2" spans="2:10" x14ac:dyDescent="0.15">
      <c r="B2" s="414" t="s">
        <v>72</v>
      </c>
      <c r="C2" s="414"/>
      <c r="D2" s="414"/>
      <c r="E2" s="414"/>
      <c r="F2" s="414"/>
      <c r="G2" s="170"/>
      <c r="H2" s="170"/>
      <c r="I2" s="50"/>
      <c r="J2" s="57" t="s">
        <v>2</v>
      </c>
    </row>
    <row r="3" spans="2:10" ht="13.5" customHeight="1" x14ac:dyDescent="0.15">
      <c r="B3" s="414"/>
      <c r="C3" s="414"/>
      <c r="D3" s="414"/>
      <c r="E3" s="414"/>
      <c r="F3" s="414"/>
      <c r="G3" s="414"/>
      <c r="H3" s="414"/>
      <c r="I3" s="50"/>
      <c r="J3" s="659" t="s">
        <v>508</v>
      </c>
    </row>
    <row r="4" spans="2:10" x14ac:dyDescent="0.15">
      <c r="B4" s="414"/>
      <c r="C4" s="414"/>
      <c r="D4" s="414"/>
      <c r="E4" s="71"/>
      <c r="F4" s="71"/>
      <c r="G4" s="2" t="s">
        <v>13</v>
      </c>
      <c r="H4" s="421" t="str">
        <f>IF('補助事業概要説明書(別添１)１～２'!E5="","",'補助事業概要説明書(別添１)１～２'!E5)</f>
        <v/>
      </c>
      <c r="I4" s="51"/>
      <c r="J4" s="660"/>
    </row>
    <row r="5" spans="2:10" x14ac:dyDescent="0.15">
      <c r="B5" s="389" t="s">
        <v>111</v>
      </c>
      <c r="C5" s="389"/>
      <c r="D5" s="414"/>
      <c r="E5" s="414"/>
      <c r="F5" s="414"/>
      <c r="G5" s="414"/>
      <c r="H5" s="414"/>
      <c r="I5" s="50"/>
      <c r="J5" s="660"/>
    </row>
    <row r="6" spans="2:10" x14ac:dyDescent="0.15">
      <c r="B6" s="370" t="s">
        <v>387</v>
      </c>
      <c r="C6" s="371"/>
      <c r="D6" s="2"/>
      <c r="E6" s="414"/>
      <c r="F6" s="124"/>
      <c r="G6" s="124"/>
      <c r="H6" s="419"/>
      <c r="I6" s="50"/>
      <c r="J6" s="660"/>
    </row>
    <row r="7" spans="2:10" ht="14.25" x14ac:dyDescent="0.15">
      <c r="B7" s="3"/>
      <c r="C7" s="2"/>
      <c r="D7" s="2"/>
      <c r="E7" s="414"/>
      <c r="F7" s="414"/>
      <c r="G7" s="125"/>
      <c r="H7" s="149"/>
      <c r="I7" s="50"/>
      <c r="J7" s="660"/>
    </row>
    <row r="8" spans="2:10" ht="15.75" customHeight="1" x14ac:dyDescent="0.15">
      <c r="B8" s="414"/>
      <c r="C8" s="414"/>
      <c r="D8" s="71"/>
      <c r="E8" s="2" t="s">
        <v>134</v>
      </c>
      <c r="F8" s="666" t="str">
        <f>'補助事業概要説明書(別添１)１～２'!E11 &amp;""</f>
        <v/>
      </c>
      <c r="G8" s="666"/>
      <c r="H8" s="666"/>
      <c r="I8" s="50"/>
      <c r="J8" s="660"/>
    </row>
    <row r="9" spans="2:10" ht="15.75" customHeight="1" x14ac:dyDescent="0.15">
      <c r="B9" s="414"/>
      <c r="C9" s="414"/>
      <c r="D9" s="71"/>
      <c r="E9" s="2"/>
      <c r="F9" s="652" t="str">
        <f>'補助事業概要説明書(別添１)１～２'!E12&amp;""</f>
        <v/>
      </c>
      <c r="G9" s="652"/>
      <c r="H9" s="652"/>
      <c r="I9" s="50"/>
      <c r="J9" s="660"/>
    </row>
    <row r="10" spans="2:10" ht="30" customHeight="1" x14ac:dyDescent="0.15">
      <c r="B10" s="414"/>
      <c r="C10" s="414"/>
      <c r="D10" s="2" t="s">
        <v>106</v>
      </c>
      <c r="E10" s="2" t="s">
        <v>135</v>
      </c>
      <c r="F10" s="653" t="str">
        <f>'補助事業概要説明書(別添１)１～２'!E6&amp;""</f>
        <v/>
      </c>
      <c r="G10" s="654"/>
      <c r="H10" s="655"/>
      <c r="I10" s="50"/>
      <c r="J10" s="660"/>
    </row>
    <row r="11" spans="2:10" x14ac:dyDescent="0.15">
      <c r="B11" s="414"/>
      <c r="C11" s="414"/>
      <c r="D11" s="414"/>
      <c r="E11" s="2" t="s">
        <v>120</v>
      </c>
      <c r="F11" s="656" t="str">
        <f>'補助事業概要説明書(別添１)１～２'!E9&amp;"　"&amp;'補助事業概要説明書(別添１)１～２'!E8&amp;""</f>
        <v>　</v>
      </c>
      <c r="G11" s="657"/>
      <c r="H11" s="658"/>
      <c r="I11" s="52"/>
      <c r="J11" s="660"/>
    </row>
    <row r="12" spans="2:10" ht="14.25" x14ac:dyDescent="0.15">
      <c r="B12" s="414"/>
      <c r="C12" s="414"/>
      <c r="D12" s="414"/>
      <c r="E12" s="2"/>
      <c r="F12" s="414"/>
      <c r="G12" s="71"/>
      <c r="H12" s="418"/>
      <c r="I12" s="53"/>
      <c r="J12" s="660"/>
    </row>
    <row r="13" spans="2:10" ht="32.25" customHeight="1" x14ac:dyDescent="0.15">
      <c r="B13" s="414"/>
      <c r="C13" s="414"/>
      <c r="D13" s="414"/>
      <c r="E13" s="414"/>
      <c r="F13" s="414"/>
      <c r="G13" s="414"/>
      <c r="H13" s="414"/>
      <c r="I13" s="50"/>
      <c r="J13" s="660"/>
    </row>
    <row r="14" spans="2:10" ht="45" customHeight="1" x14ac:dyDescent="0.15">
      <c r="B14" s="662" t="s">
        <v>370</v>
      </c>
      <c r="C14" s="662"/>
      <c r="D14" s="662"/>
      <c r="E14" s="662"/>
      <c r="F14" s="662"/>
      <c r="G14" s="662"/>
      <c r="H14" s="662"/>
      <c r="I14" s="54"/>
      <c r="J14" s="422"/>
    </row>
    <row r="15" spans="2:10" ht="150" customHeight="1" x14ac:dyDescent="0.15">
      <c r="B15" s="663" t="s">
        <v>371</v>
      </c>
      <c r="C15" s="663"/>
      <c r="D15" s="663"/>
      <c r="E15" s="663"/>
      <c r="F15" s="663"/>
      <c r="G15" s="663"/>
      <c r="H15" s="663"/>
      <c r="I15" s="50"/>
      <c r="J15" s="422"/>
    </row>
    <row r="16" spans="2:10" x14ac:dyDescent="0.15">
      <c r="B16" s="664" t="s">
        <v>3</v>
      </c>
      <c r="C16" s="664"/>
      <c r="D16" s="664"/>
      <c r="E16" s="664"/>
      <c r="F16" s="664"/>
      <c r="G16" s="664"/>
      <c r="H16" s="664"/>
      <c r="I16" s="53"/>
      <c r="J16" s="422"/>
    </row>
    <row r="17" spans="2:10" ht="13.5" customHeight="1" x14ac:dyDescent="0.15">
      <c r="B17" s="217" t="s">
        <v>112</v>
      </c>
      <c r="C17" s="217"/>
      <c r="D17" s="217"/>
      <c r="E17" s="217"/>
      <c r="F17" s="217"/>
      <c r="G17" s="217"/>
      <c r="H17" s="217"/>
      <c r="I17" s="50"/>
      <c r="J17" s="422"/>
    </row>
    <row r="18" spans="2:10" ht="39" customHeight="1" x14ac:dyDescent="0.15">
      <c r="B18" s="217"/>
      <c r="C18" s="665" t="str">
        <f>'補助事業概要説明書(別添１)１～２'!E13&amp;""</f>
        <v/>
      </c>
      <c r="D18" s="665"/>
      <c r="E18" s="665"/>
      <c r="F18" s="665"/>
      <c r="G18" s="665"/>
      <c r="H18" s="665"/>
      <c r="I18" s="50"/>
      <c r="J18" s="423" t="s">
        <v>369</v>
      </c>
    </row>
    <row r="19" spans="2:10" x14ac:dyDescent="0.15">
      <c r="B19" s="217"/>
      <c r="C19" s="217"/>
      <c r="D19" s="217"/>
      <c r="E19" s="217"/>
      <c r="F19" s="217"/>
      <c r="G19" s="217"/>
      <c r="H19" s="217"/>
      <c r="I19" s="50"/>
      <c r="J19" s="422"/>
    </row>
    <row r="20" spans="2:10" x14ac:dyDescent="0.15">
      <c r="B20" s="217" t="s">
        <v>4</v>
      </c>
      <c r="C20" s="217"/>
      <c r="D20" s="217"/>
      <c r="E20" s="217"/>
      <c r="F20" s="217"/>
      <c r="G20" s="217"/>
      <c r="H20" s="217"/>
      <c r="I20" s="50"/>
      <c r="J20" s="422"/>
    </row>
    <row r="21" spans="2:10" x14ac:dyDescent="0.15">
      <c r="B21" s="217"/>
      <c r="C21" s="217" t="s">
        <v>5</v>
      </c>
      <c r="D21" s="217"/>
      <c r="E21" s="217"/>
      <c r="F21" s="217"/>
      <c r="G21" s="217"/>
      <c r="H21" s="217"/>
      <c r="I21" s="50"/>
      <c r="J21" s="422"/>
    </row>
    <row r="22" spans="2:10" ht="15" customHeight="1" x14ac:dyDescent="0.15">
      <c r="B22" s="217"/>
      <c r="C22" s="217"/>
      <c r="D22" s="217"/>
      <c r="E22" s="217"/>
      <c r="F22" s="217"/>
      <c r="G22" s="217"/>
      <c r="H22" s="217"/>
      <c r="I22" s="50"/>
      <c r="J22" s="422"/>
    </row>
    <row r="23" spans="2:10" x14ac:dyDescent="0.15">
      <c r="B23" s="217" t="s">
        <v>6</v>
      </c>
      <c r="C23" s="217"/>
      <c r="D23" s="217"/>
      <c r="E23" s="217"/>
      <c r="F23" s="217"/>
      <c r="G23" s="217"/>
      <c r="H23" s="217"/>
      <c r="I23" s="50"/>
      <c r="J23" s="422"/>
    </row>
    <row r="24" spans="2:10" x14ac:dyDescent="0.15">
      <c r="B24" s="217"/>
      <c r="C24" s="217" t="s">
        <v>5</v>
      </c>
      <c r="D24" s="217"/>
      <c r="E24" s="217"/>
      <c r="F24" s="217"/>
      <c r="G24" s="217"/>
      <c r="H24" s="217"/>
      <c r="I24" s="50"/>
      <c r="J24" s="422"/>
    </row>
    <row r="25" spans="2:10" ht="15" customHeight="1" x14ac:dyDescent="0.15">
      <c r="B25" s="217"/>
      <c r="C25" s="217"/>
      <c r="D25" s="217"/>
      <c r="E25" s="217"/>
      <c r="F25" s="217"/>
      <c r="G25" s="217"/>
      <c r="H25" s="217"/>
      <c r="I25" s="50"/>
      <c r="J25" s="422"/>
    </row>
    <row r="26" spans="2:10" x14ac:dyDescent="0.15">
      <c r="B26" s="217" t="s">
        <v>7</v>
      </c>
      <c r="C26" s="217"/>
      <c r="D26" s="217"/>
      <c r="E26" s="217"/>
      <c r="F26" s="217"/>
      <c r="G26" s="217"/>
      <c r="H26" s="217"/>
      <c r="I26" s="50"/>
      <c r="J26" s="422"/>
    </row>
    <row r="27" spans="2:10" ht="13.5" customHeight="1" x14ac:dyDescent="0.15">
      <c r="B27" s="217"/>
      <c r="C27" s="217" t="s">
        <v>8</v>
      </c>
      <c r="D27" s="346">
        <f>'様式第１（別紙１・２） '!C10</f>
        <v>0</v>
      </c>
      <c r="E27" s="217" t="s">
        <v>12</v>
      </c>
      <c r="F27" s="72"/>
      <c r="G27" s="217"/>
      <c r="H27" s="217"/>
      <c r="I27" s="50"/>
      <c r="J27" s="660" t="s">
        <v>391</v>
      </c>
    </row>
    <row r="28" spans="2:10" x14ac:dyDescent="0.15">
      <c r="B28" s="217"/>
      <c r="C28" s="217" t="s">
        <v>10</v>
      </c>
      <c r="D28" s="346">
        <f>'様式第１（別紙１・２） '!D10</f>
        <v>0</v>
      </c>
      <c r="E28" s="217" t="s">
        <v>12</v>
      </c>
      <c r="F28" s="74"/>
      <c r="G28" s="217"/>
      <c r="H28" s="217"/>
      <c r="I28" s="50"/>
      <c r="J28" s="661"/>
    </row>
    <row r="29" spans="2:10" x14ac:dyDescent="0.15">
      <c r="B29" s="217"/>
      <c r="C29" s="217" t="s">
        <v>9</v>
      </c>
      <c r="D29" s="346">
        <f>'様式第１（別紙１・２） '!F10</f>
        <v>0</v>
      </c>
      <c r="E29" s="217" t="s">
        <v>12</v>
      </c>
      <c r="F29" s="71"/>
      <c r="G29" s="217"/>
      <c r="H29" s="217"/>
      <c r="I29" s="50"/>
      <c r="J29" s="422"/>
    </row>
    <row r="30" spans="2:10" x14ac:dyDescent="0.15">
      <c r="B30" s="217"/>
      <c r="C30" s="217"/>
      <c r="D30" s="2"/>
      <c r="E30" s="217"/>
      <c r="F30" s="217"/>
      <c r="G30" s="217"/>
      <c r="H30" s="217"/>
      <c r="I30" s="50"/>
      <c r="J30" s="422"/>
    </row>
    <row r="31" spans="2:10" x14ac:dyDescent="0.15">
      <c r="B31" s="4" t="s">
        <v>90</v>
      </c>
      <c r="C31" s="217"/>
      <c r="D31" s="2"/>
      <c r="E31" s="217"/>
      <c r="F31" s="217"/>
      <c r="G31" s="217"/>
      <c r="H31" s="217"/>
      <c r="I31" s="50"/>
      <c r="J31" s="422"/>
    </row>
    <row r="32" spans="2:10" x14ac:dyDescent="0.15">
      <c r="B32" s="217"/>
      <c r="C32" s="217"/>
      <c r="D32" s="2"/>
      <c r="E32" s="217"/>
      <c r="F32" s="217"/>
      <c r="G32" s="217"/>
      <c r="H32" s="217"/>
      <c r="I32" s="50"/>
      <c r="J32" s="422"/>
    </row>
    <row r="33" spans="2:10" ht="15" customHeight="1" x14ac:dyDescent="0.15">
      <c r="B33" s="75" t="s">
        <v>91</v>
      </c>
      <c r="C33" s="217"/>
      <c r="D33" s="217"/>
      <c r="E33" s="217"/>
      <c r="F33" s="217"/>
      <c r="G33" s="217"/>
      <c r="H33" s="217"/>
      <c r="I33" s="50"/>
      <c r="J33" s="423"/>
    </row>
    <row r="34" spans="2:10" ht="15" customHeight="1" x14ac:dyDescent="0.15">
      <c r="B34" s="4"/>
      <c r="C34" s="217"/>
      <c r="D34" s="217"/>
      <c r="E34" s="217"/>
      <c r="F34" s="217"/>
      <c r="G34" s="217"/>
      <c r="H34" s="217"/>
      <c r="I34" s="50"/>
      <c r="J34" s="422"/>
    </row>
    <row r="35" spans="2:10" x14ac:dyDescent="0.15">
      <c r="B35" s="217" t="s">
        <v>113</v>
      </c>
      <c r="C35" s="217"/>
      <c r="D35" s="217"/>
      <c r="E35" s="217"/>
      <c r="F35" s="217"/>
      <c r="G35" s="217"/>
      <c r="H35" s="217"/>
      <c r="I35" s="50"/>
      <c r="J35" s="422"/>
    </row>
    <row r="36" spans="2:10" x14ac:dyDescent="0.15">
      <c r="B36" s="217"/>
      <c r="C36" s="216" t="s">
        <v>11</v>
      </c>
      <c r="D36" s="649">
        <v>44592</v>
      </c>
      <c r="E36" s="649"/>
      <c r="F36" s="217"/>
      <c r="G36" s="217"/>
      <c r="H36" s="217"/>
      <c r="I36" s="50"/>
      <c r="J36" s="422" t="s">
        <v>392</v>
      </c>
    </row>
    <row r="37" spans="2:10" x14ac:dyDescent="0.15">
      <c r="B37" s="217"/>
      <c r="C37" s="216"/>
      <c r="D37" s="217"/>
      <c r="E37" s="76"/>
      <c r="F37" s="217"/>
      <c r="G37" s="217"/>
      <c r="H37" s="217"/>
      <c r="I37" s="50"/>
      <c r="J37" s="422"/>
    </row>
    <row r="38" spans="2:10" x14ac:dyDescent="0.15">
      <c r="B38" s="217"/>
      <c r="C38" s="217"/>
      <c r="D38" s="217"/>
      <c r="E38" s="217"/>
      <c r="F38" s="217"/>
      <c r="G38" s="217"/>
      <c r="H38" s="217"/>
      <c r="I38" s="50"/>
      <c r="J38" s="422"/>
    </row>
    <row r="39" spans="2:10" ht="102" customHeight="1" x14ac:dyDescent="0.15">
      <c r="B39" s="650" t="s">
        <v>114</v>
      </c>
      <c r="C39" s="651"/>
      <c r="D39" s="651"/>
      <c r="E39" s="651"/>
      <c r="F39" s="651"/>
      <c r="G39" s="651"/>
      <c r="H39" s="217"/>
      <c r="I39" s="50"/>
      <c r="J39" s="424"/>
    </row>
  </sheetData>
  <sheetProtection algorithmName="SHA-512" hashValue="bNuBDk6m9cdLMKKeDeWhuxtAJMnMgM4SDDxW6A0baLoYtOOv0V/qmrnyJIZlXHaX6p+3fGYTJ1SHbAOwuCy4uw==" saltValue="YolpMHLMKFaPAsF0J859uQ==" spinCount="100000" sheet="1" objects="1" insertColumns="0" insertRows="0" deleteColumns="0" deleteRows="0"/>
  <mergeCells count="12">
    <mergeCell ref="J3:J13"/>
    <mergeCell ref="J27:J28"/>
    <mergeCell ref="B14:H14"/>
    <mergeCell ref="B15:H15"/>
    <mergeCell ref="B16:H16"/>
    <mergeCell ref="C18:H18"/>
    <mergeCell ref="F8:H8"/>
    <mergeCell ref="D36:E36"/>
    <mergeCell ref="B39:G39"/>
    <mergeCell ref="F9:H9"/>
    <mergeCell ref="F10:H10"/>
    <mergeCell ref="F11:H11"/>
  </mergeCells>
  <phoneticPr fontId="1"/>
  <conditionalFormatting sqref="D27:D29">
    <cfRule type="cellIs" dxfId="726" priority="13" operator="equal">
      <formula>0</formula>
    </cfRule>
  </conditionalFormatting>
  <conditionalFormatting sqref="C18:H18">
    <cfRule type="containsBlanks" dxfId="725" priority="2">
      <formula>LEN(TRIM(C18))=0</formula>
    </cfRule>
  </conditionalFormatting>
  <conditionalFormatting sqref="F8:H11 H4">
    <cfRule type="containsBlanks" dxfId="724" priority="1">
      <formula>LEN(TRIM(F4))=0</formula>
    </cfRule>
  </conditionalFormatting>
  <dataValidations count="2">
    <dataValidation type="date" operator="lessThanOrEqual" allowBlank="1" showInputMessage="1" showErrorMessage="1" errorTitle="事業完了日を確認してください" error="事業期間は平成30年2月9日までとなっております。" sqref="E37" xr:uid="{00000000-0002-0000-0100-000001000000}">
      <formula1>43504</formula1>
    </dataValidation>
    <dataValidation type="date" allowBlank="1" showInputMessage="1" showErrorMessage="1" errorTitle="事業完了日を確認してください" sqref="D36:E36" xr:uid="{00000000-0002-0000-0100-000004000000}">
      <formula1>44312</formula1>
      <formula2>44592</formula2>
    </dataValidation>
  </dataValidations>
  <pageMargins left="0.74803149606299213" right="0.15748031496062992" top="0.55118110236220474" bottom="0.43307086614173229" header="0.31496062992125984" footer="0.15748031496062992"/>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B1:I32"/>
  <sheetViews>
    <sheetView showGridLines="0" zoomScaleNormal="100" zoomScaleSheetLayoutView="100" workbookViewId="0"/>
  </sheetViews>
  <sheetFormatPr defaultColWidth="9" defaultRowHeight="13.5" x14ac:dyDescent="0.15"/>
  <cols>
    <col min="1" max="1" width="2.625" style="70" customWidth="1"/>
    <col min="2" max="2" width="18.625" style="70" customWidth="1"/>
    <col min="3" max="7" width="14.75" style="70" customWidth="1"/>
    <col min="8" max="8" width="1.125" style="70" customWidth="1"/>
    <col min="9" max="9" width="72.75" style="373" customWidth="1"/>
    <col min="10" max="16384" width="9" style="70"/>
  </cols>
  <sheetData>
    <row r="1" spans="2:9" s="61" customFormat="1" ht="45.75" customHeight="1" x14ac:dyDescent="0.15">
      <c r="I1" s="372"/>
    </row>
    <row r="2" spans="2:9" x14ac:dyDescent="0.15">
      <c r="F2" s="667">
        <f>'補助事業概要説明書(別添１)１～２'!$E$6</f>
        <v>0</v>
      </c>
      <c r="G2" s="667"/>
      <c r="H2" s="35"/>
    </row>
    <row r="3" spans="2:9" ht="14.25" x14ac:dyDescent="0.15">
      <c r="B3" s="40" t="s">
        <v>92</v>
      </c>
    </row>
    <row r="4" spans="2:9" x14ac:dyDescent="0.15">
      <c r="B4" s="670" t="s">
        <v>93</v>
      </c>
      <c r="C4" s="670"/>
      <c r="D4" s="670"/>
      <c r="E4" s="670"/>
      <c r="F4" s="670"/>
      <c r="G4" s="670"/>
      <c r="H4" s="218"/>
    </row>
    <row r="5" spans="2:9" x14ac:dyDescent="0.15">
      <c r="B5" s="41"/>
      <c r="G5" s="56"/>
      <c r="H5" s="56"/>
    </row>
    <row r="6" spans="2:9" x14ac:dyDescent="0.15">
      <c r="B6" s="671" t="s">
        <v>94</v>
      </c>
      <c r="C6" s="671"/>
      <c r="D6" s="671"/>
      <c r="E6" s="671"/>
      <c r="F6" s="671"/>
      <c r="G6" s="56"/>
      <c r="H6" s="56"/>
    </row>
    <row r="7" spans="2:9" s="42" customFormat="1" ht="24" x14ac:dyDescent="0.15">
      <c r="B7" s="220" t="s">
        <v>115</v>
      </c>
      <c r="C7" s="220" t="s">
        <v>116</v>
      </c>
      <c r="D7" s="220" t="s">
        <v>117</v>
      </c>
      <c r="E7" s="220" t="s">
        <v>95</v>
      </c>
      <c r="F7" s="220" t="s">
        <v>118</v>
      </c>
      <c r="G7" s="73"/>
      <c r="H7" s="73"/>
      <c r="I7" s="374" t="s">
        <v>2</v>
      </c>
    </row>
    <row r="8" spans="2:9" ht="48.75" customHeight="1" x14ac:dyDescent="0.15">
      <c r="B8" s="43" t="s">
        <v>85</v>
      </c>
      <c r="C8" s="164">
        <f>'支出計画書(別添２－２)'!$E$107</f>
        <v>0</v>
      </c>
      <c r="D8" s="164">
        <f>C8</f>
        <v>0</v>
      </c>
      <c r="E8" s="44" t="s">
        <v>119</v>
      </c>
      <c r="F8" s="164">
        <f>C8</f>
        <v>0</v>
      </c>
      <c r="G8" s="56"/>
      <c r="H8" s="56"/>
      <c r="I8" s="672" t="s">
        <v>509</v>
      </c>
    </row>
    <row r="9" spans="2:9" ht="48.75" customHeight="1" x14ac:dyDescent="0.15">
      <c r="B9" s="45" t="s">
        <v>105</v>
      </c>
      <c r="C9" s="165">
        <f>'支出計画書(別添２－２)'!$E$117</f>
        <v>0</v>
      </c>
      <c r="D9" s="165">
        <f>C9</f>
        <v>0</v>
      </c>
      <c r="E9" s="46" t="s">
        <v>129</v>
      </c>
      <c r="F9" s="165">
        <f>C9</f>
        <v>0</v>
      </c>
      <c r="G9" s="56"/>
      <c r="H9" s="56"/>
      <c r="I9" s="673"/>
    </row>
    <row r="10" spans="2:9" ht="20.25" customHeight="1" x14ac:dyDescent="0.15">
      <c r="B10" s="220" t="s">
        <v>99</v>
      </c>
      <c r="C10" s="166">
        <f>SUM(C8:C9)</f>
        <v>0</v>
      </c>
      <c r="D10" s="166">
        <f>SUM(D8:D9)</f>
        <v>0</v>
      </c>
      <c r="E10" s="47"/>
      <c r="F10" s="166">
        <f>SUM(F8:F9)</f>
        <v>0</v>
      </c>
      <c r="G10" s="56"/>
      <c r="H10" s="56"/>
      <c r="I10" s="674"/>
    </row>
    <row r="11" spans="2:9" x14ac:dyDescent="0.15">
      <c r="B11" s="41"/>
      <c r="G11" s="56"/>
      <c r="H11" s="56"/>
    </row>
    <row r="12" spans="2:9" x14ac:dyDescent="0.15">
      <c r="B12" s="41"/>
      <c r="G12" s="56"/>
      <c r="H12" s="56"/>
    </row>
    <row r="13" spans="2:9" x14ac:dyDescent="0.15">
      <c r="B13" s="41"/>
      <c r="G13" s="56"/>
      <c r="H13" s="56"/>
    </row>
    <row r="14" spans="2:9" x14ac:dyDescent="0.15">
      <c r="B14" s="41"/>
      <c r="G14" s="56"/>
      <c r="H14" s="56"/>
    </row>
    <row r="15" spans="2:9" x14ac:dyDescent="0.15">
      <c r="B15" s="41"/>
      <c r="G15" s="56"/>
      <c r="H15" s="56"/>
    </row>
    <row r="16" spans="2:9" x14ac:dyDescent="0.15">
      <c r="B16" s="41"/>
      <c r="G16" s="56"/>
      <c r="H16" s="56"/>
    </row>
    <row r="17" spans="2:9" x14ac:dyDescent="0.15">
      <c r="B17" s="41"/>
    </row>
    <row r="18" spans="2:9" x14ac:dyDescent="0.15">
      <c r="B18" s="41"/>
    </row>
    <row r="19" spans="2:9" ht="14.25" x14ac:dyDescent="0.15">
      <c r="B19" s="40" t="s">
        <v>96</v>
      </c>
    </row>
    <row r="20" spans="2:9" x14ac:dyDescent="0.15">
      <c r="B20" s="670" t="s">
        <v>97</v>
      </c>
      <c r="C20" s="670"/>
      <c r="D20" s="670"/>
      <c r="E20" s="670"/>
      <c r="F20" s="670"/>
      <c r="G20" s="670"/>
      <c r="H20" s="56"/>
    </row>
    <row r="21" spans="2:9" x14ac:dyDescent="0.15">
      <c r="B21" s="41"/>
      <c r="H21" s="56"/>
    </row>
    <row r="22" spans="2:9" x14ac:dyDescent="0.15">
      <c r="B22" s="41"/>
      <c r="H22" s="56"/>
    </row>
    <row r="23" spans="2:9" x14ac:dyDescent="0.15">
      <c r="B23" s="671" t="s">
        <v>94</v>
      </c>
      <c r="C23" s="671"/>
      <c r="D23" s="671"/>
      <c r="E23" s="671"/>
      <c r="F23" s="671"/>
      <c r="G23" s="671"/>
      <c r="H23" s="56"/>
    </row>
    <row r="24" spans="2:9" ht="20.25" customHeight="1" x14ac:dyDescent="0.15">
      <c r="B24" s="668" t="s">
        <v>130</v>
      </c>
      <c r="C24" s="668" t="s">
        <v>98</v>
      </c>
      <c r="D24" s="668"/>
      <c r="E24" s="668"/>
      <c r="F24" s="668"/>
      <c r="G24" s="668"/>
      <c r="H24" s="56"/>
    </row>
    <row r="25" spans="2:9" ht="20.25" customHeight="1" x14ac:dyDescent="0.15">
      <c r="B25" s="668"/>
      <c r="C25" s="48" t="s">
        <v>100</v>
      </c>
      <c r="D25" s="48" t="s">
        <v>101</v>
      </c>
      <c r="E25" s="48" t="s">
        <v>102</v>
      </c>
      <c r="F25" s="48" t="s">
        <v>103</v>
      </c>
      <c r="G25" s="48" t="s">
        <v>104</v>
      </c>
      <c r="H25" s="56"/>
    </row>
    <row r="26" spans="2:9" ht="48.75" customHeight="1" x14ac:dyDescent="0.15">
      <c r="B26" s="43" t="s">
        <v>85</v>
      </c>
      <c r="C26" s="79"/>
      <c r="D26" s="79"/>
      <c r="E26" s="79"/>
      <c r="F26" s="79"/>
      <c r="G26" s="164">
        <f>SUM(C26:F26)</f>
        <v>0</v>
      </c>
      <c r="H26" s="56"/>
      <c r="I26" s="669" t="s">
        <v>510</v>
      </c>
    </row>
    <row r="27" spans="2:9" ht="48.75" customHeight="1" x14ac:dyDescent="0.15">
      <c r="B27" s="45" t="s">
        <v>105</v>
      </c>
      <c r="C27" s="80"/>
      <c r="D27" s="80"/>
      <c r="E27" s="80"/>
      <c r="F27" s="80"/>
      <c r="G27" s="165">
        <f>SUM(C27:F27)</f>
        <v>0</v>
      </c>
      <c r="H27" s="56"/>
      <c r="I27" s="669"/>
    </row>
    <row r="28" spans="2:9" ht="20.25" customHeight="1" x14ac:dyDescent="0.15">
      <c r="B28" s="220" t="s">
        <v>99</v>
      </c>
      <c r="C28" s="166">
        <f>SUM(C26:C27)</f>
        <v>0</v>
      </c>
      <c r="D28" s="166">
        <f>SUM(D26:D27)</f>
        <v>0</v>
      </c>
      <c r="E28" s="166">
        <f>SUM(E26:E27)</f>
        <v>0</v>
      </c>
      <c r="F28" s="166">
        <f>SUM(F26:F27)</f>
        <v>0</v>
      </c>
      <c r="G28" s="166">
        <f>SUM(G26:G27)</f>
        <v>0</v>
      </c>
      <c r="H28" s="56"/>
      <c r="I28" s="669"/>
    </row>
    <row r="29" spans="2:9" x14ac:dyDescent="0.15">
      <c r="G29" s="126" t="str">
        <f>IF(G28=0,"",IF(F10=G28,"","金額確認"))</f>
        <v/>
      </c>
      <c r="H29" s="56"/>
    </row>
    <row r="30" spans="2:9" x14ac:dyDescent="0.15">
      <c r="H30" s="56"/>
    </row>
    <row r="31" spans="2:9" x14ac:dyDescent="0.15">
      <c r="H31" s="56"/>
    </row>
    <row r="32" spans="2:9" x14ac:dyDescent="0.15">
      <c r="H32" s="56"/>
    </row>
  </sheetData>
  <sheetProtection algorithmName="SHA-512" hashValue="BPzEUz9gHxpfQudkBQ4521Vf+bMDpo20W37NK5FPzabQ6BKibodnPAGNo1WrGckj/1mWgN/iZNZyz9MvsbV1Cg==" saltValue="13w0b7kbDsp8qrxky7WNUQ==" spinCount="100000" sheet="1" objects="1" insertColumns="0" insertRows="0" deleteColumns="0" deleteRows="0"/>
  <mergeCells count="9">
    <mergeCell ref="F2:G2"/>
    <mergeCell ref="B24:B25"/>
    <mergeCell ref="C24:G24"/>
    <mergeCell ref="I26:I28"/>
    <mergeCell ref="B4:G4"/>
    <mergeCell ref="B6:F6"/>
    <mergeCell ref="I8:I10"/>
    <mergeCell ref="B20:G20"/>
    <mergeCell ref="B23:G23"/>
  </mergeCells>
  <phoneticPr fontId="1"/>
  <conditionalFormatting sqref="C8:C9 C26:F27">
    <cfRule type="cellIs" dxfId="723" priority="2" operator="equal">
      <formula>""</formula>
    </cfRule>
  </conditionalFormatting>
  <conditionalFormatting sqref="F2:G2">
    <cfRule type="cellIs" dxfId="722" priority="1" operator="equal">
      <formula>0</formula>
    </cfRule>
  </conditionalFormatting>
  <dataValidations count="2">
    <dataValidation type="whole" allowBlank="1" showInputMessage="1" showErrorMessage="1" error="入力した値が事業費の総額を超過しています。" sqref="C27:F27" xr:uid="{00000000-0002-0000-0200-000000000000}">
      <formula1>0</formula1>
      <formula2>$F$9</formula2>
    </dataValidation>
    <dataValidation type="whole" allowBlank="1" showInputMessage="1" showErrorMessage="1" error="入力した値が人件費の総額を超過しています。" sqref="C26:F26" xr:uid="{00000000-0002-0000-0200-000001000000}">
      <formula1>0</formula1>
      <formula2>$F$8</formula2>
    </dataValidation>
  </dataValidations>
  <pageMargins left="0.74803149606299213" right="0.15748031496062992" top="0.55118110236220474" bottom="0.43307086614173229" header="0.31496062992125984" footer="0.1574803149606299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sheetPr>
  <dimension ref="B1:L30"/>
  <sheetViews>
    <sheetView showGridLines="0" zoomScale="115" zoomScaleNormal="115" zoomScaleSheetLayoutView="100" workbookViewId="0"/>
  </sheetViews>
  <sheetFormatPr defaultColWidth="9" defaultRowHeight="13.5" x14ac:dyDescent="0.15"/>
  <cols>
    <col min="1" max="1" width="1" style="61" customWidth="1"/>
    <col min="2" max="3" width="12.875" style="61" customWidth="1"/>
    <col min="4" max="7" width="5.125" style="61" customWidth="1"/>
    <col min="8" max="8" width="5.75" style="61" customWidth="1"/>
    <col min="9" max="9" width="23.25" style="61" customWidth="1"/>
    <col min="10" max="10" width="16.375" style="61" customWidth="1"/>
    <col min="11" max="11" width="1.375" style="61" customWidth="1"/>
    <col min="12" max="12" width="60.625" style="61" customWidth="1"/>
    <col min="13" max="16384" width="9" style="61"/>
  </cols>
  <sheetData>
    <row r="1" spans="2:12" ht="45.75" customHeight="1" x14ac:dyDescent="0.15"/>
    <row r="2" spans="2:12" x14ac:dyDescent="0.15">
      <c r="B2" s="217" t="s">
        <v>107</v>
      </c>
      <c r="J2" s="35"/>
    </row>
    <row r="3" spans="2:12" x14ac:dyDescent="0.15">
      <c r="C3" s="36"/>
      <c r="D3" s="36"/>
      <c r="E3" s="36"/>
      <c r="F3" s="36"/>
      <c r="G3" s="36"/>
      <c r="H3" s="36"/>
      <c r="I3" s="36"/>
    </row>
    <row r="4" spans="2:12" ht="27" customHeight="1" x14ac:dyDescent="0.15">
      <c r="B4" s="12" t="s">
        <v>24</v>
      </c>
    </row>
    <row r="5" spans="2:12" ht="25.5" customHeight="1" x14ac:dyDescent="0.15">
      <c r="C5" s="37" t="s">
        <v>71</v>
      </c>
      <c r="D5" s="676">
        <f>'補助事業概要説明書(別添１)１～２'!$E$6</f>
        <v>0</v>
      </c>
      <c r="E5" s="676"/>
      <c r="F5" s="676"/>
      <c r="G5" s="676"/>
      <c r="H5" s="676"/>
      <c r="I5" s="676"/>
      <c r="J5" s="38"/>
      <c r="L5" s="61" t="s">
        <v>122</v>
      </c>
    </row>
    <row r="6" spans="2:12" ht="28.5" customHeight="1" x14ac:dyDescent="0.15">
      <c r="C6" s="37"/>
      <c r="J6" s="38"/>
    </row>
    <row r="7" spans="2:12" x14ac:dyDescent="0.15">
      <c r="B7" s="677" t="s">
        <v>14</v>
      </c>
      <c r="C7" s="677" t="s">
        <v>15</v>
      </c>
      <c r="D7" s="679" t="s">
        <v>16</v>
      </c>
      <c r="E7" s="680"/>
      <c r="F7" s="680"/>
      <c r="G7" s="681"/>
      <c r="H7" s="677" t="s">
        <v>21</v>
      </c>
      <c r="I7" s="677" t="s">
        <v>22</v>
      </c>
      <c r="J7" s="677" t="s">
        <v>23</v>
      </c>
      <c r="L7" s="57" t="s">
        <v>2</v>
      </c>
    </row>
    <row r="8" spans="2:12" x14ac:dyDescent="0.15">
      <c r="B8" s="678"/>
      <c r="C8" s="678"/>
      <c r="D8" s="39" t="s">
        <v>17</v>
      </c>
      <c r="E8" s="39" t="s">
        <v>18</v>
      </c>
      <c r="F8" s="39" t="s">
        <v>19</v>
      </c>
      <c r="G8" s="39" t="s">
        <v>20</v>
      </c>
      <c r="H8" s="678"/>
      <c r="I8" s="678"/>
      <c r="J8" s="678"/>
      <c r="L8" s="81" t="s">
        <v>131</v>
      </c>
    </row>
    <row r="9" spans="2:12" ht="28.5" customHeight="1" x14ac:dyDescent="0.15">
      <c r="B9" s="127"/>
      <c r="C9" s="127"/>
      <c r="D9" s="128"/>
      <c r="E9" s="129"/>
      <c r="F9" s="129"/>
      <c r="G9" s="129"/>
      <c r="H9" s="128"/>
      <c r="I9" s="129"/>
      <c r="J9" s="129"/>
      <c r="L9" s="675" t="s">
        <v>148</v>
      </c>
    </row>
    <row r="10" spans="2:12" ht="28.5" customHeight="1" x14ac:dyDescent="0.15">
      <c r="B10" s="82"/>
      <c r="C10" s="82"/>
      <c r="D10" s="33"/>
      <c r="E10" s="13"/>
      <c r="F10" s="13"/>
      <c r="G10" s="13"/>
      <c r="H10" s="33"/>
      <c r="I10" s="13"/>
      <c r="J10" s="13"/>
      <c r="L10" s="675"/>
    </row>
    <row r="11" spans="2:12" ht="28.5" customHeight="1" x14ac:dyDescent="0.15">
      <c r="B11" s="82"/>
      <c r="C11" s="82"/>
      <c r="D11" s="33"/>
      <c r="E11" s="13"/>
      <c r="F11" s="13"/>
      <c r="G11" s="13"/>
      <c r="H11" s="33"/>
      <c r="I11" s="13"/>
      <c r="J11" s="13"/>
      <c r="L11" s="219" t="s">
        <v>161</v>
      </c>
    </row>
    <row r="12" spans="2:12" ht="28.5" customHeight="1" x14ac:dyDescent="0.15">
      <c r="B12" s="82"/>
      <c r="C12" s="82"/>
      <c r="D12" s="33"/>
      <c r="E12" s="13"/>
      <c r="F12" s="13"/>
      <c r="G12" s="13"/>
      <c r="H12" s="33"/>
      <c r="I12" s="13"/>
      <c r="J12" s="13"/>
    </row>
    <row r="13" spans="2:12" ht="28.5" customHeight="1" x14ac:dyDescent="0.15">
      <c r="B13" s="82"/>
      <c r="C13" s="82"/>
      <c r="D13" s="33"/>
      <c r="E13" s="13"/>
      <c r="F13" s="13"/>
      <c r="G13" s="13"/>
      <c r="H13" s="33"/>
      <c r="I13" s="13"/>
      <c r="J13" s="13"/>
    </row>
    <row r="14" spans="2:12" ht="28.5" customHeight="1" x14ac:dyDescent="0.15">
      <c r="B14" s="82"/>
      <c r="C14" s="82"/>
      <c r="D14" s="33"/>
      <c r="E14" s="13"/>
      <c r="F14" s="13"/>
      <c r="G14" s="13"/>
      <c r="H14" s="33"/>
      <c r="I14" s="13"/>
      <c r="J14" s="13"/>
    </row>
    <row r="15" spans="2:12" ht="28.5" customHeight="1" x14ac:dyDescent="0.15">
      <c r="B15" s="82"/>
      <c r="C15" s="82"/>
      <c r="D15" s="33"/>
      <c r="E15" s="13"/>
      <c r="F15" s="13"/>
      <c r="G15" s="13"/>
      <c r="H15" s="33"/>
      <c r="I15" s="13"/>
      <c r="J15" s="13"/>
    </row>
    <row r="16" spans="2:12" ht="28.5" customHeight="1" x14ac:dyDescent="0.15">
      <c r="B16" s="82"/>
      <c r="C16" s="82"/>
      <c r="D16" s="33"/>
      <c r="E16" s="13"/>
      <c r="F16" s="13"/>
      <c r="G16" s="13"/>
      <c r="H16" s="33"/>
      <c r="I16" s="13"/>
      <c r="J16" s="13"/>
    </row>
    <row r="17" spans="2:10" ht="28.5" customHeight="1" x14ac:dyDescent="0.15">
      <c r="B17" s="82"/>
      <c r="C17" s="82"/>
      <c r="D17" s="33"/>
      <c r="E17" s="13"/>
      <c r="F17" s="13"/>
      <c r="G17" s="13"/>
      <c r="H17" s="33"/>
      <c r="I17" s="13"/>
      <c r="J17" s="13"/>
    </row>
    <row r="18" spans="2:10" ht="28.5" customHeight="1" x14ac:dyDescent="0.15">
      <c r="B18" s="82"/>
      <c r="C18" s="82"/>
      <c r="D18" s="33"/>
      <c r="E18" s="13"/>
      <c r="F18" s="13"/>
      <c r="G18" s="13"/>
      <c r="H18" s="33"/>
      <c r="I18" s="13"/>
      <c r="J18" s="13"/>
    </row>
    <row r="19" spans="2:10" ht="28.5" customHeight="1" x14ac:dyDescent="0.15">
      <c r="B19" s="82"/>
      <c r="C19" s="82"/>
      <c r="D19" s="33"/>
      <c r="E19" s="13"/>
      <c r="F19" s="13"/>
      <c r="G19" s="13"/>
      <c r="H19" s="33"/>
      <c r="I19" s="13"/>
      <c r="J19" s="13"/>
    </row>
    <row r="20" spans="2:10" ht="28.5" customHeight="1" x14ac:dyDescent="0.15">
      <c r="B20" s="82"/>
      <c r="C20" s="82"/>
      <c r="D20" s="33"/>
      <c r="E20" s="13"/>
      <c r="F20" s="13"/>
      <c r="G20" s="13"/>
      <c r="H20" s="33"/>
      <c r="I20" s="13"/>
      <c r="J20" s="13"/>
    </row>
    <row r="21" spans="2:10" ht="28.5" customHeight="1" x14ac:dyDescent="0.15">
      <c r="B21" s="82"/>
      <c r="C21" s="82"/>
      <c r="D21" s="33"/>
      <c r="E21" s="13"/>
      <c r="F21" s="13"/>
      <c r="G21" s="13"/>
      <c r="H21" s="33"/>
      <c r="I21" s="13"/>
      <c r="J21" s="13"/>
    </row>
    <row r="22" spans="2:10" ht="28.5" customHeight="1" x14ac:dyDescent="0.15">
      <c r="B22" s="82"/>
      <c r="C22" s="82"/>
      <c r="D22" s="33"/>
      <c r="E22" s="13"/>
      <c r="F22" s="13"/>
      <c r="G22" s="13"/>
      <c r="H22" s="33"/>
      <c r="I22" s="13"/>
      <c r="J22" s="13"/>
    </row>
    <row r="23" spans="2:10" ht="28.5" customHeight="1" x14ac:dyDescent="0.15">
      <c r="B23" s="82"/>
      <c r="C23" s="82"/>
      <c r="D23" s="33"/>
      <c r="E23" s="13"/>
      <c r="F23" s="13"/>
      <c r="G23" s="13"/>
      <c r="H23" s="33"/>
      <c r="I23" s="13"/>
      <c r="J23" s="13"/>
    </row>
    <row r="24" spans="2:10" ht="28.5" customHeight="1" x14ac:dyDescent="0.15">
      <c r="B24" s="82"/>
      <c r="C24" s="82"/>
      <c r="D24" s="33"/>
      <c r="E24" s="13"/>
      <c r="F24" s="13"/>
      <c r="G24" s="13"/>
      <c r="H24" s="33"/>
      <c r="I24" s="13"/>
      <c r="J24" s="13"/>
    </row>
    <row r="25" spans="2:10" ht="28.5" customHeight="1" x14ac:dyDescent="0.15">
      <c r="B25" s="82"/>
      <c r="C25" s="82"/>
      <c r="D25" s="33"/>
      <c r="E25" s="13"/>
      <c r="F25" s="13"/>
      <c r="G25" s="13"/>
      <c r="H25" s="33"/>
      <c r="I25" s="13"/>
      <c r="J25" s="13"/>
    </row>
    <row r="26" spans="2:10" ht="28.5" customHeight="1" x14ac:dyDescent="0.15">
      <c r="B26" s="82"/>
      <c r="C26" s="82"/>
      <c r="D26" s="33"/>
      <c r="E26" s="13"/>
      <c r="F26" s="13"/>
      <c r="G26" s="13"/>
      <c r="H26" s="33"/>
      <c r="I26" s="13"/>
      <c r="J26" s="13"/>
    </row>
    <row r="27" spans="2:10" ht="28.5" customHeight="1" x14ac:dyDescent="0.15">
      <c r="B27" s="82"/>
      <c r="C27" s="82"/>
      <c r="D27" s="33"/>
      <c r="E27" s="13"/>
      <c r="F27" s="13"/>
      <c r="G27" s="13"/>
      <c r="H27" s="33"/>
      <c r="I27" s="13"/>
      <c r="J27" s="13"/>
    </row>
    <row r="28" spans="2:10" ht="28.5" customHeight="1" x14ac:dyDescent="0.15">
      <c r="B28" s="82"/>
      <c r="C28" s="82"/>
      <c r="D28" s="33"/>
      <c r="E28" s="13"/>
      <c r="F28" s="13"/>
      <c r="G28" s="13"/>
      <c r="H28" s="33"/>
      <c r="I28" s="13"/>
      <c r="J28" s="13"/>
    </row>
    <row r="29" spans="2:10" x14ac:dyDescent="0.15">
      <c r="B29" s="217"/>
      <c r="C29" s="217"/>
      <c r="D29" s="217"/>
      <c r="E29" s="217"/>
      <c r="F29" s="217"/>
      <c r="G29" s="217"/>
      <c r="H29" s="217"/>
      <c r="I29" s="217"/>
      <c r="J29" s="217"/>
    </row>
    <row r="30" spans="2:10" ht="90" customHeight="1" x14ac:dyDescent="0.15">
      <c r="B30" s="650" t="s">
        <v>79</v>
      </c>
      <c r="C30" s="651"/>
      <c r="D30" s="651"/>
      <c r="E30" s="651"/>
      <c r="F30" s="651"/>
      <c r="G30" s="651"/>
      <c r="H30" s="651"/>
      <c r="I30" s="651"/>
      <c r="J30" s="651"/>
    </row>
  </sheetData>
  <sheetProtection algorithmName="SHA-512" hashValue="ZUaPF7LCk5d1+6WY7bVgt/YN3r4TVl8HdfFZ0FdEbfZRQT6j0xqouvVcKFhF5QGH+5HoZqGZ007NPTsJHlrHVw==" saltValue="S0Uz/7BP6Pd8aRyVUGJnNA==" spinCount="100000" sheet="1" objects="1" insertColumns="0" insertRows="0" deleteColumns="0" deleteRows="0"/>
  <mergeCells count="9">
    <mergeCell ref="L9:L10"/>
    <mergeCell ref="D5:I5"/>
    <mergeCell ref="B30:J30"/>
    <mergeCell ref="B7:B8"/>
    <mergeCell ref="C7:C8"/>
    <mergeCell ref="D7:G7"/>
    <mergeCell ref="H7:H8"/>
    <mergeCell ref="I7:I8"/>
    <mergeCell ref="J7:J8"/>
  </mergeCells>
  <phoneticPr fontId="1"/>
  <conditionalFormatting sqref="B9:J28">
    <cfRule type="containsBlanks" dxfId="721" priority="5">
      <formula>LEN(TRIM(B9))=0</formula>
    </cfRule>
  </conditionalFormatting>
  <conditionalFormatting sqref="D5:I5">
    <cfRule type="cellIs" dxfId="720" priority="1" operator="equal">
      <formula>0</formula>
    </cfRule>
  </conditionalFormatting>
  <dataValidations count="5">
    <dataValidation type="list" allowBlank="1" showInputMessage="1" showErrorMessage="1" sqref="D9:D28" xr:uid="{00000000-0002-0000-0300-000000000000}">
      <formula1>"T,S,H"</formula1>
    </dataValidation>
    <dataValidation type="list" allowBlank="1" showInputMessage="1" showErrorMessage="1" prompt="M：男性_x000a_F：女性" sqref="H9:H28" xr:uid="{00000000-0002-0000-0300-000001000000}">
      <formula1>"M,F"</formula1>
    </dataValidation>
    <dataValidation imeMode="hiragana" allowBlank="1" showInputMessage="1" showErrorMessage="1" sqref="C9:C28" xr:uid="{00000000-0002-0000-0300-000002000000}"/>
    <dataValidation type="whole" imeMode="halfAlpha" operator="greaterThanOrEqual" allowBlank="1" showInputMessage="1" showErrorMessage="1" sqref="E9:G28" xr:uid="{00000000-0002-0000-0300-000003000000}">
      <formula1>1</formula1>
    </dataValidation>
    <dataValidation imeMode="halfKatakana" allowBlank="1" showInputMessage="1" showErrorMessage="1" prompt="半角ｶﾀｶﾅで入力" sqref="B9:B28" xr:uid="{00000000-0002-0000-0300-000004000000}"/>
  </dataValidations>
  <pageMargins left="0.74803149606299213" right="0.15748031496062992" top="0.55118110236220474" bottom="0.43307086614173229" header="0.31496062992125984" footer="0.15748031496062992"/>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J109"/>
  <sheetViews>
    <sheetView showGridLines="0" zoomScale="85" zoomScaleNormal="85" zoomScaleSheetLayoutView="85" workbookViewId="0"/>
  </sheetViews>
  <sheetFormatPr defaultColWidth="9" defaultRowHeight="13.5" x14ac:dyDescent="0.15"/>
  <cols>
    <col min="1" max="1" width="1.75" style="139" customWidth="1"/>
    <col min="2" max="5" width="15.625" style="89" customWidth="1"/>
    <col min="6" max="6" width="41.25" style="89" customWidth="1"/>
    <col min="7" max="7" width="28.125" style="194" bestFit="1" customWidth="1"/>
    <col min="8" max="8" width="1.625" style="194" customWidth="1"/>
    <col min="9" max="9" width="93.875" style="89" customWidth="1"/>
    <col min="10" max="10" width="28.75" style="89" customWidth="1"/>
    <col min="11" max="11" width="9" style="89" customWidth="1"/>
    <col min="12" max="16384" width="9" style="89"/>
  </cols>
  <sheetData>
    <row r="1" spans="1:9" ht="50.25" customHeight="1" x14ac:dyDescent="0.15"/>
    <row r="2" spans="1:9" x14ac:dyDescent="0.15">
      <c r="B2" s="91" t="s">
        <v>0</v>
      </c>
      <c r="C2" s="195"/>
      <c r="D2" s="196"/>
      <c r="F2" s="667">
        <f>'補助事業概要説明書(別添１)１～２'!$E$6</f>
        <v>0</v>
      </c>
      <c r="G2" s="667"/>
      <c r="H2" s="197"/>
    </row>
    <row r="3" spans="1:9" ht="29.25" customHeight="1" x14ac:dyDescent="0.15">
      <c r="B3" s="684" t="s">
        <v>1</v>
      </c>
      <c r="C3" s="684"/>
      <c r="D3" s="684"/>
      <c r="E3" s="684"/>
      <c r="F3" s="684"/>
      <c r="G3" s="325"/>
      <c r="H3" s="395"/>
    </row>
    <row r="4" spans="1:9" ht="29.25" customHeight="1" x14ac:dyDescent="0.15">
      <c r="B4" s="198" t="s">
        <v>287</v>
      </c>
      <c r="C4" s="199"/>
      <c r="D4" s="199"/>
      <c r="E4" s="273"/>
      <c r="F4" s="273"/>
      <c r="G4" s="325"/>
      <c r="H4" s="395"/>
      <c r="I4" s="361" t="s">
        <v>2</v>
      </c>
    </row>
    <row r="5" spans="1:9" ht="24.95" customHeight="1" x14ac:dyDescent="0.15">
      <c r="B5" s="695" t="s">
        <v>189</v>
      </c>
      <c r="C5" s="695"/>
      <c r="D5" s="695"/>
      <c r="E5" s="733"/>
      <c r="F5" s="733"/>
      <c r="G5" s="733"/>
      <c r="H5" s="395"/>
      <c r="I5" s="375" t="s">
        <v>511</v>
      </c>
    </row>
    <row r="6" spans="1:9" ht="24.95" customHeight="1" x14ac:dyDescent="0.15">
      <c r="B6" s="695" t="s">
        <v>235</v>
      </c>
      <c r="C6" s="695"/>
      <c r="D6" s="695"/>
      <c r="E6" s="734"/>
      <c r="F6" s="734"/>
      <c r="G6" s="734"/>
      <c r="H6" s="395"/>
      <c r="I6" s="375" t="s">
        <v>512</v>
      </c>
    </row>
    <row r="7" spans="1:9" ht="24.95" customHeight="1" x14ac:dyDescent="0.15">
      <c r="B7" s="695" t="s">
        <v>236</v>
      </c>
      <c r="C7" s="695"/>
      <c r="D7" s="695"/>
      <c r="E7" s="735"/>
      <c r="F7" s="735"/>
      <c r="G7" s="735"/>
      <c r="H7" s="395"/>
      <c r="I7" s="375" t="s">
        <v>513</v>
      </c>
    </row>
    <row r="8" spans="1:9" ht="24.95" customHeight="1" x14ac:dyDescent="0.15">
      <c r="B8" s="685" t="s">
        <v>237</v>
      </c>
      <c r="C8" s="685"/>
      <c r="D8" s="685"/>
      <c r="E8" s="733"/>
      <c r="F8" s="733"/>
      <c r="G8" s="733"/>
      <c r="H8" s="395"/>
      <c r="I8" s="375" t="s">
        <v>514</v>
      </c>
    </row>
    <row r="9" spans="1:9" ht="24.95" customHeight="1" x14ac:dyDescent="0.15">
      <c r="B9" s="685" t="s">
        <v>190</v>
      </c>
      <c r="C9" s="685"/>
      <c r="D9" s="685"/>
      <c r="E9" s="733"/>
      <c r="F9" s="733"/>
      <c r="G9" s="733"/>
      <c r="H9" s="395"/>
      <c r="I9" s="375" t="s">
        <v>515</v>
      </c>
    </row>
    <row r="10" spans="1:9" ht="24.95" customHeight="1" x14ac:dyDescent="0.15">
      <c r="B10" s="685" t="s">
        <v>238</v>
      </c>
      <c r="C10" s="695" t="s">
        <v>239</v>
      </c>
      <c r="D10" s="695"/>
      <c r="E10" s="733"/>
      <c r="F10" s="733"/>
      <c r="G10" s="733"/>
      <c r="H10" s="395"/>
      <c r="I10" s="375" t="s">
        <v>516</v>
      </c>
    </row>
    <row r="11" spans="1:9" ht="24.95" customHeight="1" x14ac:dyDescent="0.15">
      <c r="B11" s="685"/>
      <c r="C11" s="731" t="s">
        <v>203</v>
      </c>
      <c r="D11" s="731"/>
      <c r="E11" s="736"/>
      <c r="F11" s="736"/>
      <c r="G11" s="736"/>
      <c r="H11" s="395"/>
      <c r="I11" s="376" t="s">
        <v>517</v>
      </c>
    </row>
    <row r="12" spans="1:9" ht="24.95" customHeight="1" x14ac:dyDescent="0.15">
      <c r="B12" s="685"/>
      <c r="C12" s="732" t="s">
        <v>204</v>
      </c>
      <c r="D12" s="732"/>
      <c r="E12" s="737"/>
      <c r="F12" s="737"/>
      <c r="G12" s="737"/>
      <c r="H12" s="395"/>
      <c r="I12" s="377" t="s">
        <v>205</v>
      </c>
    </row>
    <row r="13" spans="1:9" ht="24.95" customHeight="1" x14ac:dyDescent="0.15">
      <c r="B13" s="695" t="s">
        <v>232</v>
      </c>
      <c r="C13" s="695"/>
      <c r="D13" s="695"/>
      <c r="E13" s="733"/>
      <c r="F13" s="733"/>
      <c r="G13" s="733"/>
      <c r="H13" s="395"/>
      <c r="I13" s="378" t="s">
        <v>191</v>
      </c>
    </row>
    <row r="14" spans="1:9" ht="24.95" customHeight="1" x14ac:dyDescent="0.15">
      <c r="B14" s="394" t="s">
        <v>233</v>
      </c>
      <c r="C14" s="695" t="s">
        <v>234</v>
      </c>
      <c r="D14" s="695"/>
      <c r="E14" s="733"/>
      <c r="F14" s="733"/>
      <c r="G14" s="733"/>
      <c r="H14" s="395"/>
      <c r="I14" s="380" t="s">
        <v>518</v>
      </c>
    </row>
    <row r="15" spans="1:9" s="194" customFormat="1" ht="8.25" customHeight="1" x14ac:dyDescent="0.15">
      <c r="A15" s="336"/>
      <c r="B15" s="278"/>
      <c r="C15" s="278"/>
      <c r="D15" s="340"/>
      <c r="E15" s="340"/>
      <c r="F15" s="340"/>
      <c r="G15" s="325"/>
      <c r="H15" s="395"/>
      <c r="I15" s="403"/>
    </row>
    <row r="16" spans="1:9" ht="29.25" customHeight="1" x14ac:dyDescent="0.15">
      <c r="B16" s="200" t="s">
        <v>322</v>
      </c>
      <c r="C16" s="147"/>
      <c r="D16" s="147"/>
      <c r="E16" s="329"/>
      <c r="F16" s="329"/>
      <c r="G16" s="325"/>
      <c r="H16" s="395"/>
      <c r="I16" s="403"/>
    </row>
    <row r="17" spans="2:10" ht="22.5" customHeight="1" x14ac:dyDescent="0.15">
      <c r="B17" s="201" t="s">
        <v>393</v>
      </c>
      <c r="C17" s="147"/>
      <c r="D17" s="147"/>
      <c r="E17" s="202"/>
      <c r="F17" s="202"/>
      <c r="G17" s="325"/>
      <c r="H17" s="395"/>
      <c r="I17" s="403"/>
    </row>
    <row r="18" spans="2:10" ht="24.95" customHeight="1" x14ac:dyDescent="0.15">
      <c r="B18" s="332" t="s">
        <v>325</v>
      </c>
      <c r="C18" s="147"/>
      <c r="D18" s="147"/>
      <c r="E18" s="204"/>
      <c r="F18" s="204"/>
      <c r="G18" s="325"/>
      <c r="H18" s="395"/>
      <c r="I18" s="147"/>
    </row>
    <row r="19" spans="2:10" ht="24.95" customHeight="1" x14ac:dyDescent="0.15">
      <c r="B19" s="331" t="s">
        <v>227</v>
      </c>
      <c r="C19" s="331" t="s">
        <v>133</v>
      </c>
      <c r="D19" s="331" t="s">
        <v>324</v>
      </c>
      <c r="E19" s="607" t="s">
        <v>549</v>
      </c>
      <c r="F19" s="706" t="s">
        <v>240</v>
      </c>
      <c r="G19" s="707"/>
      <c r="H19" s="395"/>
      <c r="I19" s="713" t="s">
        <v>560</v>
      </c>
    </row>
    <row r="20" spans="2:10" ht="24.95" customHeight="1" x14ac:dyDescent="0.15">
      <c r="B20" s="328"/>
      <c r="C20" s="208" t="s">
        <v>256</v>
      </c>
      <c r="D20" s="328"/>
      <c r="E20" s="606"/>
      <c r="F20" s="708"/>
      <c r="G20" s="709"/>
      <c r="H20" s="395"/>
      <c r="I20" s="714"/>
    </row>
    <row r="21" spans="2:10" ht="24.95" customHeight="1" x14ac:dyDescent="0.15">
      <c r="B21" s="328"/>
      <c r="C21" s="324"/>
      <c r="D21" s="328"/>
      <c r="E21" s="606"/>
      <c r="F21" s="708"/>
      <c r="G21" s="709"/>
      <c r="H21" s="395"/>
      <c r="I21" s="714"/>
    </row>
    <row r="22" spans="2:10" ht="24.95" customHeight="1" x14ac:dyDescent="0.15">
      <c r="B22" s="328"/>
      <c r="C22" s="324"/>
      <c r="D22" s="328"/>
      <c r="E22" s="606"/>
      <c r="F22" s="708"/>
      <c r="G22" s="709"/>
      <c r="H22" s="395"/>
      <c r="I22" s="714"/>
    </row>
    <row r="23" spans="2:10" ht="24.95" customHeight="1" x14ac:dyDescent="0.15">
      <c r="B23" s="328"/>
      <c r="C23" s="324"/>
      <c r="D23" s="328"/>
      <c r="E23" s="606"/>
      <c r="F23" s="708"/>
      <c r="G23" s="709"/>
      <c r="H23" s="395"/>
      <c r="I23" s="714"/>
    </row>
    <row r="24" spans="2:10" ht="24.95" customHeight="1" x14ac:dyDescent="0.15">
      <c r="B24" s="328"/>
      <c r="C24" s="324"/>
      <c r="D24" s="328"/>
      <c r="E24" s="606"/>
      <c r="F24" s="708"/>
      <c r="G24" s="709"/>
      <c r="H24" s="395"/>
      <c r="I24" s="714"/>
    </row>
    <row r="25" spans="2:10" ht="24.95" customHeight="1" x14ac:dyDescent="0.15">
      <c r="B25" s="328"/>
      <c r="C25" s="324"/>
      <c r="D25" s="328"/>
      <c r="E25" s="606"/>
      <c r="F25" s="708"/>
      <c r="G25" s="709"/>
      <c r="H25" s="395"/>
      <c r="I25" s="714"/>
    </row>
    <row r="26" spans="2:10" ht="24.95" customHeight="1" x14ac:dyDescent="0.15">
      <c r="B26" s="328"/>
      <c r="C26" s="324"/>
      <c r="D26" s="328"/>
      <c r="E26" s="606"/>
      <c r="F26" s="708"/>
      <c r="G26" s="709"/>
      <c r="H26" s="395"/>
      <c r="I26" s="714"/>
    </row>
    <row r="27" spans="2:10" ht="24.95" customHeight="1" x14ac:dyDescent="0.15">
      <c r="B27" s="328"/>
      <c r="C27" s="324"/>
      <c r="D27" s="328"/>
      <c r="E27" s="606"/>
      <c r="F27" s="708"/>
      <c r="G27" s="709"/>
      <c r="H27" s="395"/>
      <c r="I27" s="714"/>
    </row>
    <row r="28" spans="2:10" ht="24.95" customHeight="1" x14ac:dyDescent="0.15">
      <c r="B28" s="328"/>
      <c r="C28" s="324"/>
      <c r="D28" s="328"/>
      <c r="E28" s="606"/>
      <c r="F28" s="708"/>
      <c r="G28" s="709"/>
      <c r="H28" s="395"/>
      <c r="I28" s="714"/>
    </row>
    <row r="29" spans="2:10" ht="24.95" customHeight="1" x14ac:dyDescent="0.15">
      <c r="B29" s="328"/>
      <c r="C29" s="324"/>
      <c r="D29" s="328"/>
      <c r="E29" s="606"/>
      <c r="F29" s="708"/>
      <c r="G29" s="709"/>
      <c r="H29" s="395"/>
      <c r="I29" s="715"/>
    </row>
    <row r="30" spans="2:10" ht="6.75" customHeight="1" x14ac:dyDescent="0.15">
      <c r="B30" s="334"/>
      <c r="C30" s="326"/>
      <c r="D30" s="326"/>
      <c r="E30" s="326"/>
      <c r="F30" s="326"/>
      <c r="G30" s="325"/>
      <c r="H30" s="395"/>
      <c r="I30" s="401"/>
    </row>
    <row r="31" spans="2:10" ht="22.5" customHeight="1" x14ac:dyDescent="0.15">
      <c r="B31" s="333" t="s">
        <v>394</v>
      </c>
      <c r="C31" s="202"/>
      <c r="D31" s="202"/>
      <c r="E31" s="202"/>
      <c r="F31" s="202"/>
      <c r="G31" s="325"/>
      <c r="H31" s="395"/>
      <c r="I31" s="402"/>
    </row>
    <row r="32" spans="2:10" ht="16.5" customHeight="1" x14ac:dyDescent="0.15">
      <c r="B32" s="692" t="s">
        <v>87</v>
      </c>
      <c r="C32" s="692" t="s">
        <v>241</v>
      </c>
      <c r="D32" s="704" t="s">
        <v>227</v>
      </c>
      <c r="E32" s="692" t="s">
        <v>192</v>
      </c>
      <c r="F32" s="704" t="s">
        <v>519</v>
      </c>
      <c r="G32" s="417" t="s">
        <v>248</v>
      </c>
      <c r="H32" s="398"/>
      <c r="I32" s="710" t="s">
        <v>550</v>
      </c>
      <c r="J32" s="325"/>
    </row>
    <row r="33" spans="1:10" ht="16.5" customHeight="1" x14ac:dyDescent="0.15">
      <c r="B33" s="694"/>
      <c r="C33" s="694"/>
      <c r="D33" s="705"/>
      <c r="E33" s="694"/>
      <c r="F33" s="705"/>
      <c r="G33" s="416" t="s">
        <v>380</v>
      </c>
      <c r="H33" s="398"/>
      <c r="I33" s="711"/>
      <c r="J33" s="413"/>
    </row>
    <row r="34" spans="1:10" ht="24.95" customHeight="1" x14ac:dyDescent="0.15">
      <c r="B34" s="702"/>
      <c r="C34" s="702"/>
      <c r="D34" s="700"/>
      <c r="E34" s="698" t="str">
        <f>IF(C34&lt;&gt;"",$E$14," ")</f>
        <v xml:space="preserve"> </v>
      </c>
      <c r="F34" s="696"/>
      <c r="G34" s="415"/>
      <c r="H34" s="399"/>
      <c r="I34" s="711"/>
      <c r="J34" s="325"/>
    </row>
    <row r="35" spans="1:10" ht="24.95" customHeight="1" x14ac:dyDescent="0.15">
      <c r="A35" s="139">
        <f>B34</f>
        <v>0</v>
      </c>
      <c r="B35" s="703"/>
      <c r="C35" s="703"/>
      <c r="D35" s="701"/>
      <c r="E35" s="699"/>
      <c r="F35" s="697"/>
      <c r="G35" s="468"/>
      <c r="H35" s="399"/>
      <c r="I35" s="711"/>
      <c r="J35" s="413"/>
    </row>
    <row r="36" spans="1:10" ht="24.95" customHeight="1" x14ac:dyDescent="0.15">
      <c r="B36" s="702"/>
      <c r="C36" s="702"/>
      <c r="D36" s="700"/>
      <c r="E36" s="698" t="str">
        <f>IF(C36&lt;&gt;"",$E$14," ")</f>
        <v xml:space="preserve"> </v>
      </c>
      <c r="F36" s="696"/>
      <c r="G36" s="415"/>
      <c r="H36" s="399"/>
      <c r="I36" s="711"/>
      <c r="J36" s="325"/>
    </row>
    <row r="37" spans="1:10" ht="24.95" customHeight="1" x14ac:dyDescent="0.15">
      <c r="A37" s="139">
        <f>B36</f>
        <v>0</v>
      </c>
      <c r="B37" s="703"/>
      <c r="C37" s="703"/>
      <c r="D37" s="701"/>
      <c r="E37" s="699"/>
      <c r="F37" s="697"/>
      <c r="G37" s="469"/>
      <c r="H37" s="399"/>
      <c r="I37" s="711"/>
      <c r="J37" s="413"/>
    </row>
    <row r="38" spans="1:10" ht="24.95" customHeight="1" x14ac:dyDescent="0.15">
      <c r="B38" s="702"/>
      <c r="C38" s="702"/>
      <c r="D38" s="700"/>
      <c r="E38" s="698" t="str">
        <f>IF(C38&lt;&gt;"",$E$14," ")</f>
        <v xml:space="preserve"> </v>
      </c>
      <c r="F38" s="696"/>
      <c r="G38" s="415"/>
      <c r="H38" s="399"/>
      <c r="I38" s="711"/>
      <c r="J38" s="413"/>
    </row>
    <row r="39" spans="1:10" ht="24.95" customHeight="1" x14ac:dyDescent="0.15">
      <c r="A39" s="139">
        <f>B38</f>
        <v>0</v>
      </c>
      <c r="B39" s="703"/>
      <c r="C39" s="703"/>
      <c r="D39" s="701"/>
      <c r="E39" s="699"/>
      <c r="F39" s="697"/>
      <c r="G39" s="469"/>
      <c r="H39" s="399"/>
      <c r="I39" s="712"/>
      <c r="J39" s="325"/>
    </row>
    <row r="40" spans="1:10" ht="9" customHeight="1" x14ac:dyDescent="0.15">
      <c r="B40" s="683"/>
      <c r="C40" s="683"/>
      <c r="D40" s="683"/>
      <c r="E40" s="683"/>
      <c r="F40" s="274"/>
      <c r="G40" s="325"/>
      <c r="H40" s="395"/>
      <c r="I40" s="400"/>
    </row>
    <row r="41" spans="1:10" ht="24.75" customHeight="1" x14ac:dyDescent="0.15">
      <c r="B41" s="292" t="s">
        <v>242</v>
      </c>
      <c r="C41" s="278"/>
      <c r="D41" s="278"/>
      <c r="E41" s="293"/>
      <c r="F41" s="205"/>
      <c r="G41" s="325"/>
      <c r="H41" s="395"/>
      <c r="I41" s="400"/>
    </row>
    <row r="42" spans="1:10" ht="30" customHeight="1" x14ac:dyDescent="0.15">
      <c r="B42" s="682" t="s">
        <v>196</v>
      </c>
      <c r="C42" s="682"/>
      <c r="D42" s="682"/>
      <c r="E42" s="682"/>
      <c r="F42" s="272"/>
      <c r="G42" s="325"/>
      <c r="H42" s="395"/>
      <c r="I42" s="400"/>
    </row>
    <row r="43" spans="1:10" s="203" customFormat="1" ht="24" customHeight="1" x14ac:dyDescent="0.15">
      <c r="A43" s="206"/>
      <c r="B43" s="201" t="s">
        <v>243</v>
      </c>
      <c r="C43" s="148"/>
      <c r="D43" s="148"/>
      <c r="F43" s="667">
        <f>'補助事業概要説明書(別添１)１～２'!$E$6</f>
        <v>0</v>
      </c>
      <c r="G43" s="667"/>
      <c r="H43" s="395"/>
    </row>
    <row r="44" spans="1:10" ht="28.5" customHeight="1" x14ac:dyDescent="0.15">
      <c r="B44" s="739" t="s">
        <v>244</v>
      </c>
      <c r="C44" s="739"/>
      <c r="D44" s="739"/>
      <c r="E44" s="739"/>
      <c r="F44" s="739"/>
      <c r="G44" s="325"/>
      <c r="H44" s="395"/>
      <c r="I44" s="147"/>
    </row>
    <row r="45" spans="1:10" ht="17.100000000000001" customHeight="1" x14ac:dyDescent="0.15">
      <c r="B45" s="692" t="s">
        <v>245</v>
      </c>
      <c r="C45" s="685" t="s">
        <v>246</v>
      </c>
      <c r="D45" s="685"/>
      <c r="E45" s="728"/>
      <c r="F45" s="729"/>
      <c r="G45" s="730"/>
      <c r="H45" s="395"/>
      <c r="I45" s="716" t="s">
        <v>395</v>
      </c>
    </row>
    <row r="46" spans="1:10" ht="17.100000000000001" customHeight="1" x14ac:dyDescent="0.15">
      <c r="B46" s="693"/>
      <c r="C46" s="685" t="s">
        <v>247</v>
      </c>
      <c r="D46" s="685"/>
      <c r="E46" s="728"/>
      <c r="F46" s="729"/>
      <c r="G46" s="730"/>
      <c r="H46" s="395"/>
      <c r="I46" s="717"/>
    </row>
    <row r="47" spans="1:10" ht="17.100000000000001" customHeight="1" x14ac:dyDescent="0.15">
      <c r="B47" s="693"/>
      <c r="C47" s="685" t="s">
        <v>255</v>
      </c>
      <c r="D47" s="685"/>
      <c r="E47" s="728"/>
      <c r="F47" s="729"/>
      <c r="G47" s="730"/>
      <c r="H47" s="395"/>
      <c r="I47" s="717"/>
    </row>
    <row r="48" spans="1:10" ht="17.100000000000001" customHeight="1" x14ac:dyDescent="0.15">
      <c r="B48" s="693"/>
      <c r="C48" s="685" t="s">
        <v>248</v>
      </c>
      <c r="D48" s="685"/>
      <c r="E48" s="686"/>
      <c r="F48" s="687"/>
      <c r="G48" s="688"/>
      <c r="H48" s="395"/>
      <c r="I48" s="717"/>
    </row>
    <row r="49" spans="1:9" ht="17.100000000000001" customHeight="1" x14ac:dyDescent="0.15">
      <c r="B49" s="693"/>
      <c r="C49" s="685" t="s">
        <v>211</v>
      </c>
      <c r="D49" s="685"/>
      <c r="E49" s="689"/>
      <c r="F49" s="690"/>
      <c r="G49" s="691"/>
      <c r="H49" s="395"/>
      <c r="I49" s="717"/>
    </row>
    <row r="50" spans="1:9" ht="21" x14ac:dyDescent="0.15">
      <c r="A50" s="207"/>
      <c r="B50" s="693"/>
      <c r="C50" s="738" t="s">
        <v>249</v>
      </c>
      <c r="D50" s="738"/>
      <c r="E50" s="719"/>
      <c r="F50" s="720"/>
      <c r="G50" s="721"/>
      <c r="H50" s="395"/>
      <c r="I50" s="717"/>
    </row>
    <row r="51" spans="1:9" ht="21" x14ac:dyDescent="0.15">
      <c r="A51" s="207"/>
      <c r="B51" s="693"/>
      <c r="C51" s="738"/>
      <c r="D51" s="738"/>
      <c r="E51" s="719"/>
      <c r="F51" s="720"/>
      <c r="G51" s="721"/>
      <c r="H51" s="395"/>
      <c r="I51" s="717"/>
    </row>
    <row r="52" spans="1:9" ht="21" x14ac:dyDescent="0.15">
      <c r="A52" s="207"/>
      <c r="B52" s="693"/>
      <c r="C52" s="738"/>
      <c r="D52" s="738"/>
      <c r="E52" s="719"/>
      <c r="F52" s="720"/>
      <c r="G52" s="721"/>
      <c r="H52" s="395"/>
      <c r="I52" s="717"/>
    </row>
    <row r="53" spans="1:9" ht="21" x14ac:dyDescent="0.15">
      <c r="A53" s="207"/>
      <c r="B53" s="693"/>
      <c r="C53" s="738"/>
      <c r="D53" s="738"/>
      <c r="E53" s="722"/>
      <c r="F53" s="723"/>
      <c r="G53" s="724"/>
      <c r="H53" s="395"/>
      <c r="I53" s="717"/>
    </row>
    <row r="54" spans="1:9" ht="21" x14ac:dyDescent="0.15">
      <c r="A54" s="207"/>
      <c r="B54" s="694"/>
      <c r="C54" s="738"/>
      <c r="D54" s="738"/>
      <c r="E54" s="725"/>
      <c r="F54" s="726"/>
      <c r="G54" s="727"/>
      <c r="H54" s="395"/>
      <c r="I54" s="717"/>
    </row>
    <row r="55" spans="1:9" ht="17.100000000000001" customHeight="1" x14ac:dyDescent="0.15">
      <c r="B55" s="692" t="s">
        <v>250</v>
      </c>
      <c r="C55" s="685" t="s">
        <v>246</v>
      </c>
      <c r="D55" s="685"/>
      <c r="E55" s="728"/>
      <c r="F55" s="729"/>
      <c r="G55" s="730"/>
      <c r="H55" s="395"/>
      <c r="I55" s="717"/>
    </row>
    <row r="56" spans="1:9" ht="17.100000000000001" customHeight="1" x14ac:dyDescent="0.15">
      <c r="B56" s="693"/>
      <c r="C56" s="685" t="s">
        <v>247</v>
      </c>
      <c r="D56" s="685"/>
      <c r="E56" s="728"/>
      <c r="F56" s="729"/>
      <c r="G56" s="730"/>
      <c r="H56" s="395"/>
      <c r="I56" s="717"/>
    </row>
    <row r="57" spans="1:9" ht="17.100000000000001" customHeight="1" x14ac:dyDescent="0.15">
      <c r="B57" s="693"/>
      <c r="C57" s="685" t="s">
        <v>255</v>
      </c>
      <c r="D57" s="685"/>
      <c r="E57" s="728"/>
      <c r="F57" s="729"/>
      <c r="G57" s="730"/>
      <c r="H57" s="395"/>
      <c r="I57" s="717"/>
    </row>
    <row r="58" spans="1:9" ht="17.100000000000001" customHeight="1" x14ac:dyDescent="0.15">
      <c r="B58" s="693"/>
      <c r="C58" s="685" t="s">
        <v>248</v>
      </c>
      <c r="D58" s="685"/>
      <c r="E58" s="686"/>
      <c r="F58" s="687"/>
      <c r="G58" s="688"/>
      <c r="H58" s="395"/>
      <c r="I58" s="717"/>
    </row>
    <row r="59" spans="1:9" ht="17.100000000000001" customHeight="1" x14ac:dyDescent="0.15">
      <c r="B59" s="693"/>
      <c r="C59" s="685" t="s">
        <v>211</v>
      </c>
      <c r="D59" s="685"/>
      <c r="E59" s="689"/>
      <c r="F59" s="690"/>
      <c r="G59" s="691"/>
      <c r="H59" s="395"/>
      <c r="I59" s="717"/>
    </row>
    <row r="60" spans="1:9" ht="21" x14ac:dyDescent="0.15">
      <c r="A60" s="207"/>
      <c r="B60" s="693"/>
      <c r="C60" s="738" t="s">
        <v>249</v>
      </c>
      <c r="D60" s="738"/>
      <c r="E60" s="719"/>
      <c r="F60" s="720"/>
      <c r="G60" s="721"/>
      <c r="H60" s="395"/>
      <c r="I60" s="717"/>
    </row>
    <row r="61" spans="1:9" ht="21" x14ac:dyDescent="0.15">
      <c r="A61" s="207"/>
      <c r="B61" s="693"/>
      <c r="C61" s="738"/>
      <c r="D61" s="738"/>
      <c r="E61" s="719"/>
      <c r="F61" s="720"/>
      <c r="G61" s="721"/>
      <c r="H61" s="395"/>
      <c r="I61" s="717"/>
    </row>
    <row r="62" spans="1:9" ht="21" x14ac:dyDescent="0.15">
      <c r="A62" s="207"/>
      <c r="B62" s="693"/>
      <c r="C62" s="738"/>
      <c r="D62" s="738"/>
      <c r="E62" s="719"/>
      <c r="F62" s="720"/>
      <c r="G62" s="721"/>
      <c r="H62" s="395"/>
      <c r="I62" s="717"/>
    </row>
    <row r="63" spans="1:9" ht="21" x14ac:dyDescent="0.15">
      <c r="A63" s="207"/>
      <c r="B63" s="693"/>
      <c r="C63" s="738"/>
      <c r="D63" s="738"/>
      <c r="E63" s="722"/>
      <c r="F63" s="723"/>
      <c r="G63" s="724"/>
      <c r="H63" s="395"/>
      <c r="I63" s="717"/>
    </row>
    <row r="64" spans="1:9" ht="21" x14ac:dyDescent="0.15">
      <c r="A64" s="207"/>
      <c r="B64" s="694"/>
      <c r="C64" s="738"/>
      <c r="D64" s="738"/>
      <c r="E64" s="725"/>
      <c r="F64" s="726"/>
      <c r="G64" s="727"/>
      <c r="H64" s="395"/>
      <c r="I64" s="717"/>
    </row>
    <row r="65" spans="1:9" ht="17.100000000000001" customHeight="1" x14ac:dyDescent="0.15">
      <c r="B65" s="692" t="s">
        <v>251</v>
      </c>
      <c r="C65" s="685" t="s">
        <v>246</v>
      </c>
      <c r="D65" s="685"/>
      <c r="E65" s="728"/>
      <c r="F65" s="729"/>
      <c r="G65" s="730"/>
      <c r="H65" s="395"/>
      <c r="I65" s="717"/>
    </row>
    <row r="66" spans="1:9" ht="17.100000000000001" customHeight="1" x14ac:dyDescent="0.15">
      <c r="B66" s="693"/>
      <c r="C66" s="685" t="s">
        <v>247</v>
      </c>
      <c r="D66" s="685"/>
      <c r="E66" s="728"/>
      <c r="F66" s="729"/>
      <c r="G66" s="730"/>
      <c r="H66" s="395"/>
      <c r="I66" s="717"/>
    </row>
    <row r="67" spans="1:9" ht="17.100000000000001" customHeight="1" x14ac:dyDescent="0.15">
      <c r="B67" s="693"/>
      <c r="C67" s="685" t="s">
        <v>255</v>
      </c>
      <c r="D67" s="685"/>
      <c r="E67" s="728"/>
      <c r="F67" s="729"/>
      <c r="G67" s="730"/>
      <c r="H67" s="395"/>
      <c r="I67" s="717"/>
    </row>
    <row r="68" spans="1:9" ht="17.100000000000001" customHeight="1" x14ac:dyDescent="0.15">
      <c r="B68" s="693"/>
      <c r="C68" s="685" t="s">
        <v>248</v>
      </c>
      <c r="D68" s="685"/>
      <c r="E68" s="686"/>
      <c r="F68" s="687"/>
      <c r="G68" s="688"/>
      <c r="H68" s="395"/>
      <c r="I68" s="717"/>
    </row>
    <row r="69" spans="1:9" ht="17.100000000000001" customHeight="1" x14ac:dyDescent="0.15">
      <c r="B69" s="693"/>
      <c r="C69" s="685" t="s">
        <v>211</v>
      </c>
      <c r="D69" s="685"/>
      <c r="E69" s="689"/>
      <c r="F69" s="690"/>
      <c r="G69" s="691"/>
      <c r="H69" s="395"/>
      <c r="I69" s="717"/>
    </row>
    <row r="70" spans="1:9" ht="21" x14ac:dyDescent="0.15">
      <c r="A70" s="207"/>
      <c r="B70" s="693"/>
      <c r="C70" s="738" t="s">
        <v>249</v>
      </c>
      <c r="D70" s="738"/>
      <c r="E70" s="719"/>
      <c r="F70" s="720"/>
      <c r="G70" s="721"/>
      <c r="H70" s="395"/>
      <c r="I70" s="717"/>
    </row>
    <row r="71" spans="1:9" ht="21" x14ac:dyDescent="0.15">
      <c r="A71" s="207"/>
      <c r="B71" s="693"/>
      <c r="C71" s="738"/>
      <c r="D71" s="738"/>
      <c r="E71" s="719"/>
      <c r="F71" s="720"/>
      <c r="G71" s="721"/>
      <c r="H71" s="395"/>
      <c r="I71" s="717"/>
    </row>
    <row r="72" spans="1:9" ht="21" x14ac:dyDescent="0.15">
      <c r="A72" s="207"/>
      <c r="B72" s="693"/>
      <c r="C72" s="738"/>
      <c r="D72" s="738"/>
      <c r="E72" s="719"/>
      <c r="F72" s="720"/>
      <c r="G72" s="721"/>
      <c r="H72" s="395"/>
      <c r="I72" s="717"/>
    </row>
    <row r="73" spans="1:9" ht="21" x14ac:dyDescent="0.15">
      <c r="A73" s="207"/>
      <c r="B73" s="693"/>
      <c r="C73" s="738"/>
      <c r="D73" s="738"/>
      <c r="E73" s="722"/>
      <c r="F73" s="723"/>
      <c r="G73" s="724"/>
      <c r="H73" s="395"/>
      <c r="I73" s="717"/>
    </row>
    <row r="74" spans="1:9" ht="21" x14ac:dyDescent="0.15">
      <c r="A74" s="207"/>
      <c r="B74" s="694"/>
      <c r="C74" s="738"/>
      <c r="D74" s="738"/>
      <c r="E74" s="725"/>
      <c r="F74" s="726"/>
      <c r="G74" s="727"/>
      <c r="H74" s="395"/>
      <c r="I74" s="717"/>
    </row>
    <row r="75" spans="1:9" ht="17.100000000000001" customHeight="1" x14ac:dyDescent="0.15">
      <c r="B75" s="692" t="s">
        <v>252</v>
      </c>
      <c r="C75" s="685" t="s">
        <v>246</v>
      </c>
      <c r="D75" s="685"/>
      <c r="E75" s="728"/>
      <c r="F75" s="729"/>
      <c r="G75" s="730"/>
      <c r="H75" s="395"/>
      <c r="I75" s="717"/>
    </row>
    <row r="76" spans="1:9" ht="17.100000000000001" customHeight="1" x14ac:dyDescent="0.15">
      <c r="B76" s="693"/>
      <c r="C76" s="685" t="s">
        <v>247</v>
      </c>
      <c r="D76" s="685"/>
      <c r="E76" s="728"/>
      <c r="F76" s="729"/>
      <c r="G76" s="730"/>
      <c r="H76" s="395"/>
      <c r="I76" s="717"/>
    </row>
    <row r="77" spans="1:9" ht="17.100000000000001" customHeight="1" x14ac:dyDescent="0.15">
      <c r="B77" s="693"/>
      <c r="C77" s="685" t="s">
        <v>255</v>
      </c>
      <c r="D77" s="685"/>
      <c r="E77" s="728"/>
      <c r="F77" s="729"/>
      <c r="G77" s="730"/>
      <c r="H77" s="395"/>
      <c r="I77" s="717"/>
    </row>
    <row r="78" spans="1:9" ht="17.100000000000001" customHeight="1" x14ac:dyDescent="0.15">
      <c r="B78" s="693"/>
      <c r="C78" s="685" t="s">
        <v>248</v>
      </c>
      <c r="D78" s="685"/>
      <c r="E78" s="686"/>
      <c r="F78" s="687"/>
      <c r="G78" s="688"/>
      <c r="H78" s="395"/>
      <c r="I78" s="717"/>
    </row>
    <row r="79" spans="1:9" ht="17.100000000000001" customHeight="1" x14ac:dyDescent="0.15">
      <c r="B79" s="693"/>
      <c r="C79" s="685" t="s">
        <v>211</v>
      </c>
      <c r="D79" s="685"/>
      <c r="E79" s="689"/>
      <c r="F79" s="690"/>
      <c r="G79" s="691"/>
      <c r="H79" s="395"/>
      <c r="I79" s="717"/>
    </row>
    <row r="80" spans="1:9" ht="21" x14ac:dyDescent="0.15">
      <c r="A80" s="207"/>
      <c r="B80" s="693"/>
      <c r="C80" s="738" t="s">
        <v>249</v>
      </c>
      <c r="D80" s="738"/>
      <c r="E80" s="719"/>
      <c r="F80" s="720"/>
      <c r="G80" s="721"/>
      <c r="H80" s="395"/>
      <c r="I80" s="717"/>
    </row>
    <row r="81" spans="1:9" ht="21" x14ac:dyDescent="0.15">
      <c r="A81" s="207"/>
      <c r="B81" s="693"/>
      <c r="C81" s="738"/>
      <c r="D81" s="738"/>
      <c r="E81" s="719"/>
      <c r="F81" s="720"/>
      <c r="G81" s="721"/>
      <c r="H81" s="395"/>
      <c r="I81" s="717"/>
    </row>
    <row r="82" spans="1:9" ht="21" x14ac:dyDescent="0.15">
      <c r="A82" s="207"/>
      <c r="B82" s="693"/>
      <c r="C82" s="738"/>
      <c r="D82" s="738"/>
      <c r="E82" s="719"/>
      <c r="F82" s="720"/>
      <c r="G82" s="721"/>
      <c r="H82" s="395"/>
      <c r="I82" s="717"/>
    </row>
    <row r="83" spans="1:9" ht="21" x14ac:dyDescent="0.15">
      <c r="A83" s="207"/>
      <c r="B83" s="693"/>
      <c r="C83" s="738"/>
      <c r="D83" s="738"/>
      <c r="E83" s="722"/>
      <c r="F83" s="723"/>
      <c r="G83" s="724"/>
      <c r="H83" s="395"/>
      <c r="I83" s="717"/>
    </row>
    <row r="84" spans="1:9" ht="21" x14ac:dyDescent="0.15">
      <c r="A84" s="207"/>
      <c r="B84" s="694"/>
      <c r="C84" s="738"/>
      <c r="D84" s="738"/>
      <c r="E84" s="725"/>
      <c r="F84" s="726"/>
      <c r="G84" s="727"/>
      <c r="H84" s="395"/>
      <c r="I84" s="717"/>
    </row>
    <row r="85" spans="1:9" ht="17.100000000000001" customHeight="1" x14ac:dyDescent="0.15">
      <c r="B85" s="692" t="s">
        <v>253</v>
      </c>
      <c r="C85" s="685" t="s">
        <v>246</v>
      </c>
      <c r="D85" s="685"/>
      <c r="E85" s="728"/>
      <c r="F85" s="729"/>
      <c r="G85" s="730"/>
      <c r="H85" s="395"/>
      <c r="I85" s="717"/>
    </row>
    <row r="86" spans="1:9" ht="17.100000000000001" customHeight="1" x14ac:dyDescent="0.15">
      <c r="B86" s="693"/>
      <c r="C86" s="685" t="s">
        <v>247</v>
      </c>
      <c r="D86" s="685"/>
      <c r="E86" s="728"/>
      <c r="F86" s="729"/>
      <c r="G86" s="730"/>
      <c r="H86" s="395"/>
      <c r="I86" s="717"/>
    </row>
    <row r="87" spans="1:9" ht="17.100000000000001" customHeight="1" x14ac:dyDescent="0.15">
      <c r="B87" s="693"/>
      <c r="C87" s="685" t="s">
        <v>255</v>
      </c>
      <c r="D87" s="685"/>
      <c r="E87" s="728"/>
      <c r="F87" s="729"/>
      <c r="G87" s="730"/>
      <c r="H87" s="395"/>
      <c r="I87" s="717"/>
    </row>
    <row r="88" spans="1:9" ht="17.100000000000001" customHeight="1" x14ac:dyDescent="0.15">
      <c r="B88" s="693"/>
      <c r="C88" s="685" t="s">
        <v>248</v>
      </c>
      <c r="D88" s="685"/>
      <c r="E88" s="686"/>
      <c r="F88" s="687"/>
      <c r="G88" s="688"/>
      <c r="H88" s="395"/>
      <c r="I88" s="717"/>
    </row>
    <row r="89" spans="1:9" ht="17.100000000000001" customHeight="1" x14ac:dyDescent="0.15">
      <c r="B89" s="693"/>
      <c r="C89" s="685" t="s">
        <v>211</v>
      </c>
      <c r="D89" s="685"/>
      <c r="E89" s="689"/>
      <c r="F89" s="690"/>
      <c r="G89" s="691"/>
      <c r="H89" s="395"/>
      <c r="I89" s="717"/>
    </row>
    <row r="90" spans="1:9" ht="21" x14ac:dyDescent="0.15">
      <c r="A90" s="207"/>
      <c r="B90" s="693"/>
      <c r="C90" s="738" t="s">
        <v>249</v>
      </c>
      <c r="D90" s="738"/>
      <c r="E90" s="719"/>
      <c r="F90" s="720"/>
      <c r="G90" s="721"/>
      <c r="H90" s="395"/>
      <c r="I90" s="717"/>
    </row>
    <row r="91" spans="1:9" ht="21" x14ac:dyDescent="0.15">
      <c r="A91" s="207"/>
      <c r="B91" s="693"/>
      <c r="C91" s="738"/>
      <c r="D91" s="738"/>
      <c r="E91" s="719"/>
      <c r="F91" s="720"/>
      <c r="G91" s="721"/>
      <c r="H91" s="395"/>
      <c r="I91" s="717"/>
    </row>
    <row r="92" spans="1:9" ht="21" x14ac:dyDescent="0.15">
      <c r="A92" s="207"/>
      <c r="B92" s="693"/>
      <c r="C92" s="738"/>
      <c r="D92" s="738"/>
      <c r="E92" s="719"/>
      <c r="F92" s="720"/>
      <c r="G92" s="721"/>
      <c r="H92" s="395"/>
      <c r="I92" s="717"/>
    </row>
    <row r="93" spans="1:9" ht="21" x14ac:dyDescent="0.15">
      <c r="A93" s="207"/>
      <c r="B93" s="693"/>
      <c r="C93" s="738"/>
      <c r="D93" s="738"/>
      <c r="E93" s="722"/>
      <c r="F93" s="723"/>
      <c r="G93" s="724"/>
      <c r="H93" s="395"/>
      <c r="I93" s="717"/>
    </row>
    <row r="94" spans="1:9" ht="21" x14ac:dyDescent="0.15">
      <c r="A94" s="207"/>
      <c r="B94" s="694"/>
      <c r="C94" s="738"/>
      <c r="D94" s="738"/>
      <c r="E94" s="725"/>
      <c r="F94" s="726"/>
      <c r="G94" s="727"/>
      <c r="H94" s="395"/>
      <c r="I94" s="718"/>
    </row>
    <row r="95" spans="1:9" x14ac:dyDescent="0.15">
      <c r="G95" s="325"/>
      <c r="H95" s="395"/>
    </row>
    <row r="96" spans="1:9" x14ac:dyDescent="0.15">
      <c r="G96" s="325"/>
      <c r="H96" s="395"/>
    </row>
    <row r="97" spans="7:8" x14ac:dyDescent="0.15">
      <c r="G97" s="325"/>
      <c r="H97" s="395"/>
    </row>
    <row r="98" spans="7:8" x14ac:dyDescent="0.15">
      <c r="G98" s="325"/>
      <c r="H98" s="395"/>
    </row>
    <row r="99" spans="7:8" x14ac:dyDescent="0.15">
      <c r="G99" s="325"/>
      <c r="H99" s="395"/>
    </row>
    <row r="100" spans="7:8" x14ac:dyDescent="0.15">
      <c r="G100" s="325"/>
      <c r="H100" s="395"/>
    </row>
    <row r="101" spans="7:8" x14ac:dyDescent="0.15">
      <c r="G101" s="325"/>
      <c r="H101" s="395"/>
    </row>
    <row r="102" spans="7:8" x14ac:dyDescent="0.15">
      <c r="G102" s="325"/>
      <c r="H102" s="395"/>
    </row>
    <row r="103" spans="7:8" x14ac:dyDescent="0.15">
      <c r="G103" s="325"/>
      <c r="H103" s="395"/>
    </row>
    <row r="104" spans="7:8" x14ac:dyDescent="0.15">
      <c r="G104" s="325"/>
      <c r="H104" s="395"/>
    </row>
    <row r="105" spans="7:8" x14ac:dyDescent="0.15">
      <c r="G105" s="325"/>
      <c r="H105" s="395"/>
    </row>
    <row r="106" spans="7:8" x14ac:dyDescent="0.15">
      <c r="G106" s="325"/>
      <c r="H106" s="395"/>
    </row>
    <row r="107" spans="7:8" x14ac:dyDescent="0.15">
      <c r="G107" s="325"/>
      <c r="H107" s="395"/>
    </row>
    <row r="108" spans="7:8" x14ac:dyDescent="0.15">
      <c r="G108" s="325"/>
      <c r="H108" s="395"/>
    </row>
    <row r="109" spans="7:8" x14ac:dyDescent="0.15">
      <c r="G109" s="325"/>
      <c r="H109" s="395"/>
    </row>
  </sheetData>
  <sheetProtection algorithmName="SHA-512" hashValue="uxB5XbudOv8nUIawVxf4KXxlRu54dJslX/vxdtzyQ0RiceBg6puv/4zSkr0o6PswOE1nYde0PSnMEuS2cfOGAQ==" saltValue="DBYdIIPS8drKFMsv+1dt4w==" spinCount="100000" sheet="1" objects="1" insertColumns="0" insertRows="0" deleteColumns="0" deleteRows="0"/>
  <mergeCells count="146">
    <mergeCell ref="C65:D65"/>
    <mergeCell ref="C66:D66"/>
    <mergeCell ref="C67:D67"/>
    <mergeCell ref="C68:D68"/>
    <mergeCell ref="C69:D69"/>
    <mergeCell ref="C70:D74"/>
    <mergeCell ref="C75:D75"/>
    <mergeCell ref="C76:D76"/>
    <mergeCell ref="E48:G48"/>
    <mergeCell ref="E49:G49"/>
    <mergeCell ref="E50:G50"/>
    <mergeCell ref="E51:G51"/>
    <mergeCell ref="E66:G66"/>
    <mergeCell ref="E67:G67"/>
    <mergeCell ref="E68:G68"/>
    <mergeCell ref="E59:G59"/>
    <mergeCell ref="E60:G60"/>
    <mergeCell ref="E79:G79"/>
    <mergeCell ref="E80:G80"/>
    <mergeCell ref="E84:G84"/>
    <mergeCell ref="E85:G85"/>
    <mergeCell ref="E69:G69"/>
    <mergeCell ref="E70:G70"/>
    <mergeCell ref="E71:G71"/>
    <mergeCell ref="E72:G72"/>
    <mergeCell ref="E73:G73"/>
    <mergeCell ref="E52:G52"/>
    <mergeCell ref="E64:G64"/>
    <mergeCell ref="E65:G65"/>
    <mergeCell ref="E81:G81"/>
    <mergeCell ref="E82:G82"/>
    <mergeCell ref="E83:G83"/>
    <mergeCell ref="E74:G74"/>
    <mergeCell ref="E75:G75"/>
    <mergeCell ref="E76:G76"/>
    <mergeCell ref="E77:G77"/>
    <mergeCell ref="E78:G78"/>
    <mergeCell ref="C87:D87"/>
    <mergeCell ref="C88:D88"/>
    <mergeCell ref="C89:D89"/>
    <mergeCell ref="C90:D94"/>
    <mergeCell ref="C77:D77"/>
    <mergeCell ref="C78:D78"/>
    <mergeCell ref="C79:D79"/>
    <mergeCell ref="C80:D84"/>
    <mergeCell ref="C85:D85"/>
    <mergeCell ref="C86:D86"/>
    <mergeCell ref="F25:G25"/>
    <mergeCell ref="F26:G26"/>
    <mergeCell ref="F27:G27"/>
    <mergeCell ref="C48:D48"/>
    <mergeCell ref="C49:D49"/>
    <mergeCell ref="C50:D54"/>
    <mergeCell ref="C55:D55"/>
    <mergeCell ref="C56:D56"/>
    <mergeCell ref="B44:F44"/>
    <mergeCell ref="C45:D45"/>
    <mergeCell ref="C46:D46"/>
    <mergeCell ref="C47:D47"/>
    <mergeCell ref="E45:G45"/>
    <mergeCell ref="E46:G46"/>
    <mergeCell ref="E47:G47"/>
    <mergeCell ref="B55:B64"/>
    <mergeCell ref="C59:D59"/>
    <mergeCell ref="C60:D64"/>
    <mergeCell ref="B45:B54"/>
    <mergeCell ref="E53:G53"/>
    <mergeCell ref="E54:G54"/>
    <mergeCell ref="E55:G55"/>
    <mergeCell ref="E56:G56"/>
    <mergeCell ref="E57:G57"/>
    <mergeCell ref="F28:G28"/>
    <mergeCell ref="C32:C33"/>
    <mergeCell ref="B32:B33"/>
    <mergeCell ref="B34:B35"/>
    <mergeCell ref="C34:C35"/>
    <mergeCell ref="D34:D35"/>
    <mergeCell ref="B36:B37"/>
    <mergeCell ref="C36:C37"/>
    <mergeCell ref="D36:D37"/>
    <mergeCell ref="F29:G29"/>
    <mergeCell ref="B10:B12"/>
    <mergeCell ref="B9:D9"/>
    <mergeCell ref="C10:D10"/>
    <mergeCell ref="C11:D11"/>
    <mergeCell ref="C12:D12"/>
    <mergeCell ref="B13:D13"/>
    <mergeCell ref="C14:D14"/>
    <mergeCell ref="E5:G5"/>
    <mergeCell ref="E6:G6"/>
    <mergeCell ref="E7:G7"/>
    <mergeCell ref="E8:G8"/>
    <mergeCell ref="E9:G9"/>
    <mergeCell ref="E10:G10"/>
    <mergeCell ref="E11:G11"/>
    <mergeCell ref="E12:G12"/>
    <mergeCell ref="E13:G13"/>
    <mergeCell ref="E14:G14"/>
    <mergeCell ref="F19:G19"/>
    <mergeCell ref="F20:G20"/>
    <mergeCell ref="F21:G21"/>
    <mergeCell ref="F22:G22"/>
    <mergeCell ref="F23:G23"/>
    <mergeCell ref="F24:G24"/>
    <mergeCell ref="I32:I39"/>
    <mergeCell ref="I19:I29"/>
    <mergeCell ref="I45:I94"/>
    <mergeCell ref="E90:G90"/>
    <mergeCell ref="E91:G91"/>
    <mergeCell ref="E92:G92"/>
    <mergeCell ref="E93:G93"/>
    <mergeCell ref="E94:G94"/>
    <mergeCell ref="E34:E35"/>
    <mergeCell ref="F34:F35"/>
    <mergeCell ref="E36:E37"/>
    <mergeCell ref="F36:F37"/>
    <mergeCell ref="E61:G61"/>
    <mergeCell ref="E62:G62"/>
    <mergeCell ref="E63:G63"/>
    <mergeCell ref="E86:G86"/>
    <mergeCell ref="E87:G87"/>
    <mergeCell ref="E88:G88"/>
    <mergeCell ref="F2:G2"/>
    <mergeCell ref="B42:E42"/>
    <mergeCell ref="B40:E40"/>
    <mergeCell ref="B3:F3"/>
    <mergeCell ref="F43:G43"/>
    <mergeCell ref="C57:D57"/>
    <mergeCell ref="C58:D58"/>
    <mergeCell ref="E58:G58"/>
    <mergeCell ref="E89:G89"/>
    <mergeCell ref="B85:B94"/>
    <mergeCell ref="B75:B84"/>
    <mergeCell ref="B65:B74"/>
    <mergeCell ref="B5:D5"/>
    <mergeCell ref="B6:D6"/>
    <mergeCell ref="B7:D7"/>
    <mergeCell ref="B8:D8"/>
    <mergeCell ref="F38:F39"/>
    <mergeCell ref="E38:E39"/>
    <mergeCell ref="D38:D39"/>
    <mergeCell ref="C38:C39"/>
    <mergeCell ref="B38:B39"/>
    <mergeCell ref="F32:F33"/>
    <mergeCell ref="E32:E33"/>
    <mergeCell ref="D32:D33"/>
  </mergeCells>
  <phoneticPr fontId="1"/>
  <conditionalFormatting sqref="E45:E94 C21:C29 D20:E29 C34:G34 G35 C36:F36 C38:F38">
    <cfRule type="containsBlanks" dxfId="719" priority="31">
      <formula>LEN(TRIM(C20))=0</formula>
    </cfRule>
  </conditionalFormatting>
  <conditionalFormatting sqref="B20:B29">
    <cfRule type="containsBlanks" dxfId="718" priority="9">
      <formula>LEN(TRIM(B20))=0</formula>
    </cfRule>
  </conditionalFormatting>
  <conditionalFormatting sqref="E5:E14">
    <cfRule type="containsBlanks" dxfId="717" priority="8">
      <formula>LEN(TRIM(E5))=0</formula>
    </cfRule>
  </conditionalFormatting>
  <conditionalFormatting sqref="E34 E36 E38">
    <cfRule type="containsBlanks" dxfId="716" priority="7">
      <formula>LEN(TRIM(E34))=0</formula>
    </cfRule>
  </conditionalFormatting>
  <conditionalFormatting sqref="F2:G2">
    <cfRule type="cellIs" dxfId="715" priority="6" operator="equal">
      <formula>0</formula>
    </cfRule>
  </conditionalFormatting>
  <conditionalFormatting sqref="F43:G43">
    <cfRule type="cellIs" dxfId="714" priority="5" operator="equal">
      <formula>0</formula>
    </cfRule>
  </conditionalFormatting>
  <conditionalFormatting sqref="B34 B36 B38">
    <cfRule type="containsBlanks" dxfId="713" priority="4">
      <formula>LEN(TRIM(B34))=0</formula>
    </cfRule>
  </conditionalFormatting>
  <conditionalFormatting sqref="G36:G37">
    <cfRule type="containsBlanks" dxfId="712" priority="3">
      <formula>LEN(TRIM(G36))=0</formula>
    </cfRule>
  </conditionalFormatting>
  <conditionalFormatting sqref="G38:G39">
    <cfRule type="containsBlanks" dxfId="711" priority="2">
      <formula>LEN(TRIM(G38))=0</formula>
    </cfRule>
  </conditionalFormatting>
  <conditionalFormatting sqref="F20:G29">
    <cfRule type="containsBlanks" dxfId="710" priority="1">
      <formula>LEN(TRIM(F20))=0</formula>
    </cfRule>
  </conditionalFormatting>
  <dataValidations count="6">
    <dataValidation type="list" allowBlank="1" showDropDown="1" showInputMessage="1" showErrorMessage="1" sqref="E60:E63 E70:E73 E80:E83 E50:E53 E90:E93" xr:uid="{00000000-0002-0000-0400-000001000000}">
      <formula1>"TRUE,FALSE"</formula1>
    </dataValidation>
    <dataValidation imeMode="halfAlpha" allowBlank="1" showInputMessage="1" showErrorMessage="1" sqref="E78:E79 E68:E69 E58:E59 E48:E49 E88:E89" xr:uid="{00000000-0002-0000-0400-000008000000}"/>
    <dataValidation allowBlank="1" showErrorMessage="1" errorTitle="無効な名前が入力されました" error="① 補助事業に従事する担当者名_x000a_を入力後、プルダウンから選択してください。" sqref="D34 D36 D38" xr:uid="{FB61EF70-9E07-402B-B2E0-0F92CD5FA1AD}"/>
    <dataValidation type="list" allowBlank="1" showInputMessage="1" showErrorMessage="1" sqref="B30 C21:C29" xr:uid="{00000000-0002-0000-0400-000003000000}">
      <formula1>"職員,事務補助員"</formula1>
    </dataValidation>
    <dataValidation type="list" allowBlank="1" showInputMessage="1" showErrorMessage="1" sqref="B34 B36 B38" xr:uid="{69D58CF3-F8E2-4F37-9914-CA2747045383}">
      <formula1>"本部,支部"</formula1>
    </dataValidation>
    <dataValidation type="textLength" imeMode="halfAlpha" operator="equal" allowBlank="1" showInputMessage="1" showErrorMessage="1" error="半角13桁の法人番号を入力してください。" sqref="E7:G7" xr:uid="{BDA65EB1-CE7A-4E25-8A82-B179AD7C78AD}">
      <formula1>13</formula1>
    </dataValidation>
  </dataValidations>
  <pageMargins left="0.74803149606299213" right="0.15748031496062992" top="0.55118110236220474" bottom="0.43307086614173229" header="0.31496062992125984" footer="0.15748031496062992"/>
  <pageSetup paperSize="9" scale="65" fitToHeight="0" orientation="portrait" r:id="rId1"/>
  <rowBreaks count="1" manualBreakCount="1">
    <brk id="42"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4</xdr:col>
                    <xdr:colOff>66675</xdr:colOff>
                    <xdr:row>92</xdr:row>
                    <xdr:rowOff>38100</xdr:rowOff>
                  </from>
                  <to>
                    <xdr:col>4</xdr:col>
                    <xdr:colOff>676275</xdr:colOff>
                    <xdr:row>92</xdr:row>
                    <xdr:rowOff>228600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4</xdr:col>
                    <xdr:colOff>66675</xdr:colOff>
                    <xdr:row>91</xdr:row>
                    <xdr:rowOff>19050</xdr:rowOff>
                  </from>
                  <to>
                    <xdr:col>4</xdr:col>
                    <xdr:colOff>676275</xdr:colOff>
                    <xdr:row>91</xdr:row>
                    <xdr:rowOff>228600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4</xdr:col>
                    <xdr:colOff>66675</xdr:colOff>
                    <xdr:row>90</xdr:row>
                    <xdr:rowOff>19050</xdr:rowOff>
                  </from>
                  <to>
                    <xdr:col>4</xdr:col>
                    <xdr:colOff>676275</xdr:colOff>
                    <xdr:row>90</xdr:row>
                    <xdr:rowOff>228600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4</xdr:col>
                    <xdr:colOff>66675</xdr:colOff>
                    <xdr:row>89</xdr:row>
                    <xdr:rowOff>19050</xdr:rowOff>
                  </from>
                  <to>
                    <xdr:col>4</xdr:col>
                    <xdr:colOff>676275</xdr:colOff>
                    <xdr:row>89</xdr:row>
                    <xdr:rowOff>228600</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4</xdr:col>
                    <xdr:colOff>57150</xdr:colOff>
                    <xdr:row>62</xdr:row>
                    <xdr:rowOff>57150</xdr:rowOff>
                  </from>
                  <to>
                    <xdr:col>4</xdr:col>
                    <xdr:colOff>676275</xdr:colOff>
                    <xdr:row>62</xdr:row>
                    <xdr:rowOff>257175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4</xdr:col>
                    <xdr:colOff>57150</xdr:colOff>
                    <xdr:row>61</xdr:row>
                    <xdr:rowOff>66675</xdr:rowOff>
                  </from>
                  <to>
                    <xdr:col>4</xdr:col>
                    <xdr:colOff>676275</xdr:colOff>
                    <xdr:row>61</xdr:row>
                    <xdr:rowOff>257175</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4</xdr:col>
                    <xdr:colOff>57150</xdr:colOff>
                    <xdr:row>60</xdr:row>
                    <xdr:rowOff>57150</xdr:rowOff>
                  </from>
                  <to>
                    <xdr:col>4</xdr:col>
                    <xdr:colOff>676275</xdr:colOff>
                    <xdr:row>60</xdr:row>
                    <xdr:rowOff>257175</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4</xdr:col>
                    <xdr:colOff>57150</xdr:colOff>
                    <xdr:row>59</xdr:row>
                    <xdr:rowOff>57150</xdr:rowOff>
                  </from>
                  <to>
                    <xdr:col>4</xdr:col>
                    <xdr:colOff>676275</xdr:colOff>
                    <xdr:row>59</xdr:row>
                    <xdr:rowOff>257175</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4</xdr:col>
                    <xdr:colOff>66675</xdr:colOff>
                    <xdr:row>72</xdr:row>
                    <xdr:rowOff>57150</xdr:rowOff>
                  </from>
                  <to>
                    <xdr:col>4</xdr:col>
                    <xdr:colOff>676275</xdr:colOff>
                    <xdr:row>73</xdr:row>
                    <xdr:rowOff>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4</xdr:col>
                    <xdr:colOff>66675</xdr:colOff>
                    <xdr:row>71</xdr:row>
                    <xdr:rowOff>47625</xdr:rowOff>
                  </from>
                  <to>
                    <xdr:col>4</xdr:col>
                    <xdr:colOff>676275</xdr:colOff>
                    <xdr:row>71</xdr:row>
                    <xdr:rowOff>257175</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4</xdr:col>
                    <xdr:colOff>66675</xdr:colOff>
                    <xdr:row>70</xdr:row>
                    <xdr:rowOff>47625</xdr:rowOff>
                  </from>
                  <to>
                    <xdr:col>4</xdr:col>
                    <xdr:colOff>676275</xdr:colOff>
                    <xdr:row>70</xdr:row>
                    <xdr:rowOff>257175</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4</xdr:col>
                    <xdr:colOff>66675</xdr:colOff>
                    <xdr:row>69</xdr:row>
                    <xdr:rowOff>57150</xdr:rowOff>
                  </from>
                  <to>
                    <xdr:col>4</xdr:col>
                    <xdr:colOff>676275</xdr:colOff>
                    <xdr:row>69</xdr:row>
                    <xdr:rowOff>257175</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4</xdr:col>
                    <xdr:colOff>76200</xdr:colOff>
                    <xdr:row>82</xdr:row>
                    <xdr:rowOff>47625</xdr:rowOff>
                  </from>
                  <to>
                    <xdr:col>4</xdr:col>
                    <xdr:colOff>685800</xdr:colOff>
                    <xdr:row>82</xdr:row>
                    <xdr:rowOff>238125</xdr:rowOff>
                  </to>
                </anchor>
              </controlPr>
            </control>
          </mc:Choice>
        </mc:AlternateContent>
        <mc:AlternateContent xmlns:mc="http://schemas.openxmlformats.org/markup-compatibility/2006">
          <mc:Choice Requires="x14">
            <control shapeId="14354" r:id="rId17" name="Check Box 18">
              <controlPr defaultSize="0" autoFill="0" autoLine="0" autoPict="0">
                <anchor moveWithCells="1">
                  <from>
                    <xdr:col>4</xdr:col>
                    <xdr:colOff>76200</xdr:colOff>
                    <xdr:row>81</xdr:row>
                    <xdr:rowOff>38100</xdr:rowOff>
                  </from>
                  <to>
                    <xdr:col>4</xdr:col>
                    <xdr:colOff>685800</xdr:colOff>
                    <xdr:row>81</xdr:row>
                    <xdr:rowOff>238125</xdr:rowOff>
                  </to>
                </anchor>
              </controlPr>
            </control>
          </mc:Choice>
        </mc:AlternateContent>
        <mc:AlternateContent xmlns:mc="http://schemas.openxmlformats.org/markup-compatibility/2006">
          <mc:Choice Requires="x14">
            <control shapeId="14355" r:id="rId18" name="Check Box 19">
              <controlPr defaultSize="0" autoFill="0" autoLine="0" autoPict="0">
                <anchor moveWithCells="1">
                  <from>
                    <xdr:col>4</xdr:col>
                    <xdr:colOff>76200</xdr:colOff>
                    <xdr:row>80</xdr:row>
                    <xdr:rowOff>47625</xdr:rowOff>
                  </from>
                  <to>
                    <xdr:col>4</xdr:col>
                    <xdr:colOff>685800</xdr:colOff>
                    <xdr:row>80</xdr:row>
                    <xdr:rowOff>238125</xdr:rowOff>
                  </to>
                </anchor>
              </controlPr>
            </control>
          </mc:Choice>
        </mc:AlternateContent>
        <mc:AlternateContent xmlns:mc="http://schemas.openxmlformats.org/markup-compatibility/2006">
          <mc:Choice Requires="x14">
            <control shapeId="14356" r:id="rId19" name="Check Box 20">
              <controlPr defaultSize="0" autoFill="0" autoLine="0" autoPict="0">
                <anchor moveWithCells="1">
                  <from>
                    <xdr:col>4</xdr:col>
                    <xdr:colOff>76200</xdr:colOff>
                    <xdr:row>79</xdr:row>
                    <xdr:rowOff>38100</xdr:rowOff>
                  </from>
                  <to>
                    <xdr:col>4</xdr:col>
                    <xdr:colOff>685800</xdr:colOff>
                    <xdr:row>79</xdr:row>
                    <xdr:rowOff>228600</xdr:rowOff>
                  </to>
                </anchor>
              </controlPr>
            </control>
          </mc:Choice>
        </mc:AlternateContent>
        <mc:AlternateContent xmlns:mc="http://schemas.openxmlformats.org/markup-compatibility/2006">
          <mc:Choice Requires="x14">
            <control shapeId="14412" r:id="rId20" name="Check Box 76">
              <controlPr defaultSize="0" autoFill="0" autoLine="0" autoPict="0">
                <anchor moveWithCells="1">
                  <from>
                    <xdr:col>4</xdr:col>
                    <xdr:colOff>66675</xdr:colOff>
                    <xdr:row>52</xdr:row>
                    <xdr:rowOff>47625</xdr:rowOff>
                  </from>
                  <to>
                    <xdr:col>4</xdr:col>
                    <xdr:colOff>676275</xdr:colOff>
                    <xdr:row>53</xdr:row>
                    <xdr:rowOff>0</xdr:rowOff>
                  </to>
                </anchor>
              </controlPr>
            </control>
          </mc:Choice>
        </mc:AlternateContent>
        <mc:AlternateContent xmlns:mc="http://schemas.openxmlformats.org/markup-compatibility/2006">
          <mc:Choice Requires="x14">
            <control shapeId="14413" r:id="rId21" name="Check Box 77">
              <controlPr defaultSize="0" autoFill="0" autoLine="0" autoPict="0">
                <anchor moveWithCells="1">
                  <from>
                    <xdr:col>4</xdr:col>
                    <xdr:colOff>66675</xdr:colOff>
                    <xdr:row>51</xdr:row>
                    <xdr:rowOff>57150</xdr:rowOff>
                  </from>
                  <to>
                    <xdr:col>4</xdr:col>
                    <xdr:colOff>676275</xdr:colOff>
                    <xdr:row>51</xdr:row>
                    <xdr:rowOff>257175</xdr:rowOff>
                  </to>
                </anchor>
              </controlPr>
            </control>
          </mc:Choice>
        </mc:AlternateContent>
        <mc:AlternateContent xmlns:mc="http://schemas.openxmlformats.org/markup-compatibility/2006">
          <mc:Choice Requires="x14">
            <control shapeId="14414" r:id="rId22" name="Check Box 78">
              <controlPr defaultSize="0" autoFill="0" autoLine="0" autoPict="0">
                <anchor moveWithCells="1">
                  <from>
                    <xdr:col>4</xdr:col>
                    <xdr:colOff>66675</xdr:colOff>
                    <xdr:row>50</xdr:row>
                    <xdr:rowOff>47625</xdr:rowOff>
                  </from>
                  <to>
                    <xdr:col>4</xdr:col>
                    <xdr:colOff>676275</xdr:colOff>
                    <xdr:row>50</xdr:row>
                    <xdr:rowOff>257175</xdr:rowOff>
                  </to>
                </anchor>
              </controlPr>
            </control>
          </mc:Choice>
        </mc:AlternateContent>
        <mc:AlternateContent xmlns:mc="http://schemas.openxmlformats.org/markup-compatibility/2006">
          <mc:Choice Requires="x14">
            <control shapeId="14415" r:id="rId23" name="Check Box 79">
              <controlPr defaultSize="0" autoFill="0" autoLine="0" autoPict="0">
                <anchor moveWithCells="1">
                  <from>
                    <xdr:col>4</xdr:col>
                    <xdr:colOff>66675</xdr:colOff>
                    <xdr:row>49</xdr:row>
                    <xdr:rowOff>47625</xdr:rowOff>
                  </from>
                  <to>
                    <xdr:col>4</xdr:col>
                    <xdr:colOff>676275</xdr:colOff>
                    <xdr:row>49</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7B71-0D5B-4B93-B401-25B2E640B680}">
  <sheetPr codeName="Sheet6">
    <tabColor theme="8" tint="0.39997558519241921"/>
    <pageSetUpPr fitToPage="1"/>
  </sheetPr>
  <dimension ref="A1:H71"/>
  <sheetViews>
    <sheetView showGridLines="0" zoomScaleNormal="100" zoomScaleSheetLayoutView="100" workbookViewId="0"/>
  </sheetViews>
  <sheetFormatPr defaultColWidth="9" defaultRowHeight="13.5" x14ac:dyDescent="0.15"/>
  <cols>
    <col min="1" max="1" width="1.75" style="139" customWidth="1"/>
    <col min="2" max="2" width="14.875" style="89" bestFit="1" customWidth="1"/>
    <col min="3" max="3" width="15" style="89" customWidth="1"/>
    <col min="4" max="4" width="23.875" style="89" bestFit="1" customWidth="1"/>
    <col min="5" max="6" width="31.5" style="89" customWidth="1"/>
    <col min="7" max="7" width="1.625" style="194" customWidth="1"/>
    <col min="8" max="8" width="74.625" style="89" customWidth="1"/>
    <col min="9" max="9" width="28.75" style="89" customWidth="1"/>
    <col min="10" max="10" width="9" style="89" customWidth="1"/>
    <col min="11" max="16384" width="9" style="89"/>
  </cols>
  <sheetData>
    <row r="1" spans="1:8" ht="50.25" customHeight="1" x14ac:dyDescent="0.15"/>
    <row r="2" spans="1:8" x14ac:dyDescent="0.15">
      <c r="B2" s="91" t="s">
        <v>0</v>
      </c>
      <c r="C2" s="195"/>
      <c r="D2" s="196"/>
      <c r="E2" s="667">
        <f>'補助事業概要説明書(別添１)１～２'!$E$6</f>
        <v>0</v>
      </c>
      <c r="F2" s="667"/>
      <c r="G2" s="197"/>
    </row>
    <row r="3" spans="1:8" ht="29.25" customHeight="1" x14ac:dyDescent="0.15">
      <c r="B3" s="684" t="s">
        <v>1</v>
      </c>
      <c r="C3" s="684"/>
      <c r="D3" s="684"/>
      <c r="E3" s="684"/>
      <c r="F3" s="684"/>
      <c r="G3" s="325"/>
    </row>
    <row r="4" spans="1:8" s="227" customFormat="1" ht="23.25" customHeight="1" x14ac:dyDescent="0.15">
      <c r="A4" s="275"/>
      <c r="B4" s="200" t="s">
        <v>396</v>
      </c>
      <c r="C4" s="277"/>
      <c r="D4" s="278"/>
      <c r="E4" s="293"/>
      <c r="F4" s="293"/>
      <c r="G4" s="325"/>
      <c r="H4" s="361" t="s">
        <v>2</v>
      </c>
    </row>
    <row r="5" spans="1:8" ht="20.100000000000001" customHeight="1" x14ac:dyDescent="0.15">
      <c r="B5" s="749" t="s">
        <v>314</v>
      </c>
      <c r="C5" s="749" t="s">
        <v>538</v>
      </c>
      <c r="D5" s="608" t="s">
        <v>388</v>
      </c>
      <c r="E5" s="760"/>
      <c r="F5" s="761"/>
      <c r="G5" s="325"/>
      <c r="H5" s="740" t="s">
        <v>551</v>
      </c>
    </row>
    <row r="6" spans="1:8" ht="20.100000000000001" customHeight="1" x14ac:dyDescent="0.15">
      <c r="B6" s="749"/>
      <c r="C6" s="749"/>
      <c r="D6" s="609" t="s">
        <v>345</v>
      </c>
      <c r="E6" s="756"/>
      <c r="F6" s="757"/>
      <c r="G6" s="325"/>
      <c r="H6" s="741"/>
    </row>
    <row r="7" spans="1:8" ht="20.100000000000001" customHeight="1" x14ac:dyDescent="0.15">
      <c r="B7" s="749"/>
      <c r="C7" s="749"/>
      <c r="D7" s="610" t="s">
        <v>389</v>
      </c>
      <c r="E7" s="756"/>
      <c r="F7" s="757"/>
      <c r="G7" s="325"/>
      <c r="H7" s="741"/>
    </row>
    <row r="8" spans="1:8" ht="20.100000000000001" customHeight="1" x14ac:dyDescent="0.15">
      <c r="B8" s="749"/>
      <c r="C8" s="749"/>
      <c r="D8" s="611" t="s">
        <v>330</v>
      </c>
      <c r="E8" s="775">
        <f>IFERROR(SUM(E5:F7)," ")</f>
        <v>0</v>
      </c>
      <c r="F8" s="776"/>
      <c r="G8" s="325"/>
      <c r="H8" s="742"/>
    </row>
    <row r="9" spans="1:8" ht="120" customHeight="1" x14ac:dyDescent="0.15">
      <c r="B9" s="749"/>
      <c r="C9" s="764" t="s">
        <v>539</v>
      </c>
      <c r="D9" s="765"/>
      <c r="E9" s="769"/>
      <c r="F9" s="770"/>
      <c r="G9" s="325"/>
      <c r="H9" s="740" t="s">
        <v>567</v>
      </c>
    </row>
    <row r="10" spans="1:8" ht="120" customHeight="1" x14ac:dyDescent="0.15">
      <c r="B10" s="749"/>
      <c r="C10" s="766"/>
      <c r="D10" s="765"/>
      <c r="E10" s="771"/>
      <c r="F10" s="772"/>
      <c r="G10" s="325"/>
      <c r="H10" s="741"/>
    </row>
    <row r="11" spans="1:8" ht="120" customHeight="1" x14ac:dyDescent="0.15">
      <c r="B11" s="749"/>
      <c r="C11" s="767"/>
      <c r="D11" s="768"/>
      <c r="E11" s="773"/>
      <c r="F11" s="774"/>
      <c r="G11" s="325"/>
      <c r="H11" s="742"/>
    </row>
    <row r="12" spans="1:8" ht="20.100000000000001" customHeight="1" x14ac:dyDescent="0.15">
      <c r="B12" s="751" t="s">
        <v>275</v>
      </c>
      <c r="C12" s="751" t="s">
        <v>274</v>
      </c>
      <c r="D12" s="612" t="s">
        <v>273</v>
      </c>
      <c r="E12" s="754"/>
      <c r="F12" s="755"/>
      <c r="G12" s="325"/>
      <c r="H12" s="740" t="s">
        <v>373</v>
      </c>
    </row>
    <row r="13" spans="1:8" ht="20.100000000000001" customHeight="1" x14ac:dyDescent="0.15">
      <c r="B13" s="752"/>
      <c r="C13" s="752"/>
      <c r="D13" s="613" t="s">
        <v>291</v>
      </c>
      <c r="E13" s="756"/>
      <c r="F13" s="757"/>
      <c r="G13" s="325"/>
      <c r="H13" s="741"/>
    </row>
    <row r="14" spans="1:8" ht="20.100000000000001" customHeight="1" x14ac:dyDescent="0.15">
      <c r="B14" s="752"/>
      <c r="C14" s="753"/>
      <c r="D14" s="614" t="s">
        <v>271</v>
      </c>
      <c r="E14" s="758"/>
      <c r="F14" s="759"/>
      <c r="G14" s="325"/>
      <c r="H14" s="742"/>
    </row>
    <row r="15" spans="1:8" ht="20.100000000000001" customHeight="1" x14ac:dyDescent="0.15">
      <c r="B15" s="752"/>
      <c r="C15" s="751" t="s">
        <v>272</v>
      </c>
      <c r="D15" s="615" t="s">
        <v>273</v>
      </c>
      <c r="E15" s="760"/>
      <c r="F15" s="761"/>
      <c r="G15" s="325"/>
      <c r="H15" s="740" t="s">
        <v>374</v>
      </c>
    </row>
    <row r="16" spans="1:8" ht="20.100000000000001" customHeight="1" x14ac:dyDescent="0.15">
      <c r="B16" s="752"/>
      <c r="C16" s="752"/>
      <c r="D16" s="613" t="s">
        <v>291</v>
      </c>
      <c r="E16" s="756"/>
      <c r="F16" s="757"/>
      <c r="G16" s="325"/>
      <c r="H16" s="741"/>
    </row>
    <row r="17" spans="1:8" ht="20.100000000000001" customHeight="1" x14ac:dyDescent="0.15">
      <c r="B17" s="752"/>
      <c r="C17" s="753"/>
      <c r="D17" s="614" t="s">
        <v>271</v>
      </c>
      <c r="E17" s="758"/>
      <c r="F17" s="759"/>
      <c r="G17" s="325"/>
      <c r="H17" s="742"/>
    </row>
    <row r="18" spans="1:8" ht="120" customHeight="1" x14ac:dyDescent="0.15">
      <c r="B18" s="753"/>
      <c r="C18" s="762" t="s">
        <v>331</v>
      </c>
      <c r="D18" s="763"/>
      <c r="E18" s="750"/>
      <c r="F18" s="750"/>
      <c r="G18" s="325"/>
      <c r="H18" s="381" t="s">
        <v>568</v>
      </c>
    </row>
    <row r="19" spans="1:8" s="194" customFormat="1" ht="9.75" customHeight="1" x14ac:dyDescent="0.15">
      <c r="A19" s="336"/>
      <c r="B19" s="337"/>
      <c r="C19" s="339"/>
      <c r="D19" s="338"/>
      <c r="E19" s="341"/>
      <c r="F19" s="341"/>
      <c r="G19" s="325"/>
      <c r="H19" s="382"/>
    </row>
    <row r="20" spans="1:8" s="227" customFormat="1" ht="23.25" customHeight="1" x14ac:dyDescent="0.15">
      <c r="A20" s="275"/>
      <c r="B20" s="335" t="s">
        <v>323</v>
      </c>
      <c r="C20" s="277"/>
      <c r="D20" s="278"/>
      <c r="E20" s="667">
        <f>'補助事業概要説明書(別添１)１～２'!$E$6</f>
        <v>0</v>
      </c>
      <c r="F20" s="667"/>
      <c r="G20" s="325"/>
      <c r="H20" s="276"/>
    </row>
    <row r="21" spans="1:8" ht="20.100000000000001" customHeight="1" x14ac:dyDescent="0.15">
      <c r="B21" s="749" t="s">
        <v>552</v>
      </c>
      <c r="C21" s="751" t="s">
        <v>292</v>
      </c>
      <c r="D21" s="425" t="s">
        <v>285</v>
      </c>
      <c r="E21" s="404"/>
      <c r="F21" s="786" t="str">
        <f>IFERROR(E22/E21,"-")</f>
        <v>-</v>
      </c>
      <c r="G21" s="325"/>
      <c r="H21" s="740" t="s">
        <v>569</v>
      </c>
    </row>
    <row r="22" spans="1:8" ht="20.100000000000001" customHeight="1" x14ac:dyDescent="0.15">
      <c r="B22" s="749"/>
      <c r="C22" s="752"/>
      <c r="D22" s="427" t="s">
        <v>286</v>
      </c>
      <c r="E22" s="405"/>
      <c r="F22" s="787"/>
      <c r="G22" s="325"/>
      <c r="H22" s="741"/>
    </row>
    <row r="23" spans="1:8" ht="20.100000000000001" customHeight="1" x14ac:dyDescent="0.15">
      <c r="B23" s="749"/>
      <c r="C23" s="752"/>
      <c r="D23" s="425" t="s">
        <v>289</v>
      </c>
      <c r="E23" s="404"/>
      <c r="F23" s="786" t="str">
        <f>IFERROR(E24/E23,"-")</f>
        <v>-</v>
      </c>
      <c r="G23" s="325"/>
      <c r="H23" s="741"/>
    </row>
    <row r="24" spans="1:8" ht="20.100000000000001" customHeight="1" x14ac:dyDescent="0.15">
      <c r="B24" s="749"/>
      <c r="C24" s="753"/>
      <c r="D24" s="427" t="s">
        <v>290</v>
      </c>
      <c r="E24" s="405"/>
      <c r="F24" s="787"/>
      <c r="G24" s="325"/>
      <c r="H24" s="742"/>
    </row>
    <row r="25" spans="1:8" ht="20.100000000000001" customHeight="1" x14ac:dyDescent="0.15">
      <c r="B25" s="749"/>
      <c r="C25" s="751" t="s">
        <v>293</v>
      </c>
      <c r="D25" s="425" t="s">
        <v>285</v>
      </c>
      <c r="E25" s="404"/>
      <c r="F25" s="786" t="str">
        <f>IFERROR(E26/E25,"-")</f>
        <v>-</v>
      </c>
      <c r="G25" s="325"/>
      <c r="H25" s="740" t="s">
        <v>570</v>
      </c>
    </row>
    <row r="26" spans="1:8" ht="20.100000000000001" customHeight="1" x14ac:dyDescent="0.15">
      <c r="B26" s="749"/>
      <c r="C26" s="752"/>
      <c r="D26" s="427" t="s">
        <v>286</v>
      </c>
      <c r="E26" s="405"/>
      <c r="F26" s="787"/>
      <c r="G26" s="325"/>
      <c r="H26" s="741"/>
    </row>
    <row r="27" spans="1:8" ht="20.100000000000001" customHeight="1" x14ac:dyDescent="0.15">
      <c r="B27" s="749"/>
      <c r="C27" s="752"/>
      <c r="D27" s="425" t="s">
        <v>289</v>
      </c>
      <c r="E27" s="404"/>
      <c r="F27" s="786" t="str">
        <f>IFERROR(E28/E27,"-")</f>
        <v>-</v>
      </c>
      <c r="G27" s="325"/>
      <c r="H27" s="741"/>
    </row>
    <row r="28" spans="1:8" ht="20.100000000000001" customHeight="1" x14ac:dyDescent="0.15">
      <c r="B28" s="749"/>
      <c r="C28" s="753"/>
      <c r="D28" s="427" t="s">
        <v>290</v>
      </c>
      <c r="E28" s="405"/>
      <c r="F28" s="787"/>
      <c r="G28" s="325"/>
      <c r="H28" s="742"/>
    </row>
    <row r="29" spans="1:8" ht="20.100000000000001" customHeight="1" x14ac:dyDescent="0.15">
      <c r="B29" s="749"/>
      <c r="C29" s="779" t="s">
        <v>294</v>
      </c>
      <c r="D29" s="616" t="s">
        <v>316</v>
      </c>
      <c r="E29" s="747">
        <f>'支援対象者(予定)一覧(別添４)'!$J$5</f>
        <v>0</v>
      </c>
      <c r="F29" s="748"/>
      <c r="G29" s="325"/>
      <c r="H29" s="740" t="s">
        <v>558</v>
      </c>
    </row>
    <row r="30" spans="1:8" ht="20.100000000000001" customHeight="1" x14ac:dyDescent="0.15">
      <c r="B30" s="749"/>
      <c r="C30" s="781"/>
      <c r="D30" s="616" t="s">
        <v>315</v>
      </c>
      <c r="E30" s="790">
        <f>'支出計画書(別添２－２)'!$E$118</f>
        <v>0</v>
      </c>
      <c r="F30" s="783"/>
      <c r="G30" s="325"/>
      <c r="H30" s="742"/>
    </row>
    <row r="31" spans="1:8" ht="252.95" customHeight="1" x14ac:dyDescent="0.15">
      <c r="B31" s="749"/>
      <c r="C31" s="789" t="s">
        <v>553</v>
      </c>
      <c r="D31" s="785"/>
      <c r="E31" s="778"/>
      <c r="F31" s="778"/>
      <c r="G31" s="325"/>
      <c r="H31" s="378" t="s">
        <v>571</v>
      </c>
    </row>
    <row r="32" spans="1:8" ht="147" customHeight="1" x14ac:dyDescent="0.15">
      <c r="B32" s="749" t="s">
        <v>554</v>
      </c>
      <c r="C32" s="762" t="s">
        <v>361</v>
      </c>
      <c r="D32" s="791"/>
      <c r="E32" s="708"/>
      <c r="F32" s="709"/>
      <c r="G32" s="325"/>
      <c r="H32" s="378" t="s">
        <v>572</v>
      </c>
    </row>
    <row r="33" spans="2:8" ht="147" customHeight="1" x14ac:dyDescent="0.15">
      <c r="B33" s="749"/>
      <c r="C33" s="762" t="s">
        <v>555</v>
      </c>
      <c r="D33" s="788"/>
      <c r="E33" s="708"/>
      <c r="F33" s="709"/>
      <c r="G33" s="325"/>
      <c r="H33" s="378" t="s">
        <v>573</v>
      </c>
    </row>
    <row r="34" spans="2:8" ht="147" customHeight="1" x14ac:dyDescent="0.15">
      <c r="B34" s="749"/>
      <c r="C34" s="749" t="s">
        <v>332</v>
      </c>
      <c r="D34" s="777"/>
      <c r="E34" s="778"/>
      <c r="F34" s="778"/>
      <c r="G34" s="325"/>
      <c r="H34" s="378" t="s">
        <v>574</v>
      </c>
    </row>
    <row r="35" spans="2:8" ht="20.100000000000001" customHeight="1" x14ac:dyDescent="0.15">
      <c r="B35" s="779" t="s">
        <v>288</v>
      </c>
      <c r="C35" s="782" t="s">
        <v>556</v>
      </c>
      <c r="D35" s="782"/>
      <c r="E35" s="783">
        <f>COUNTIF(職員区分,"職員*")</f>
        <v>1</v>
      </c>
      <c r="F35" s="783"/>
      <c r="G35" s="325"/>
      <c r="H35" s="740" t="s">
        <v>559</v>
      </c>
    </row>
    <row r="36" spans="2:8" ht="20.100000000000001" customHeight="1" x14ac:dyDescent="0.15">
      <c r="B36" s="780"/>
      <c r="C36" s="762" t="s">
        <v>557</v>
      </c>
      <c r="D36" s="791"/>
      <c r="E36" s="747">
        <f>COUNTIF(職員区分,"事務補助員")</f>
        <v>0</v>
      </c>
      <c r="F36" s="748"/>
      <c r="G36" s="325"/>
      <c r="H36" s="745"/>
    </row>
    <row r="37" spans="2:8" ht="20.100000000000001" customHeight="1" x14ac:dyDescent="0.15">
      <c r="B37" s="780"/>
      <c r="C37" s="617" t="s">
        <v>346</v>
      </c>
      <c r="D37" s="618"/>
      <c r="E37" s="747">
        <f>COUNTIF('専門家一覧(別添３)'!$C$10:$C$124,"内部")</f>
        <v>0</v>
      </c>
      <c r="F37" s="748"/>
      <c r="G37" s="325"/>
      <c r="H37" s="745"/>
    </row>
    <row r="38" spans="2:8" ht="20.100000000000001" customHeight="1" x14ac:dyDescent="0.15">
      <c r="B38" s="780"/>
      <c r="C38" s="784" t="s">
        <v>347</v>
      </c>
      <c r="D38" s="785"/>
      <c r="E38" s="747">
        <f>COUNTIF('専門家一覧(別添３)'!$C$10:$C$124,"外部")</f>
        <v>0</v>
      </c>
      <c r="F38" s="748"/>
      <c r="G38" s="325"/>
      <c r="H38" s="745"/>
    </row>
    <row r="39" spans="2:8" ht="20.100000000000001" customHeight="1" x14ac:dyDescent="0.15">
      <c r="B39" s="780"/>
      <c r="C39" s="779" t="s">
        <v>308</v>
      </c>
      <c r="D39" s="619" t="s">
        <v>276</v>
      </c>
      <c r="E39" s="743">
        <f>COUNTIF('専門家一覧(別添３)'!$J$10:$J$124,"技術士")</f>
        <v>0</v>
      </c>
      <c r="F39" s="744"/>
      <c r="G39" s="325"/>
      <c r="H39" s="745"/>
    </row>
    <row r="40" spans="2:8" ht="20.100000000000001" customHeight="1" x14ac:dyDescent="0.15">
      <c r="B40" s="780"/>
      <c r="C40" s="780"/>
      <c r="D40" s="426" t="s">
        <v>277</v>
      </c>
      <c r="E40" s="743">
        <f>COUNTIF('専門家一覧(別添３)'!$J$10:$J$124,"エネルギー管理士")</f>
        <v>0</v>
      </c>
      <c r="F40" s="744"/>
      <c r="G40" s="325"/>
      <c r="H40" s="745"/>
    </row>
    <row r="41" spans="2:8" ht="20.100000000000001" customHeight="1" x14ac:dyDescent="0.15">
      <c r="B41" s="780"/>
      <c r="C41" s="780"/>
      <c r="D41" s="426" t="s">
        <v>278</v>
      </c>
      <c r="E41" s="743">
        <f>COUNTIF('専門家一覧(別添３)'!$J$10:$J$124,"建築士")</f>
        <v>0</v>
      </c>
      <c r="F41" s="744"/>
      <c r="G41" s="325"/>
      <c r="H41" s="745"/>
    </row>
    <row r="42" spans="2:8" ht="20.100000000000001" customHeight="1" x14ac:dyDescent="0.15">
      <c r="B42" s="780"/>
      <c r="C42" s="780"/>
      <c r="D42" s="426" t="s">
        <v>279</v>
      </c>
      <c r="E42" s="743">
        <f>COUNTIF('専門家一覧(別添３)'!$J$10:$J$124,"建築設備士")</f>
        <v>0</v>
      </c>
      <c r="F42" s="744"/>
      <c r="G42" s="325"/>
      <c r="H42" s="745"/>
    </row>
    <row r="43" spans="2:8" ht="20.100000000000001" customHeight="1" x14ac:dyDescent="0.15">
      <c r="B43" s="780"/>
      <c r="C43" s="780"/>
      <c r="D43" s="426" t="s">
        <v>280</v>
      </c>
      <c r="E43" s="743">
        <f>COUNTIF('専門家一覧(別添３)'!$J$10:$J$124,"ガス主任技術者")</f>
        <v>0</v>
      </c>
      <c r="F43" s="744"/>
      <c r="G43" s="325"/>
      <c r="H43" s="745"/>
    </row>
    <row r="44" spans="2:8" ht="20.100000000000001" customHeight="1" x14ac:dyDescent="0.15">
      <c r="B44" s="780"/>
      <c r="C44" s="780"/>
      <c r="D44" s="426" t="s">
        <v>302</v>
      </c>
      <c r="E44" s="743">
        <f>COUNTIF('専門家一覧(別添３)'!$J$10:$J$124,"電気工事士（1種）")</f>
        <v>0</v>
      </c>
      <c r="F44" s="744"/>
      <c r="G44" s="325"/>
      <c r="H44" s="745"/>
    </row>
    <row r="45" spans="2:8" ht="20.100000000000001" customHeight="1" x14ac:dyDescent="0.15">
      <c r="B45" s="780"/>
      <c r="C45" s="780"/>
      <c r="D45" s="426" t="s">
        <v>281</v>
      </c>
      <c r="E45" s="743">
        <f>COUNTIF('専門家一覧(別添３)'!$J$10:$J$124,"電気主任技術者")</f>
        <v>0</v>
      </c>
      <c r="F45" s="744"/>
      <c r="G45" s="325"/>
      <c r="H45" s="745"/>
    </row>
    <row r="46" spans="2:8" ht="20.100000000000001" customHeight="1" x14ac:dyDescent="0.15">
      <c r="B46" s="780"/>
      <c r="C46" s="780"/>
      <c r="D46" s="426" t="s">
        <v>282</v>
      </c>
      <c r="E46" s="743">
        <f>COUNTIF('専門家一覧(別添３)'!$J$10:$J$124,"電気工事施工管理技士")</f>
        <v>0</v>
      </c>
      <c r="F46" s="744"/>
      <c r="G46" s="325"/>
      <c r="H46" s="745"/>
    </row>
    <row r="47" spans="2:8" ht="20.100000000000001" customHeight="1" x14ac:dyDescent="0.15">
      <c r="B47" s="780"/>
      <c r="C47" s="780"/>
      <c r="D47" s="426" t="s">
        <v>283</v>
      </c>
      <c r="E47" s="743">
        <f>COUNTIF('専門家一覧(別添３)'!$J$10:$J$124,"ボイラー・タービン主任技術者")</f>
        <v>0</v>
      </c>
      <c r="F47" s="744"/>
      <c r="G47" s="325"/>
      <c r="H47" s="745"/>
    </row>
    <row r="48" spans="2:8" ht="20.100000000000001" customHeight="1" x14ac:dyDescent="0.15">
      <c r="B48" s="780"/>
      <c r="C48" s="781"/>
      <c r="D48" s="620" t="s">
        <v>284</v>
      </c>
      <c r="E48" s="792">
        <f>COUNTIF('専門家一覧(別添３)'!$J$10:$J$124,"管工事施工管理技士")</f>
        <v>0</v>
      </c>
      <c r="F48" s="793"/>
      <c r="G48" s="325"/>
      <c r="H48" s="745"/>
    </row>
    <row r="49" spans="2:8" ht="20.100000000000001" customHeight="1" x14ac:dyDescent="0.15">
      <c r="B49" s="780"/>
      <c r="C49" s="779" t="s">
        <v>309</v>
      </c>
      <c r="D49" s="425" t="s">
        <v>303</v>
      </c>
      <c r="E49" s="794">
        <f>COUNTIF('専門家一覧(別添３)'!$L$10:$L$124,"公認会計士")</f>
        <v>0</v>
      </c>
      <c r="F49" s="795"/>
      <c r="G49" s="325"/>
      <c r="H49" s="745"/>
    </row>
    <row r="50" spans="2:8" ht="20.100000000000001" customHeight="1" x14ac:dyDescent="0.15">
      <c r="B50" s="780"/>
      <c r="C50" s="780"/>
      <c r="D50" s="426" t="s">
        <v>318</v>
      </c>
      <c r="E50" s="743">
        <f>COUNTIF('専門家一覧(別添３)'!$L$10:$L$124,"税理士")</f>
        <v>0</v>
      </c>
      <c r="F50" s="744"/>
      <c r="G50" s="325"/>
      <c r="H50" s="745"/>
    </row>
    <row r="51" spans="2:8" ht="20.100000000000001" customHeight="1" x14ac:dyDescent="0.15">
      <c r="B51" s="780"/>
      <c r="C51" s="780"/>
      <c r="D51" s="426" t="s">
        <v>304</v>
      </c>
      <c r="E51" s="743">
        <f>COUNTIF('専門家一覧(別添３)'!$L$10:$L$124,"中小企業診断士")</f>
        <v>0</v>
      </c>
      <c r="F51" s="744"/>
      <c r="G51" s="325"/>
      <c r="H51" s="745"/>
    </row>
    <row r="52" spans="2:8" ht="20.100000000000001" customHeight="1" x14ac:dyDescent="0.15">
      <c r="B52" s="780"/>
      <c r="C52" s="780"/>
      <c r="D52" s="426" t="s">
        <v>305</v>
      </c>
      <c r="E52" s="743">
        <f>COUNTIF('専門家一覧(別添３)'!$L$10:$L$124,"社会保険労務士")</f>
        <v>0</v>
      </c>
      <c r="F52" s="744"/>
      <c r="G52" s="325"/>
      <c r="H52" s="745"/>
    </row>
    <row r="53" spans="2:8" ht="20.100000000000001" customHeight="1" x14ac:dyDescent="0.15">
      <c r="B53" s="780"/>
      <c r="C53" s="780"/>
      <c r="D53" s="426" t="s">
        <v>317</v>
      </c>
      <c r="E53" s="743">
        <f>COUNTIF('専門家一覧(別添３)'!$L$10:$L$124,"司法書士")</f>
        <v>0</v>
      </c>
      <c r="F53" s="744"/>
      <c r="G53" s="325"/>
      <c r="H53" s="745"/>
    </row>
    <row r="54" spans="2:8" ht="20.100000000000001" customHeight="1" x14ac:dyDescent="0.15">
      <c r="B54" s="780"/>
      <c r="C54" s="780"/>
      <c r="D54" s="426" t="s">
        <v>307</v>
      </c>
      <c r="E54" s="743">
        <f>COUNTIF('専門家一覧(別添３)'!$L$10:$L$124,"行政書士")</f>
        <v>0</v>
      </c>
      <c r="F54" s="744"/>
      <c r="G54" s="325"/>
      <c r="H54" s="745"/>
    </row>
    <row r="55" spans="2:8" ht="20.100000000000001" customHeight="1" x14ac:dyDescent="0.15">
      <c r="B55" s="780"/>
      <c r="C55" s="781"/>
      <c r="D55" s="621" t="s">
        <v>306</v>
      </c>
      <c r="E55" s="792">
        <f>COUNTIF('専門家一覧(別添３)'!$L$10:$L$124,"ファイナンシャルプランニング技能士")</f>
        <v>0</v>
      </c>
      <c r="F55" s="793"/>
      <c r="G55" s="325"/>
      <c r="H55" s="745"/>
    </row>
    <row r="56" spans="2:8" ht="20.100000000000001" customHeight="1" x14ac:dyDescent="0.15">
      <c r="B56" s="781"/>
      <c r="C56" s="784" t="s">
        <v>348</v>
      </c>
      <c r="D56" s="785"/>
      <c r="E56" s="747">
        <f>COUNTIF('専門家一覧(別添３)'!$J$10:$L$124,"その他")+COUNTIF('専門家一覧(別添３)'!$J$10:$L$124,"経歴書参照")</f>
        <v>0</v>
      </c>
      <c r="F56" s="748"/>
      <c r="G56" s="325"/>
      <c r="H56" s="746"/>
    </row>
    <row r="57" spans="2:8" x14ac:dyDescent="0.15">
      <c r="G57" s="325"/>
    </row>
    <row r="58" spans="2:8" x14ac:dyDescent="0.15">
      <c r="G58" s="325"/>
    </row>
    <row r="59" spans="2:8" x14ac:dyDescent="0.15">
      <c r="G59" s="325"/>
    </row>
    <row r="60" spans="2:8" x14ac:dyDescent="0.15">
      <c r="G60" s="325"/>
    </row>
    <row r="61" spans="2:8" x14ac:dyDescent="0.15">
      <c r="G61" s="325"/>
    </row>
    <row r="62" spans="2:8" x14ac:dyDescent="0.15">
      <c r="G62" s="325"/>
    </row>
    <row r="63" spans="2:8" x14ac:dyDescent="0.15">
      <c r="G63" s="325"/>
    </row>
    <row r="64" spans="2:8" x14ac:dyDescent="0.15">
      <c r="G64" s="325"/>
    </row>
    <row r="65" spans="7:7" x14ac:dyDescent="0.15">
      <c r="G65" s="325"/>
    </row>
    <row r="66" spans="7:7" x14ac:dyDescent="0.15">
      <c r="G66" s="325"/>
    </row>
    <row r="67" spans="7:7" x14ac:dyDescent="0.15">
      <c r="G67" s="325"/>
    </row>
    <row r="68" spans="7:7" x14ac:dyDescent="0.15">
      <c r="G68" s="325"/>
    </row>
    <row r="69" spans="7:7" x14ac:dyDescent="0.15">
      <c r="G69" s="325"/>
    </row>
    <row r="70" spans="7:7" x14ac:dyDescent="0.15">
      <c r="G70" s="325"/>
    </row>
    <row r="71" spans="7:7" x14ac:dyDescent="0.15">
      <c r="G71" s="325"/>
    </row>
  </sheetData>
  <sheetProtection algorithmName="SHA-512" hashValue="ggDMvN4vaSjTflq6wfRj0s1JFN+f/k5Sqavc2d+By27ySIVZSxS6l2Of8gbqZvFQQtfm/BCFOVypQn/zSIwSJw==" saltValue="kIrQDUFSC0riPpqwQHK1rg==" spinCount="100000" sheet="1" objects="1" insertColumns="0" insertRows="0" deleteColumns="0" deleteRows="0"/>
  <mergeCells count="80">
    <mergeCell ref="E55:F55"/>
    <mergeCell ref="E36:F36"/>
    <mergeCell ref="E33:F33"/>
    <mergeCell ref="E54:F54"/>
    <mergeCell ref="E49:F49"/>
    <mergeCell ref="C32:D32"/>
    <mergeCell ref="E32:F32"/>
    <mergeCell ref="E37:F37"/>
    <mergeCell ref="E47:F47"/>
    <mergeCell ref="E48:F48"/>
    <mergeCell ref="C36:D36"/>
    <mergeCell ref="C25:C28"/>
    <mergeCell ref="C21:C24"/>
    <mergeCell ref="C29:C30"/>
    <mergeCell ref="C31:D31"/>
    <mergeCell ref="E31:F31"/>
    <mergeCell ref="F21:F22"/>
    <mergeCell ref="F25:F26"/>
    <mergeCell ref="F27:F28"/>
    <mergeCell ref="E30:F30"/>
    <mergeCell ref="B21:B31"/>
    <mergeCell ref="C34:D34"/>
    <mergeCell ref="E34:F34"/>
    <mergeCell ref="B35:B56"/>
    <mergeCell ref="C35:D35"/>
    <mergeCell ref="E35:F35"/>
    <mergeCell ref="C38:D38"/>
    <mergeCell ref="E38:F38"/>
    <mergeCell ref="E39:F39"/>
    <mergeCell ref="E40:F40"/>
    <mergeCell ref="C56:D56"/>
    <mergeCell ref="F23:F24"/>
    <mergeCell ref="E29:F29"/>
    <mergeCell ref="C39:C48"/>
    <mergeCell ref="C49:C55"/>
    <mergeCell ref="C33:D33"/>
    <mergeCell ref="E2:F2"/>
    <mergeCell ref="B3:F3"/>
    <mergeCell ref="C9:D11"/>
    <mergeCell ref="E9:F9"/>
    <mergeCell ref="E10:F10"/>
    <mergeCell ref="E11:F11"/>
    <mergeCell ref="E6:F6"/>
    <mergeCell ref="E5:F5"/>
    <mergeCell ref="B5:B11"/>
    <mergeCell ref="E7:F7"/>
    <mergeCell ref="C5:C8"/>
    <mergeCell ref="E8:F8"/>
    <mergeCell ref="B32:B34"/>
    <mergeCell ref="E20:F20"/>
    <mergeCell ref="H5:H8"/>
    <mergeCell ref="H9:H11"/>
    <mergeCell ref="E18:F18"/>
    <mergeCell ref="B12:B18"/>
    <mergeCell ref="C12:C14"/>
    <mergeCell ref="E12:F12"/>
    <mergeCell ref="E13:F13"/>
    <mergeCell ref="E14:F14"/>
    <mergeCell ref="C15:C17"/>
    <mergeCell ref="E15:F15"/>
    <mergeCell ref="E16:F16"/>
    <mergeCell ref="E17:F17"/>
    <mergeCell ref="C18:D18"/>
    <mergeCell ref="H12:H14"/>
    <mergeCell ref="H15:H17"/>
    <mergeCell ref="E50:F50"/>
    <mergeCell ref="E51:F51"/>
    <mergeCell ref="E52:F52"/>
    <mergeCell ref="E53:F53"/>
    <mergeCell ref="H21:H24"/>
    <mergeCell ref="H25:H28"/>
    <mergeCell ref="H29:H30"/>
    <mergeCell ref="H35:H56"/>
    <mergeCell ref="E41:F41"/>
    <mergeCell ref="E42:F42"/>
    <mergeCell ref="E43:F43"/>
    <mergeCell ref="E44:F44"/>
    <mergeCell ref="E45:F45"/>
    <mergeCell ref="E46:F46"/>
    <mergeCell ref="E56:F56"/>
  </mergeCells>
  <phoneticPr fontId="1"/>
  <conditionalFormatting sqref="E18 E8:E14">
    <cfRule type="containsBlanks" dxfId="709" priority="15">
      <formula>LEN(TRIM(E8))=0</formula>
    </cfRule>
  </conditionalFormatting>
  <conditionalFormatting sqref="E15:E17">
    <cfRule type="containsBlanks" dxfId="708" priority="14">
      <formula>LEN(TRIM(E15))=0</formula>
    </cfRule>
  </conditionalFormatting>
  <conditionalFormatting sqref="E21">
    <cfRule type="containsBlanks" dxfId="707" priority="11">
      <formula>LEN(TRIM(E21))=0</formula>
    </cfRule>
  </conditionalFormatting>
  <conditionalFormatting sqref="E25">
    <cfRule type="containsBlanks" dxfId="706" priority="13">
      <formula>LEN(TRIM(E25))=0</formula>
    </cfRule>
  </conditionalFormatting>
  <conditionalFormatting sqref="E26 E31">
    <cfRule type="containsBlanks" dxfId="705" priority="12">
      <formula>LEN(TRIM(E26))=0</formula>
    </cfRule>
  </conditionalFormatting>
  <conditionalFormatting sqref="E22:E24 E34">
    <cfRule type="containsBlanks" dxfId="704" priority="10">
      <formula>LEN(TRIM(E22))=0</formula>
    </cfRule>
  </conditionalFormatting>
  <conditionalFormatting sqref="E27">
    <cfRule type="containsBlanks" dxfId="703" priority="9">
      <formula>LEN(TRIM(E27))=0</formula>
    </cfRule>
  </conditionalFormatting>
  <conditionalFormatting sqref="E28">
    <cfRule type="containsBlanks" dxfId="702" priority="8">
      <formula>LEN(TRIM(E28))=0</formula>
    </cfRule>
  </conditionalFormatting>
  <conditionalFormatting sqref="E33">
    <cfRule type="containsBlanks" dxfId="701" priority="7">
      <formula>LEN(TRIM(E33))=0</formula>
    </cfRule>
  </conditionalFormatting>
  <conditionalFormatting sqref="E32">
    <cfRule type="containsBlanks" dxfId="700" priority="6">
      <formula>LEN(TRIM(E32))=0</formula>
    </cfRule>
  </conditionalFormatting>
  <conditionalFormatting sqref="E6">
    <cfRule type="containsBlanks" dxfId="699" priority="5">
      <formula>LEN(TRIM(E6))=0</formula>
    </cfRule>
  </conditionalFormatting>
  <conditionalFormatting sqref="E5">
    <cfRule type="containsBlanks" dxfId="698" priority="4">
      <formula>LEN(TRIM(E5))=0</formula>
    </cfRule>
  </conditionalFormatting>
  <conditionalFormatting sqref="E7">
    <cfRule type="containsBlanks" dxfId="697" priority="3">
      <formula>LEN(TRIM(E7))=0</formula>
    </cfRule>
  </conditionalFormatting>
  <conditionalFormatting sqref="E2:F2">
    <cfRule type="cellIs" dxfId="696" priority="2" operator="equal">
      <formula>0</formula>
    </cfRule>
  </conditionalFormatting>
  <conditionalFormatting sqref="E20:F20">
    <cfRule type="cellIs" dxfId="695" priority="1" operator="equal">
      <formula>0</formula>
    </cfRule>
  </conditionalFormatting>
  <dataValidations count="1">
    <dataValidation imeMode="hiragana" allowBlank="1" showInputMessage="1" showErrorMessage="1" sqref="F27 F25 F23 F21 E4:E19 E21:E56" xr:uid="{6AF2E3D5-14CB-4ACC-92C1-7CDB73A60B26}"/>
  </dataValidations>
  <pageMargins left="0.74803149606299213" right="0.15748031496062992" top="0.55118110236220474" bottom="0.43307086614173229" header="0.31496062992125984" footer="0.15748031496062992"/>
  <pageSetup paperSize="9" scale="81" fitToHeight="0" orientation="portrait" r:id="rId1"/>
  <rowBreaks count="2" manualBreakCount="2">
    <brk id="19" min="1" max="5" man="1"/>
    <brk id="34" min="1"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468A-8959-4EAA-95D5-5BFCFC8C497B}">
  <sheetPr codeName="Sheet7">
    <tabColor theme="8" tint="0.39997558519241921"/>
  </sheetPr>
  <dimension ref="A1:Y21"/>
  <sheetViews>
    <sheetView showGridLines="0" zoomScaleNormal="100" zoomScaleSheetLayoutView="85" workbookViewId="0"/>
  </sheetViews>
  <sheetFormatPr defaultColWidth="8.75" defaultRowHeight="12" x14ac:dyDescent="0.15"/>
  <cols>
    <col min="1" max="1" width="2.375" style="147" customWidth="1"/>
    <col min="2" max="2" width="24.125" style="147" bestFit="1" customWidth="1"/>
    <col min="3" max="3" width="5" style="147" customWidth="1"/>
    <col min="4" max="4" width="5.875" style="147" bestFit="1" customWidth="1"/>
    <col min="5" max="20" width="4.5" style="147" customWidth="1"/>
    <col min="21" max="21" width="5.125" style="147" customWidth="1"/>
    <col min="22" max="24" width="8.75" style="379"/>
    <col min="25" max="25" width="14.25" style="379" customWidth="1"/>
    <col min="26" max="16384" width="8.75" style="147"/>
  </cols>
  <sheetData>
    <row r="1" spans="1:25" s="89" customFormat="1" ht="50.25" customHeight="1" x14ac:dyDescent="0.15">
      <c r="A1" s="139"/>
      <c r="V1" s="297"/>
      <c r="W1" s="297"/>
      <c r="X1" s="297"/>
      <c r="Y1" s="297"/>
    </row>
    <row r="2" spans="1:25" ht="17.25" customHeight="1" x14ac:dyDescent="0.15">
      <c r="B2" s="210" t="s">
        <v>0</v>
      </c>
      <c r="C2" s="89"/>
      <c r="D2" s="89"/>
      <c r="E2" s="89"/>
      <c r="F2" s="89"/>
      <c r="G2" s="89"/>
      <c r="H2" s="89"/>
      <c r="I2" s="89"/>
      <c r="L2" s="811" t="s">
        <v>223</v>
      </c>
      <c r="M2" s="811"/>
      <c r="N2" s="811"/>
      <c r="O2" s="811"/>
      <c r="P2" s="811"/>
      <c r="Q2" s="811"/>
      <c r="R2" s="811"/>
      <c r="S2" s="811"/>
      <c r="T2" s="811"/>
    </row>
    <row r="3" spans="1:25" ht="39.75" customHeight="1" x14ac:dyDescent="0.15">
      <c r="B3" s="228" t="s">
        <v>1</v>
      </c>
      <c r="C3" s="89"/>
      <c r="D3" s="89"/>
      <c r="E3" s="159"/>
      <c r="F3" s="89"/>
      <c r="G3" s="89"/>
      <c r="H3" s="89"/>
      <c r="I3" s="89"/>
      <c r="L3" s="812">
        <f>'補助事業概要説明書(別添１)１～２'!$E$6</f>
        <v>0</v>
      </c>
      <c r="M3" s="812"/>
      <c r="N3" s="812"/>
      <c r="O3" s="812"/>
      <c r="P3" s="812"/>
      <c r="Q3" s="812"/>
      <c r="R3" s="812"/>
      <c r="S3" s="812"/>
      <c r="T3" s="812"/>
    </row>
    <row r="4" spans="1:25" ht="27.75" customHeight="1" x14ac:dyDescent="0.15">
      <c r="B4" s="160" t="s">
        <v>326</v>
      </c>
      <c r="C4" s="89"/>
      <c r="D4" s="89"/>
      <c r="E4" s="89"/>
      <c r="F4" s="89"/>
      <c r="G4" s="90"/>
      <c r="H4" s="89"/>
      <c r="I4" s="89"/>
    </row>
    <row r="5" spans="1:25" ht="16.149999999999999" customHeight="1" x14ac:dyDescent="0.15">
      <c r="B5" s="813" t="s">
        <v>327</v>
      </c>
      <c r="C5" s="813"/>
      <c r="D5" s="813"/>
      <c r="E5" s="813"/>
      <c r="F5" s="813"/>
      <c r="G5" s="813"/>
      <c r="H5" s="813"/>
      <c r="I5" s="813"/>
      <c r="J5" s="813"/>
      <c r="K5" s="813"/>
      <c r="L5" s="813"/>
      <c r="M5" s="813"/>
      <c r="N5" s="813"/>
      <c r="O5" s="813"/>
      <c r="P5" s="813"/>
      <c r="Q5" s="813"/>
      <c r="R5" s="813"/>
    </row>
    <row r="6" spans="1:25" ht="16.149999999999999" customHeight="1" x14ac:dyDescent="0.15">
      <c r="B6" s="813"/>
      <c r="C6" s="813"/>
      <c r="D6" s="813"/>
      <c r="E6" s="813"/>
      <c r="F6" s="813"/>
      <c r="G6" s="813"/>
      <c r="H6" s="813"/>
      <c r="I6" s="813"/>
      <c r="J6" s="813"/>
      <c r="K6" s="813"/>
      <c r="L6" s="813"/>
      <c r="M6" s="813"/>
      <c r="N6" s="813"/>
      <c r="O6" s="813"/>
      <c r="P6" s="813"/>
      <c r="Q6" s="813"/>
      <c r="R6" s="813"/>
    </row>
    <row r="8" spans="1:25" ht="25.5" customHeight="1" x14ac:dyDescent="0.15">
      <c r="B8" s="175" t="s">
        <v>167</v>
      </c>
      <c r="J8" s="176" t="s">
        <v>168</v>
      </c>
      <c r="K8" s="177" t="s">
        <v>169</v>
      </c>
      <c r="M8" s="177"/>
      <c r="N8" s="177"/>
      <c r="O8" s="177"/>
      <c r="P8" s="177"/>
      <c r="Q8" s="177"/>
      <c r="R8" s="177"/>
    </row>
    <row r="9" spans="1:25" ht="24.75" customHeight="1" x14ac:dyDescent="0.15">
      <c r="J9" s="178"/>
      <c r="K9" s="179"/>
      <c r="M9" s="179"/>
      <c r="N9" s="179"/>
      <c r="O9" s="179"/>
      <c r="P9" s="179"/>
      <c r="Q9" s="179"/>
      <c r="R9" s="179"/>
    </row>
    <row r="10" spans="1:25" ht="27.75" customHeight="1" x14ac:dyDescent="0.15">
      <c r="B10" s="327"/>
      <c r="C10" s="706" t="s">
        <v>170</v>
      </c>
      <c r="D10" s="707"/>
      <c r="E10" s="706" t="s">
        <v>210</v>
      </c>
      <c r="F10" s="707"/>
      <c r="G10" s="706" t="s">
        <v>171</v>
      </c>
      <c r="H10" s="707"/>
      <c r="I10" s="706" t="s">
        <v>172</v>
      </c>
      <c r="J10" s="707"/>
      <c r="K10" s="706" t="s">
        <v>173</v>
      </c>
      <c r="L10" s="707"/>
      <c r="M10" s="706" t="s">
        <v>174</v>
      </c>
      <c r="N10" s="707"/>
      <c r="O10" s="706" t="s">
        <v>175</v>
      </c>
      <c r="P10" s="707"/>
      <c r="Q10" s="706" t="s">
        <v>176</v>
      </c>
      <c r="R10" s="707"/>
      <c r="S10" s="706" t="s">
        <v>177</v>
      </c>
      <c r="T10" s="707"/>
      <c r="V10" s="806" t="s">
        <v>178</v>
      </c>
      <c r="W10" s="807"/>
      <c r="X10" s="807"/>
      <c r="Y10" s="808"/>
    </row>
    <row r="11" spans="1:25" ht="27.75" customHeight="1" x14ac:dyDescent="0.15">
      <c r="B11" s="180" t="s">
        <v>485</v>
      </c>
      <c r="C11" s="181">
        <f>'支出計画書(別添２－２)'!$E$57</f>
        <v>0</v>
      </c>
      <c r="D11" s="182" t="s">
        <v>179</v>
      </c>
      <c r="E11" s="183"/>
      <c r="F11" s="184"/>
      <c r="G11" s="183"/>
      <c r="H11" s="184"/>
      <c r="I11" s="183"/>
      <c r="J11" s="184"/>
      <c r="K11" s="183"/>
      <c r="L11" s="184"/>
      <c r="M11" s="183"/>
      <c r="N11" s="184"/>
      <c r="O11" s="183"/>
      <c r="P11" s="184"/>
      <c r="Q11" s="183"/>
      <c r="R11" s="184"/>
      <c r="S11" s="183"/>
      <c r="T11" s="184"/>
      <c r="V11" s="814" t="s">
        <v>521</v>
      </c>
      <c r="W11" s="815"/>
      <c r="X11" s="815"/>
      <c r="Y11" s="816"/>
    </row>
    <row r="12" spans="1:25" ht="27.75" customHeight="1" x14ac:dyDescent="0.15">
      <c r="B12" s="185" t="s">
        <v>520</v>
      </c>
      <c r="C12" s="186">
        <f>'支出計画書(別添２－２)'!$E$68</f>
        <v>0</v>
      </c>
      <c r="D12" s="187" t="s">
        <v>179</v>
      </c>
      <c r="E12" s="188"/>
      <c r="F12" s="189"/>
      <c r="G12" s="188"/>
      <c r="H12" s="189"/>
      <c r="I12" s="188"/>
      <c r="J12" s="189"/>
      <c r="K12" s="188"/>
      <c r="L12" s="189"/>
      <c r="M12" s="188"/>
      <c r="N12" s="189"/>
      <c r="O12" s="188"/>
      <c r="P12" s="189"/>
      <c r="Q12" s="188"/>
      <c r="R12" s="189"/>
      <c r="S12" s="188"/>
      <c r="T12" s="189"/>
      <c r="V12" s="817"/>
      <c r="W12" s="818"/>
      <c r="X12" s="818"/>
      <c r="Y12" s="819"/>
    </row>
    <row r="13" spans="1:25" ht="27.75" customHeight="1" x14ac:dyDescent="0.15">
      <c r="B13" s="180" t="s">
        <v>319</v>
      </c>
      <c r="C13" s="181">
        <f>'支出計画書(別添２－２)'!$E$79</f>
        <v>0</v>
      </c>
      <c r="D13" s="182" t="s">
        <v>179</v>
      </c>
      <c r="E13" s="183"/>
      <c r="F13" s="184"/>
      <c r="G13" s="183"/>
      <c r="H13" s="184"/>
      <c r="I13" s="183"/>
      <c r="J13" s="184"/>
      <c r="K13" s="183"/>
      <c r="L13" s="184"/>
      <c r="M13" s="183"/>
      <c r="N13" s="184"/>
      <c r="O13" s="183"/>
      <c r="P13" s="184"/>
      <c r="Q13" s="183"/>
      <c r="R13" s="184"/>
      <c r="S13" s="183"/>
      <c r="T13" s="184"/>
      <c r="V13" s="817"/>
      <c r="W13" s="818"/>
      <c r="X13" s="818"/>
      <c r="Y13" s="819"/>
    </row>
    <row r="14" spans="1:25" ht="27.75" customHeight="1" x14ac:dyDescent="0.15">
      <c r="B14" s="296" t="s">
        <v>320</v>
      </c>
      <c r="C14" s="190">
        <f>'支出計画書(別添２－２)'!$E$87</f>
        <v>0</v>
      </c>
      <c r="D14" s="191" t="s">
        <v>179</v>
      </c>
      <c r="E14" s="192"/>
      <c r="F14" s="193"/>
      <c r="G14" s="192"/>
      <c r="H14" s="193"/>
      <c r="I14" s="192"/>
      <c r="J14" s="193"/>
      <c r="K14" s="192"/>
      <c r="L14" s="193"/>
      <c r="M14" s="192"/>
      <c r="N14" s="193"/>
      <c r="O14" s="192"/>
      <c r="P14" s="193"/>
      <c r="Q14" s="192"/>
      <c r="R14" s="193"/>
      <c r="S14" s="192"/>
      <c r="T14" s="193"/>
      <c r="V14" s="820"/>
      <c r="W14" s="821"/>
      <c r="X14" s="821"/>
      <c r="Y14" s="822"/>
    </row>
    <row r="16" spans="1:25" ht="27.75" customHeight="1" x14ac:dyDescent="0.15">
      <c r="B16" s="327"/>
      <c r="C16" s="706" t="s">
        <v>321</v>
      </c>
      <c r="D16" s="802"/>
      <c r="E16" s="802"/>
      <c r="F16" s="802"/>
      <c r="G16" s="802"/>
      <c r="H16" s="802"/>
      <c r="I16" s="802"/>
      <c r="J16" s="802"/>
      <c r="K16" s="802"/>
      <c r="L16" s="802"/>
      <c r="M16" s="802"/>
      <c r="N16" s="802"/>
      <c r="O16" s="802"/>
      <c r="P16" s="802"/>
      <c r="Q16" s="802"/>
      <c r="R16" s="802"/>
      <c r="S16" s="802"/>
      <c r="T16" s="707"/>
      <c r="V16" s="806" t="s">
        <v>178</v>
      </c>
      <c r="W16" s="807"/>
      <c r="X16" s="807"/>
      <c r="Y16" s="808"/>
    </row>
    <row r="17" spans="2:25" ht="279.95" customHeight="1" x14ac:dyDescent="0.15">
      <c r="B17" s="425" t="s">
        <v>485</v>
      </c>
      <c r="C17" s="823"/>
      <c r="D17" s="824"/>
      <c r="E17" s="824"/>
      <c r="F17" s="824"/>
      <c r="G17" s="824"/>
      <c r="H17" s="824"/>
      <c r="I17" s="824"/>
      <c r="J17" s="824"/>
      <c r="K17" s="824"/>
      <c r="L17" s="824"/>
      <c r="M17" s="824"/>
      <c r="N17" s="824"/>
      <c r="O17" s="824"/>
      <c r="P17" s="824"/>
      <c r="Q17" s="824"/>
      <c r="R17" s="824"/>
      <c r="S17" s="824"/>
      <c r="T17" s="825"/>
      <c r="V17" s="803" t="s">
        <v>522</v>
      </c>
      <c r="W17" s="804"/>
      <c r="X17" s="804"/>
      <c r="Y17" s="805"/>
    </row>
    <row r="18" spans="2:25" ht="279.95" customHeight="1" x14ac:dyDescent="0.15">
      <c r="B18" s="426" t="s">
        <v>520</v>
      </c>
      <c r="C18" s="796"/>
      <c r="D18" s="797"/>
      <c r="E18" s="797"/>
      <c r="F18" s="797"/>
      <c r="G18" s="797"/>
      <c r="H18" s="797"/>
      <c r="I18" s="797"/>
      <c r="J18" s="797"/>
      <c r="K18" s="797"/>
      <c r="L18" s="797"/>
      <c r="M18" s="797"/>
      <c r="N18" s="797"/>
      <c r="O18" s="797"/>
      <c r="P18" s="797"/>
      <c r="Q18" s="797"/>
      <c r="R18" s="797"/>
      <c r="S18" s="797"/>
      <c r="T18" s="798"/>
      <c r="V18" s="803" t="s">
        <v>523</v>
      </c>
      <c r="W18" s="804"/>
      <c r="X18" s="804"/>
      <c r="Y18" s="805"/>
    </row>
    <row r="19" spans="2:25" ht="279.95" customHeight="1" x14ac:dyDescent="0.15">
      <c r="B19" s="426" t="s">
        <v>319</v>
      </c>
      <c r="C19" s="796"/>
      <c r="D19" s="797"/>
      <c r="E19" s="797"/>
      <c r="F19" s="797"/>
      <c r="G19" s="797"/>
      <c r="H19" s="797"/>
      <c r="I19" s="797"/>
      <c r="J19" s="797"/>
      <c r="K19" s="797"/>
      <c r="L19" s="797"/>
      <c r="M19" s="797"/>
      <c r="N19" s="797"/>
      <c r="O19" s="797"/>
      <c r="P19" s="797"/>
      <c r="Q19" s="797"/>
      <c r="R19" s="797"/>
      <c r="S19" s="797"/>
      <c r="T19" s="798"/>
      <c r="V19" s="803" t="s">
        <v>524</v>
      </c>
      <c r="W19" s="804"/>
      <c r="X19" s="804"/>
      <c r="Y19" s="805"/>
    </row>
    <row r="20" spans="2:25" ht="279.95" customHeight="1" x14ac:dyDescent="0.15">
      <c r="B20" s="427" t="s">
        <v>320</v>
      </c>
      <c r="C20" s="799"/>
      <c r="D20" s="800"/>
      <c r="E20" s="800"/>
      <c r="F20" s="800"/>
      <c r="G20" s="800"/>
      <c r="H20" s="800"/>
      <c r="I20" s="800"/>
      <c r="J20" s="800"/>
      <c r="K20" s="800"/>
      <c r="L20" s="800"/>
      <c r="M20" s="800"/>
      <c r="N20" s="800"/>
      <c r="O20" s="800"/>
      <c r="P20" s="800"/>
      <c r="Q20" s="800"/>
      <c r="R20" s="800"/>
      <c r="S20" s="800"/>
      <c r="T20" s="801"/>
      <c r="V20" s="803" t="s">
        <v>525</v>
      </c>
      <c r="W20" s="804"/>
      <c r="X20" s="804"/>
      <c r="Y20" s="805"/>
    </row>
    <row r="21" spans="2:25" x14ac:dyDescent="0.15">
      <c r="V21" s="809"/>
      <c r="W21" s="810"/>
      <c r="X21" s="810"/>
      <c r="Y21" s="810"/>
    </row>
  </sheetData>
  <sheetProtection algorithmName="SHA-512" hashValue="gUE3vRPsvvMoHtTXRc+b4Cbn8Rv2omShrthRDsnfTWR8hctbIjftumHMYBk4JWMplfoKupl2SjbCX/dkJDfJXA==" saltValue="aKTT9DSkKP7O065m8X/E1Q==" spinCount="100000" sheet="1" objects="1" insertColumns="0" insertRows="0" deleteColumns="0" deleteRows="0"/>
  <mergeCells count="25">
    <mergeCell ref="V21:Y21"/>
    <mergeCell ref="L2:T2"/>
    <mergeCell ref="L3:T3"/>
    <mergeCell ref="V10:Y10"/>
    <mergeCell ref="B5:R6"/>
    <mergeCell ref="C10:D10"/>
    <mergeCell ref="E10:F10"/>
    <mergeCell ref="G10:H10"/>
    <mergeCell ref="I10:J10"/>
    <mergeCell ref="K10:L10"/>
    <mergeCell ref="M10:N10"/>
    <mergeCell ref="O10:P10"/>
    <mergeCell ref="S10:T10"/>
    <mergeCell ref="Q10:R10"/>
    <mergeCell ref="V11:Y14"/>
    <mergeCell ref="C17:T17"/>
    <mergeCell ref="C18:T18"/>
    <mergeCell ref="C19:T19"/>
    <mergeCell ref="C20:T20"/>
    <mergeCell ref="C16:T16"/>
    <mergeCell ref="V17:Y17"/>
    <mergeCell ref="V18:Y18"/>
    <mergeCell ref="V19:Y19"/>
    <mergeCell ref="V20:Y20"/>
    <mergeCell ref="V16:Y16"/>
  </mergeCells>
  <phoneticPr fontId="1"/>
  <conditionalFormatting sqref="L3">
    <cfRule type="cellIs" dxfId="694" priority="2" operator="equal">
      <formula>0</formula>
    </cfRule>
  </conditionalFormatting>
  <conditionalFormatting sqref="C17:T20">
    <cfRule type="containsBlanks" dxfId="693" priority="4">
      <formula>LEN(TRIM(C17))=0</formula>
    </cfRule>
  </conditionalFormatting>
  <dataValidations count="1">
    <dataValidation type="list" allowBlank="1" showInputMessage="1" showErrorMessage="1" sqref="E11:T14" xr:uid="{20EEFE1B-381A-429A-B125-67754EC3F099}">
      <formula1>$J$8:$J$9</formula1>
    </dataValidation>
  </dataValidations>
  <pageMargins left="0.74803149606299213" right="0.15748031496062992" top="0.55118110236220474" bottom="0.43307086614173229" header="0.31496062992125984" footer="0.15748031496062992"/>
  <pageSetup paperSize="9" scale="8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8" tint="0.39997558519241921"/>
    <pageSetUpPr fitToPage="1"/>
  </sheetPr>
  <dimension ref="A1:N75"/>
  <sheetViews>
    <sheetView showGridLines="0" showWhiteSpace="0" zoomScale="70" zoomScaleNormal="70" zoomScaleSheetLayoutView="70" workbookViewId="0"/>
  </sheetViews>
  <sheetFormatPr defaultColWidth="9" defaultRowHeight="14.25" x14ac:dyDescent="0.15"/>
  <cols>
    <col min="1" max="1" width="1.125" style="62" customWidth="1"/>
    <col min="2" max="2" width="17.625" style="62" customWidth="1"/>
    <col min="3" max="3" width="18.375" style="131" customWidth="1"/>
    <col min="4" max="4" width="8.375" style="62" customWidth="1"/>
    <col min="5" max="6" width="13.875" style="62" customWidth="1"/>
    <col min="7" max="7" width="17.375" style="62" customWidth="1"/>
    <col min="8" max="8" width="23.5" style="62" customWidth="1"/>
    <col min="9" max="9" width="19.875" style="62" customWidth="1"/>
    <col min="10" max="10" width="35.125" style="62" customWidth="1"/>
    <col min="11" max="11" width="2" style="62" customWidth="1"/>
    <col min="12" max="12" width="88.75" style="23" customWidth="1"/>
    <col min="13" max="16384" width="9" style="62"/>
  </cols>
  <sheetData>
    <row r="1" spans="1:14" ht="75" customHeight="1" x14ac:dyDescent="0.15">
      <c r="N1" s="467" t="s">
        <v>153</v>
      </c>
    </row>
    <row r="2" spans="1:14" ht="19.5" customHeight="1" x14ac:dyDescent="0.15">
      <c r="B2" s="17" t="s">
        <v>34</v>
      </c>
      <c r="C2" s="132"/>
      <c r="D2" s="17"/>
      <c r="E2" s="15"/>
      <c r="F2" s="15"/>
      <c r="G2" s="15"/>
      <c r="H2" s="15"/>
      <c r="I2" s="15"/>
      <c r="J2" s="18"/>
      <c r="N2" s="467" t="s">
        <v>151</v>
      </c>
    </row>
    <row r="3" spans="1:14" ht="25.5" x14ac:dyDescent="0.15">
      <c r="B3" s="840" t="s">
        <v>35</v>
      </c>
      <c r="C3" s="840"/>
      <c r="D3" s="840"/>
      <c r="E3" s="840"/>
      <c r="F3" s="840"/>
      <c r="G3" s="840"/>
      <c r="H3" s="840"/>
      <c r="I3" s="840"/>
      <c r="J3" s="840"/>
      <c r="K3" s="14"/>
      <c r="L3" s="383" t="s">
        <v>2</v>
      </c>
      <c r="N3" s="467" t="s">
        <v>152</v>
      </c>
    </row>
    <row r="4" spans="1:14" ht="3" customHeight="1" x14ac:dyDescent="0.15">
      <c r="B4" s="221"/>
      <c r="C4" s="221"/>
      <c r="D4" s="221"/>
      <c r="E4" s="221"/>
      <c r="F4" s="221"/>
      <c r="G4" s="221"/>
      <c r="H4" s="221"/>
      <c r="I4" s="221"/>
      <c r="J4" s="221"/>
      <c r="K4" s="14"/>
      <c r="L4" s="120"/>
      <c r="N4" s="140"/>
    </row>
    <row r="5" spans="1:14" s="14" customFormat="1" ht="43.5" customHeight="1" x14ac:dyDescent="0.15">
      <c r="B5" s="77" t="s">
        <v>138</v>
      </c>
      <c r="C5" s="133"/>
      <c r="D5" s="77"/>
      <c r="H5" s="19" t="s">
        <v>45</v>
      </c>
      <c r="I5" s="839"/>
      <c r="J5" s="839"/>
      <c r="L5" s="579" t="s">
        <v>125</v>
      </c>
      <c r="N5" s="141"/>
    </row>
    <row r="6" spans="1:14" s="14" customFormat="1" ht="43.5" customHeight="1" x14ac:dyDescent="0.15">
      <c r="C6" s="131"/>
      <c r="E6" s="20"/>
      <c r="H6" s="19" t="s">
        <v>46</v>
      </c>
      <c r="I6" s="839"/>
      <c r="J6" s="839"/>
      <c r="L6" s="580" t="s">
        <v>126</v>
      </c>
    </row>
    <row r="7" spans="1:14" s="14" customFormat="1" ht="43.5" customHeight="1" x14ac:dyDescent="0.15">
      <c r="C7" s="131"/>
      <c r="E7" s="20"/>
      <c r="H7" s="19" t="s">
        <v>47</v>
      </c>
      <c r="I7" s="839"/>
      <c r="J7" s="839"/>
      <c r="L7" s="581" t="s">
        <v>526</v>
      </c>
    </row>
    <row r="8" spans="1:14" s="64" customFormat="1" ht="9" customHeight="1" x14ac:dyDescent="0.2">
      <c r="C8" s="134"/>
      <c r="E8" s="67"/>
      <c r="H8" s="68"/>
      <c r="I8" s="69"/>
      <c r="J8" s="842"/>
      <c r="L8" s="826" t="s">
        <v>527</v>
      </c>
    </row>
    <row r="9" spans="1:14" s="14" customFormat="1" ht="25.5" x14ac:dyDescent="0.15">
      <c r="B9" s="330"/>
      <c r="C9" s="131"/>
      <c r="E9" s="78"/>
      <c r="F9" s="78"/>
      <c r="G9" s="841" t="s">
        <v>73</v>
      </c>
      <c r="H9" s="841"/>
      <c r="I9" s="78"/>
      <c r="J9" s="843"/>
      <c r="L9" s="827"/>
    </row>
    <row r="10" spans="1:14" ht="19.5" customHeight="1" x14ac:dyDescent="0.15">
      <c r="B10" s="112" t="s">
        <v>36</v>
      </c>
      <c r="C10" s="135"/>
      <c r="D10" s="112"/>
      <c r="G10" s="21"/>
      <c r="J10" s="150"/>
      <c r="L10" s="827"/>
      <c r="M10" s="22"/>
    </row>
    <row r="11" spans="1:14" ht="2.25" customHeight="1" x14ac:dyDescent="0.15">
      <c r="L11" s="143"/>
    </row>
    <row r="12" spans="1:14" ht="32.25" customHeight="1" thickBot="1" x14ac:dyDescent="0.2">
      <c r="B12" s="111" t="s">
        <v>27</v>
      </c>
      <c r="C12" s="222" t="s">
        <v>149</v>
      </c>
      <c r="D12" s="222" t="s">
        <v>150</v>
      </c>
      <c r="E12" s="111" t="s">
        <v>146</v>
      </c>
      <c r="F12" s="111" t="s">
        <v>37</v>
      </c>
      <c r="G12" s="111" t="s">
        <v>33</v>
      </c>
      <c r="H12" s="845" t="s">
        <v>38</v>
      </c>
      <c r="I12" s="846"/>
      <c r="J12" s="847"/>
      <c r="L12" s="143"/>
    </row>
    <row r="13" spans="1:14" s="63" customFormat="1" ht="24" customHeight="1" thickTop="1" x14ac:dyDescent="0.15">
      <c r="A13" s="65"/>
      <c r="B13" s="342"/>
      <c r="C13" s="167" t="str">
        <f>IFERROR(VLOOKUP(B13,'補助事業概要説明書(別添１)１～２'!$B$18:$C$39,2,0),"")</f>
        <v/>
      </c>
      <c r="D13" s="138"/>
      <c r="E13" s="113"/>
      <c r="F13" s="113"/>
      <c r="G13" s="169" t="str">
        <f>IF(OR(E13="",F13=""),"",IF(AND(F13&lt;4,0&lt;F13),VLOOKUP($E13,健保等級単価一覧表!$B:$D,3,FALSE),(VLOOKUP($E13,健保等級単価一覧表!$B:$D,2,FALSE))))</f>
        <v/>
      </c>
      <c r="H13" s="835"/>
      <c r="I13" s="836"/>
      <c r="J13" s="837"/>
      <c r="K13" s="14"/>
      <c r="L13" s="142" t="s">
        <v>127</v>
      </c>
    </row>
    <row r="14" spans="1:14" s="63" customFormat="1" ht="24" customHeight="1" x14ac:dyDescent="0.15">
      <c r="A14" s="65"/>
      <c r="B14" s="110"/>
      <c r="C14" s="168" t="str">
        <f>IFERROR(VLOOKUP(B14,'補助事業概要説明書(別添１)１～２'!$B$18:$C$39,2,0),"")</f>
        <v/>
      </c>
      <c r="D14" s="110"/>
      <c r="E14" s="114"/>
      <c r="F14" s="114"/>
      <c r="G14" s="169" t="str">
        <f>IF(OR(E14="",F14=""),"",IF(AND(F14&lt;4,0&lt;F14),VLOOKUP($E14,健保等級単価一覧表!$B:$D,3,FALSE),(VLOOKUP($E14,健保等級単価一覧表!$B:$D,2,FALSE))))</f>
        <v/>
      </c>
      <c r="H14" s="831"/>
      <c r="I14" s="832"/>
      <c r="J14" s="833"/>
      <c r="L14" s="146" t="s">
        <v>155</v>
      </c>
    </row>
    <row r="15" spans="1:14" s="63" customFormat="1" ht="24" customHeight="1" x14ac:dyDescent="0.15">
      <c r="A15" s="65"/>
      <c r="B15" s="110"/>
      <c r="C15" s="168" t="str">
        <f>IFERROR(VLOOKUP(B15,'補助事業概要説明書(別添１)１～２'!$B$18:$C$39,2,0),"")</f>
        <v/>
      </c>
      <c r="D15" s="110"/>
      <c r="E15" s="114"/>
      <c r="F15" s="114"/>
      <c r="G15" s="169" t="str">
        <f>IF(OR(E15="",F15=""),"",IF(AND(F15&lt;4,0&lt;F15),VLOOKUP($E15,健保等級単価一覧表!$B:$D,3,FALSE),(VLOOKUP($E15,健保等級単価一覧表!$B:$D,2,FALSE))))</f>
        <v/>
      </c>
      <c r="H15" s="831"/>
      <c r="I15" s="832"/>
      <c r="J15" s="833"/>
      <c r="L15" s="144"/>
    </row>
    <row r="16" spans="1:14" s="63" customFormat="1" ht="24" customHeight="1" x14ac:dyDescent="0.15">
      <c r="A16" s="65"/>
      <c r="B16" s="110"/>
      <c r="C16" s="168" t="str">
        <f>IFERROR(VLOOKUP(B16,'補助事業概要説明書(別添１)１～２'!$B$18:$C$39,2,0),"")</f>
        <v/>
      </c>
      <c r="D16" s="110"/>
      <c r="E16" s="114"/>
      <c r="F16" s="114"/>
      <c r="G16" s="169" t="str">
        <f>IF(OR(E16="",F16=""),"",IF(AND(F16&lt;4,0&lt;F16),VLOOKUP($E16,健保等級単価一覧表!$B:$D,3,FALSE),(VLOOKUP($E16,健保等級単価一覧表!$B:$D,2,FALSE))))</f>
        <v/>
      </c>
      <c r="H16" s="831"/>
      <c r="I16" s="832"/>
      <c r="J16" s="833"/>
      <c r="L16" s="144"/>
    </row>
    <row r="17" spans="1:12" s="63" customFormat="1" ht="24" customHeight="1" x14ac:dyDescent="0.15">
      <c r="A17" s="65"/>
      <c r="B17" s="110"/>
      <c r="C17" s="168" t="str">
        <f>IFERROR(VLOOKUP(B17,'補助事業概要説明書(別添１)１～２'!$B$18:$C$39,2,0),"")</f>
        <v/>
      </c>
      <c r="D17" s="110"/>
      <c r="E17" s="114"/>
      <c r="F17" s="114"/>
      <c r="G17" s="169" t="str">
        <f>IF(OR(E17="",F17=""),"",IF(AND(F17&lt;4,0&lt;F17),VLOOKUP($E17,健保等級単価一覧表!$B:$D,3,FALSE),(VLOOKUP($E17,健保等級単価一覧表!$B:$D,2,FALSE))))</f>
        <v/>
      </c>
      <c r="H17" s="831"/>
      <c r="I17" s="832"/>
      <c r="J17" s="833"/>
      <c r="L17" s="144"/>
    </row>
    <row r="18" spans="1:12" s="63" customFormat="1" ht="24" customHeight="1" x14ac:dyDescent="0.15">
      <c r="A18" s="65"/>
      <c r="B18" s="110"/>
      <c r="C18" s="168" t="str">
        <f>IFERROR(VLOOKUP(B18,'補助事業概要説明書(別添１)１～２'!$B$18:$C$39,2,0),"")</f>
        <v/>
      </c>
      <c r="D18" s="110"/>
      <c r="E18" s="114"/>
      <c r="F18" s="114"/>
      <c r="G18" s="169" t="str">
        <f>IF(OR(E18="",F18=""),"",IF(AND(F18&lt;4,0&lt;F18),VLOOKUP($E18,健保等級単価一覧表!$B:$D,3,FALSE),(VLOOKUP($E18,健保等級単価一覧表!$B:$D,2,FALSE))))</f>
        <v/>
      </c>
      <c r="H18" s="831"/>
      <c r="I18" s="832"/>
      <c r="J18" s="833"/>
      <c r="L18" s="144"/>
    </row>
    <row r="19" spans="1:12" s="63" customFormat="1" ht="24" customHeight="1" x14ac:dyDescent="0.15">
      <c r="A19" s="65"/>
      <c r="B19" s="110"/>
      <c r="C19" s="168" t="str">
        <f>IFERROR(VLOOKUP(B19,'補助事業概要説明書(別添１)１～２'!$B$18:$C$39,2,0),"")</f>
        <v/>
      </c>
      <c r="D19" s="110"/>
      <c r="E19" s="114"/>
      <c r="F19" s="114"/>
      <c r="G19" s="169" t="str">
        <f>IF(OR(E19="",F19=""),"",IF(AND(F19&lt;4,0&lt;F19),VLOOKUP($E19,健保等級単価一覧表!$B:$D,3,FALSE),(VLOOKUP($E19,健保等級単価一覧表!$B:$D,2,FALSE))))</f>
        <v/>
      </c>
      <c r="H19" s="831"/>
      <c r="I19" s="832"/>
      <c r="J19" s="833"/>
      <c r="L19" s="144"/>
    </row>
    <row r="20" spans="1:12" s="63" customFormat="1" ht="24" customHeight="1" x14ac:dyDescent="0.15">
      <c r="A20" s="65"/>
      <c r="B20" s="110"/>
      <c r="C20" s="168" t="str">
        <f>IFERROR(VLOOKUP(B20,'補助事業概要説明書(別添１)１～２'!$B$18:$C$39,2,0),"")</f>
        <v/>
      </c>
      <c r="D20" s="110"/>
      <c r="E20" s="114"/>
      <c r="F20" s="114"/>
      <c r="G20" s="169" t="str">
        <f>IF(OR(E20="",F20=""),"",IF(AND(F20&lt;4,0&lt;F20),VLOOKUP($E20,健保等級単価一覧表!$B:$D,3,FALSE),(VLOOKUP($E20,健保等級単価一覧表!$B:$D,2,FALSE))))</f>
        <v/>
      </c>
      <c r="H20" s="831"/>
      <c r="I20" s="832"/>
      <c r="J20" s="833"/>
      <c r="L20" s="144"/>
    </row>
    <row r="21" spans="1:12" s="63" customFormat="1" ht="24" customHeight="1" x14ac:dyDescent="0.15">
      <c r="A21" s="65"/>
      <c r="B21" s="110"/>
      <c r="C21" s="168" t="str">
        <f>IFERROR(VLOOKUP(B21,'補助事業概要説明書(別添１)１～２'!$B$18:$C$39,2,0),"")</f>
        <v/>
      </c>
      <c r="D21" s="110"/>
      <c r="E21" s="114"/>
      <c r="F21" s="114"/>
      <c r="G21" s="169" t="str">
        <f>IF(OR(E21="",F21=""),"",IF(AND(F21&lt;4,0&lt;F21),VLOOKUP($E21,健保等級単価一覧表!$B:$D,3,FALSE),(VLOOKUP($E21,健保等級単価一覧表!$B:$D,2,FALSE))))</f>
        <v/>
      </c>
      <c r="H21" s="831"/>
      <c r="I21" s="832"/>
      <c r="J21" s="833"/>
      <c r="L21" s="144"/>
    </row>
    <row r="22" spans="1:12" s="63" customFormat="1" ht="24" customHeight="1" x14ac:dyDescent="0.15">
      <c r="A22" s="65"/>
      <c r="B22" s="110"/>
      <c r="C22" s="168" t="str">
        <f>IFERROR(VLOOKUP(B22,'補助事業概要説明書(別添１)１～２'!$B$18:$C$39,2,0),"")</f>
        <v/>
      </c>
      <c r="D22" s="110"/>
      <c r="E22" s="114"/>
      <c r="F22" s="114"/>
      <c r="G22" s="169" t="str">
        <f>IF(OR(E22="",F22=""),"",IF(AND(F22&lt;4,0&lt;F22),VLOOKUP($E22,健保等級単価一覧表!$B:$D,3,FALSE),(VLOOKUP($E22,健保等級単価一覧表!$B:$D,2,FALSE))))</f>
        <v/>
      </c>
      <c r="H22" s="831"/>
      <c r="I22" s="832"/>
      <c r="J22" s="833"/>
      <c r="L22" s="144"/>
    </row>
    <row r="23" spans="1:12" ht="7.5" customHeight="1" x14ac:dyDescent="0.15">
      <c r="L23" s="143"/>
    </row>
    <row r="24" spans="1:12" ht="19.5" customHeight="1" x14ac:dyDescent="0.15">
      <c r="B24" s="23" t="s">
        <v>39</v>
      </c>
      <c r="C24" s="130"/>
      <c r="D24" s="23"/>
      <c r="E24" s="23"/>
      <c r="F24" s="23"/>
      <c r="G24" s="23"/>
      <c r="H24" s="23"/>
      <c r="I24" s="24"/>
      <c r="L24" s="143"/>
    </row>
    <row r="25" spans="1:12" ht="19.5" customHeight="1" x14ac:dyDescent="0.15">
      <c r="B25" s="844" t="s">
        <v>147</v>
      </c>
      <c r="C25" s="844"/>
      <c r="D25" s="844"/>
      <c r="E25" s="844"/>
      <c r="F25" s="844"/>
      <c r="G25" s="844"/>
      <c r="H25" s="844"/>
      <c r="L25" s="143"/>
    </row>
    <row r="26" spans="1:12" ht="19.5" customHeight="1" x14ac:dyDescent="0.15">
      <c r="B26" s="229" t="s">
        <v>254</v>
      </c>
      <c r="C26" s="130"/>
      <c r="D26" s="23"/>
      <c r="E26" s="23"/>
      <c r="F26" s="23"/>
      <c r="G26" s="23"/>
      <c r="H26" s="23"/>
      <c r="L26" s="143"/>
    </row>
    <row r="27" spans="1:12" ht="5.25" customHeight="1" x14ac:dyDescent="0.15">
      <c r="L27" s="143"/>
    </row>
    <row r="28" spans="1:12" ht="19.5" customHeight="1" x14ac:dyDescent="0.15">
      <c r="B28" s="112" t="s">
        <v>40</v>
      </c>
      <c r="C28" s="135"/>
      <c r="D28" s="112"/>
      <c r="L28" s="143"/>
    </row>
    <row r="29" spans="1:12" ht="2.25" customHeight="1" x14ac:dyDescent="0.15">
      <c r="B29" s="23"/>
      <c r="C29" s="130"/>
      <c r="D29" s="23"/>
      <c r="L29" s="143"/>
    </row>
    <row r="30" spans="1:12" ht="35.25" customHeight="1" thickBot="1" x14ac:dyDescent="0.2">
      <c r="B30" s="111" t="s">
        <v>27</v>
      </c>
      <c r="C30" s="222" t="s">
        <v>149</v>
      </c>
      <c r="D30" s="222" t="s">
        <v>150</v>
      </c>
      <c r="E30" s="111" t="s">
        <v>41</v>
      </c>
      <c r="F30" s="111" t="s">
        <v>146</v>
      </c>
      <c r="G30" s="111" t="s">
        <v>33</v>
      </c>
      <c r="H30" s="834" t="s">
        <v>145</v>
      </c>
      <c r="I30" s="834"/>
      <c r="J30" s="834"/>
      <c r="L30" s="230" t="s">
        <v>162</v>
      </c>
    </row>
    <row r="31" spans="1:12" s="63" customFormat="1" ht="24" customHeight="1" thickTop="1" x14ac:dyDescent="0.15">
      <c r="A31" s="65"/>
      <c r="B31" s="110"/>
      <c r="C31" s="167" t="str">
        <f>IFERROR(VLOOKUP(B31,'補助事業概要説明書(別添１)１～２'!$B$18:$C$39,2,0),"")</f>
        <v/>
      </c>
      <c r="D31" s="138"/>
      <c r="E31" s="113"/>
      <c r="F31" s="231" t="str">
        <f>IF(E31="","",VLOOKUP(E31,健保等級単価一覧表!$G$3:$J$52,4))</f>
        <v/>
      </c>
      <c r="G31" s="169" t="str">
        <f>IF(E31="","",VLOOKUP(E31,健保等級単価一覧表!$G$3:$J$52,3))</f>
        <v/>
      </c>
      <c r="H31" s="830"/>
      <c r="I31" s="830"/>
      <c r="J31" s="830"/>
      <c r="K31" s="14"/>
      <c r="L31" s="142" t="s">
        <v>128</v>
      </c>
    </row>
    <row r="32" spans="1:12" s="63" customFormat="1" ht="24" customHeight="1" x14ac:dyDescent="0.15">
      <c r="A32" s="65"/>
      <c r="B32" s="110"/>
      <c r="C32" s="168" t="str">
        <f>IFERROR(VLOOKUP(B32,'補助事業概要説明書(別添１)１～２'!$B$18:$C$39,2,0),"")</f>
        <v/>
      </c>
      <c r="D32" s="110"/>
      <c r="E32" s="114"/>
      <c r="F32" s="169" t="str">
        <f>IF(E32="","",VLOOKUP(E32,健保等級単価一覧表!$G$3:$J$52,4))</f>
        <v/>
      </c>
      <c r="G32" s="169" t="str">
        <f>IF(E32="","",VLOOKUP(E32,健保等級単価一覧表!$G$3:$J$52,3))</f>
        <v/>
      </c>
      <c r="H32" s="828"/>
      <c r="I32" s="828"/>
      <c r="J32" s="828"/>
      <c r="L32" s="144"/>
    </row>
    <row r="33" spans="1:12" s="63" customFormat="1" ht="24" customHeight="1" x14ac:dyDescent="0.15">
      <c r="A33" s="65"/>
      <c r="B33" s="110"/>
      <c r="C33" s="168" t="str">
        <f>IFERROR(VLOOKUP(B33,'補助事業概要説明書(別添１)１～２'!$B$18:$C$39,2,0),"")</f>
        <v/>
      </c>
      <c r="D33" s="110"/>
      <c r="E33" s="114"/>
      <c r="F33" s="169" t="str">
        <f>IF(E33="","",VLOOKUP(E33,健保等級単価一覧表!$G$3:$J$52,4))</f>
        <v/>
      </c>
      <c r="G33" s="169" t="str">
        <f>IF(E33="","",VLOOKUP(E33,健保等級単価一覧表!$G$3:$J$52,3))</f>
        <v/>
      </c>
      <c r="H33" s="828"/>
      <c r="I33" s="828"/>
      <c r="J33" s="828"/>
      <c r="L33" s="144"/>
    </row>
    <row r="34" spans="1:12" s="63" customFormat="1" ht="24" customHeight="1" x14ac:dyDescent="0.15">
      <c r="A34" s="65"/>
      <c r="B34" s="110"/>
      <c r="C34" s="168" t="str">
        <f>IFERROR(VLOOKUP(B34,'補助事業概要説明書(別添１)１～２'!$B$18:$C$39,2,0),"")</f>
        <v/>
      </c>
      <c r="D34" s="110"/>
      <c r="E34" s="114"/>
      <c r="F34" s="169" t="str">
        <f>IF(E34="","",VLOOKUP(E34,健保等級単価一覧表!$G$3:$J$52,4))</f>
        <v/>
      </c>
      <c r="G34" s="169" t="str">
        <f>IF(E34="","",VLOOKUP(E34,健保等級単価一覧表!$G$3:$J$52,3))</f>
        <v/>
      </c>
      <c r="H34" s="828"/>
      <c r="I34" s="828"/>
      <c r="J34" s="828"/>
      <c r="L34" s="144"/>
    </row>
    <row r="35" spans="1:12" s="63" customFormat="1" ht="24" customHeight="1" x14ac:dyDescent="0.15">
      <c r="A35" s="65"/>
      <c r="B35" s="110"/>
      <c r="C35" s="168" t="str">
        <f>IFERROR(VLOOKUP(B35,'補助事業概要説明書(別添１)１～２'!$B$18:$C$39,2,0),"")</f>
        <v/>
      </c>
      <c r="D35" s="110"/>
      <c r="E35" s="114"/>
      <c r="F35" s="169" t="str">
        <f>IF(E35="","",VLOOKUP(E35,健保等級単価一覧表!$G$3:$J$52,4))</f>
        <v/>
      </c>
      <c r="G35" s="169" t="str">
        <f>IF(E35="","",VLOOKUP(E35,健保等級単価一覧表!$G$3:$J$52,3))</f>
        <v/>
      </c>
      <c r="H35" s="828"/>
      <c r="I35" s="828"/>
      <c r="J35" s="828"/>
      <c r="L35" s="144"/>
    </row>
    <row r="36" spans="1:12" s="63" customFormat="1" ht="24" customHeight="1" x14ac:dyDescent="0.15">
      <c r="A36" s="65"/>
      <c r="B36" s="110"/>
      <c r="C36" s="168" t="str">
        <f>IFERROR(VLOOKUP(B36,'補助事業概要説明書(別添１)１～２'!$B$18:$C$39,2,0),"")</f>
        <v/>
      </c>
      <c r="D36" s="110"/>
      <c r="E36" s="114"/>
      <c r="F36" s="169" t="str">
        <f>IF(E36="","",VLOOKUP(E36,健保等級単価一覧表!$G$3:$J$52,4))</f>
        <v/>
      </c>
      <c r="G36" s="169" t="str">
        <f>IF(E36="","",VLOOKUP(E36,健保等級単価一覧表!$G$3:$J$52,3))</f>
        <v/>
      </c>
      <c r="H36" s="828"/>
      <c r="I36" s="828"/>
      <c r="J36" s="828"/>
      <c r="L36" s="144"/>
    </row>
    <row r="37" spans="1:12" s="63" customFormat="1" ht="24" customHeight="1" x14ac:dyDescent="0.15">
      <c r="A37" s="65"/>
      <c r="B37" s="110"/>
      <c r="C37" s="168" t="str">
        <f>IFERROR(VLOOKUP(B37,'補助事業概要説明書(別添１)１～２'!$B$18:$C$39,2,0),"")</f>
        <v/>
      </c>
      <c r="D37" s="110"/>
      <c r="E37" s="114"/>
      <c r="F37" s="169" t="str">
        <f>IF(E37="","",VLOOKUP(E37,健保等級単価一覧表!$G$3:$J$52,4))</f>
        <v/>
      </c>
      <c r="G37" s="169" t="str">
        <f>IF(E37="","",VLOOKUP(E37,健保等級単価一覧表!$G$3:$J$52,3))</f>
        <v/>
      </c>
      <c r="H37" s="828"/>
      <c r="I37" s="828"/>
      <c r="J37" s="828"/>
      <c r="L37" s="144"/>
    </row>
    <row r="38" spans="1:12" s="63" customFormat="1" ht="24" customHeight="1" x14ac:dyDescent="0.15">
      <c r="A38" s="65"/>
      <c r="B38" s="110"/>
      <c r="C38" s="168" t="str">
        <f>IFERROR(VLOOKUP(B38,'補助事業概要説明書(別添１)１～２'!$B$18:$C$39,2,0),"")</f>
        <v/>
      </c>
      <c r="D38" s="110"/>
      <c r="E38" s="114"/>
      <c r="F38" s="169" t="str">
        <f>IF(E38="","",VLOOKUP(E38,健保等級単価一覧表!$G$3:$J$52,4))</f>
        <v/>
      </c>
      <c r="G38" s="169" t="str">
        <f>IF(E38="","",VLOOKUP(E38,健保等級単価一覧表!$G$3:$J$52,3))</f>
        <v/>
      </c>
      <c r="H38" s="828"/>
      <c r="I38" s="828"/>
      <c r="J38" s="828"/>
      <c r="L38" s="144"/>
    </row>
    <row r="39" spans="1:12" s="63" customFormat="1" ht="24" customHeight="1" x14ac:dyDescent="0.15">
      <c r="A39" s="65"/>
      <c r="B39" s="110"/>
      <c r="C39" s="168" t="str">
        <f>IFERROR(VLOOKUP(B39,'補助事業概要説明書(別添１)１～２'!$B$18:$C$39,2,0),"")</f>
        <v/>
      </c>
      <c r="D39" s="110"/>
      <c r="E39" s="114"/>
      <c r="F39" s="169" t="str">
        <f>IF(E39="","",VLOOKUP(E39,健保等級単価一覧表!$G$3:$J$52,4))</f>
        <v/>
      </c>
      <c r="G39" s="169" t="str">
        <f>IF(E39="","",VLOOKUP(E39,健保等級単価一覧表!$G$3:$J$52,3))</f>
        <v/>
      </c>
      <c r="H39" s="828"/>
      <c r="I39" s="828"/>
      <c r="J39" s="828"/>
      <c r="L39" s="144"/>
    </row>
    <row r="40" spans="1:12" s="63" customFormat="1" ht="24" customHeight="1" x14ac:dyDescent="0.15">
      <c r="A40" s="65"/>
      <c r="B40" s="110"/>
      <c r="C40" s="168" t="str">
        <f>IFERROR(VLOOKUP(B40,'補助事業概要説明書(別添１)１～２'!$B$18:$C$39,2,0),"")</f>
        <v/>
      </c>
      <c r="D40" s="110"/>
      <c r="E40" s="114"/>
      <c r="F40" s="169" t="str">
        <f>IF(E40="","",VLOOKUP(E40,健保等級単価一覧表!$G$3:$J$52,4))</f>
        <v/>
      </c>
      <c r="G40" s="169" t="str">
        <f>IF(E40="","",VLOOKUP(E40,健保等級単価一覧表!$G$3:$J$52,3))</f>
        <v/>
      </c>
      <c r="H40" s="828"/>
      <c r="I40" s="828"/>
      <c r="J40" s="828"/>
      <c r="L40" s="144"/>
    </row>
    <row r="41" spans="1:12" ht="8.25" customHeight="1" x14ac:dyDescent="0.15">
      <c r="L41" s="143"/>
    </row>
    <row r="42" spans="1:12" ht="19.5" customHeight="1" x14ac:dyDescent="0.15">
      <c r="B42" s="23" t="s">
        <v>42</v>
      </c>
      <c r="C42" s="130"/>
      <c r="D42" s="23"/>
      <c r="L42" s="143"/>
    </row>
    <row r="43" spans="1:12" ht="19.5" customHeight="1" x14ac:dyDescent="0.15">
      <c r="B43" s="23" t="s">
        <v>43</v>
      </c>
      <c r="C43" s="130"/>
      <c r="D43" s="23"/>
      <c r="L43" s="143"/>
    </row>
    <row r="44" spans="1:12" ht="9" customHeight="1" x14ac:dyDescent="0.15">
      <c r="L44" s="143"/>
    </row>
    <row r="45" spans="1:12" ht="19.5" customHeight="1" x14ac:dyDescent="0.15">
      <c r="B45" s="112" t="s">
        <v>44</v>
      </c>
      <c r="C45" s="135"/>
      <c r="D45" s="112"/>
      <c r="L45" s="143"/>
    </row>
    <row r="46" spans="1:12" ht="2.25" customHeight="1" x14ac:dyDescent="0.15">
      <c r="B46" s="23"/>
      <c r="C46" s="130"/>
      <c r="D46" s="23"/>
      <c r="L46" s="143"/>
    </row>
    <row r="47" spans="1:12" ht="33" customHeight="1" thickBot="1" x14ac:dyDescent="0.2">
      <c r="B47" s="111" t="s">
        <v>27</v>
      </c>
      <c r="C47" s="584" t="s">
        <v>530</v>
      </c>
      <c r="D47" s="584" t="s">
        <v>150</v>
      </c>
      <c r="E47" s="585" t="s">
        <v>531</v>
      </c>
      <c r="F47" s="584" t="s">
        <v>532</v>
      </c>
      <c r="G47" s="111" t="s">
        <v>533</v>
      </c>
      <c r="H47" s="829" t="s">
        <v>154</v>
      </c>
      <c r="I47" s="829"/>
      <c r="J47" s="829"/>
      <c r="L47" s="230" t="s">
        <v>162</v>
      </c>
    </row>
    <row r="48" spans="1:12" ht="24" customHeight="1" thickTop="1" x14ac:dyDescent="0.15">
      <c r="A48" s="66"/>
      <c r="B48" s="110"/>
      <c r="C48" s="167" t="str">
        <f>IFERROR(VLOOKUP(B48,'補助事業概要説明書(別添１)１～２'!$B$18:$C$39,2,0),"")</f>
        <v/>
      </c>
      <c r="D48" s="138"/>
      <c r="E48" s="115"/>
      <c r="F48" s="116"/>
      <c r="G48" s="169" t="str">
        <f t="shared" ref="G48:G57" si="0">IF(F48="","",INT(E48/F48))</f>
        <v/>
      </c>
      <c r="H48" s="830"/>
      <c r="I48" s="830"/>
      <c r="J48" s="830"/>
      <c r="L48" s="143" t="s">
        <v>124</v>
      </c>
    </row>
    <row r="49" spans="1:12" ht="24" customHeight="1" x14ac:dyDescent="0.15">
      <c r="A49" s="66"/>
      <c r="B49" s="110"/>
      <c r="C49" s="168" t="str">
        <f>IFERROR(VLOOKUP(B49,'補助事業概要説明書(別添１)１～２'!$B$18:$C$39,2,0),"")</f>
        <v/>
      </c>
      <c r="D49" s="110"/>
      <c r="E49" s="115"/>
      <c r="F49" s="116"/>
      <c r="G49" s="169" t="str">
        <f t="shared" si="0"/>
        <v/>
      </c>
      <c r="H49" s="828"/>
      <c r="I49" s="828"/>
      <c r="J49" s="828"/>
      <c r="L49" s="143" t="s">
        <v>528</v>
      </c>
    </row>
    <row r="50" spans="1:12" ht="24" customHeight="1" x14ac:dyDescent="0.15">
      <c r="A50" s="66"/>
      <c r="B50" s="110"/>
      <c r="C50" s="168" t="str">
        <f>IFERROR(VLOOKUP(B50,'補助事業概要説明書(別添１)１～２'!$B$18:$C$39,2,0),"")</f>
        <v/>
      </c>
      <c r="D50" s="110"/>
      <c r="E50" s="115"/>
      <c r="F50" s="116"/>
      <c r="G50" s="169" t="str">
        <f t="shared" si="0"/>
        <v/>
      </c>
      <c r="H50" s="828"/>
      <c r="I50" s="828"/>
      <c r="J50" s="828"/>
      <c r="L50" s="143"/>
    </row>
    <row r="51" spans="1:12" ht="24" customHeight="1" x14ac:dyDescent="0.15">
      <c r="A51" s="66"/>
      <c r="B51" s="110"/>
      <c r="C51" s="168" t="str">
        <f>IFERROR(VLOOKUP(B51,'補助事業概要説明書(別添１)１～２'!$B$18:$C$39,2,0),"")</f>
        <v/>
      </c>
      <c r="D51" s="110"/>
      <c r="E51" s="115"/>
      <c r="F51" s="116"/>
      <c r="G51" s="169" t="str">
        <f t="shared" si="0"/>
        <v/>
      </c>
      <c r="H51" s="828"/>
      <c r="I51" s="828"/>
      <c r="J51" s="828"/>
      <c r="L51" s="143"/>
    </row>
    <row r="52" spans="1:12" ht="24" customHeight="1" x14ac:dyDescent="0.15">
      <c r="A52" s="66"/>
      <c r="B52" s="110"/>
      <c r="C52" s="168" t="str">
        <f>IFERROR(VLOOKUP(B52,'補助事業概要説明書(別添１)１～２'!$B$18:$C$39,2,0),"")</f>
        <v/>
      </c>
      <c r="D52" s="110"/>
      <c r="E52" s="115"/>
      <c r="F52" s="116"/>
      <c r="G52" s="169" t="str">
        <f t="shared" si="0"/>
        <v/>
      </c>
      <c r="H52" s="828"/>
      <c r="I52" s="828"/>
      <c r="J52" s="828"/>
      <c r="L52" s="143"/>
    </row>
    <row r="53" spans="1:12" ht="24" customHeight="1" x14ac:dyDescent="0.15">
      <c r="A53" s="66"/>
      <c r="B53" s="110"/>
      <c r="C53" s="168" t="str">
        <f>IFERROR(VLOOKUP(B53,'補助事業概要説明書(別添１)１～２'!$B$18:$C$39,2,0),"")</f>
        <v/>
      </c>
      <c r="D53" s="110"/>
      <c r="E53" s="115"/>
      <c r="F53" s="116"/>
      <c r="G53" s="169" t="str">
        <f t="shared" si="0"/>
        <v/>
      </c>
      <c r="H53" s="828"/>
      <c r="I53" s="828"/>
      <c r="J53" s="828"/>
      <c r="L53" s="143"/>
    </row>
    <row r="54" spans="1:12" ht="24" customHeight="1" x14ac:dyDescent="0.15">
      <c r="A54" s="66"/>
      <c r="B54" s="110"/>
      <c r="C54" s="168" t="str">
        <f>IFERROR(VLOOKUP(B54,'補助事業概要説明書(別添１)１～２'!$B$18:$C$39,2,0),"")</f>
        <v/>
      </c>
      <c r="D54" s="110"/>
      <c r="E54" s="115"/>
      <c r="F54" s="116"/>
      <c r="G54" s="169" t="str">
        <f t="shared" si="0"/>
        <v/>
      </c>
      <c r="H54" s="828"/>
      <c r="I54" s="828"/>
      <c r="J54" s="828"/>
      <c r="L54" s="143"/>
    </row>
    <row r="55" spans="1:12" ht="24" customHeight="1" x14ac:dyDescent="0.15">
      <c r="A55" s="66"/>
      <c r="B55" s="110"/>
      <c r="C55" s="168" t="str">
        <f>IFERROR(VLOOKUP(B55,'補助事業概要説明書(別添１)１～２'!$B$18:$C$39,2,0),"")</f>
        <v/>
      </c>
      <c r="D55" s="110"/>
      <c r="E55" s="115"/>
      <c r="F55" s="116"/>
      <c r="G55" s="169" t="str">
        <f t="shared" si="0"/>
        <v/>
      </c>
      <c r="H55" s="828"/>
      <c r="I55" s="828"/>
      <c r="J55" s="828"/>
      <c r="L55" s="143"/>
    </row>
    <row r="56" spans="1:12" ht="24" customHeight="1" x14ac:dyDescent="0.15">
      <c r="A56" s="66"/>
      <c r="B56" s="110"/>
      <c r="C56" s="168" t="str">
        <f>IFERROR(VLOOKUP(B56,'補助事業概要説明書(別添１)１～２'!$B$18:$C$39,2,0),"")</f>
        <v/>
      </c>
      <c r="D56" s="110"/>
      <c r="E56" s="115"/>
      <c r="F56" s="116"/>
      <c r="G56" s="169" t="str">
        <f t="shared" si="0"/>
        <v/>
      </c>
      <c r="H56" s="828"/>
      <c r="I56" s="828"/>
      <c r="J56" s="828"/>
      <c r="L56" s="143"/>
    </row>
    <row r="57" spans="1:12" ht="24" customHeight="1" x14ac:dyDescent="0.15">
      <c r="A57" s="66"/>
      <c r="B57" s="110"/>
      <c r="C57" s="168" t="str">
        <f>IFERROR(VLOOKUP(B57,'補助事業概要説明書(別添１)１～２'!$B$18:$C$39,2,0),"")</f>
        <v/>
      </c>
      <c r="D57" s="110"/>
      <c r="E57" s="115"/>
      <c r="F57" s="116"/>
      <c r="G57" s="169" t="str">
        <f t="shared" si="0"/>
        <v/>
      </c>
      <c r="H57" s="828"/>
      <c r="I57" s="828"/>
      <c r="J57" s="828"/>
      <c r="L57" s="145"/>
    </row>
    <row r="59" spans="1:12" s="600" customFormat="1" ht="21.75" customHeight="1" x14ac:dyDescent="0.15">
      <c r="B59" s="838" t="s">
        <v>544</v>
      </c>
      <c r="C59" s="838"/>
      <c r="D59" s="838"/>
      <c r="E59" s="838"/>
      <c r="F59" s="838"/>
      <c r="G59" s="838"/>
      <c r="H59" s="838"/>
      <c r="I59" s="838"/>
      <c r="J59" s="838"/>
      <c r="L59" s="582"/>
    </row>
    <row r="60" spans="1:12" s="600" customFormat="1" ht="21.75" customHeight="1" x14ac:dyDescent="0.15">
      <c r="B60" s="838" t="s">
        <v>546</v>
      </c>
      <c r="C60" s="838"/>
      <c r="D60" s="838"/>
      <c r="E60" s="838"/>
      <c r="F60" s="838"/>
      <c r="G60" s="838"/>
      <c r="H60" s="838"/>
      <c r="I60" s="838"/>
      <c r="J60" s="838"/>
      <c r="L60" s="582"/>
    </row>
    <row r="61" spans="1:12" s="600" customFormat="1" ht="21.75" customHeight="1" x14ac:dyDescent="0.15">
      <c r="A61" s="601"/>
      <c r="B61" s="582" t="s">
        <v>547</v>
      </c>
      <c r="C61" s="583"/>
      <c r="D61" s="582"/>
      <c r="E61" s="582"/>
      <c r="F61" s="582"/>
      <c r="G61" s="582"/>
      <c r="H61" s="582"/>
      <c r="I61" s="582"/>
      <c r="J61" s="582"/>
      <c r="L61" s="582"/>
    </row>
    <row r="62" spans="1:12" s="600" customFormat="1" ht="21.75" customHeight="1" x14ac:dyDescent="0.15">
      <c r="B62" s="582" t="s">
        <v>548</v>
      </c>
      <c r="C62" s="583"/>
      <c r="D62" s="582"/>
      <c r="E62" s="582"/>
      <c r="F62" s="582"/>
      <c r="G62" s="582"/>
      <c r="H62" s="582"/>
      <c r="I62" s="582"/>
      <c r="J62" s="582"/>
      <c r="L62" s="582"/>
    </row>
    <row r="63" spans="1:12" s="600" customFormat="1" ht="21.75" customHeight="1" x14ac:dyDescent="0.15">
      <c r="A63" s="601"/>
      <c r="B63" s="582" t="s">
        <v>529</v>
      </c>
      <c r="C63" s="583"/>
      <c r="D63" s="582"/>
      <c r="E63" s="582"/>
      <c r="F63" s="582"/>
      <c r="G63" s="582"/>
      <c r="H63" s="582"/>
      <c r="I63" s="582"/>
      <c r="J63" s="582"/>
      <c r="L63" s="582"/>
    </row>
    <row r="64" spans="1:12" ht="29.25" customHeight="1" x14ac:dyDescent="0.15">
      <c r="A64" s="64"/>
      <c r="B64" s="23"/>
      <c r="C64" s="130"/>
      <c r="D64" s="23"/>
      <c r="E64" s="23"/>
      <c r="F64" s="23"/>
      <c r="G64" s="23"/>
      <c r="H64" s="23"/>
      <c r="I64" s="23"/>
      <c r="J64" s="23"/>
    </row>
    <row r="65" spans="1:12" x14ac:dyDescent="0.15">
      <c r="A65" s="64"/>
      <c r="B65" s="582" t="s">
        <v>545</v>
      </c>
      <c r="E65" s="23"/>
      <c r="F65" s="23"/>
      <c r="G65" s="23"/>
      <c r="H65" s="23"/>
      <c r="I65" s="23"/>
      <c r="J65" s="23"/>
    </row>
    <row r="66" spans="1:12" x14ac:dyDescent="0.15">
      <c r="A66" s="64"/>
      <c r="B66" s="23"/>
      <c r="C66" s="130"/>
      <c r="D66" s="23"/>
      <c r="E66" s="23"/>
      <c r="F66" s="23"/>
      <c r="G66" s="23"/>
      <c r="H66" s="23"/>
      <c r="I66" s="23"/>
      <c r="J66" s="23"/>
    </row>
    <row r="67" spans="1:12" ht="17.25" x14ac:dyDescent="0.15">
      <c r="B67" s="25"/>
      <c r="C67" s="132"/>
      <c r="D67" s="25"/>
      <c r="E67" s="25"/>
      <c r="F67" s="25"/>
      <c r="G67" s="25"/>
      <c r="H67" s="25"/>
      <c r="I67" s="25"/>
      <c r="J67" s="25"/>
    </row>
    <row r="68" spans="1:12" ht="17.25" x14ac:dyDescent="0.2">
      <c r="B68" s="25"/>
      <c r="C68" s="132"/>
      <c r="D68" s="25"/>
      <c r="E68" s="26"/>
      <c r="F68" s="26"/>
      <c r="G68" s="26"/>
      <c r="H68" s="17"/>
      <c r="I68" s="17"/>
      <c r="J68" s="25"/>
    </row>
    <row r="69" spans="1:12" ht="32.25" customHeight="1" x14ac:dyDescent="0.15">
      <c r="E69" s="64"/>
      <c r="F69" s="64"/>
    </row>
    <row r="70" spans="1:12" s="16" customFormat="1" ht="3" customHeight="1" x14ac:dyDescent="0.15">
      <c r="C70" s="136"/>
      <c r="E70" s="27"/>
      <c r="F70" s="27"/>
      <c r="L70" s="121"/>
    </row>
    <row r="71" spans="1:12" ht="32.25" customHeight="1" x14ac:dyDescent="0.15"/>
    <row r="72" spans="1:12" s="16" customFormat="1" ht="3" customHeight="1" x14ac:dyDescent="0.15">
      <c r="C72" s="136"/>
      <c r="L72" s="121"/>
    </row>
    <row r="73" spans="1:12" ht="32.25" customHeight="1" x14ac:dyDescent="0.15"/>
    <row r="75" spans="1:12" ht="17.25" x14ac:dyDescent="0.15">
      <c r="B75" s="28"/>
      <c r="C75" s="137"/>
      <c r="D75" s="28"/>
    </row>
  </sheetData>
  <sheetProtection algorithmName="SHA-512" hashValue="3L8xmIXsP3uT+uYv/xpnVv+UB52aEEv/+bo45kQz/5XAZfTfOlES7wWNU8btYFhT0REomSSjD84o7FiYBs2bpA==" saltValue="wQ10aSzAVQYax3aod8gBoQ==" spinCount="100000" sheet="1" objects="1" insertColumns="0" insertRows="0" deleteColumns="0" deleteRows="0"/>
  <mergeCells count="43">
    <mergeCell ref="B60:J60"/>
    <mergeCell ref="H35:J35"/>
    <mergeCell ref="H33:J33"/>
    <mergeCell ref="I5:J5"/>
    <mergeCell ref="B3:J3"/>
    <mergeCell ref="H32:J32"/>
    <mergeCell ref="G9:H9"/>
    <mergeCell ref="J8:J9"/>
    <mergeCell ref="H16:J16"/>
    <mergeCell ref="H17:J17"/>
    <mergeCell ref="H18:J18"/>
    <mergeCell ref="B59:J59"/>
    <mergeCell ref="B25:H25"/>
    <mergeCell ref="I7:J7"/>
    <mergeCell ref="I6:J6"/>
    <mergeCell ref="H12:J12"/>
    <mergeCell ref="H13:J13"/>
    <mergeCell ref="H14:J14"/>
    <mergeCell ref="H15:J15"/>
    <mergeCell ref="H19:J19"/>
    <mergeCell ref="H20:J20"/>
    <mergeCell ref="H21:J21"/>
    <mergeCell ref="H22:J22"/>
    <mergeCell ref="H30:J30"/>
    <mergeCell ref="H37:J37"/>
    <mergeCell ref="H38:J38"/>
    <mergeCell ref="H31:J31"/>
    <mergeCell ref="L8:L10"/>
    <mergeCell ref="H57:J57"/>
    <mergeCell ref="H47:J47"/>
    <mergeCell ref="H48:J48"/>
    <mergeCell ref="H49:J49"/>
    <mergeCell ref="H50:J50"/>
    <mergeCell ref="H54:J54"/>
    <mergeCell ref="H51:J51"/>
    <mergeCell ref="H52:J52"/>
    <mergeCell ref="H53:J53"/>
    <mergeCell ref="H36:J36"/>
    <mergeCell ref="H39:J39"/>
    <mergeCell ref="H40:J40"/>
    <mergeCell ref="H55:J55"/>
    <mergeCell ref="H56:J56"/>
    <mergeCell ref="H34:J34"/>
  </mergeCells>
  <phoneticPr fontId="1"/>
  <conditionalFormatting sqref="I7:J7 D13:F22 H13:J22 D31:E40 H31:J40 H48:J57 B13:B22 B31:B40 B48:B57 D48:F57">
    <cfRule type="cellIs" dxfId="692" priority="5" operator="equal">
      <formula>""</formula>
    </cfRule>
  </conditionalFormatting>
  <conditionalFormatting sqref="I6:J6">
    <cfRule type="cellIs" dxfId="691" priority="2" operator="equal">
      <formula>""</formula>
    </cfRule>
  </conditionalFormatting>
  <conditionalFormatting sqref="I5:J5">
    <cfRule type="cellIs" dxfId="690" priority="1" operator="equal">
      <formula>""</formula>
    </cfRule>
  </conditionalFormatting>
  <dataValidations count="5">
    <dataValidation type="whole" imeMode="off" operator="greaterThanOrEqual" allowBlank="1" showInputMessage="1" showErrorMessage="1" sqref="E31:E40 E48:E57 E13:F22" xr:uid="{00000000-0002-0000-0500-000000000000}">
      <formula1>0</formula1>
    </dataValidation>
    <dataValidation imeMode="halfAlpha" allowBlank="1" showInputMessage="1" showErrorMessage="1" sqref="G48:G57 G13:G22 G31:G40" xr:uid="{00000000-0002-0000-0500-000002000000}"/>
    <dataValidation type="decimal" imeMode="off" operator="greaterThanOrEqual" allowBlank="1" showInputMessage="1" showErrorMessage="1" sqref="F48:F57" xr:uid="{00000000-0002-0000-0500-000003000000}">
      <formula1>0</formula1>
    </dataValidation>
    <dataValidation type="list" allowBlank="1" showInputMessage="1" showErrorMessage="1" prompt="事務補助員の場合のみ選択" sqref="D31:D40 D48:D57 D13:D22" xr:uid="{00000000-0002-0000-0500-000004000000}">
      <formula1>IF(C13="事務補助員",INDIRECT("雇用区分"),$M$1)</formula1>
    </dataValidation>
    <dataValidation type="list" allowBlank="1" showInputMessage="1" showErrorMessage="1" sqref="B13:B22 B31:B40 B48:B57" xr:uid="{2686EC44-12F3-4835-B783-7C0C860E49DD}">
      <formula1>INDIRECT("担当者名")</formula1>
    </dataValidation>
  </dataValidations>
  <pageMargins left="0.7" right="0.7"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00B3-824C-43EA-8FF0-B9387050EA5E}">
  <sheetPr codeName="Sheet9">
    <tabColor theme="8" tint="0.39997558519241921"/>
    <pageSetUpPr fitToPage="1"/>
  </sheetPr>
  <dimension ref="A1:V421"/>
  <sheetViews>
    <sheetView showGridLines="0" zoomScale="55" zoomScaleNormal="55" zoomScaleSheetLayoutView="55" workbookViewId="0"/>
  </sheetViews>
  <sheetFormatPr defaultColWidth="9" defaultRowHeight="17.25" x14ac:dyDescent="0.15"/>
  <cols>
    <col min="1" max="1" width="7.375" style="503" customWidth="1"/>
    <col min="2" max="2" width="24.625" style="88" customWidth="1"/>
    <col min="3" max="11" width="24.625" style="242" customWidth="1"/>
    <col min="12" max="12" width="12" style="88" customWidth="1"/>
    <col min="13" max="13" width="160.625" style="533" customWidth="1"/>
    <col min="14" max="16" width="10.75" style="538" customWidth="1"/>
    <col min="17" max="17" width="10.75" style="568" customWidth="1"/>
    <col min="18" max="21" width="17" style="568" customWidth="1"/>
    <col min="22" max="22" width="17" style="88" customWidth="1"/>
    <col min="23" max="16384" width="9" style="88"/>
  </cols>
  <sheetData>
    <row r="1" spans="1:21" s="471" customFormat="1" ht="62.25" customHeight="1" x14ac:dyDescent="0.15">
      <c r="A1" s="622"/>
      <c r="C1" s="472"/>
      <c r="D1" s="472"/>
      <c r="E1" s="472"/>
      <c r="F1" s="472"/>
      <c r="G1" s="261"/>
      <c r="H1" s="472"/>
      <c r="I1" s="472"/>
      <c r="J1" s="472"/>
      <c r="K1" s="472"/>
      <c r="M1" s="117"/>
      <c r="N1" s="473"/>
      <c r="O1" s="473"/>
      <c r="P1" s="473"/>
      <c r="Q1" s="474"/>
      <c r="R1" s="474"/>
      <c r="S1" s="474"/>
      <c r="T1" s="474"/>
      <c r="U1" s="474"/>
    </row>
    <row r="2" spans="1:21" s="471" customFormat="1" ht="22.5" customHeight="1" x14ac:dyDescent="0.15">
      <c r="A2" s="470"/>
      <c r="B2" s="475" t="s">
        <v>198</v>
      </c>
      <c r="C2" s="472"/>
      <c r="D2" s="472"/>
      <c r="E2" s="472"/>
      <c r="F2" s="472"/>
      <c r="G2" s="885" t="s">
        <v>223</v>
      </c>
      <c r="H2" s="886"/>
      <c r="I2" s="886"/>
      <c r="J2" s="886"/>
      <c r="K2" s="887"/>
      <c r="L2" s="87"/>
      <c r="M2" s="586"/>
      <c r="N2" s="473"/>
      <c r="O2" s="473"/>
      <c r="P2" s="473"/>
      <c r="Q2" s="474"/>
      <c r="R2" s="474"/>
      <c r="S2" s="474"/>
      <c r="T2" s="474"/>
      <c r="U2" s="474"/>
    </row>
    <row r="3" spans="1:21" s="471" customFormat="1" ht="30" customHeight="1" x14ac:dyDescent="0.15">
      <c r="A3" s="476"/>
      <c r="B3" s="888" t="s">
        <v>31</v>
      </c>
      <c r="C3" s="888"/>
      <c r="D3" s="477"/>
      <c r="E3" s="477"/>
      <c r="F3" s="477"/>
      <c r="G3" s="889">
        <f>'補助事業概要説明書(別添１)１～２'!$E$6</f>
        <v>0</v>
      </c>
      <c r="H3" s="890"/>
      <c r="I3" s="890"/>
      <c r="J3" s="890"/>
      <c r="K3" s="891"/>
      <c r="M3" s="870"/>
      <c r="N3" s="473"/>
      <c r="O3" s="473"/>
      <c r="P3" s="473"/>
      <c r="Q3" s="474"/>
      <c r="R3" s="474"/>
      <c r="S3" s="474"/>
      <c r="T3" s="474"/>
      <c r="U3" s="474"/>
    </row>
    <row r="4" spans="1:21" s="471" customFormat="1" ht="25.5" customHeight="1" x14ac:dyDescent="0.15">
      <c r="A4" s="476"/>
      <c r="B4" s="888"/>
      <c r="C4" s="888"/>
      <c r="D4" s="478"/>
      <c r="E4" s="478"/>
      <c r="F4" s="478"/>
      <c r="G4" s="472"/>
      <c r="H4" s="472"/>
      <c r="I4" s="472"/>
      <c r="J4" s="472"/>
      <c r="M4" s="870"/>
      <c r="N4" s="473"/>
      <c r="O4" s="474" t="s">
        <v>257</v>
      </c>
      <c r="P4" s="474"/>
      <c r="Q4" s="474"/>
      <c r="R4" s="474"/>
      <c r="S4" s="474"/>
      <c r="T4" s="474"/>
      <c r="U4" s="474"/>
    </row>
    <row r="5" spans="1:21" s="471" customFormat="1" ht="37.5" customHeight="1" thickBot="1" x14ac:dyDescent="0.2">
      <c r="A5" s="476"/>
      <c r="B5" s="479"/>
      <c r="C5" s="479"/>
      <c r="D5" s="479"/>
      <c r="E5" s="479"/>
      <c r="F5" s="479"/>
      <c r="G5" s="871" t="s">
        <v>132</v>
      </c>
      <c r="H5" s="872"/>
      <c r="I5" s="873" t="str">
        <f>IF(OR($G$6="消費税の扱いを選択してください",G6=""),"",IF($G$6="消費税を補助対象に含めない","※ 全ての金額を税抜単価"&amp;CHAR(10)&amp;"　　で作成すること","※ 全ての金額を税込単価"&amp;CHAR(10)&amp;"　　で作成すること"))</f>
        <v/>
      </c>
      <c r="J5" s="873"/>
      <c r="K5" s="873"/>
      <c r="M5" s="874"/>
      <c r="N5" s="473"/>
      <c r="O5" s="474" t="s">
        <v>258</v>
      </c>
      <c r="P5" s="474"/>
      <c r="Q5" s="474"/>
      <c r="R5" s="474"/>
      <c r="S5" s="474"/>
      <c r="T5" s="474"/>
      <c r="U5" s="474"/>
    </row>
    <row r="6" spans="1:21" s="471" customFormat="1" ht="37.5" customHeight="1" thickBot="1" x14ac:dyDescent="0.2">
      <c r="A6" s="476"/>
      <c r="B6" s="877" t="s">
        <v>566</v>
      </c>
      <c r="C6" s="877"/>
      <c r="D6" s="877"/>
      <c r="E6" s="877"/>
      <c r="F6" s="877"/>
      <c r="G6" s="875"/>
      <c r="H6" s="876"/>
      <c r="I6" s="873"/>
      <c r="J6" s="873"/>
      <c r="K6" s="873"/>
      <c r="M6" s="874"/>
      <c r="N6" s="473"/>
      <c r="O6" s="474" t="s">
        <v>259</v>
      </c>
      <c r="P6" s="474"/>
      <c r="Q6" s="474"/>
      <c r="R6" s="474"/>
      <c r="S6" s="474"/>
      <c r="T6" s="474"/>
      <c r="U6" s="474"/>
    </row>
    <row r="7" spans="1:21" s="471" customFormat="1" ht="49.5" customHeight="1" x14ac:dyDescent="0.15">
      <c r="A7" s="476"/>
      <c r="B7" s="877"/>
      <c r="C7" s="877"/>
      <c r="D7" s="877"/>
      <c r="E7" s="877"/>
      <c r="F7" s="877"/>
      <c r="G7" s="878" t="str">
        <f>IF(AND(G6="消費税を補助対象に含める",G9=""),"事業者の属性を選択してください"&amp;CHAR(10)&amp;"↓↓↓↓","")</f>
        <v/>
      </c>
      <c r="H7" s="878"/>
      <c r="I7" s="878"/>
      <c r="J7" s="878"/>
      <c r="K7" s="878"/>
      <c r="L7" s="480"/>
      <c r="M7" s="874"/>
      <c r="N7" s="473"/>
      <c r="O7" s="467" t="s">
        <v>260</v>
      </c>
      <c r="P7" s="474"/>
      <c r="Q7" s="474"/>
      <c r="R7" s="474"/>
      <c r="S7" s="474"/>
      <c r="T7" s="474"/>
      <c r="U7" s="474"/>
    </row>
    <row r="8" spans="1:21" s="471" customFormat="1" ht="37.5" customHeight="1" x14ac:dyDescent="0.15">
      <c r="A8" s="476"/>
      <c r="B8" s="479"/>
      <c r="C8" s="479"/>
      <c r="D8" s="479"/>
      <c r="E8" s="479"/>
      <c r="F8" s="479"/>
      <c r="G8" s="879" t="s">
        <v>263</v>
      </c>
      <c r="H8" s="880"/>
      <c r="I8" s="880"/>
      <c r="J8" s="880"/>
      <c r="K8" s="881"/>
      <c r="M8" s="874"/>
      <c r="N8" s="473"/>
      <c r="O8" s="474" t="s">
        <v>261</v>
      </c>
      <c r="P8" s="474"/>
      <c r="Q8" s="474"/>
      <c r="R8" s="474"/>
      <c r="S8" s="474"/>
      <c r="T8" s="474"/>
      <c r="U8" s="474"/>
    </row>
    <row r="9" spans="1:21" s="471" customFormat="1" ht="37.5" customHeight="1" x14ac:dyDescent="0.15">
      <c r="A9" s="470"/>
      <c r="B9" s="479"/>
      <c r="C9" s="479"/>
      <c r="D9" s="479"/>
      <c r="E9" s="479"/>
      <c r="F9" s="479"/>
      <c r="G9" s="882"/>
      <c r="H9" s="883"/>
      <c r="I9" s="883"/>
      <c r="J9" s="883"/>
      <c r="K9" s="884"/>
      <c r="M9" s="874"/>
      <c r="N9" s="473"/>
      <c r="O9" s="474" t="s">
        <v>262</v>
      </c>
      <c r="P9" s="474"/>
      <c r="Q9" s="474"/>
      <c r="R9" s="474"/>
      <c r="S9" s="474"/>
      <c r="T9" s="474"/>
      <c r="U9" s="474"/>
    </row>
    <row r="10" spans="1:21" s="89" customFormat="1" ht="62.25" customHeight="1" x14ac:dyDescent="0.15">
      <c r="A10" s="481"/>
      <c r="B10" s="482" t="s">
        <v>488</v>
      </c>
      <c r="C10" s="262"/>
      <c r="D10" s="262"/>
      <c r="E10" s="262"/>
      <c r="F10" s="262"/>
      <c r="G10" s="263"/>
      <c r="H10" s="483"/>
      <c r="I10" s="484"/>
      <c r="J10" s="88"/>
      <c r="K10" s="88"/>
      <c r="L10" s="139"/>
      <c r="M10" s="109"/>
      <c r="N10" s="485"/>
      <c r="O10" s="485" t="s">
        <v>497</v>
      </c>
      <c r="P10" s="485"/>
      <c r="Q10" s="486"/>
      <c r="R10" s="486"/>
      <c r="S10" s="486"/>
      <c r="T10" s="486"/>
      <c r="U10" s="486"/>
    </row>
    <row r="11" spans="1:21" s="490" customFormat="1" ht="39.950000000000003" customHeight="1" x14ac:dyDescent="0.15">
      <c r="A11" s="487"/>
      <c r="B11" s="906" t="s">
        <v>195</v>
      </c>
      <c r="C11" s="860" t="str">
        <f>IF(E11&gt;=1,'補助事業概要説明書(別添１)１～２'!$E$14,"")</f>
        <v/>
      </c>
      <c r="D11" s="488" t="s">
        <v>404</v>
      </c>
      <c r="E11" s="869">
        <f>G18+G19+H25+H26</f>
        <v>0</v>
      </c>
      <c r="F11" s="488" t="s">
        <v>381</v>
      </c>
      <c r="G11" s="869">
        <f>I18+I19+J25+J26</f>
        <v>0</v>
      </c>
      <c r="H11" s="489" t="s">
        <v>382</v>
      </c>
      <c r="I11" s="869">
        <f>F19+G26</f>
        <v>0</v>
      </c>
      <c r="L11" s="487"/>
      <c r="N11" s="491"/>
      <c r="O11" s="491"/>
      <c r="P11" s="491"/>
      <c r="Q11" s="491"/>
      <c r="R11" s="491"/>
      <c r="S11" s="491"/>
      <c r="T11" s="491"/>
      <c r="U11" s="491"/>
    </row>
    <row r="12" spans="1:21" s="490" customFormat="1" x14ac:dyDescent="0.15">
      <c r="A12" s="487"/>
      <c r="B12" s="906"/>
      <c r="C12" s="860"/>
      <c r="D12" s="492" t="str">
        <f>IF($G$6="","-",IF($G$6="消費税を補助対象に含めない","（税抜）","（税込）"))</f>
        <v>-</v>
      </c>
      <c r="E12" s="869"/>
      <c r="F12" s="492" t="str">
        <f>IF($G$6="","-",IF($G$6="消費税を補助対象に含めない","（税抜）","（税込）"))</f>
        <v>-</v>
      </c>
      <c r="G12" s="869"/>
      <c r="H12" s="493" t="str">
        <f>IF($G$6="","-",IF($G$6="消費税を補助対象に含めない","（税抜）","（税込）"))</f>
        <v>-</v>
      </c>
      <c r="I12" s="869"/>
      <c r="L12" s="487"/>
      <c r="N12" s="491"/>
      <c r="O12" s="491"/>
      <c r="P12" s="491"/>
      <c r="Q12" s="491"/>
      <c r="R12" s="491"/>
      <c r="S12" s="491"/>
      <c r="T12" s="491"/>
      <c r="U12" s="491"/>
    </row>
    <row r="13" spans="1:21" s="490" customFormat="1" ht="30" customHeight="1" x14ac:dyDescent="0.15">
      <c r="A13" s="487"/>
      <c r="B13" s="494" t="s">
        <v>365</v>
      </c>
      <c r="G13" s="487"/>
      <c r="H13" s="487"/>
      <c r="I13" s="487"/>
      <c r="N13" s="491"/>
      <c r="O13" s="491"/>
      <c r="P13" s="491"/>
      <c r="Q13" s="491"/>
      <c r="R13" s="491"/>
      <c r="S13" s="491"/>
      <c r="T13" s="491"/>
      <c r="U13" s="491"/>
    </row>
    <row r="14" spans="1:21" s="490" customFormat="1" ht="39.950000000000003" customHeight="1" x14ac:dyDescent="0.15">
      <c r="A14" s="487"/>
      <c r="B14" s="907" t="s">
        <v>349</v>
      </c>
      <c r="C14" s="495" t="s">
        <v>399</v>
      </c>
      <c r="D14" s="495" t="s">
        <v>400</v>
      </c>
      <c r="G14" s="487"/>
      <c r="H14" s="487"/>
      <c r="I14" s="487"/>
      <c r="N14" s="491"/>
      <c r="O14" s="491" t="s">
        <v>478</v>
      </c>
      <c r="P14" s="496"/>
      <c r="Q14" s="491" t="s">
        <v>479</v>
      </c>
      <c r="R14" s="491" t="s">
        <v>480</v>
      </c>
      <c r="S14" s="491"/>
      <c r="T14" s="491" t="s">
        <v>330</v>
      </c>
      <c r="U14" s="491"/>
    </row>
    <row r="15" spans="1:21" s="490" customFormat="1" ht="39.950000000000003" customHeight="1" x14ac:dyDescent="0.15">
      <c r="A15" s="487"/>
      <c r="B15" s="908"/>
      <c r="C15" s="570"/>
      <c r="D15" s="570"/>
      <c r="E15" s="497"/>
      <c r="F15" s="117"/>
      <c r="G15" s="487"/>
      <c r="H15" s="487"/>
      <c r="I15" s="487"/>
      <c r="N15" s="491"/>
      <c r="O15" s="498" t="str">
        <f>$C$11</f>
        <v/>
      </c>
      <c r="P15" s="498" t="s">
        <v>481</v>
      </c>
      <c r="Q15" s="491">
        <f>1*C15*(C18+C19)</f>
        <v>0</v>
      </c>
      <c r="R15" s="491">
        <f>2*D15*(C18+C19)</f>
        <v>0</v>
      </c>
      <c r="S15" s="491"/>
      <c r="T15" s="491">
        <f>SUM(Q15:R15)</f>
        <v>0</v>
      </c>
      <c r="U15" s="491"/>
    </row>
    <row r="16" spans="1:21" s="490" customFormat="1" ht="39.950000000000003" customHeight="1" x14ac:dyDescent="0.15">
      <c r="A16" s="487"/>
      <c r="B16" s="907"/>
      <c r="C16" s="910" t="s">
        <v>401</v>
      </c>
      <c r="D16" s="910" t="s">
        <v>383</v>
      </c>
      <c r="E16" s="499" t="s">
        <v>402</v>
      </c>
      <c r="F16" s="489" t="s">
        <v>384</v>
      </c>
      <c r="G16" s="499" t="s">
        <v>403</v>
      </c>
      <c r="H16" s="578" t="s">
        <v>506</v>
      </c>
      <c r="I16" s="499" t="s">
        <v>385</v>
      </c>
      <c r="K16" s="497"/>
      <c r="L16" s="487"/>
      <c r="M16" s="487"/>
      <c r="N16" s="491"/>
      <c r="O16" s="491"/>
      <c r="P16" s="491"/>
      <c r="Q16" s="491"/>
      <c r="R16" s="491"/>
      <c r="S16" s="491"/>
      <c r="T16" s="491"/>
      <c r="U16" s="491"/>
    </row>
    <row r="17" spans="1:21" s="490" customFormat="1" ht="20.100000000000001" customHeight="1" x14ac:dyDescent="0.15">
      <c r="A17" s="487"/>
      <c r="B17" s="908"/>
      <c r="C17" s="911"/>
      <c r="D17" s="911"/>
      <c r="E17" s="500" t="str">
        <f>IF($G$6="","-",IF($G$6="消費税を補助対象に含めない","（税抜）","（税込）"))</f>
        <v>-</v>
      </c>
      <c r="F17" s="493" t="str">
        <f>IF($G$6="","-",IF($G$6="消費税を補助対象に含めない","（税抜）","（税込）"))</f>
        <v>-</v>
      </c>
      <c r="G17" s="500" t="str">
        <f>IF($G$6="","-",IF($G$6="消費税を補助対象に含めない","（税抜）","（税込）"))</f>
        <v>-</v>
      </c>
      <c r="H17" s="500" t="str">
        <f>IF($G$6="","-",IF($G$6="消費税を補助対象に含めない","（税抜）","（税込）"))</f>
        <v>-</v>
      </c>
      <c r="I17" s="500" t="str">
        <f>IF($G$6="","-",IF($G$6="消費税を補助対象に含めない","（税抜）","（税込）"))</f>
        <v>-</v>
      </c>
      <c r="K17" s="497"/>
      <c r="L17" s="487"/>
      <c r="M17" s="487"/>
      <c r="N17" s="491"/>
      <c r="O17" s="491"/>
      <c r="P17" s="491"/>
      <c r="Q17" s="491"/>
      <c r="R17" s="491"/>
      <c r="S17" s="491"/>
      <c r="T17" s="491"/>
      <c r="U17" s="491"/>
    </row>
    <row r="18" spans="1:21" s="490" customFormat="1" ht="39.950000000000003" customHeight="1" x14ac:dyDescent="0.15">
      <c r="A18" s="487"/>
      <c r="B18" s="495" t="s">
        <v>542</v>
      </c>
      <c r="C18" s="571"/>
      <c r="D18" s="571"/>
      <c r="E18" s="314">
        <f>IF($G$6="消費税を補助対象に含めない",(C18*D18*C15*1*8000)+(C18*D18*D15*2*8000),(C18*D18*C15*1*8800)+(C18*D18*D15*2*8800))</f>
        <v>0</v>
      </c>
      <c r="F18" s="315"/>
      <c r="G18" s="314">
        <f>E18</f>
        <v>0</v>
      </c>
      <c r="H18" s="316"/>
      <c r="I18" s="323">
        <f>(H18*C18*C15*1)+(H18*C18*D15*2)</f>
        <v>0</v>
      </c>
      <c r="K18" s="497"/>
      <c r="L18" s="487"/>
      <c r="M18" s="487"/>
      <c r="N18" s="491"/>
      <c r="O18" s="491"/>
      <c r="P18" s="491"/>
      <c r="Q18" s="491"/>
      <c r="R18" s="491"/>
      <c r="S18" s="491"/>
      <c r="T18" s="491"/>
      <c r="U18" s="491"/>
    </row>
    <row r="19" spans="1:21" s="490" customFormat="1" ht="39.950000000000003" customHeight="1" x14ac:dyDescent="0.15">
      <c r="A19" s="487"/>
      <c r="B19" s="495" t="s">
        <v>193</v>
      </c>
      <c r="C19" s="571"/>
      <c r="D19" s="315"/>
      <c r="E19" s="314">
        <f>IF($G$6="消費税を補助対象に含めない",92000*C15+140000*D15,101200*C15+154000*D15)</f>
        <v>0</v>
      </c>
      <c r="F19" s="314">
        <f>E19*0.1</f>
        <v>0</v>
      </c>
      <c r="G19" s="314">
        <f>E19-F19</f>
        <v>0</v>
      </c>
      <c r="H19" s="316"/>
      <c r="I19" s="323">
        <f>(H19*C19*C15*1)+(H19*C19*D15*2)</f>
        <v>0</v>
      </c>
      <c r="K19" s="497"/>
      <c r="L19" s="487"/>
      <c r="M19" s="487"/>
      <c r="N19" s="491"/>
      <c r="O19" s="491"/>
      <c r="P19" s="491"/>
      <c r="Q19" s="491"/>
      <c r="R19" s="491"/>
      <c r="S19" s="491"/>
      <c r="T19" s="491"/>
      <c r="U19" s="491"/>
    </row>
    <row r="20" spans="1:21" s="490" customFormat="1" ht="30" customHeight="1" x14ac:dyDescent="0.15">
      <c r="A20" s="487"/>
      <c r="B20" s="494" t="s">
        <v>366</v>
      </c>
      <c r="H20" s="487"/>
      <c r="I20" s="487"/>
      <c r="N20" s="491"/>
      <c r="O20" s="491"/>
      <c r="P20" s="491"/>
      <c r="Q20" s="491"/>
      <c r="R20" s="491"/>
      <c r="S20" s="491"/>
      <c r="T20" s="491"/>
      <c r="U20" s="491"/>
    </row>
    <row r="21" spans="1:21" s="490" customFormat="1" ht="39.950000000000003" customHeight="1" x14ac:dyDescent="0.15">
      <c r="A21" s="487"/>
      <c r="B21" s="907" t="s">
        <v>350</v>
      </c>
      <c r="C21" s="495" t="s">
        <v>405</v>
      </c>
      <c r="D21" s="495" t="s">
        <v>406</v>
      </c>
      <c r="E21" s="495" t="s">
        <v>407</v>
      </c>
      <c r="H21" s="487"/>
      <c r="I21" s="487"/>
      <c r="N21" s="491"/>
      <c r="O21" s="491" t="s">
        <v>482</v>
      </c>
      <c r="P21" s="496"/>
      <c r="Q21" s="491" t="s">
        <v>479</v>
      </c>
      <c r="R21" s="491" t="s">
        <v>480</v>
      </c>
      <c r="S21" s="491" t="s">
        <v>483</v>
      </c>
      <c r="T21" s="491" t="s">
        <v>330</v>
      </c>
      <c r="U21" s="491"/>
    </row>
    <row r="22" spans="1:21" s="490" customFormat="1" ht="39.950000000000003" customHeight="1" x14ac:dyDescent="0.15">
      <c r="A22" s="487"/>
      <c r="B22" s="908"/>
      <c r="C22" s="570"/>
      <c r="D22" s="570"/>
      <c r="E22" s="570"/>
      <c r="F22" s="501"/>
      <c r="G22" s="487"/>
      <c r="H22" s="487"/>
      <c r="I22" s="487"/>
      <c r="N22" s="491"/>
      <c r="O22" s="498" t="str">
        <f>$C$11</f>
        <v/>
      </c>
      <c r="P22" s="498" t="s">
        <v>484</v>
      </c>
      <c r="Q22" s="491">
        <f>1*C22*(C25+C26)</f>
        <v>0</v>
      </c>
      <c r="R22" s="491">
        <f>2*D22*(C25+C26)</f>
        <v>0</v>
      </c>
      <c r="S22" s="491">
        <f>3*E22*(C25+C26)</f>
        <v>0</v>
      </c>
      <c r="T22" s="491">
        <f>SUM(Q22:S22)</f>
        <v>0</v>
      </c>
      <c r="U22" s="491"/>
    </row>
    <row r="23" spans="1:21" s="490" customFormat="1" ht="39.950000000000003" customHeight="1" x14ac:dyDescent="0.15">
      <c r="A23" s="487"/>
      <c r="B23" s="907"/>
      <c r="C23" s="910" t="s">
        <v>401</v>
      </c>
      <c r="D23" s="910" t="s">
        <v>383</v>
      </c>
      <c r="E23" s="910" t="s">
        <v>507</v>
      </c>
      <c r="F23" s="499" t="s">
        <v>402</v>
      </c>
      <c r="G23" s="489" t="s">
        <v>384</v>
      </c>
      <c r="H23" s="499" t="s">
        <v>403</v>
      </c>
      <c r="I23" s="578" t="s">
        <v>506</v>
      </c>
      <c r="J23" s="499" t="s">
        <v>385</v>
      </c>
      <c r="L23" s="487"/>
      <c r="M23" s="487"/>
      <c r="N23" s="491"/>
      <c r="O23" s="491"/>
      <c r="P23" s="491"/>
      <c r="Q23" s="491"/>
      <c r="R23" s="491"/>
      <c r="S23" s="491"/>
      <c r="T23" s="491"/>
      <c r="U23" s="491"/>
    </row>
    <row r="24" spans="1:21" s="490" customFormat="1" ht="20.100000000000001" customHeight="1" x14ac:dyDescent="0.15">
      <c r="A24" s="487"/>
      <c r="B24" s="908"/>
      <c r="C24" s="911"/>
      <c r="D24" s="911"/>
      <c r="E24" s="911"/>
      <c r="F24" s="500" t="str">
        <f>IF($G$6="","-",IF($G$6="消費税を補助対象に含めない","（税抜）","（税込）"))</f>
        <v>-</v>
      </c>
      <c r="G24" s="493" t="str">
        <f>IF($G$6="","-",IF($G$6="消費税を補助対象に含めない","（税抜）","（税込）"))</f>
        <v>-</v>
      </c>
      <c r="H24" s="500" t="str">
        <f>IF($G$6="","-",IF($G$6="消費税を補助対象に含めない","（税抜）","（税込）"))</f>
        <v>-</v>
      </c>
      <c r="I24" s="500" t="str">
        <f>IF($G$6="","-",IF($G$6="消費税を補助対象に含めない","（税抜）","（税込）"))</f>
        <v>-</v>
      </c>
      <c r="J24" s="500" t="str">
        <f>IF($G$6="","-",IF($G$6="消費税を補助対象に含めない","（税抜）","（税込）"))</f>
        <v>-</v>
      </c>
      <c r="L24" s="487"/>
      <c r="M24" s="487"/>
      <c r="N24" s="491"/>
      <c r="O24" s="491"/>
      <c r="P24" s="491"/>
      <c r="Q24" s="491"/>
      <c r="R24" s="491"/>
      <c r="S24" s="491"/>
      <c r="T24" s="491"/>
      <c r="U24" s="491"/>
    </row>
    <row r="25" spans="1:21" s="490" customFormat="1" ht="39.950000000000003" customHeight="1" x14ac:dyDescent="0.15">
      <c r="A25" s="487"/>
      <c r="B25" s="495" t="s">
        <v>543</v>
      </c>
      <c r="C25" s="571"/>
      <c r="D25" s="571"/>
      <c r="E25" s="315"/>
      <c r="F25" s="314">
        <f>IF($G$6="消費税を補助対象に含めない",(D25*C25*C22*1*8000+E25*C22*8000)+(D25*C25*D22*2*8000+E25*D22*8000)+(D25*C25*E22*3*8000+E25*E22*8000),(D25*C25*C22*1*8800+E25*C22*8800)+(D25*C25*D22*2*8800+E25*D22*8800)+(D25*C25*E22*3*8800+E25*E22*8800))</f>
        <v>0</v>
      </c>
      <c r="G25" s="315"/>
      <c r="H25" s="314">
        <f>F25</f>
        <v>0</v>
      </c>
      <c r="I25" s="316"/>
      <c r="J25" s="323">
        <f>(I25*C25*C22*1)+(I25*C25*D22*2)+(I25*C25*E22*3)</f>
        <v>0</v>
      </c>
      <c r="L25" s="487"/>
      <c r="M25" s="487"/>
      <c r="N25" s="491"/>
      <c r="O25" s="491"/>
      <c r="P25" s="491"/>
      <c r="Q25" s="491"/>
      <c r="R25" s="491"/>
      <c r="S25" s="491"/>
      <c r="T25" s="491"/>
      <c r="U25" s="491"/>
    </row>
    <row r="26" spans="1:21" s="490" customFormat="1" ht="39.950000000000003" customHeight="1" x14ac:dyDescent="0.15">
      <c r="A26" s="487"/>
      <c r="B26" s="495" t="s">
        <v>194</v>
      </c>
      <c r="C26" s="571"/>
      <c r="D26" s="571"/>
      <c r="E26" s="571"/>
      <c r="F26" s="314">
        <f>IF($G$6="消費税を補助対象に含めない",(D26*C26*C22*1*8000+E26*C22*8000)+(D26*C26*D22*2*8000+E26*D22*8000)+(D26*C26*E22*3*8000+E26*E22*8000),(D26*C26*C22*1*8800+E26*C22*8800)+(D26*C26*D22*2*8800+E26*D22*8800)+(D26*C26*E22*3*8800+E26*E22*8800))</f>
        <v>0</v>
      </c>
      <c r="G26" s="314">
        <f>F26*0.1</f>
        <v>0</v>
      </c>
      <c r="H26" s="314">
        <f>F26-G26</f>
        <v>0</v>
      </c>
      <c r="I26" s="316"/>
      <c r="J26" s="323">
        <f>(I26*C26*C22*1)+(I26*C26*D22*2)+(I26*C26*E22*3)</f>
        <v>0</v>
      </c>
      <c r="L26" s="487"/>
      <c r="M26" s="487"/>
      <c r="N26" s="491"/>
      <c r="O26" s="491"/>
      <c r="P26" s="491"/>
      <c r="Q26" s="491"/>
      <c r="R26" s="491"/>
      <c r="S26" s="491"/>
      <c r="T26" s="491"/>
      <c r="U26" s="491"/>
    </row>
    <row r="27" spans="1:21" s="89" customFormat="1" ht="96.75" customHeight="1" thickBot="1" x14ac:dyDescent="0.2">
      <c r="A27" s="487"/>
      <c r="B27" s="294"/>
      <c r="C27" s="294"/>
      <c r="D27" s="294"/>
      <c r="E27" s="294"/>
      <c r="F27" s="294"/>
      <c r="G27" s="294"/>
      <c r="H27" s="294"/>
      <c r="I27" s="501"/>
      <c r="J27" s="490"/>
      <c r="K27" s="490"/>
      <c r="L27" s="139"/>
      <c r="M27" s="502"/>
      <c r="N27" s="485"/>
      <c r="O27" s="485"/>
      <c r="P27" s="485"/>
      <c r="Q27" s="486"/>
      <c r="R27" s="486"/>
      <c r="S27" s="486"/>
      <c r="T27" s="486"/>
      <c r="U27" s="486"/>
    </row>
    <row r="28" spans="1:21" s="89" customFormat="1" ht="35.1" customHeight="1" x14ac:dyDescent="0.15">
      <c r="A28" s="503"/>
      <c r="B28" s="482" t="s">
        <v>351</v>
      </c>
      <c r="C28" s="504"/>
      <c r="D28" s="504"/>
      <c r="E28" s="504"/>
      <c r="H28" s="959" t="s">
        <v>408</v>
      </c>
      <c r="I28" s="957">
        <f>SUMIF(C32:C41,"職員*",J32:J41)</f>
        <v>0</v>
      </c>
      <c r="J28" s="505" t="s">
        <v>409</v>
      </c>
      <c r="K28" s="957">
        <f>SUMIF(C32:C41,"職員*",K32:K41)</f>
        <v>0</v>
      </c>
      <c r="N28" s="485"/>
      <c r="O28" s="485"/>
      <c r="P28" s="485"/>
      <c r="Q28" s="486"/>
      <c r="R28" s="486"/>
      <c r="S28" s="486"/>
      <c r="T28" s="486"/>
      <c r="U28" s="486"/>
    </row>
    <row r="29" spans="1:21" s="89" customFormat="1" ht="20.100000000000001" customHeight="1" thickBot="1" x14ac:dyDescent="0.2">
      <c r="A29" s="503"/>
      <c r="B29" s="482"/>
      <c r="C29" s="504"/>
      <c r="D29" s="504"/>
      <c r="E29" s="504"/>
      <c r="H29" s="960"/>
      <c r="I29" s="958"/>
      <c r="J29" s="506" t="str">
        <f>IF($G$6="","-",IF($G$6="消費税を補助対象に含めない","（税抜）","（税込）"))</f>
        <v>-</v>
      </c>
      <c r="K29" s="958"/>
      <c r="N29" s="485"/>
      <c r="O29" s="485"/>
      <c r="P29" s="485"/>
      <c r="Q29" s="486"/>
      <c r="R29" s="486"/>
      <c r="S29" s="486"/>
      <c r="T29" s="486"/>
      <c r="U29" s="486"/>
    </row>
    <row r="30" spans="1:21" s="490" customFormat="1" ht="39.950000000000003" customHeight="1" x14ac:dyDescent="0.15">
      <c r="A30" s="503"/>
      <c r="B30" s="855" t="s">
        <v>207</v>
      </c>
      <c r="C30" s="855" t="s">
        <v>133</v>
      </c>
      <c r="D30" s="909" t="s">
        <v>411</v>
      </c>
      <c r="E30" s="909" t="s">
        <v>165</v>
      </c>
      <c r="F30" s="909" t="s">
        <v>352</v>
      </c>
      <c r="G30" s="909" t="s">
        <v>401</v>
      </c>
      <c r="H30" s="963" t="s">
        <v>412</v>
      </c>
      <c r="I30" s="507" t="s">
        <v>413</v>
      </c>
      <c r="J30" s="961" t="s">
        <v>410</v>
      </c>
      <c r="K30" s="508" t="s">
        <v>385</v>
      </c>
      <c r="N30" s="491"/>
      <c r="O30" s="491"/>
      <c r="P30" s="491"/>
      <c r="Q30" s="491"/>
      <c r="R30" s="491"/>
      <c r="S30" s="491"/>
      <c r="T30" s="491"/>
      <c r="U30" s="491"/>
    </row>
    <row r="31" spans="1:21" s="490" customFormat="1" ht="20.100000000000001" customHeight="1" x14ac:dyDescent="0.15">
      <c r="A31" s="503"/>
      <c r="B31" s="856"/>
      <c r="C31" s="856"/>
      <c r="D31" s="856"/>
      <c r="E31" s="868"/>
      <c r="F31" s="868"/>
      <c r="G31" s="868"/>
      <c r="H31" s="868"/>
      <c r="I31" s="509" t="str">
        <f>IF($G$6="","-",IF($G$6="消費税を補助対象に含めない","（税抜）","（税込）"))</f>
        <v>-</v>
      </c>
      <c r="J31" s="962"/>
      <c r="K31" s="510" t="str">
        <f>IF($G$6="","-",IF($G$6="消費税を補助対象に含めない","（税抜）","（税込）"))</f>
        <v>-</v>
      </c>
      <c r="N31" s="491"/>
      <c r="O31" s="491"/>
      <c r="P31" s="491"/>
      <c r="Q31" s="491"/>
      <c r="R31" s="491"/>
      <c r="S31" s="491"/>
      <c r="T31" s="491"/>
      <c r="U31" s="491"/>
    </row>
    <row r="32" spans="1:21" s="490" customFormat="1" ht="35.1" customHeight="1" x14ac:dyDescent="0.15">
      <c r="A32" s="503"/>
      <c r="B32" s="317"/>
      <c r="C32" s="347" t="str">
        <f>IFERROR(VLOOKUP(B32,'補助事業概要説明書(別添１)１～２'!$B$20:$C$29,2,0),"")</f>
        <v/>
      </c>
      <c r="D32" s="348" t="str">
        <f>IFERROR(VLOOKUP(B32,'人件費単価計算書(別添２－１)'!$B$13:$J$57,6,0),"")</f>
        <v/>
      </c>
      <c r="E32" s="349" t="str">
        <f>IF(B32&lt;&gt;"",'補助事業概要説明書(別添１)１～２'!$E$14,"")</f>
        <v/>
      </c>
      <c r="F32" s="317"/>
      <c r="G32" s="318"/>
      <c r="H32" s="318"/>
      <c r="I32" s="388"/>
      <c r="J32" s="356">
        <f>IF(C32="事務補助員","職員を選択してください",IFERROR(D32*F32*G32*H32,0))</f>
        <v>0</v>
      </c>
      <c r="K32" s="356">
        <f>IF(C32="事務補助員","職員を選択してください",I32*G32*F32)</f>
        <v>0</v>
      </c>
      <c r="N32" s="491"/>
      <c r="O32" s="491"/>
      <c r="P32" s="491"/>
      <c r="Q32" s="491"/>
      <c r="R32" s="491"/>
      <c r="S32" s="491"/>
      <c r="T32" s="491"/>
      <c r="U32" s="491"/>
    </row>
    <row r="33" spans="1:21" s="490" customFormat="1" ht="35.1" customHeight="1" x14ac:dyDescent="0.15">
      <c r="A33" s="503"/>
      <c r="B33" s="319"/>
      <c r="C33" s="359" t="str">
        <f>IFERROR(VLOOKUP(B33,'補助事業概要説明書(別添１)１～２'!$B$20:$C$29,2,0),"")</f>
        <v/>
      </c>
      <c r="D33" s="351" t="str">
        <f>IFERROR(VLOOKUP(B33,'人件費単価計算書(別添２－１)'!$B$13:$J$57,6,0),"")</f>
        <v/>
      </c>
      <c r="E33" s="352" t="str">
        <f>IF(B33&lt;&gt;"",'補助事業概要説明書(別添１)１～２'!$E$14,"")</f>
        <v/>
      </c>
      <c r="F33" s="319"/>
      <c r="G33" s="320"/>
      <c r="H33" s="320"/>
      <c r="I33" s="320"/>
      <c r="J33" s="357">
        <f t="shared" ref="J33:J41" si="0">IF(C33="事務補助員","職員を選択してください",IFERROR(D33*F33*G33*H33,0))</f>
        <v>0</v>
      </c>
      <c r="K33" s="357">
        <f t="shared" ref="K33:K41" si="1">IF(C33="事務補助員","職員を選択してください",I33*G33*F33)</f>
        <v>0</v>
      </c>
      <c r="N33" s="491"/>
      <c r="O33" s="491"/>
      <c r="P33" s="491"/>
      <c r="Q33" s="491"/>
      <c r="R33" s="491"/>
      <c r="S33" s="491"/>
      <c r="T33" s="491"/>
      <c r="U33" s="491"/>
    </row>
    <row r="34" spans="1:21" s="490" customFormat="1" ht="35.1" customHeight="1" x14ac:dyDescent="0.15">
      <c r="A34" s="503"/>
      <c r="B34" s="319"/>
      <c r="C34" s="350" t="str">
        <f>IFERROR(VLOOKUP(B34,'補助事業概要説明書(別添１)１～２'!$B$20:$C$29,2,0),"")</f>
        <v/>
      </c>
      <c r="D34" s="351" t="str">
        <f>IFERROR(VLOOKUP(B34,'人件費単価計算書(別添２－１)'!$B$13:$J$57,6,0),"")</f>
        <v/>
      </c>
      <c r="E34" s="352" t="str">
        <f>IF(B34&lt;&gt;"",'補助事業概要説明書(別添１)１～２'!$E$14,"")</f>
        <v/>
      </c>
      <c r="F34" s="319"/>
      <c r="G34" s="320"/>
      <c r="H34" s="320"/>
      <c r="I34" s="320"/>
      <c r="J34" s="357">
        <f t="shared" si="0"/>
        <v>0</v>
      </c>
      <c r="K34" s="357">
        <f t="shared" si="1"/>
        <v>0</v>
      </c>
      <c r="M34" s="511"/>
      <c r="N34" s="491"/>
      <c r="O34" s="491"/>
      <c r="P34" s="491"/>
      <c r="Q34" s="491"/>
      <c r="R34" s="491"/>
      <c r="S34" s="491"/>
      <c r="T34" s="491"/>
      <c r="U34" s="491"/>
    </row>
    <row r="35" spans="1:21" s="490" customFormat="1" ht="35.1" customHeight="1" x14ac:dyDescent="0.15">
      <c r="A35" s="503"/>
      <c r="B35" s="319"/>
      <c r="C35" s="350" t="str">
        <f>IFERROR(VLOOKUP(B35,'補助事業概要説明書(別添１)１～２'!$B$20:$C$29,2,0),"")</f>
        <v/>
      </c>
      <c r="D35" s="351" t="str">
        <f>IFERROR(VLOOKUP(B35,'人件費単価計算書(別添２－１)'!$B$13:$J$57,6,0),"")</f>
        <v/>
      </c>
      <c r="E35" s="352" t="str">
        <f>IF(B35&lt;&gt;"",'補助事業概要説明書(別添１)１～２'!$E$14,"")</f>
        <v/>
      </c>
      <c r="F35" s="319"/>
      <c r="G35" s="320"/>
      <c r="H35" s="320"/>
      <c r="I35" s="320"/>
      <c r="J35" s="357">
        <f t="shared" si="0"/>
        <v>0</v>
      </c>
      <c r="K35" s="357">
        <f t="shared" si="1"/>
        <v>0</v>
      </c>
      <c r="M35" s="511"/>
      <c r="N35" s="491"/>
      <c r="O35" s="491"/>
      <c r="P35" s="491"/>
      <c r="Q35" s="491"/>
      <c r="R35" s="491"/>
      <c r="S35" s="491"/>
      <c r="T35" s="491"/>
      <c r="U35" s="491"/>
    </row>
    <row r="36" spans="1:21" s="490" customFormat="1" ht="35.1" customHeight="1" x14ac:dyDescent="0.15">
      <c r="A36" s="503"/>
      <c r="B36" s="319"/>
      <c r="C36" s="350" t="str">
        <f>IFERROR(VLOOKUP(B36,'補助事業概要説明書(別添１)１～２'!$B$20:$C$29,2,0),"")</f>
        <v/>
      </c>
      <c r="D36" s="351" t="str">
        <f>IFERROR(VLOOKUP(B36,'人件費単価計算書(別添２－１)'!$B$13:$J$57,6,0),"")</f>
        <v/>
      </c>
      <c r="E36" s="352" t="str">
        <f>IF(B36&lt;&gt;"",'補助事業概要説明書(別添１)１～２'!$E$14,"")</f>
        <v/>
      </c>
      <c r="F36" s="319"/>
      <c r="G36" s="320"/>
      <c r="H36" s="320"/>
      <c r="I36" s="320"/>
      <c r="J36" s="357">
        <f t="shared" si="0"/>
        <v>0</v>
      </c>
      <c r="K36" s="357">
        <f t="shared" si="1"/>
        <v>0</v>
      </c>
      <c r="L36" s="487"/>
      <c r="M36" s="487"/>
      <c r="N36" s="491"/>
      <c r="O36" s="491"/>
      <c r="P36" s="491"/>
      <c r="Q36" s="491"/>
      <c r="R36" s="491"/>
      <c r="S36" s="491"/>
      <c r="T36" s="491"/>
      <c r="U36" s="491"/>
    </row>
    <row r="37" spans="1:21" s="490" customFormat="1" ht="35.1" customHeight="1" x14ac:dyDescent="0.15">
      <c r="A37" s="503"/>
      <c r="B37" s="319"/>
      <c r="C37" s="350" t="str">
        <f>IFERROR(VLOOKUP(B37,'補助事業概要説明書(別添１)１～２'!$B$20:$C$29,2,0),"")</f>
        <v/>
      </c>
      <c r="D37" s="351" t="str">
        <f>IFERROR(VLOOKUP(B37,'人件費単価計算書(別添２－１)'!$B$13:$J$57,6,0),"")</f>
        <v/>
      </c>
      <c r="E37" s="352" t="str">
        <f>IF(B37&lt;&gt;"",'補助事業概要説明書(別添１)１～２'!$E$14,"")</f>
        <v/>
      </c>
      <c r="F37" s="319"/>
      <c r="G37" s="320"/>
      <c r="H37" s="320"/>
      <c r="I37" s="320"/>
      <c r="J37" s="357">
        <f t="shared" si="0"/>
        <v>0</v>
      </c>
      <c r="K37" s="357">
        <f t="shared" si="1"/>
        <v>0</v>
      </c>
      <c r="M37" s="511"/>
      <c r="N37" s="491"/>
      <c r="O37" s="491"/>
      <c r="P37" s="491"/>
      <c r="Q37" s="491"/>
      <c r="R37" s="491"/>
      <c r="S37" s="491"/>
      <c r="T37" s="491"/>
      <c r="U37" s="491"/>
    </row>
    <row r="38" spans="1:21" s="490" customFormat="1" ht="35.1" customHeight="1" x14ac:dyDescent="0.15">
      <c r="A38" s="503"/>
      <c r="B38" s="319"/>
      <c r="C38" s="350" t="str">
        <f>IFERROR(VLOOKUP(B38,'補助事業概要説明書(別添１)１～２'!$B$20:$C$29,2,0),"")</f>
        <v/>
      </c>
      <c r="D38" s="351" t="str">
        <f>IFERROR(VLOOKUP(B38,'人件費単価計算書(別添２－１)'!$B$13:$J$57,6,0),"")</f>
        <v/>
      </c>
      <c r="E38" s="352" t="str">
        <f>IF(B38&lt;&gt;"",'補助事業概要説明書(別添１)１～２'!$E$14,"")</f>
        <v/>
      </c>
      <c r="F38" s="319"/>
      <c r="G38" s="320"/>
      <c r="H38" s="320"/>
      <c r="I38" s="320"/>
      <c r="J38" s="357">
        <f t="shared" si="0"/>
        <v>0</v>
      </c>
      <c r="K38" s="357">
        <f t="shared" si="1"/>
        <v>0</v>
      </c>
      <c r="M38" s="511"/>
      <c r="N38" s="491"/>
      <c r="O38" s="491"/>
      <c r="P38" s="491"/>
      <c r="Q38" s="491"/>
      <c r="R38" s="491"/>
      <c r="S38" s="491"/>
      <c r="T38" s="491"/>
      <c r="U38" s="491"/>
    </row>
    <row r="39" spans="1:21" s="490" customFormat="1" ht="35.1" customHeight="1" x14ac:dyDescent="0.15">
      <c r="A39" s="503"/>
      <c r="B39" s="319"/>
      <c r="C39" s="350" t="str">
        <f>IFERROR(VLOOKUP(B39,'補助事業概要説明書(別添１)１～２'!$B$20:$C$29,2,0),"")</f>
        <v/>
      </c>
      <c r="D39" s="351" t="str">
        <f>IFERROR(VLOOKUP(B39,'人件費単価計算書(別添２－１)'!$B$13:$J$57,6,0),"")</f>
        <v/>
      </c>
      <c r="E39" s="352" t="str">
        <f>IF(B39&lt;&gt;"",'補助事業概要説明書(別添１)１～２'!$E$14,"")</f>
        <v/>
      </c>
      <c r="F39" s="319"/>
      <c r="G39" s="320"/>
      <c r="H39" s="320"/>
      <c r="I39" s="320"/>
      <c r="J39" s="357">
        <f t="shared" si="0"/>
        <v>0</v>
      </c>
      <c r="K39" s="357">
        <f t="shared" si="1"/>
        <v>0</v>
      </c>
      <c r="L39" s="487"/>
      <c r="M39" s="487"/>
      <c r="N39" s="491"/>
      <c r="O39" s="491"/>
      <c r="P39" s="491"/>
      <c r="Q39" s="491"/>
      <c r="R39" s="491"/>
      <c r="S39" s="491"/>
      <c r="T39" s="491"/>
      <c r="U39" s="491"/>
    </row>
    <row r="40" spans="1:21" s="490" customFormat="1" ht="35.1" customHeight="1" x14ac:dyDescent="0.15">
      <c r="A40" s="503"/>
      <c r="B40" s="385"/>
      <c r="C40" s="359" t="str">
        <f>IFERROR(VLOOKUP(B40,'補助事業概要説明書(別添１)１～２'!$B$20:$C$29,2,0),"")</f>
        <v/>
      </c>
      <c r="D40" s="386" t="str">
        <f>IFERROR(VLOOKUP(B40,'人件費単価計算書(別添２－１)'!$B$13:$J$57,6,0),"")</f>
        <v/>
      </c>
      <c r="E40" s="387" t="str">
        <f>IF(B40&lt;&gt;"",'補助事業概要説明書(別添１)１～２'!$E$14,"")</f>
        <v/>
      </c>
      <c r="F40" s="385"/>
      <c r="G40" s="388"/>
      <c r="H40" s="388"/>
      <c r="I40" s="388"/>
      <c r="J40" s="357">
        <f t="shared" si="0"/>
        <v>0</v>
      </c>
      <c r="K40" s="357">
        <f t="shared" si="1"/>
        <v>0</v>
      </c>
      <c r="M40" s="511"/>
      <c r="N40" s="491"/>
      <c r="O40" s="491"/>
      <c r="P40" s="491"/>
      <c r="Q40" s="491"/>
      <c r="R40" s="491"/>
      <c r="S40" s="491"/>
      <c r="T40" s="491"/>
      <c r="U40" s="491"/>
    </row>
    <row r="41" spans="1:21" s="490" customFormat="1" ht="35.1" customHeight="1" x14ac:dyDescent="0.15">
      <c r="A41" s="503"/>
      <c r="B41" s="321"/>
      <c r="C41" s="353" t="str">
        <f>IFERROR(VLOOKUP(B41,'補助事業概要説明書(別添１)１～２'!$B$20:$C$29,2,0),"")</f>
        <v/>
      </c>
      <c r="D41" s="354" t="str">
        <f>IFERROR(VLOOKUP(B41,'人件費単価計算書(別添２－１)'!$B$13:$J$57,6,0),"")</f>
        <v/>
      </c>
      <c r="E41" s="355" t="str">
        <f>IF(B41&lt;&gt;"",'補助事業概要説明書(別添１)１～２'!$E$14,"")</f>
        <v/>
      </c>
      <c r="F41" s="321"/>
      <c r="G41" s="322"/>
      <c r="H41" s="322"/>
      <c r="I41" s="322"/>
      <c r="J41" s="358">
        <f t="shared" si="0"/>
        <v>0</v>
      </c>
      <c r="K41" s="358">
        <f t="shared" si="1"/>
        <v>0</v>
      </c>
      <c r="L41" s="487"/>
      <c r="M41" s="487"/>
      <c r="N41" s="491"/>
      <c r="O41" s="491"/>
      <c r="P41" s="491"/>
      <c r="Q41" s="491"/>
      <c r="R41" s="491"/>
      <c r="S41" s="491"/>
      <c r="T41" s="491"/>
      <c r="U41" s="491"/>
    </row>
    <row r="42" spans="1:21" s="490" customFormat="1" ht="35.1" customHeight="1" thickBot="1" x14ac:dyDescent="0.2">
      <c r="A42" s="503"/>
      <c r="B42" s="512"/>
      <c r="C42" s="512"/>
      <c r="D42" s="512"/>
      <c r="E42" s="512"/>
      <c r="F42" s="513"/>
      <c r="G42" s="514"/>
      <c r="H42" s="514"/>
      <c r="I42" s="514"/>
      <c r="J42" s="514"/>
      <c r="K42" s="515"/>
      <c r="L42" s="501"/>
      <c r="M42" s="487"/>
      <c r="N42" s="491"/>
      <c r="O42" s="491"/>
      <c r="P42" s="491"/>
      <c r="Q42" s="491"/>
      <c r="R42" s="491"/>
      <c r="S42" s="491"/>
      <c r="T42" s="491"/>
      <c r="U42" s="491"/>
    </row>
    <row r="43" spans="1:21" s="89" customFormat="1" ht="39.950000000000003" customHeight="1" thickBot="1" x14ac:dyDescent="0.2">
      <c r="A43" s="503"/>
      <c r="B43" s="482" t="s">
        <v>343</v>
      </c>
      <c r="C43" s="504"/>
      <c r="D43" s="504"/>
      <c r="E43" s="504"/>
      <c r="F43" s="504"/>
      <c r="G43" s="504"/>
      <c r="H43" s="516" t="s">
        <v>408</v>
      </c>
      <c r="I43" s="517">
        <f>SUMIF(C45:C54,"職員*",K45:K54)</f>
        <v>0</v>
      </c>
      <c r="J43" s="516" t="s">
        <v>414</v>
      </c>
      <c r="K43" s="518">
        <f>SUMIF(C45:C54,"事務補助員",K45:K54)</f>
        <v>0</v>
      </c>
      <c r="N43" s="485"/>
      <c r="O43" s="485"/>
      <c r="P43" s="485"/>
      <c r="Q43" s="486"/>
      <c r="R43" s="486"/>
      <c r="S43" s="486"/>
      <c r="T43" s="486"/>
      <c r="U43" s="486"/>
    </row>
    <row r="44" spans="1:21" s="490" customFormat="1" ht="39.950000000000003" customHeight="1" x14ac:dyDescent="0.15">
      <c r="A44" s="503"/>
      <c r="B44" s="519" t="s">
        <v>207</v>
      </c>
      <c r="C44" s="519" t="s">
        <v>133</v>
      </c>
      <c r="D44" s="520" t="s">
        <v>411</v>
      </c>
      <c r="E44" s="521" t="s">
        <v>165</v>
      </c>
      <c r="F44" s="295" t="s">
        <v>208</v>
      </c>
      <c r="G44" s="867" t="s">
        <v>144</v>
      </c>
      <c r="H44" s="868"/>
      <c r="I44" s="868"/>
      <c r="J44" s="868"/>
      <c r="K44" s="522" t="s">
        <v>410</v>
      </c>
      <c r="L44" s="487"/>
      <c r="M44" s="487"/>
      <c r="N44" s="491"/>
      <c r="O44" s="491"/>
      <c r="P44" s="491"/>
      <c r="Q44" s="491"/>
      <c r="R44" s="491"/>
      <c r="S44" s="491"/>
      <c r="T44" s="491"/>
      <c r="U44" s="491"/>
    </row>
    <row r="45" spans="1:21" s="490" customFormat="1" ht="35.1" customHeight="1" x14ac:dyDescent="0.15">
      <c r="A45" s="503"/>
      <c r="B45" s="317"/>
      <c r="C45" s="347" t="str">
        <f>IFERROR(VLOOKUP(B45,'補助事業概要説明書(別添１)１～２'!$B$20:$C$29,2,0),"")</f>
        <v/>
      </c>
      <c r="D45" s="348" t="str">
        <f>IFERROR(VLOOKUP(B45,'人件費単価計算書(別添２－１)'!$B$13:$J$57,6,0),"")</f>
        <v/>
      </c>
      <c r="E45" s="349" t="str">
        <f>IF(B45&lt;&gt;"",'補助事業概要説明書(別添１)１～２'!$E$14,"")</f>
        <v/>
      </c>
      <c r="F45" s="317"/>
      <c r="G45" s="948"/>
      <c r="H45" s="949"/>
      <c r="I45" s="949"/>
      <c r="J45" s="950"/>
      <c r="K45" s="356">
        <f>IFERROR(D45*F45,0)</f>
        <v>0</v>
      </c>
      <c r="L45" s="487"/>
      <c r="M45" s="487"/>
      <c r="N45" s="491"/>
      <c r="O45" s="491"/>
      <c r="P45" s="491"/>
      <c r="Q45" s="491"/>
      <c r="R45" s="491"/>
      <c r="S45" s="491"/>
      <c r="T45" s="491"/>
      <c r="U45" s="491"/>
    </row>
    <row r="46" spans="1:21" s="490" customFormat="1" ht="35.1" customHeight="1" x14ac:dyDescent="0.15">
      <c r="A46" s="503"/>
      <c r="B46" s="319"/>
      <c r="C46" s="350" t="str">
        <f>IFERROR(VLOOKUP(B46,'補助事業概要説明書(別添１)１～２'!$B$20:$C$29,2,0),"")</f>
        <v/>
      </c>
      <c r="D46" s="351" t="str">
        <f>IFERROR(VLOOKUP(B46,'人件費単価計算書(別添２－１)'!$B$13:$J$57,6,0),"")</f>
        <v/>
      </c>
      <c r="E46" s="352" t="str">
        <f>IF(B46&lt;&gt;"",'補助事業概要説明書(別添１)１～２'!$E$14,"")</f>
        <v/>
      </c>
      <c r="F46" s="319"/>
      <c r="G46" s="852"/>
      <c r="H46" s="853"/>
      <c r="I46" s="853"/>
      <c r="J46" s="854"/>
      <c r="K46" s="357">
        <f t="shared" ref="K46:K48" si="2">IFERROR(D46*F46,0)</f>
        <v>0</v>
      </c>
      <c r="N46" s="491"/>
      <c r="O46" s="491"/>
      <c r="P46" s="491"/>
      <c r="Q46" s="491"/>
      <c r="R46" s="491"/>
      <c r="S46" s="491"/>
      <c r="T46" s="491"/>
      <c r="U46" s="491"/>
    </row>
    <row r="47" spans="1:21" s="490" customFormat="1" ht="35.1" customHeight="1" x14ac:dyDescent="0.15">
      <c r="A47" s="503"/>
      <c r="B47" s="319"/>
      <c r="C47" s="350" t="str">
        <f>IFERROR(VLOOKUP(B47,'補助事業概要説明書(別添１)１～２'!$B$20:$C$29,2,0),"")</f>
        <v/>
      </c>
      <c r="D47" s="351" t="str">
        <f>IFERROR(VLOOKUP(B47,'人件費単価計算書(別添２－１)'!$B$13:$J$57,6,0),"")</f>
        <v/>
      </c>
      <c r="E47" s="352" t="str">
        <f>IF(B47&lt;&gt;"",'補助事業概要説明書(別添１)１～２'!$E$14,"")</f>
        <v/>
      </c>
      <c r="F47" s="319"/>
      <c r="G47" s="852"/>
      <c r="H47" s="853"/>
      <c r="I47" s="853"/>
      <c r="J47" s="854"/>
      <c r="K47" s="357">
        <f t="shared" ref="K47" si="3">IFERROR(D47*F47,0)</f>
        <v>0</v>
      </c>
      <c r="N47" s="491"/>
      <c r="O47" s="491"/>
      <c r="P47" s="491"/>
      <c r="Q47" s="491"/>
      <c r="R47" s="491"/>
      <c r="S47" s="491"/>
      <c r="T47" s="491"/>
      <c r="U47" s="491"/>
    </row>
    <row r="48" spans="1:21" s="490" customFormat="1" ht="35.1" customHeight="1" x14ac:dyDescent="0.15">
      <c r="A48" s="503"/>
      <c r="B48" s="319"/>
      <c r="C48" s="350" t="str">
        <f>IFERROR(VLOOKUP(B48,'補助事業概要説明書(別添１)１～２'!$B$20:$C$29,2,0),"")</f>
        <v/>
      </c>
      <c r="D48" s="351" t="str">
        <f>IFERROR(VLOOKUP(B48,'人件費単価計算書(別添２－１)'!$B$13:$J$57,6,0),"")</f>
        <v/>
      </c>
      <c r="E48" s="352" t="str">
        <f>IF(B48&lt;&gt;"",'補助事業概要説明書(別添１)１～２'!$E$14,"")</f>
        <v/>
      </c>
      <c r="F48" s="319"/>
      <c r="G48" s="852"/>
      <c r="H48" s="853"/>
      <c r="I48" s="853"/>
      <c r="J48" s="854"/>
      <c r="K48" s="357">
        <f t="shared" si="2"/>
        <v>0</v>
      </c>
      <c r="N48" s="491"/>
      <c r="O48" s="491"/>
      <c r="P48" s="491"/>
      <c r="Q48" s="491"/>
      <c r="R48" s="491"/>
      <c r="S48" s="491"/>
      <c r="T48" s="491"/>
      <c r="U48" s="491"/>
    </row>
    <row r="49" spans="1:21" s="490" customFormat="1" ht="35.1" customHeight="1" x14ac:dyDescent="0.15">
      <c r="A49" s="503"/>
      <c r="B49" s="319"/>
      <c r="C49" s="350" t="str">
        <f>IFERROR(VLOOKUP(B49,'補助事業概要説明書(別添１)１～２'!$B$20:$C$29,2,0),"")</f>
        <v/>
      </c>
      <c r="D49" s="351" t="str">
        <f>IFERROR(VLOOKUP(B49,'人件費単価計算書(別添２－１)'!$B$13:$J$57,6,0),"")</f>
        <v/>
      </c>
      <c r="E49" s="352" t="str">
        <f>IF(B49&lt;&gt;"",'補助事業概要説明書(別添１)１～２'!$E$14,"")</f>
        <v/>
      </c>
      <c r="F49" s="319"/>
      <c r="G49" s="852"/>
      <c r="H49" s="853"/>
      <c r="I49" s="853"/>
      <c r="J49" s="854"/>
      <c r="K49" s="357">
        <f t="shared" ref="K49:K50" si="4">IFERROR(D49*F49,0)</f>
        <v>0</v>
      </c>
      <c r="N49" s="491"/>
      <c r="O49" s="491"/>
      <c r="P49" s="491"/>
      <c r="Q49" s="491"/>
      <c r="R49" s="491"/>
      <c r="S49" s="491"/>
      <c r="T49" s="491"/>
      <c r="U49" s="491"/>
    </row>
    <row r="50" spans="1:21" s="490" customFormat="1" ht="35.1" customHeight="1" x14ac:dyDescent="0.15">
      <c r="A50" s="503"/>
      <c r="B50" s="319"/>
      <c r="C50" s="350" t="str">
        <f>IFERROR(VLOOKUP(B50,'補助事業概要説明書(別添１)１～２'!$B$20:$C$29,2,0),"")</f>
        <v/>
      </c>
      <c r="D50" s="351" t="str">
        <f>IFERROR(VLOOKUP(B50,'人件費単価計算書(別添２－１)'!$B$13:$J$57,6,0),"")</f>
        <v/>
      </c>
      <c r="E50" s="352" t="str">
        <f>IF(B50&lt;&gt;"",'補助事業概要説明書(別添１)１～２'!$E$14,"")</f>
        <v/>
      </c>
      <c r="F50" s="319"/>
      <c r="G50" s="852"/>
      <c r="H50" s="853"/>
      <c r="I50" s="853"/>
      <c r="J50" s="854"/>
      <c r="K50" s="357">
        <f t="shared" si="4"/>
        <v>0</v>
      </c>
      <c r="N50" s="491"/>
      <c r="O50" s="491"/>
      <c r="P50" s="491"/>
      <c r="Q50" s="491"/>
      <c r="R50" s="491"/>
      <c r="S50" s="491"/>
      <c r="T50" s="491"/>
      <c r="U50" s="491"/>
    </row>
    <row r="51" spans="1:21" s="490" customFormat="1" ht="35.1" customHeight="1" x14ac:dyDescent="0.15">
      <c r="A51" s="503"/>
      <c r="B51" s="319"/>
      <c r="C51" s="350" t="str">
        <f>IFERROR(VLOOKUP(B51,'補助事業概要説明書(別添１)１～２'!$B$20:$C$29,2,0),"")</f>
        <v/>
      </c>
      <c r="D51" s="351" t="str">
        <f>IFERROR(VLOOKUP(B51,'人件費単価計算書(別添２－１)'!$B$13:$J$57,6,0),"")</f>
        <v/>
      </c>
      <c r="E51" s="352" t="str">
        <f>IF(B51&lt;&gt;"",'補助事業概要説明書(別添１)１～２'!$E$14,"")</f>
        <v/>
      </c>
      <c r="F51" s="319"/>
      <c r="G51" s="852"/>
      <c r="H51" s="853"/>
      <c r="I51" s="853"/>
      <c r="J51" s="854"/>
      <c r="K51" s="357">
        <f t="shared" ref="K51:K54" si="5">IFERROR(D51*F51,0)</f>
        <v>0</v>
      </c>
      <c r="N51" s="491"/>
      <c r="O51" s="491"/>
      <c r="P51" s="491"/>
      <c r="Q51" s="491"/>
      <c r="R51" s="491"/>
      <c r="S51" s="491"/>
      <c r="T51" s="491"/>
      <c r="U51" s="491"/>
    </row>
    <row r="52" spans="1:21" s="490" customFormat="1" ht="35.1" customHeight="1" x14ac:dyDescent="0.15">
      <c r="A52" s="503"/>
      <c r="B52" s="319"/>
      <c r="C52" s="350" t="str">
        <f>IFERROR(VLOOKUP(B52,'補助事業概要説明書(別添１)１～２'!$B$20:$C$29,2,0),"")</f>
        <v/>
      </c>
      <c r="D52" s="351" t="str">
        <f>IFERROR(VLOOKUP(B52,'人件費単価計算書(別添２－１)'!$B$13:$J$57,6,0),"")</f>
        <v/>
      </c>
      <c r="E52" s="352" t="str">
        <f>IF(B52&lt;&gt;"",'補助事業概要説明書(別添１)１～２'!$E$14,"")</f>
        <v/>
      </c>
      <c r="F52" s="319"/>
      <c r="G52" s="852"/>
      <c r="H52" s="853"/>
      <c r="I52" s="853"/>
      <c r="J52" s="854"/>
      <c r="K52" s="357">
        <f t="shared" si="5"/>
        <v>0</v>
      </c>
      <c r="N52" s="491"/>
      <c r="O52" s="491"/>
      <c r="P52" s="491"/>
      <c r="Q52" s="491"/>
      <c r="R52" s="491"/>
      <c r="S52" s="491"/>
      <c r="T52" s="491"/>
      <c r="U52" s="491"/>
    </row>
    <row r="53" spans="1:21" s="490" customFormat="1" ht="35.1" customHeight="1" x14ac:dyDescent="0.15">
      <c r="A53" s="503"/>
      <c r="B53" s="319"/>
      <c r="C53" s="350" t="str">
        <f>IFERROR(VLOOKUP(B53,'補助事業概要説明書(別添１)１～２'!$B$20:$C$29,2,0),"")</f>
        <v/>
      </c>
      <c r="D53" s="351" t="str">
        <f>IFERROR(VLOOKUP(B53,'人件費単価計算書(別添２－１)'!$B$13:$J$57,6,0),"")</f>
        <v/>
      </c>
      <c r="E53" s="352" t="str">
        <f>IF(B53&lt;&gt;"",'補助事業概要説明書(別添１)１～２'!$E$14,"")</f>
        <v/>
      </c>
      <c r="F53" s="319"/>
      <c r="G53" s="852"/>
      <c r="H53" s="853"/>
      <c r="I53" s="853"/>
      <c r="J53" s="854"/>
      <c r="K53" s="357">
        <f t="shared" si="5"/>
        <v>0</v>
      </c>
      <c r="N53" s="491"/>
      <c r="O53" s="491"/>
      <c r="P53" s="491"/>
      <c r="Q53" s="491"/>
      <c r="R53" s="491"/>
      <c r="S53" s="491"/>
      <c r="T53" s="491"/>
      <c r="U53" s="491"/>
    </row>
    <row r="54" spans="1:21" s="490" customFormat="1" ht="35.1" customHeight="1" x14ac:dyDescent="0.15">
      <c r="A54" s="503"/>
      <c r="B54" s="321"/>
      <c r="C54" s="353" t="str">
        <f>IFERROR(VLOOKUP(B54,'補助事業概要説明書(別添１)１～２'!$B$20:$C$29,2,0),"")</f>
        <v/>
      </c>
      <c r="D54" s="354" t="str">
        <f>IFERROR(VLOOKUP(B54,'人件費単価計算書(別添２－１)'!$B$13:$J$57,6,0),"")</f>
        <v/>
      </c>
      <c r="E54" s="355" t="str">
        <f>IF(B54&lt;&gt;"",'補助事業概要説明書(別添１)１～２'!$E$14,"")</f>
        <v/>
      </c>
      <c r="F54" s="321"/>
      <c r="G54" s="849"/>
      <c r="H54" s="850"/>
      <c r="I54" s="850"/>
      <c r="J54" s="851"/>
      <c r="K54" s="358">
        <f t="shared" si="5"/>
        <v>0</v>
      </c>
      <c r="L54" s="501"/>
      <c r="M54" s="487"/>
      <c r="N54" s="491"/>
      <c r="O54" s="491"/>
      <c r="P54" s="491"/>
      <c r="Q54" s="491"/>
      <c r="R54" s="491"/>
      <c r="S54" s="491"/>
      <c r="T54" s="491"/>
      <c r="U54" s="491"/>
    </row>
    <row r="55" spans="1:21" s="490" customFormat="1" ht="35.1" customHeight="1" x14ac:dyDescent="0.15">
      <c r="A55" s="503"/>
      <c r="B55" s="512"/>
      <c r="C55" s="512"/>
      <c r="D55" s="512"/>
      <c r="E55" s="512"/>
      <c r="F55" s="513"/>
      <c r="G55" s="514"/>
      <c r="H55" s="514"/>
      <c r="I55" s="514"/>
      <c r="J55" s="866">
        <f>'補助事業概要説明書(別添１)１～２'!$E$6</f>
        <v>0</v>
      </c>
      <c r="K55" s="866"/>
      <c r="L55" s="501"/>
      <c r="M55" s="487"/>
      <c r="N55" s="491"/>
      <c r="O55" s="491"/>
      <c r="P55" s="491"/>
      <c r="Q55" s="491"/>
      <c r="R55" s="491"/>
      <c r="S55" s="491"/>
      <c r="T55" s="491"/>
      <c r="U55" s="491"/>
    </row>
    <row r="56" spans="1:21" s="490" customFormat="1" ht="39.950000000000003" customHeight="1" thickBot="1" x14ac:dyDescent="0.2">
      <c r="A56" s="523"/>
      <c r="B56" s="482" t="s">
        <v>495</v>
      </c>
      <c r="C56" s="262"/>
      <c r="D56" s="262"/>
      <c r="E56" s="262"/>
      <c r="F56" s="263"/>
      <c r="G56" s="483"/>
      <c r="H56" s="484"/>
      <c r="I56" s="524"/>
      <c r="J56" s="525"/>
      <c r="K56" s="526"/>
      <c r="N56" s="491"/>
      <c r="O56" s="491"/>
      <c r="P56" s="491"/>
      <c r="Q56" s="491"/>
      <c r="R56" s="491"/>
      <c r="S56" s="491"/>
      <c r="T56" s="491"/>
      <c r="U56" s="491"/>
    </row>
    <row r="57" spans="1:21" s="490" customFormat="1" ht="35.1" customHeight="1" x14ac:dyDescent="0.15">
      <c r="A57" s="527"/>
      <c r="B57" s="848" t="s">
        <v>195</v>
      </c>
      <c r="C57" s="860" t="str">
        <f>IF(E57&lt;&gt;"",'補助事業概要説明書(別添１)１～２'!$E$14,"")</f>
        <v/>
      </c>
      <c r="D57" s="848" t="s">
        <v>188</v>
      </c>
      <c r="E57" s="859"/>
      <c r="H57" s="528" t="s">
        <v>416</v>
      </c>
      <c r="I57" s="857">
        <f>IFERROR(C61*E57,"")</f>
        <v>0</v>
      </c>
      <c r="J57" s="528" t="s">
        <v>417</v>
      </c>
      <c r="K57" s="857">
        <f>IFERROR(SUM(C61:C65,H61:H65)*E57,"")</f>
        <v>0</v>
      </c>
      <c r="M57" s="951" t="s">
        <v>565</v>
      </c>
      <c r="N57" s="491"/>
      <c r="O57" s="491"/>
      <c r="P57" s="491"/>
      <c r="Q57" s="491"/>
      <c r="R57" s="491"/>
      <c r="S57" s="491"/>
      <c r="T57" s="491"/>
      <c r="U57" s="491"/>
    </row>
    <row r="58" spans="1:21" s="490" customFormat="1" ht="20.100000000000001" customHeight="1" thickBot="1" x14ac:dyDescent="0.2">
      <c r="A58" s="527"/>
      <c r="B58" s="848"/>
      <c r="C58" s="860"/>
      <c r="D58" s="848"/>
      <c r="E58" s="859"/>
      <c r="H58" s="506" t="str">
        <f>IF($G$6="","-",IF($G$6="消費税を補助対象に含めない","（税抜）","（税込）"))</f>
        <v>-</v>
      </c>
      <c r="I58" s="858"/>
      <c r="J58" s="506" t="str">
        <f>IF($G$6="","-",IF($G$6="消費税を補助対象に含めない","（税抜）","（税込）"))</f>
        <v>-</v>
      </c>
      <c r="K58" s="858"/>
      <c r="M58" s="952"/>
      <c r="N58" s="491"/>
      <c r="O58" s="491"/>
      <c r="P58" s="491"/>
      <c r="Q58" s="491"/>
      <c r="R58" s="491"/>
      <c r="S58" s="491"/>
      <c r="T58" s="491"/>
      <c r="U58" s="491"/>
    </row>
    <row r="59" spans="1:21" s="490" customFormat="1" ht="20.100000000000001" customHeight="1" x14ac:dyDescent="0.15">
      <c r="A59" s="527"/>
      <c r="B59" s="892" t="s">
        <v>183</v>
      </c>
      <c r="C59" s="529" t="s">
        <v>415</v>
      </c>
      <c r="D59" s="894" t="s">
        <v>184</v>
      </c>
      <c r="E59" s="895"/>
      <c r="F59" s="896"/>
      <c r="G59" s="892" t="s">
        <v>183</v>
      </c>
      <c r="H59" s="530" t="s">
        <v>415</v>
      </c>
      <c r="I59" s="893" t="s">
        <v>184</v>
      </c>
      <c r="J59" s="893"/>
      <c r="K59" s="893"/>
      <c r="M59" s="952"/>
      <c r="N59" s="491"/>
      <c r="O59" s="491"/>
      <c r="P59" s="491"/>
      <c r="Q59" s="491"/>
      <c r="R59" s="491"/>
      <c r="S59" s="491"/>
      <c r="T59" s="491"/>
      <c r="U59" s="491"/>
    </row>
    <row r="60" spans="1:21" s="490" customFormat="1" ht="20.100000000000001" customHeight="1" x14ac:dyDescent="0.15">
      <c r="A60" s="527"/>
      <c r="B60" s="893"/>
      <c r="C60" s="509" t="str">
        <f>IF($G$6="","-",IF($G$6="消費税を補助対象に含めない","（税抜）","（税込）"))</f>
        <v>-</v>
      </c>
      <c r="D60" s="897"/>
      <c r="E60" s="898"/>
      <c r="F60" s="899"/>
      <c r="G60" s="893"/>
      <c r="H60" s="509" t="str">
        <f>IF($G$6="","-",IF($G$6="消費税を補助対象に含めない","（税抜）","（税込）"))</f>
        <v>-</v>
      </c>
      <c r="I60" s="848"/>
      <c r="J60" s="848"/>
      <c r="K60" s="848"/>
      <c r="M60" s="952"/>
      <c r="N60" s="491"/>
      <c r="O60" s="491"/>
      <c r="P60" s="491"/>
      <c r="Q60" s="491"/>
      <c r="R60" s="491"/>
      <c r="S60" s="491"/>
      <c r="T60" s="491"/>
      <c r="U60" s="491"/>
    </row>
    <row r="61" spans="1:21" s="490" customFormat="1" ht="39.950000000000003" customHeight="1" x14ac:dyDescent="0.15">
      <c r="A61" s="527"/>
      <c r="B61" s="531" t="s">
        <v>206</v>
      </c>
      <c r="C61" s="264"/>
      <c r="D61" s="900"/>
      <c r="E61" s="901"/>
      <c r="F61" s="902"/>
      <c r="G61" s="531" t="s">
        <v>353</v>
      </c>
      <c r="H61" s="264"/>
      <c r="I61" s="900"/>
      <c r="J61" s="901"/>
      <c r="K61" s="902"/>
      <c r="M61" s="952"/>
      <c r="N61" s="491"/>
      <c r="O61" s="491"/>
      <c r="P61" s="491"/>
      <c r="Q61" s="491"/>
      <c r="R61" s="491"/>
      <c r="S61" s="491"/>
      <c r="T61" s="491"/>
      <c r="U61" s="491"/>
    </row>
    <row r="62" spans="1:21" s="490" customFormat="1" ht="39.950000000000003" customHeight="1" x14ac:dyDescent="0.15">
      <c r="A62" s="527"/>
      <c r="B62" s="532" t="s">
        <v>185</v>
      </c>
      <c r="C62" s="265"/>
      <c r="D62" s="903"/>
      <c r="E62" s="904"/>
      <c r="F62" s="905"/>
      <c r="G62" s="532" t="s">
        <v>354</v>
      </c>
      <c r="H62" s="265"/>
      <c r="I62" s="903"/>
      <c r="J62" s="904"/>
      <c r="K62" s="905"/>
      <c r="L62" s="497"/>
      <c r="M62" s="952"/>
      <c r="N62" s="491"/>
      <c r="O62" s="491"/>
      <c r="P62" s="491"/>
      <c r="Q62" s="491"/>
      <c r="R62" s="491"/>
      <c r="S62" s="491"/>
      <c r="T62" s="491"/>
      <c r="U62" s="491"/>
    </row>
    <row r="63" spans="1:21" s="501" customFormat="1" ht="39.950000000000003" customHeight="1" x14ac:dyDescent="0.15">
      <c r="A63" s="527"/>
      <c r="B63" s="532" t="s">
        <v>186</v>
      </c>
      <c r="C63" s="265"/>
      <c r="D63" s="903"/>
      <c r="E63" s="904"/>
      <c r="F63" s="905"/>
      <c r="G63" s="532" t="s">
        <v>355</v>
      </c>
      <c r="H63" s="265"/>
      <c r="I63" s="903"/>
      <c r="J63" s="904"/>
      <c r="K63" s="905"/>
      <c r="L63" s="533"/>
      <c r="M63" s="952"/>
      <c r="N63" s="534"/>
      <c r="O63" s="534"/>
      <c r="P63" s="534"/>
      <c r="Q63" s="534"/>
      <c r="R63" s="534"/>
      <c r="S63" s="534"/>
      <c r="T63" s="534"/>
      <c r="U63" s="534"/>
    </row>
    <row r="64" spans="1:21" s="501" customFormat="1" ht="39.950000000000003" customHeight="1" x14ac:dyDescent="0.15">
      <c r="A64" s="527"/>
      <c r="B64" s="535" t="s">
        <v>187</v>
      </c>
      <c r="C64" s="266"/>
      <c r="D64" s="903"/>
      <c r="E64" s="904"/>
      <c r="F64" s="905"/>
      <c r="G64" s="535" t="s">
        <v>356</v>
      </c>
      <c r="H64" s="266"/>
      <c r="I64" s="903"/>
      <c r="J64" s="904"/>
      <c r="K64" s="905"/>
      <c r="L64" s="536"/>
      <c r="M64" s="952"/>
      <c r="N64" s="534"/>
      <c r="O64" s="534"/>
      <c r="P64" s="534"/>
      <c r="Q64" s="534"/>
      <c r="R64" s="534"/>
      <c r="S64" s="534"/>
      <c r="T64" s="534"/>
      <c r="U64" s="534"/>
    </row>
    <row r="65" spans="1:21" s="501" customFormat="1" ht="39.950000000000003" customHeight="1" x14ac:dyDescent="0.15">
      <c r="A65" s="527"/>
      <c r="B65" s="537" t="s">
        <v>209</v>
      </c>
      <c r="C65" s="267"/>
      <c r="D65" s="861"/>
      <c r="E65" s="862"/>
      <c r="F65" s="863"/>
      <c r="G65" s="537" t="s">
        <v>357</v>
      </c>
      <c r="H65" s="267"/>
      <c r="I65" s="861"/>
      <c r="J65" s="862"/>
      <c r="K65" s="863"/>
      <c r="L65" s="533"/>
      <c r="M65" s="953"/>
      <c r="N65" s="534"/>
      <c r="O65" s="534"/>
      <c r="P65" s="534"/>
      <c r="Q65" s="534"/>
      <c r="R65" s="534"/>
      <c r="S65" s="534"/>
      <c r="T65" s="534"/>
      <c r="U65" s="534"/>
    </row>
    <row r="66" spans="1:21" s="501" customFormat="1" ht="39.950000000000003" customHeight="1" x14ac:dyDescent="0.15">
      <c r="A66" s="503"/>
      <c r="B66" s="524"/>
      <c r="C66" s="262"/>
      <c r="D66" s="262"/>
      <c r="E66" s="262"/>
      <c r="F66" s="263"/>
      <c r="G66" s="483"/>
      <c r="H66" s="484"/>
      <c r="I66" s="524"/>
      <c r="J66" s="525"/>
      <c r="K66" s="526"/>
      <c r="L66" s="533"/>
      <c r="M66" s="602"/>
      <c r="N66" s="538"/>
      <c r="O66" s="538"/>
      <c r="P66" s="538"/>
      <c r="Q66" s="534"/>
      <c r="R66" s="534"/>
      <c r="S66" s="534"/>
      <c r="T66" s="534"/>
      <c r="U66" s="534"/>
    </row>
    <row r="67" spans="1:21" s="501" customFormat="1" ht="39.950000000000003" customHeight="1" thickBot="1" x14ac:dyDescent="0.2">
      <c r="A67" s="503"/>
      <c r="B67" s="482" t="s">
        <v>489</v>
      </c>
      <c r="C67" s="262"/>
      <c r="D67" s="262"/>
      <c r="E67" s="262"/>
      <c r="F67" s="263"/>
      <c r="G67" s="483"/>
      <c r="H67" s="484"/>
      <c r="I67" s="524"/>
      <c r="J67" s="525"/>
      <c r="K67" s="526"/>
      <c r="L67" s="533"/>
      <c r="M67" s="602"/>
      <c r="N67" s="538"/>
      <c r="O67" s="538"/>
      <c r="P67" s="538"/>
      <c r="Q67" s="534"/>
      <c r="R67" s="534"/>
      <c r="S67" s="534"/>
      <c r="T67" s="534"/>
      <c r="U67" s="534"/>
    </row>
    <row r="68" spans="1:21" s="501" customFormat="1" ht="35.1" customHeight="1" x14ac:dyDescent="0.15">
      <c r="A68" s="527"/>
      <c r="B68" s="848" t="s">
        <v>195</v>
      </c>
      <c r="C68" s="860" t="str">
        <f>IF(E68&lt;&gt;"",'補助事業概要説明書(別添１)１～２'!$E$14,"")</f>
        <v/>
      </c>
      <c r="D68" s="848" t="s">
        <v>188</v>
      </c>
      <c r="E68" s="859"/>
      <c r="H68" s="528" t="s">
        <v>416</v>
      </c>
      <c r="I68" s="864">
        <f>IFERROR(C72*E68,"")</f>
        <v>0</v>
      </c>
      <c r="J68" s="528" t="s">
        <v>417</v>
      </c>
      <c r="K68" s="864">
        <f>IFERROR(SUM(C72:C76,H72:H76)*E68,"")</f>
        <v>0</v>
      </c>
      <c r="L68" s="536"/>
      <c r="M68" s="951" t="s">
        <v>564</v>
      </c>
      <c r="N68" s="534"/>
      <c r="O68" s="534"/>
      <c r="P68" s="534"/>
      <c r="Q68" s="534"/>
      <c r="R68" s="534"/>
      <c r="S68" s="534"/>
      <c r="T68" s="534"/>
      <c r="U68" s="534"/>
    </row>
    <row r="69" spans="1:21" s="501" customFormat="1" ht="20.100000000000001" customHeight="1" thickBot="1" x14ac:dyDescent="0.2">
      <c r="A69" s="527"/>
      <c r="B69" s="848"/>
      <c r="C69" s="860"/>
      <c r="D69" s="848"/>
      <c r="E69" s="859"/>
      <c r="H69" s="506" t="str">
        <f>IF($G$6="","-",IF($G$6="消費税を補助対象に含めない","（税抜）","（税込）"))</f>
        <v>-</v>
      </c>
      <c r="I69" s="865"/>
      <c r="J69" s="506" t="str">
        <f>IF($G$6="","-",IF($G$6="消費税を補助対象に含めない","（税抜）","（税込）"))</f>
        <v>-</v>
      </c>
      <c r="K69" s="865"/>
      <c r="L69" s="536"/>
      <c r="M69" s="952"/>
      <c r="N69" s="534"/>
      <c r="O69" s="534"/>
      <c r="P69" s="534"/>
      <c r="Q69" s="534"/>
      <c r="R69" s="534"/>
      <c r="S69" s="534"/>
      <c r="T69" s="534"/>
      <c r="U69" s="534"/>
    </row>
    <row r="70" spans="1:21" s="501" customFormat="1" ht="20.100000000000001" customHeight="1" x14ac:dyDescent="0.15">
      <c r="A70" s="527"/>
      <c r="B70" s="892" t="s">
        <v>183</v>
      </c>
      <c r="C70" s="529" t="s">
        <v>415</v>
      </c>
      <c r="D70" s="894" t="s">
        <v>184</v>
      </c>
      <c r="E70" s="895"/>
      <c r="F70" s="896"/>
      <c r="G70" s="892" t="s">
        <v>183</v>
      </c>
      <c r="H70" s="530" t="s">
        <v>415</v>
      </c>
      <c r="I70" s="893" t="s">
        <v>184</v>
      </c>
      <c r="J70" s="893"/>
      <c r="K70" s="893"/>
      <c r="L70" s="533"/>
      <c r="M70" s="952"/>
      <c r="N70" s="534"/>
      <c r="O70" s="534"/>
      <c r="P70" s="534"/>
      <c r="Q70" s="534"/>
      <c r="R70" s="534"/>
      <c r="S70" s="534"/>
      <c r="T70" s="534"/>
      <c r="U70" s="534"/>
    </row>
    <row r="71" spans="1:21" s="501" customFormat="1" ht="20.100000000000001" customHeight="1" x14ac:dyDescent="0.15">
      <c r="A71" s="527"/>
      <c r="B71" s="893"/>
      <c r="C71" s="509" t="str">
        <f>IF($G$6="","-",IF($G$6="消費税を補助対象に含めない","（税抜）","（税込）"))</f>
        <v>-</v>
      </c>
      <c r="D71" s="897"/>
      <c r="E71" s="898"/>
      <c r="F71" s="899"/>
      <c r="G71" s="893"/>
      <c r="H71" s="509" t="str">
        <f>IF($G$6="","-",IF($G$6="消費税を補助対象に含めない","（税抜）","（税込）"))</f>
        <v>-</v>
      </c>
      <c r="I71" s="848"/>
      <c r="J71" s="848"/>
      <c r="K71" s="848"/>
      <c r="L71" s="533"/>
      <c r="M71" s="952"/>
      <c r="N71" s="534"/>
      <c r="O71" s="534"/>
      <c r="P71" s="534"/>
      <c r="Q71" s="534"/>
      <c r="R71" s="534"/>
      <c r="S71" s="534"/>
      <c r="T71" s="534"/>
      <c r="U71" s="534"/>
    </row>
    <row r="72" spans="1:21" s="501" customFormat="1" ht="39.950000000000003" customHeight="1" x14ac:dyDescent="0.15">
      <c r="A72" s="527"/>
      <c r="B72" s="531" t="s">
        <v>206</v>
      </c>
      <c r="C72" s="264"/>
      <c r="D72" s="900"/>
      <c r="E72" s="901"/>
      <c r="F72" s="902"/>
      <c r="G72" s="531" t="s">
        <v>358</v>
      </c>
      <c r="H72" s="264"/>
      <c r="I72" s="900"/>
      <c r="J72" s="901"/>
      <c r="K72" s="902"/>
      <c r="L72" s="533"/>
      <c r="M72" s="952"/>
      <c r="N72" s="534"/>
      <c r="O72" s="534"/>
      <c r="P72" s="534"/>
      <c r="Q72" s="534"/>
      <c r="R72" s="534"/>
      <c r="S72" s="534"/>
      <c r="T72" s="534"/>
      <c r="U72" s="534"/>
    </row>
    <row r="73" spans="1:21" s="541" customFormat="1" ht="39.950000000000003" customHeight="1" x14ac:dyDescent="0.15">
      <c r="A73" s="527"/>
      <c r="B73" s="532" t="s">
        <v>185</v>
      </c>
      <c r="C73" s="265"/>
      <c r="D73" s="903"/>
      <c r="E73" s="904"/>
      <c r="F73" s="905"/>
      <c r="G73" s="532" t="s">
        <v>359</v>
      </c>
      <c r="H73" s="265"/>
      <c r="I73" s="903"/>
      <c r="J73" s="904"/>
      <c r="K73" s="905"/>
      <c r="L73" s="539"/>
      <c r="M73" s="952"/>
      <c r="N73" s="540"/>
      <c r="O73" s="540"/>
      <c r="P73" s="540"/>
      <c r="Q73" s="540"/>
      <c r="R73" s="540"/>
      <c r="S73" s="540"/>
      <c r="T73" s="540"/>
      <c r="U73" s="540"/>
    </row>
    <row r="74" spans="1:21" s="501" customFormat="1" ht="39.950000000000003" customHeight="1" x14ac:dyDescent="0.15">
      <c r="A74" s="542"/>
      <c r="B74" s="532" t="s">
        <v>186</v>
      </c>
      <c r="C74" s="265"/>
      <c r="D74" s="903"/>
      <c r="E74" s="904"/>
      <c r="F74" s="905"/>
      <c r="G74" s="532" t="s">
        <v>354</v>
      </c>
      <c r="H74" s="265"/>
      <c r="I74" s="903"/>
      <c r="J74" s="904"/>
      <c r="K74" s="905"/>
      <c r="L74" s="533"/>
      <c r="M74" s="952"/>
      <c r="N74" s="534"/>
      <c r="O74" s="534"/>
      <c r="P74" s="534"/>
      <c r="Q74" s="534"/>
      <c r="R74" s="534"/>
      <c r="S74" s="534"/>
      <c r="T74" s="534"/>
      <c r="U74" s="534"/>
    </row>
    <row r="75" spans="1:21" s="501" customFormat="1" ht="39.950000000000003" customHeight="1" x14ac:dyDescent="0.15">
      <c r="A75" s="527"/>
      <c r="B75" s="535" t="s">
        <v>187</v>
      </c>
      <c r="C75" s="266"/>
      <c r="D75" s="903"/>
      <c r="E75" s="904"/>
      <c r="F75" s="905"/>
      <c r="G75" s="535" t="s">
        <v>355</v>
      </c>
      <c r="H75" s="266"/>
      <c r="I75" s="903"/>
      <c r="J75" s="904"/>
      <c r="K75" s="905"/>
      <c r="L75" s="533"/>
      <c r="M75" s="952"/>
      <c r="N75" s="534"/>
      <c r="O75" s="534"/>
      <c r="P75" s="534"/>
      <c r="Q75" s="534"/>
      <c r="R75" s="534"/>
      <c r="S75" s="534"/>
      <c r="T75" s="534"/>
      <c r="U75" s="534"/>
    </row>
    <row r="76" spans="1:21" s="501" customFormat="1" ht="39.950000000000003" customHeight="1" x14ac:dyDescent="0.15">
      <c r="A76" s="527"/>
      <c r="B76" s="537" t="s">
        <v>209</v>
      </c>
      <c r="C76" s="267"/>
      <c r="D76" s="861"/>
      <c r="E76" s="862"/>
      <c r="F76" s="863"/>
      <c r="G76" s="537" t="s">
        <v>360</v>
      </c>
      <c r="H76" s="267"/>
      <c r="I76" s="861"/>
      <c r="J76" s="862"/>
      <c r="K76" s="863"/>
      <c r="L76" s="533"/>
      <c r="M76" s="953"/>
      <c r="N76" s="534"/>
      <c r="O76" s="534"/>
      <c r="P76" s="534"/>
      <c r="Q76" s="534"/>
      <c r="R76" s="534"/>
      <c r="S76" s="534"/>
      <c r="T76" s="534"/>
      <c r="U76" s="534"/>
    </row>
    <row r="77" spans="1:21" s="501" customFormat="1" ht="39.950000000000003" customHeight="1" x14ac:dyDescent="0.15">
      <c r="A77" s="503"/>
      <c r="B77" s="524"/>
      <c r="C77" s="262"/>
      <c r="D77" s="262"/>
      <c r="E77" s="262"/>
      <c r="F77" s="263"/>
      <c r="G77" s="483"/>
      <c r="H77" s="484"/>
      <c r="I77" s="524"/>
      <c r="J77" s="525"/>
      <c r="K77" s="526"/>
      <c r="L77" s="533"/>
      <c r="M77" s="603"/>
      <c r="N77" s="538"/>
      <c r="O77" s="538"/>
      <c r="P77" s="538"/>
      <c r="Q77" s="534"/>
      <c r="R77" s="534"/>
      <c r="S77" s="534"/>
      <c r="T77" s="534"/>
      <c r="U77" s="534"/>
    </row>
    <row r="78" spans="1:21" s="501" customFormat="1" ht="39.950000000000003" customHeight="1" thickBot="1" x14ac:dyDescent="0.2">
      <c r="A78" s="503"/>
      <c r="B78" s="482" t="s">
        <v>490</v>
      </c>
      <c r="C78" s="262"/>
      <c r="D78" s="262"/>
      <c r="E78" s="262"/>
      <c r="F78" s="263"/>
      <c r="G78" s="483"/>
      <c r="H78" s="484"/>
      <c r="I78" s="524"/>
      <c r="J78" s="525"/>
      <c r="K78" s="526"/>
      <c r="L78" s="533"/>
      <c r="M78" s="603"/>
      <c r="N78" s="538"/>
      <c r="O78" s="538"/>
      <c r="P78" s="538"/>
      <c r="Q78" s="534"/>
      <c r="R78" s="534"/>
      <c r="S78" s="534"/>
      <c r="T78" s="534"/>
      <c r="U78" s="534"/>
    </row>
    <row r="79" spans="1:21" s="501" customFormat="1" ht="35.1" customHeight="1" x14ac:dyDescent="0.15">
      <c r="A79" s="527"/>
      <c r="B79" s="848" t="s">
        <v>195</v>
      </c>
      <c r="C79" s="860" t="str">
        <f>IF(E79&lt;&gt;"",'補助事業概要説明書(別添１)１～２'!$E$14,"")</f>
        <v/>
      </c>
      <c r="D79" s="848" t="s">
        <v>188</v>
      </c>
      <c r="E79" s="859"/>
      <c r="H79" s="528" t="s">
        <v>416</v>
      </c>
      <c r="I79" s="864">
        <f>IFERROR(C83*E79,"")</f>
        <v>0</v>
      </c>
      <c r="J79" s="528" t="s">
        <v>417</v>
      </c>
      <c r="K79" s="864">
        <f>IFERROR(SUM(C83:C84,H83:H84)*E79,"")</f>
        <v>0</v>
      </c>
      <c r="L79" s="536"/>
      <c r="M79" s="951" t="s">
        <v>563</v>
      </c>
      <c r="N79" s="534"/>
      <c r="O79" s="534"/>
      <c r="P79" s="534"/>
      <c r="Q79" s="534"/>
      <c r="R79" s="534"/>
      <c r="S79" s="534"/>
      <c r="T79" s="534"/>
      <c r="U79" s="534"/>
    </row>
    <row r="80" spans="1:21" s="501" customFormat="1" ht="20.100000000000001" customHeight="1" thickBot="1" x14ac:dyDescent="0.2">
      <c r="A80" s="527"/>
      <c r="B80" s="848"/>
      <c r="C80" s="860"/>
      <c r="D80" s="848"/>
      <c r="E80" s="859"/>
      <c r="H80" s="506" t="str">
        <f>IF($G$6="","-",IF($G$6="消費税を補助対象に含めない","（税抜）","（税込）"))</f>
        <v>-</v>
      </c>
      <c r="I80" s="865"/>
      <c r="J80" s="506" t="str">
        <f>IF($G$6="","-",IF($G$6="消費税を補助対象に含めない","（税抜）","（税込）"))</f>
        <v>-</v>
      </c>
      <c r="K80" s="865"/>
      <c r="L80" s="536"/>
      <c r="M80" s="952"/>
      <c r="N80" s="534"/>
      <c r="O80" s="534"/>
      <c r="P80" s="534"/>
      <c r="Q80" s="534"/>
      <c r="R80" s="534"/>
      <c r="S80" s="534"/>
      <c r="T80" s="534"/>
      <c r="U80" s="534"/>
    </row>
    <row r="81" spans="1:21" s="501" customFormat="1" ht="20.100000000000001" customHeight="1" x14ac:dyDescent="0.15">
      <c r="A81" s="527"/>
      <c r="B81" s="892" t="s">
        <v>183</v>
      </c>
      <c r="C81" s="529" t="s">
        <v>415</v>
      </c>
      <c r="D81" s="894" t="s">
        <v>184</v>
      </c>
      <c r="E81" s="895"/>
      <c r="F81" s="896"/>
      <c r="G81" s="892" t="s">
        <v>183</v>
      </c>
      <c r="H81" s="530" t="s">
        <v>415</v>
      </c>
      <c r="I81" s="893" t="s">
        <v>184</v>
      </c>
      <c r="J81" s="893"/>
      <c r="K81" s="893"/>
      <c r="L81" s="533"/>
      <c r="M81" s="952"/>
      <c r="N81" s="534"/>
      <c r="O81" s="534"/>
      <c r="P81" s="534"/>
      <c r="Q81" s="534"/>
      <c r="R81" s="534"/>
      <c r="S81" s="534"/>
      <c r="T81" s="534"/>
      <c r="U81" s="534"/>
    </row>
    <row r="82" spans="1:21" s="501" customFormat="1" ht="20.100000000000001" customHeight="1" x14ac:dyDescent="0.15">
      <c r="A82" s="527"/>
      <c r="B82" s="893"/>
      <c r="C82" s="509" t="str">
        <f>IF($G$6="","-",IF($G$6="消費税を補助対象に含めない","（税抜）","（税込）"))</f>
        <v>-</v>
      </c>
      <c r="D82" s="897"/>
      <c r="E82" s="898"/>
      <c r="F82" s="899"/>
      <c r="G82" s="893"/>
      <c r="H82" s="509" t="str">
        <f>IF($G$6="","-",IF($G$6="消費税を補助対象に含めない","（税抜）","（税込）"))</f>
        <v>-</v>
      </c>
      <c r="I82" s="848"/>
      <c r="J82" s="848"/>
      <c r="K82" s="848"/>
      <c r="L82" s="533"/>
      <c r="M82" s="952"/>
      <c r="N82" s="534"/>
      <c r="O82" s="534"/>
      <c r="P82" s="534"/>
      <c r="Q82" s="534"/>
      <c r="R82" s="534"/>
      <c r="S82" s="534"/>
      <c r="T82" s="534"/>
      <c r="U82" s="534"/>
    </row>
    <row r="83" spans="1:21" s="501" customFormat="1" ht="39.950000000000003" customHeight="1" x14ac:dyDescent="0.15">
      <c r="A83" s="527"/>
      <c r="B83" s="531" t="s">
        <v>206</v>
      </c>
      <c r="C83" s="264"/>
      <c r="D83" s="900"/>
      <c r="E83" s="901"/>
      <c r="F83" s="902"/>
      <c r="G83" s="531" t="s">
        <v>362</v>
      </c>
      <c r="H83" s="264"/>
      <c r="I83" s="900"/>
      <c r="J83" s="901"/>
      <c r="K83" s="902"/>
      <c r="L83" s="533"/>
      <c r="M83" s="952"/>
      <c r="N83" s="534"/>
      <c r="O83" s="534"/>
      <c r="P83" s="534"/>
      <c r="Q83" s="534"/>
      <c r="R83" s="534"/>
      <c r="S83" s="534"/>
      <c r="T83" s="534"/>
      <c r="U83" s="534"/>
    </row>
    <row r="84" spans="1:21" s="501" customFormat="1" ht="39.950000000000003" customHeight="1" x14ac:dyDescent="0.15">
      <c r="A84" s="527"/>
      <c r="B84" s="537" t="s">
        <v>354</v>
      </c>
      <c r="C84" s="267"/>
      <c r="D84" s="861"/>
      <c r="E84" s="862"/>
      <c r="F84" s="863"/>
      <c r="G84" s="537" t="s">
        <v>363</v>
      </c>
      <c r="H84" s="267"/>
      <c r="I84" s="861"/>
      <c r="J84" s="862"/>
      <c r="K84" s="863"/>
      <c r="L84" s="533"/>
      <c r="M84" s="953"/>
      <c r="N84" s="534"/>
      <c r="O84" s="534"/>
      <c r="P84" s="534"/>
      <c r="Q84" s="534"/>
      <c r="R84" s="534"/>
      <c r="S84" s="534"/>
      <c r="T84" s="534"/>
      <c r="U84" s="534"/>
    </row>
    <row r="85" spans="1:21" s="501" customFormat="1" ht="39.950000000000003" customHeight="1" x14ac:dyDescent="0.15">
      <c r="A85" s="503"/>
      <c r="B85" s="543"/>
      <c r="C85" s="543"/>
      <c r="D85" s="543"/>
      <c r="E85" s="543"/>
      <c r="F85" s="543"/>
      <c r="G85" s="543"/>
      <c r="H85" s="543"/>
      <c r="I85" s="543"/>
      <c r="J85" s="543"/>
      <c r="K85" s="543"/>
      <c r="L85" s="533"/>
      <c r="M85" s="604"/>
      <c r="N85" s="538"/>
      <c r="O85" s="538"/>
      <c r="P85" s="538"/>
      <c r="Q85" s="534"/>
      <c r="R85" s="534"/>
      <c r="S85" s="534"/>
      <c r="T85" s="534"/>
      <c r="U85" s="534"/>
    </row>
    <row r="86" spans="1:21" s="541" customFormat="1" ht="39.950000000000003" customHeight="1" thickBot="1" x14ac:dyDescent="0.2">
      <c r="A86" s="503"/>
      <c r="B86" s="482" t="s">
        <v>491</v>
      </c>
      <c r="C86" s="262"/>
      <c r="D86" s="262"/>
      <c r="E86" s="262"/>
      <c r="F86" s="263"/>
      <c r="G86" s="483"/>
      <c r="H86" s="484"/>
      <c r="I86" s="524"/>
      <c r="J86" s="525"/>
      <c r="K86" s="526"/>
      <c r="L86" s="539"/>
      <c r="M86" s="605"/>
      <c r="N86" s="544"/>
      <c r="O86" s="544"/>
      <c r="P86" s="544"/>
      <c r="Q86" s="540"/>
      <c r="R86" s="540"/>
      <c r="S86" s="540"/>
      <c r="T86" s="540"/>
      <c r="U86" s="540"/>
    </row>
    <row r="87" spans="1:21" s="501" customFormat="1" ht="35.1" customHeight="1" x14ac:dyDescent="0.15">
      <c r="A87" s="527"/>
      <c r="B87" s="848" t="s">
        <v>195</v>
      </c>
      <c r="C87" s="860" t="str">
        <f>IF(E87&lt;&gt;"",'補助事業概要説明書(別添１)１～２'!$E$14,"")</f>
        <v/>
      </c>
      <c r="D87" s="848" t="s">
        <v>188</v>
      </c>
      <c r="E87" s="859"/>
      <c r="H87" s="528" t="s">
        <v>416</v>
      </c>
      <c r="I87" s="864">
        <f>IFERROR(C91*E87,"")</f>
        <v>0</v>
      </c>
      <c r="J87" s="528" t="s">
        <v>417</v>
      </c>
      <c r="K87" s="864">
        <f>IFERROR(SUM(C91:C92,H91:H92)*E87,"")</f>
        <v>0</v>
      </c>
      <c r="L87" s="536"/>
      <c r="M87" s="951" t="s">
        <v>562</v>
      </c>
      <c r="N87" s="534"/>
      <c r="O87" s="534"/>
      <c r="P87" s="534"/>
      <c r="Q87" s="534"/>
      <c r="R87" s="534"/>
      <c r="S87" s="534"/>
      <c r="T87" s="534"/>
      <c r="U87" s="534"/>
    </row>
    <row r="88" spans="1:21" s="501" customFormat="1" ht="20.100000000000001" customHeight="1" thickBot="1" x14ac:dyDescent="0.2">
      <c r="A88" s="527"/>
      <c r="B88" s="848"/>
      <c r="C88" s="860"/>
      <c r="D88" s="848"/>
      <c r="E88" s="859"/>
      <c r="H88" s="506" t="str">
        <f>IF($G$6="","-",IF($G$6="消費税を補助対象に含めない","（税抜）","（税込）"))</f>
        <v>-</v>
      </c>
      <c r="I88" s="865"/>
      <c r="J88" s="506" t="str">
        <f>IF($G$6="","-",IF($G$6="消費税を補助対象に含めない","（税抜）","（税込）"))</f>
        <v>-</v>
      </c>
      <c r="K88" s="865"/>
      <c r="L88" s="536"/>
      <c r="M88" s="952"/>
      <c r="N88" s="534"/>
      <c r="O88" s="534"/>
      <c r="P88" s="534"/>
      <c r="Q88" s="534"/>
      <c r="R88" s="534"/>
      <c r="S88" s="534"/>
      <c r="T88" s="534"/>
      <c r="U88" s="534"/>
    </row>
    <row r="89" spans="1:21" s="501" customFormat="1" ht="20.100000000000001" customHeight="1" x14ac:dyDescent="0.15">
      <c r="A89" s="527"/>
      <c r="B89" s="892" t="s">
        <v>183</v>
      </c>
      <c r="C89" s="529" t="s">
        <v>415</v>
      </c>
      <c r="D89" s="894" t="s">
        <v>184</v>
      </c>
      <c r="E89" s="895"/>
      <c r="F89" s="896"/>
      <c r="G89" s="892" t="s">
        <v>183</v>
      </c>
      <c r="H89" s="530" t="s">
        <v>415</v>
      </c>
      <c r="I89" s="893" t="s">
        <v>184</v>
      </c>
      <c r="J89" s="893"/>
      <c r="K89" s="893"/>
      <c r="L89" s="533"/>
      <c r="M89" s="952"/>
      <c r="N89" s="534"/>
      <c r="O89" s="534"/>
      <c r="P89" s="534"/>
      <c r="Q89" s="534"/>
      <c r="R89" s="534"/>
      <c r="S89" s="534"/>
      <c r="T89" s="534"/>
      <c r="U89" s="534"/>
    </row>
    <row r="90" spans="1:21" s="501" customFormat="1" ht="20.100000000000001" customHeight="1" x14ac:dyDescent="0.15">
      <c r="A90" s="527"/>
      <c r="B90" s="893"/>
      <c r="C90" s="509" t="str">
        <f>IF($G$6="","-",IF($G$6="消費税を補助対象に含めない","（税抜）","（税込）"))</f>
        <v>-</v>
      </c>
      <c r="D90" s="897"/>
      <c r="E90" s="898"/>
      <c r="F90" s="899"/>
      <c r="G90" s="893"/>
      <c r="H90" s="509" t="str">
        <f>IF($G$6="","-",IF($G$6="消費税を補助対象に含めない","（税抜）","（税込）"))</f>
        <v>-</v>
      </c>
      <c r="I90" s="848"/>
      <c r="J90" s="848"/>
      <c r="K90" s="848"/>
      <c r="L90" s="533"/>
      <c r="M90" s="952"/>
      <c r="N90" s="534"/>
      <c r="O90" s="534"/>
      <c r="P90" s="534"/>
      <c r="Q90" s="534"/>
      <c r="R90" s="534"/>
      <c r="S90" s="534"/>
      <c r="T90" s="534"/>
      <c r="U90" s="534"/>
    </row>
    <row r="91" spans="1:21" s="501" customFormat="1" ht="39.950000000000003" customHeight="1" x14ac:dyDescent="0.15">
      <c r="A91" s="527"/>
      <c r="B91" s="531" t="s">
        <v>206</v>
      </c>
      <c r="C91" s="264"/>
      <c r="D91" s="900"/>
      <c r="E91" s="901"/>
      <c r="F91" s="902"/>
      <c r="G91" s="531" t="s">
        <v>362</v>
      </c>
      <c r="H91" s="264"/>
      <c r="I91" s="900"/>
      <c r="J91" s="901"/>
      <c r="K91" s="902"/>
      <c r="L91" s="533"/>
      <c r="M91" s="952"/>
      <c r="N91" s="534"/>
      <c r="O91" s="534"/>
      <c r="P91" s="534"/>
      <c r="Q91" s="534"/>
      <c r="R91" s="534"/>
      <c r="S91" s="534"/>
      <c r="T91" s="534"/>
      <c r="U91" s="534"/>
    </row>
    <row r="92" spans="1:21" s="501" customFormat="1" ht="39.950000000000003" customHeight="1" x14ac:dyDescent="0.15">
      <c r="A92" s="527"/>
      <c r="B92" s="537" t="s">
        <v>354</v>
      </c>
      <c r="C92" s="267"/>
      <c r="D92" s="861"/>
      <c r="E92" s="862"/>
      <c r="F92" s="863"/>
      <c r="G92" s="537" t="s">
        <v>363</v>
      </c>
      <c r="H92" s="267"/>
      <c r="I92" s="861"/>
      <c r="J92" s="862"/>
      <c r="K92" s="863"/>
      <c r="L92" s="533"/>
      <c r="M92" s="953"/>
      <c r="N92" s="534"/>
      <c r="O92" s="534"/>
      <c r="P92" s="534"/>
      <c r="Q92" s="534"/>
      <c r="R92" s="534"/>
      <c r="S92" s="534"/>
      <c r="T92" s="534"/>
      <c r="U92" s="534"/>
    </row>
    <row r="93" spans="1:21" s="501" customFormat="1" ht="39.950000000000003" customHeight="1" thickBot="1" x14ac:dyDescent="0.2">
      <c r="A93" s="503"/>
      <c r="B93" s="543"/>
      <c r="C93" s="543"/>
      <c r="D93" s="543"/>
      <c r="E93" s="543"/>
      <c r="F93" s="543"/>
      <c r="G93" s="543"/>
      <c r="H93" s="543"/>
      <c r="I93" s="543"/>
      <c r="J93" s="543"/>
      <c r="K93" s="543"/>
      <c r="L93" s="533"/>
      <c r="M93" s="602"/>
      <c r="N93" s="538"/>
      <c r="O93" s="538"/>
      <c r="P93" s="538"/>
      <c r="Q93" s="534"/>
      <c r="R93" s="534"/>
      <c r="S93" s="534"/>
      <c r="T93" s="534"/>
      <c r="U93" s="534"/>
    </row>
    <row r="94" spans="1:21" s="501" customFormat="1" ht="35.1" customHeight="1" x14ac:dyDescent="0.15">
      <c r="A94" s="503"/>
      <c r="B94" s="914" t="s">
        <v>492</v>
      </c>
      <c r="C94" s="504"/>
      <c r="D94" s="504"/>
      <c r="E94" s="504"/>
      <c r="F94" s="504"/>
      <c r="G94" s="504"/>
      <c r="H94" s="504"/>
      <c r="I94" s="504"/>
      <c r="J94" s="528" t="s">
        <v>417</v>
      </c>
      <c r="K94" s="864">
        <f>IFERROR(SUM(G98:G102),"")</f>
        <v>0</v>
      </c>
      <c r="L94" s="533"/>
      <c r="M94" s="954" t="s">
        <v>561</v>
      </c>
      <c r="N94" s="538"/>
      <c r="O94" s="538"/>
      <c r="P94" s="538"/>
      <c r="Q94" s="534"/>
      <c r="R94" s="534"/>
      <c r="S94" s="534"/>
      <c r="T94" s="534"/>
      <c r="U94" s="534"/>
    </row>
    <row r="95" spans="1:21" s="501" customFormat="1" ht="20.100000000000001" customHeight="1" thickBot="1" x14ac:dyDescent="0.2">
      <c r="A95" s="503"/>
      <c r="B95" s="915"/>
      <c r="C95" s="504"/>
      <c r="D95" s="504"/>
      <c r="E95" s="504"/>
      <c r="F95" s="504"/>
      <c r="G95" s="504"/>
      <c r="H95" s="504"/>
      <c r="I95" s="504"/>
      <c r="J95" s="506" t="str">
        <f>IF($G$6="","-",IF($G$6="消費税を補助対象に含めない","（税抜）","（税込）"))</f>
        <v>-</v>
      </c>
      <c r="K95" s="865"/>
      <c r="L95" s="533"/>
      <c r="M95" s="955"/>
      <c r="N95" s="538"/>
      <c r="O95" s="538"/>
      <c r="P95" s="538"/>
      <c r="Q95" s="534"/>
      <c r="R95" s="534"/>
      <c r="S95" s="534"/>
      <c r="T95" s="534"/>
      <c r="U95" s="534"/>
    </row>
    <row r="96" spans="1:21" s="501" customFormat="1" ht="20.100000000000001" customHeight="1" x14ac:dyDescent="0.15">
      <c r="A96" s="527"/>
      <c r="B96" s="892" t="s">
        <v>165</v>
      </c>
      <c r="C96" s="894" t="s">
        <v>89</v>
      </c>
      <c r="D96" s="896"/>
      <c r="E96" s="894" t="s">
        <v>182</v>
      </c>
      <c r="F96" s="896"/>
      <c r="G96" s="529" t="s">
        <v>136</v>
      </c>
      <c r="H96" s="894" t="s">
        <v>181</v>
      </c>
      <c r="I96" s="895"/>
      <c r="J96" s="912"/>
      <c r="K96" s="913"/>
      <c r="L96" s="533"/>
      <c r="M96" s="955"/>
      <c r="N96" s="534"/>
      <c r="O96" s="534"/>
      <c r="P96" s="534"/>
      <c r="Q96" s="534"/>
      <c r="R96" s="534"/>
      <c r="S96" s="534"/>
      <c r="T96" s="534"/>
      <c r="U96" s="534"/>
    </row>
    <row r="97" spans="1:21" s="501" customFormat="1" ht="20.100000000000001" customHeight="1" x14ac:dyDescent="0.15">
      <c r="A97" s="527"/>
      <c r="B97" s="893"/>
      <c r="C97" s="897"/>
      <c r="D97" s="899"/>
      <c r="E97" s="897"/>
      <c r="F97" s="899"/>
      <c r="G97" s="509" t="str">
        <f>IF($G$6="","-",IF($G$6="消費税を補助対象に含めない","（税抜）","（税込）"))</f>
        <v>-</v>
      </c>
      <c r="H97" s="897"/>
      <c r="I97" s="898"/>
      <c r="J97" s="898"/>
      <c r="K97" s="899"/>
      <c r="L97" s="533"/>
      <c r="M97" s="955"/>
      <c r="N97" s="534"/>
      <c r="O97" s="534"/>
      <c r="P97" s="534"/>
      <c r="Q97" s="534"/>
      <c r="R97" s="534"/>
      <c r="S97" s="534"/>
      <c r="T97" s="534"/>
      <c r="U97" s="534"/>
    </row>
    <row r="98" spans="1:21" s="501" customFormat="1" ht="39.950000000000003" customHeight="1" x14ac:dyDescent="0.15">
      <c r="A98" s="527"/>
      <c r="B98" s="349" t="str">
        <f>IF(C98&lt;&gt;"",'補助事業概要説明書(別添１)１～２'!$E$14,"")</f>
        <v/>
      </c>
      <c r="C98" s="964"/>
      <c r="D98" s="965"/>
      <c r="E98" s="964"/>
      <c r="F98" s="965"/>
      <c r="G98" s="343"/>
      <c r="H98" s="945"/>
      <c r="I98" s="946"/>
      <c r="J98" s="946"/>
      <c r="K98" s="947"/>
      <c r="L98" s="533"/>
      <c r="M98" s="955"/>
      <c r="N98" s="534"/>
      <c r="O98" s="534"/>
      <c r="P98" s="534"/>
      <c r="Q98" s="534"/>
      <c r="R98" s="534"/>
      <c r="S98" s="534"/>
      <c r="T98" s="534"/>
      <c r="U98" s="534"/>
    </row>
    <row r="99" spans="1:21" s="501" customFormat="1" ht="39.950000000000003" customHeight="1" x14ac:dyDescent="0.15">
      <c r="A99" s="527"/>
      <c r="B99" s="352" t="str">
        <f>IF(C99&lt;&gt;"",'補助事業概要説明書(別添１)１～２'!$E$14,"")</f>
        <v/>
      </c>
      <c r="C99" s="938"/>
      <c r="D99" s="939"/>
      <c r="E99" s="938"/>
      <c r="F99" s="939"/>
      <c r="G99" s="344"/>
      <c r="H99" s="942"/>
      <c r="I99" s="943"/>
      <c r="J99" s="943"/>
      <c r="K99" s="944"/>
      <c r="L99" s="533"/>
      <c r="M99" s="955"/>
      <c r="N99" s="534"/>
      <c r="O99" s="534"/>
      <c r="P99" s="534"/>
      <c r="Q99" s="534"/>
      <c r="R99" s="534"/>
      <c r="S99" s="534"/>
      <c r="T99" s="534"/>
      <c r="U99" s="534"/>
    </row>
    <row r="100" spans="1:21" s="501" customFormat="1" ht="39.950000000000003" customHeight="1" x14ac:dyDescent="0.15">
      <c r="A100" s="527"/>
      <c r="B100" s="352" t="str">
        <f>IF(C100&lt;&gt;"",'補助事業概要説明書(別添１)１～２'!$E$14,"")</f>
        <v/>
      </c>
      <c r="C100" s="938"/>
      <c r="D100" s="939"/>
      <c r="E100" s="938"/>
      <c r="F100" s="939"/>
      <c r="G100" s="344"/>
      <c r="H100" s="942"/>
      <c r="I100" s="943"/>
      <c r="J100" s="943"/>
      <c r="K100" s="944"/>
      <c r="L100" s="533"/>
      <c r="M100" s="955"/>
      <c r="N100" s="534"/>
      <c r="O100" s="534"/>
      <c r="P100" s="534"/>
      <c r="Q100" s="534"/>
      <c r="R100" s="534"/>
      <c r="S100" s="534"/>
      <c r="T100" s="534"/>
      <c r="U100" s="534"/>
    </row>
    <row r="101" spans="1:21" s="501" customFormat="1" ht="39.950000000000003" customHeight="1" x14ac:dyDescent="0.15">
      <c r="A101" s="527"/>
      <c r="B101" s="352" t="str">
        <f>IF(C101&lt;&gt;"",'補助事業概要説明書(別添１)１～２'!$E$14,"")</f>
        <v/>
      </c>
      <c r="C101" s="938"/>
      <c r="D101" s="939"/>
      <c r="E101" s="938"/>
      <c r="F101" s="939"/>
      <c r="G101" s="344"/>
      <c r="H101" s="942"/>
      <c r="I101" s="943"/>
      <c r="J101" s="943"/>
      <c r="K101" s="944"/>
      <c r="L101" s="533"/>
      <c r="M101" s="955"/>
      <c r="N101" s="534"/>
      <c r="O101" s="534"/>
      <c r="P101" s="534"/>
      <c r="Q101" s="534"/>
      <c r="R101" s="534"/>
      <c r="S101" s="534"/>
      <c r="T101" s="534"/>
      <c r="U101" s="534"/>
    </row>
    <row r="102" spans="1:21" s="501" customFormat="1" ht="39.950000000000003" customHeight="1" x14ac:dyDescent="0.15">
      <c r="A102" s="527"/>
      <c r="B102" s="355" t="str">
        <f>IF(C102&lt;&gt;"",'補助事業概要説明書(別添１)１～２'!$E$14,"")</f>
        <v/>
      </c>
      <c r="C102" s="925"/>
      <c r="D102" s="926"/>
      <c r="E102" s="925"/>
      <c r="F102" s="926"/>
      <c r="G102" s="345"/>
      <c r="H102" s="933"/>
      <c r="I102" s="934"/>
      <c r="J102" s="934"/>
      <c r="K102" s="935"/>
      <c r="L102" s="533"/>
      <c r="M102" s="956"/>
      <c r="N102" s="534"/>
      <c r="O102" s="534"/>
      <c r="P102" s="534"/>
      <c r="Q102" s="534"/>
      <c r="R102" s="534"/>
      <c r="S102" s="534"/>
      <c r="T102" s="534"/>
      <c r="U102" s="534"/>
    </row>
    <row r="103" spans="1:21" s="501" customFormat="1" ht="39.950000000000003" customHeight="1" x14ac:dyDescent="0.15">
      <c r="A103" s="503"/>
      <c r="B103" s="88"/>
      <c r="C103" s="88"/>
      <c r="D103" s="88"/>
      <c r="E103" s="88"/>
      <c r="F103" s="88"/>
      <c r="G103" s="242"/>
      <c r="H103" s="242"/>
      <c r="I103" s="242"/>
      <c r="J103" s="242"/>
      <c r="K103" s="242"/>
      <c r="L103" s="533"/>
      <c r="N103" s="538"/>
      <c r="O103" s="538"/>
      <c r="P103" s="538"/>
      <c r="Q103" s="534"/>
      <c r="R103" s="534"/>
      <c r="S103" s="534"/>
      <c r="T103" s="534"/>
      <c r="U103" s="534"/>
    </row>
    <row r="104" spans="1:21" s="501" customFormat="1" ht="39.950000000000003" customHeight="1" x14ac:dyDescent="0.15">
      <c r="A104" s="503"/>
      <c r="B104" s="545" t="s">
        <v>342</v>
      </c>
      <c r="C104" s="88"/>
      <c r="D104" s="88"/>
      <c r="E104" s="546" t="s">
        <v>137</v>
      </c>
      <c r="F104" s="88"/>
      <c r="G104" s="88"/>
      <c r="H104" s="88"/>
      <c r="I104" s="242"/>
      <c r="J104" s="242"/>
      <c r="K104" s="242"/>
      <c r="L104" s="533"/>
      <c r="M104" s="88"/>
      <c r="N104" s="538"/>
      <c r="O104" s="538"/>
      <c r="P104" s="538"/>
      <c r="Q104" s="534"/>
      <c r="R104" s="534"/>
      <c r="S104" s="534"/>
      <c r="T104" s="534"/>
      <c r="U104" s="534"/>
    </row>
    <row r="105" spans="1:21" s="501" customFormat="1" ht="20.100000000000001" customHeight="1" x14ac:dyDescent="0.15">
      <c r="A105" s="527"/>
      <c r="B105" s="927" t="s">
        <v>87</v>
      </c>
      <c r="C105" s="929" t="s">
        <v>110</v>
      </c>
      <c r="D105" s="930"/>
      <c r="E105" s="547" t="s">
        <v>157</v>
      </c>
      <c r="F105" s="504"/>
      <c r="G105" s="548"/>
      <c r="H105" s="548"/>
      <c r="I105" s="549"/>
      <c r="J105" s="548"/>
      <c r="K105" s="504"/>
      <c r="L105" s="533"/>
      <c r="M105" s="940" t="s">
        <v>267</v>
      </c>
      <c r="N105" s="534"/>
      <c r="O105" s="534"/>
      <c r="P105" s="534"/>
      <c r="Q105" s="534"/>
      <c r="R105" s="534"/>
      <c r="S105" s="534"/>
      <c r="T105" s="534"/>
      <c r="U105" s="534"/>
    </row>
    <row r="106" spans="1:21" s="501" customFormat="1" ht="20.100000000000001" customHeight="1" x14ac:dyDescent="0.15">
      <c r="A106" s="527"/>
      <c r="B106" s="928"/>
      <c r="C106" s="931"/>
      <c r="D106" s="932"/>
      <c r="E106" s="550" t="str">
        <f>IF($G$6="","-",IF($G$6="消費税を補助対象に含めない","（税抜）","（税込）"))</f>
        <v>-</v>
      </c>
      <c r="F106" s="504"/>
      <c r="G106" s="548"/>
      <c r="H106" s="548"/>
      <c r="I106" s="549"/>
      <c r="J106" s="504"/>
      <c r="K106" s="504"/>
      <c r="L106" s="533"/>
      <c r="M106" s="941"/>
      <c r="N106" s="534"/>
      <c r="O106" s="534"/>
      <c r="P106" s="534"/>
      <c r="Q106" s="534"/>
      <c r="R106" s="534"/>
      <c r="S106" s="534"/>
      <c r="T106" s="534"/>
      <c r="U106" s="534"/>
    </row>
    <row r="107" spans="1:21" s="501" customFormat="1" ht="39.950000000000003" customHeight="1" x14ac:dyDescent="0.15">
      <c r="A107" s="527"/>
      <c r="B107" s="551" t="s">
        <v>85</v>
      </c>
      <c r="C107" s="919"/>
      <c r="D107" s="920"/>
      <c r="E107" s="552">
        <f>SUM($I$28,$I$43)</f>
        <v>0</v>
      </c>
      <c r="F107" s="504"/>
      <c r="G107" s="548"/>
      <c r="H107" s="548"/>
      <c r="I107" s="548"/>
      <c r="J107" s="504"/>
      <c r="K107" s="504"/>
      <c r="L107" s="533"/>
      <c r="N107" s="534"/>
      <c r="O107" s="534"/>
      <c r="P107" s="534"/>
      <c r="Q107" s="534"/>
      <c r="R107" s="534"/>
      <c r="S107" s="534"/>
      <c r="T107" s="534"/>
      <c r="U107" s="534"/>
    </row>
    <row r="108" spans="1:21" s="501" customFormat="1" ht="39.950000000000003" customHeight="1" x14ac:dyDescent="0.15">
      <c r="A108" s="527"/>
      <c r="B108" s="553" t="s">
        <v>105</v>
      </c>
      <c r="C108" s="554" t="s">
        <v>109</v>
      </c>
      <c r="D108" s="555" t="s">
        <v>328</v>
      </c>
      <c r="E108" s="556">
        <f>$E$11</f>
        <v>0</v>
      </c>
      <c r="F108" s="504"/>
      <c r="G108" s="504"/>
      <c r="H108" s="504"/>
      <c r="I108" s="504"/>
      <c r="J108" s="504"/>
      <c r="K108" s="504"/>
      <c r="L108" s="533"/>
      <c r="N108" s="534"/>
      <c r="O108" s="534"/>
      <c r="P108" s="534"/>
      <c r="Q108" s="534"/>
      <c r="R108" s="534"/>
      <c r="S108" s="534"/>
      <c r="T108" s="534"/>
      <c r="U108" s="534"/>
    </row>
    <row r="109" spans="1:21" s="501" customFormat="1" ht="39.950000000000003" customHeight="1" x14ac:dyDescent="0.15">
      <c r="A109" s="527"/>
      <c r="B109" s="557"/>
      <c r="C109" s="558"/>
      <c r="D109" s="559" t="s">
        <v>329</v>
      </c>
      <c r="E109" s="560">
        <f>$G$11</f>
        <v>0</v>
      </c>
      <c r="F109" s="504"/>
      <c r="G109" s="561"/>
      <c r="H109" s="504"/>
      <c r="I109" s="504"/>
      <c r="J109" s="504"/>
      <c r="K109" s="504"/>
      <c r="L109" s="533"/>
      <c r="N109" s="534"/>
      <c r="O109" s="534"/>
      <c r="P109" s="534"/>
      <c r="Q109" s="534"/>
      <c r="R109" s="534"/>
      <c r="S109" s="534"/>
      <c r="T109" s="534"/>
      <c r="U109" s="534"/>
    </row>
    <row r="110" spans="1:21" s="501" customFormat="1" ht="39.950000000000003" customHeight="1" x14ac:dyDescent="0.15">
      <c r="A110" s="527"/>
      <c r="B110" s="557"/>
      <c r="C110" s="562" t="s">
        <v>496</v>
      </c>
      <c r="D110" s="563"/>
      <c r="E110" s="560">
        <f>$K$57-$I$57</f>
        <v>0</v>
      </c>
      <c r="F110" s="504"/>
      <c r="G110" s="504"/>
      <c r="H110" s="504"/>
      <c r="I110" s="504"/>
      <c r="J110" s="504"/>
      <c r="K110" s="504"/>
      <c r="L110" s="533"/>
      <c r="N110" s="534"/>
      <c r="O110" s="534"/>
      <c r="P110" s="534"/>
      <c r="Q110" s="534"/>
      <c r="R110" s="534"/>
      <c r="S110" s="534"/>
      <c r="T110" s="534"/>
      <c r="U110" s="534"/>
    </row>
    <row r="111" spans="1:21" s="501" customFormat="1" ht="39.950000000000003" customHeight="1" x14ac:dyDescent="0.15">
      <c r="A111" s="527"/>
      <c r="B111" s="557"/>
      <c r="C111" s="562" t="s">
        <v>540</v>
      </c>
      <c r="D111" s="563"/>
      <c r="E111" s="560">
        <f>$K$68-$I$68</f>
        <v>0</v>
      </c>
      <c r="F111" s="504"/>
      <c r="G111" s="504"/>
      <c r="H111" s="504"/>
      <c r="I111" s="504"/>
      <c r="J111" s="504"/>
      <c r="K111" s="504"/>
      <c r="L111" s="533"/>
      <c r="N111" s="534"/>
      <c r="O111" s="534"/>
      <c r="P111" s="534"/>
      <c r="Q111" s="534"/>
      <c r="R111" s="534"/>
      <c r="S111" s="534"/>
      <c r="T111" s="534"/>
      <c r="U111" s="534"/>
    </row>
    <row r="112" spans="1:21" s="501" customFormat="1" ht="39.950000000000003" customHeight="1" x14ac:dyDescent="0.15">
      <c r="A112" s="527"/>
      <c r="B112" s="557"/>
      <c r="C112" s="562" t="s">
        <v>541</v>
      </c>
      <c r="D112" s="563"/>
      <c r="E112" s="560">
        <f>$K$79-$I$79</f>
        <v>0</v>
      </c>
      <c r="F112" s="504"/>
      <c r="G112" s="504"/>
      <c r="H112" s="504"/>
      <c r="I112" s="504"/>
      <c r="J112" s="504"/>
      <c r="K112" s="504"/>
      <c r="L112" s="533"/>
      <c r="N112" s="534"/>
      <c r="O112" s="534"/>
      <c r="P112" s="534"/>
      <c r="Q112" s="534"/>
      <c r="R112" s="534"/>
      <c r="S112" s="534"/>
      <c r="T112" s="534"/>
      <c r="U112" s="534"/>
    </row>
    <row r="113" spans="1:21" s="501" customFormat="1" ht="39.950000000000003" customHeight="1" x14ac:dyDescent="0.15">
      <c r="A113" s="527"/>
      <c r="B113" s="557"/>
      <c r="C113" s="562" t="s">
        <v>537</v>
      </c>
      <c r="D113" s="563"/>
      <c r="E113" s="560">
        <f>$K$87-$I$87</f>
        <v>0</v>
      </c>
      <c r="F113" s="504"/>
      <c r="G113" s="504"/>
      <c r="H113" s="504"/>
      <c r="I113" s="504"/>
      <c r="J113" s="504"/>
      <c r="K113" s="504"/>
      <c r="L113" s="533"/>
      <c r="N113" s="534"/>
      <c r="O113" s="534"/>
      <c r="P113" s="534"/>
      <c r="Q113" s="534"/>
      <c r="R113" s="534"/>
      <c r="S113" s="534"/>
      <c r="T113" s="534"/>
      <c r="U113" s="534"/>
    </row>
    <row r="114" spans="1:21" s="501" customFormat="1" ht="39.950000000000003" customHeight="1" x14ac:dyDescent="0.15">
      <c r="A114" s="527"/>
      <c r="B114" s="557"/>
      <c r="C114" s="564" t="s">
        <v>310</v>
      </c>
      <c r="D114" s="563"/>
      <c r="E114" s="560">
        <f>SUM($K$28,$I$57,$I$68,$I$79,$I$87)</f>
        <v>0</v>
      </c>
      <c r="F114" s="504"/>
      <c r="G114" s="504"/>
      <c r="H114" s="504"/>
      <c r="I114" s="504"/>
      <c r="J114" s="504"/>
      <c r="K114" s="504"/>
      <c r="L114" s="533"/>
      <c r="N114" s="534"/>
      <c r="O114" s="534"/>
      <c r="P114" s="534"/>
      <c r="Q114" s="534"/>
      <c r="R114" s="534"/>
      <c r="S114" s="534"/>
      <c r="T114" s="534"/>
      <c r="U114" s="534"/>
    </row>
    <row r="115" spans="1:21" s="501" customFormat="1" ht="36.75" customHeight="1" x14ac:dyDescent="0.15">
      <c r="A115" s="527"/>
      <c r="B115" s="557"/>
      <c r="C115" s="923" t="s">
        <v>108</v>
      </c>
      <c r="D115" s="924"/>
      <c r="E115" s="560">
        <f>$K$43</f>
        <v>0</v>
      </c>
      <c r="F115" s="504"/>
      <c r="G115" s="504"/>
      <c r="H115" s="504"/>
      <c r="I115" s="504"/>
      <c r="J115" s="504"/>
      <c r="K115" s="504"/>
      <c r="L115" s="533"/>
      <c r="N115" s="534"/>
      <c r="O115" s="534"/>
      <c r="P115" s="534"/>
      <c r="Q115" s="534"/>
      <c r="R115" s="534"/>
      <c r="S115" s="534"/>
      <c r="T115" s="534"/>
      <c r="U115" s="534"/>
    </row>
    <row r="116" spans="1:21" s="501" customFormat="1" ht="36.75" customHeight="1" x14ac:dyDescent="0.15">
      <c r="A116" s="527"/>
      <c r="B116" s="557"/>
      <c r="C116" s="936" t="s">
        <v>86</v>
      </c>
      <c r="D116" s="937"/>
      <c r="E116" s="565">
        <f>$K$94</f>
        <v>0</v>
      </c>
      <c r="F116" s="504"/>
      <c r="G116" s="504"/>
      <c r="H116" s="504"/>
      <c r="I116" s="504"/>
      <c r="J116" s="504"/>
      <c r="K116" s="504"/>
      <c r="L116" s="533"/>
      <c r="N116" s="534"/>
      <c r="O116" s="534"/>
      <c r="P116" s="534"/>
      <c r="Q116" s="534"/>
      <c r="R116" s="534"/>
      <c r="S116" s="534"/>
      <c r="T116" s="534"/>
      <c r="U116" s="534"/>
    </row>
    <row r="117" spans="1:21" s="501" customFormat="1" ht="36.75" customHeight="1" thickBot="1" x14ac:dyDescent="0.2">
      <c r="A117" s="527"/>
      <c r="B117" s="557"/>
      <c r="C117" s="921" t="s">
        <v>158</v>
      </c>
      <c r="D117" s="922"/>
      <c r="E117" s="566">
        <f>SUM(E108:E116)</f>
        <v>0</v>
      </c>
      <c r="F117" s="504"/>
      <c r="G117" s="504"/>
      <c r="H117" s="504"/>
      <c r="I117" s="504"/>
      <c r="J117" s="504"/>
      <c r="K117" s="504"/>
      <c r="L117" s="533"/>
      <c r="N117" s="534"/>
      <c r="O117" s="534"/>
      <c r="P117" s="534"/>
      <c r="Q117" s="534"/>
      <c r="R117" s="534"/>
      <c r="S117" s="534"/>
      <c r="T117" s="534"/>
      <c r="U117" s="534"/>
    </row>
    <row r="118" spans="1:21" s="501" customFormat="1" ht="36.75" customHeight="1" thickTop="1" x14ac:dyDescent="0.15">
      <c r="A118" s="527"/>
      <c r="B118" s="916" t="str">
        <f>IF($G$6="消費税の扱いを選択してください","補助対象経費合計",(IF($G$6="消費税を補助対象に含めない","補助対象経費合計（税抜）","補助対象経費合計（税込）")))</f>
        <v>補助対象経費合計（税込）</v>
      </c>
      <c r="C118" s="917"/>
      <c r="D118" s="918"/>
      <c r="E118" s="567">
        <f>SUM(E117,E107)</f>
        <v>0</v>
      </c>
      <c r="F118" s="504"/>
      <c r="G118" s="504"/>
      <c r="H118" s="504"/>
      <c r="I118" s="504"/>
      <c r="J118" s="504"/>
      <c r="K118" s="504"/>
      <c r="L118" s="533"/>
      <c r="N118" s="534"/>
      <c r="O118" s="534"/>
      <c r="P118" s="534"/>
      <c r="Q118" s="534"/>
      <c r="R118" s="534"/>
      <c r="S118" s="534"/>
      <c r="T118" s="534"/>
      <c r="U118" s="534"/>
    </row>
    <row r="119" spans="1:21" s="501" customFormat="1" ht="18" customHeight="1" x14ac:dyDescent="0.15">
      <c r="A119" s="527"/>
      <c r="C119" s="504"/>
      <c r="D119" s="504"/>
      <c r="E119" s="504"/>
      <c r="F119" s="504"/>
      <c r="G119" s="504"/>
      <c r="H119" s="504"/>
      <c r="I119" s="504"/>
      <c r="J119" s="504"/>
      <c r="K119" s="504"/>
      <c r="L119" s="533"/>
      <c r="N119" s="534"/>
      <c r="O119" s="534"/>
      <c r="P119" s="534"/>
      <c r="Q119" s="534"/>
      <c r="R119" s="534"/>
      <c r="S119" s="534"/>
      <c r="T119" s="534"/>
      <c r="U119" s="534"/>
    </row>
    <row r="120" spans="1:21" s="501" customFormat="1" ht="27" customHeight="1" x14ac:dyDescent="0.15">
      <c r="A120" s="527"/>
      <c r="C120" s="504"/>
      <c r="D120" s="504"/>
      <c r="E120" s="504"/>
      <c r="F120" s="504"/>
      <c r="G120" s="504"/>
      <c r="H120" s="504"/>
      <c r="I120" s="504"/>
      <c r="J120" s="504"/>
      <c r="K120" s="504"/>
      <c r="N120" s="534"/>
      <c r="O120" s="534"/>
      <c r="P120" s="534"/>
      <c r="Q120" s="534"/>
      <c r="R120" s="534"/>
      <c r="S120" s="534"/>
      <c r="T120" s="534"/>
      <c r="U120" s="534"/>
    </row>
    <row r="129" spans="1:22" s="569" customFormat="1" x14ac:dyDescent="0.15">
      <c r="A129" s="503"/>
      <c r="B129" s="88"/>
      <c r="C129" s="242"/>
      <c r="D129" s="242"/>
      <c r="E129" s="242"/>
      <c r="F129" s="242"/>
      <c r="G129" s="242"/>
      <c r="H129" s="242"/>
      <c r="I129" s="242"/>
      <c r="J129" s="242"/>
      <c r="K129" s="242"/>
      <c r="L129" s="88"/>
      <c r="M129" s="501"/>
      <c r="N129" s="538"/>
      <c r="O129" s="538"/>
      <c r="P129" s="538"/>
      <c r="Q129" s="568"/>
      <c r="R129" s="568"/>
      <c r="S129" s="568"/>
      <c r="T129" s="568"/>
      <c r="U129" s="568"/>
      <c r="V129" s="88"/>
    </row>
    <row r="130" spans="1:22" s="569" customFormat="1" x14ac:dyDescent="0.15">
      <c r="A130" s="503"/>
      <c r="B130" s="88"/>
      <c r="C130" s="242"/>
      <c r="D130" s="242"/>
      <c r="E130" s="242"/>
      <c r="F130" s="242"/>
      <c r="G130" s="242"/>
      <c r="H130" s="242"/>
      <c r="I130" s="242"/>
      <c r="J130" s="242"/>
      <c r="K130" s="242"/>
      <c r="L130" s="88"/>
      <c r="M130" s="543"/>
      <c r="N130" s="538"/>
      <c r="O130" s="538"/>
      <c r="P130" s="538"/>
      <c r="Q130" s="568"/>
      <c r="R130" s="568"/>
      <c r="S130" s="568"/>
      <c r="T130" s="568"/>
      <c r="U130" s="568"/>
      <c r="V130" s="88"/>
    </row>
    <row r="141" spans="1:22" s="569" customFormat="1" x14ac:dyDescent="0.15">
      <c r="A141" s="503"/>
      <c r="B141" s="88"/>
      <c r="C141" s="242"/>
      <c r="D141" s="242"/>
      <c r="E141" s="242"/>
      <c r="F141" s="242"/>
      <c r="G141" s="242"/>
      <c r="H141" s="242"/>
      <c r="I141" s="242"/>
      <c r="J141" s="242"/>
      <c r="K141" s="242"/>
      <c r="L141" s="88"/>
      <c r="M141" s="533"/>
      <c r="N141" s="538"/>
      <c r="O141" s="538"/>
      <c r="P141" s="538"/>
      <c r="Q141" s="568"/>
      <c r="R141" s="568"/>
      <c r="S141" s="568"/>
      <c r="T141" s="568"/>
      <c r="U141" s="568"/>
      <c r="V141" s="88"/>
    </row>
    <row r="142" spans="1:22" s="569" customFormat="1" x14ac:dyDescent="0.15">
      <c r="A142" s="503"/>
      <c r="B142" s="88"/>
      <c r="C142" s="242"/>
      <c r="D142" s="242"/>
      <c r="E142" s="242"/>
      <c r="F142" s="242"/>
      <c r="G142" s="242"/>
      <c r="H142" s="242"/>
      <c r="I142" s="242"/>
      <c r="J142" s="242"/>
      <c r="K142" s="242"/>
      <c r="L142" s="88"/>
      <c r="M142" s="533"/>
      <c r="N142" s="538"/>
      <c r="O142" s="538"/>
      <c r="P142" s="538"/>
      <c r="Q142" s="568"/>
      <c r="R142" s="568"/>
      <c r="S142" s="568"/>
      <c r="T142" s="568"/>
      <c r="U142" s="568"/>
      <c r="V142" s="88"/>
    </row>
    <row r="143" spans="1:22" s="569" customFormat="1" x14ac:dyDescent="0.15">
      <c r="A143" s="503"/>
      <c r="B143" s="88"/>
      <c r="C143" s="242"/>
      <c r="D143" s="242"/>
      <c r="E143" s="242"/>
      <c r="F143" s="242"/>
      <c r="G143" s="242"/>
      <c r="H143" s="242"/>
      <c r="I143" s="242"/>
      <c r="J143" s="242"/>
      <c r="K143" s="242"/>
      <c r="L143" s="88"/>
      <c r="M143" s="533"/>
      <c r="N143" s="538"/>
      <c r="O143" s="538"/>
      <c r="P143" s="538"/>
      <c r="Q143" s="568"/>
      <c r="R143" s="568"/>
      <c r="S143" s="568"/>
      <c r="T143" s="568"/>
      <c r="U143" s="568"/>
      <c r="V143" s="88"/>
    </row>
    <row r="144" spans="1:22" s="569" customFormat="1" x14ac:dyDescent="0.15">
      <c r="A144" s="503"/>
      <c r="B144" s="88"/>
      <c r="C144" s="242"/>
      <c r="D144" s="242"/>
      <c r="E144" s="242"/>
      <c r="F144" s="242"/>
      <c r="G144" s="242"/>
      <c r="H144" s="242"/>
      <c r="I144" s="242"/>
      <c r="J144" s="242"/>
      <c r="K144" s="242"/>
      <c r="L144" s="88"/>
      <c r="M144" s="501"/>
      <c r="N144" s="538"/>
      <c r="O144" s="538"/>
      <c r="P144" s="538"/>
      <c r="Q144" s="568"/>
      <c r="R144" s="568"/>
      <c r="S144" s="568"/>
      <c r="T144" s="568"/>
      <c r="U144" s="568"/>
      <c r="V144" s="88"/>
    </row>
    <row r="145" spans="1:22" s="569" customFormat="1" x14ac:dyDescent="0.15">
      <c r="A145" s="503"/>
      <c r="B145" s="88"/>
      <c r="C145" s="242"/>
      <c r="D145" s="242"/>
      <c r="E145" s="242"/>
      <c r="F145" s="242"/>
      <c r="G145" s="242"/>
      <c r="H145" s="242"/>
      <c r="I145" s="242"/>
      <c r="J145" s="242"/>
      <c r="K145" s="242"/>
      <c r="L145" s="88"/>
      <c r="M145" s="543"/>
      <c r="N145" s="538"/>
      <c r="O145" s="538"/>
      <c r="P145" s="538"/>
      <c r="Q145" s="568"/>
      <c r="R145" s="568"/>
      <c r="S145" s="568"/>
      <c r="T145" s="568"/>
      <c r="U145" s="568"/>
      <c r="V145" s="88"/>
    </row>
    <row r="146" spans="1:22" s="569" customFormat="1" x14ac:dyDescent="0.15">
      <c r="A146" s="503"/>
      <c r="B146" s="88"/>
      <c r="C146" s="242"/>
      <c r="D146" s="242"/>
      <c r="E146" s="242"/>
      <c r="F146" s="242"/>
      <c r="G146" s="242"/>
      <c r="H146" s="242"/>
      <c r="I146" s="242"/>
      <c r="J146" s="242"/>
      <c r="K146" s="242"/>
      <c r="L146" s="88"/>
      <c r="M146" s="533"/>
      <c r="N146" s="538"/>
      <c r="O146" s="538"/>
      <c r="P146" s="538"/>
      <c r="Q146" s="568"/>
      <c r="R146" s="568"/>
      <c r="S146" s="568"/>
      <c r="T146" s="568"/>
      <c r="U146" s="568"/>
      <c r="V146" s="88"/>
    </row>
    <row r="147" spans="1:22" s="569" customFormat="1" x14ac:dyDescent="0.15">
      <c r="A147" s="503"/>
      <c r="B147" s="88"/>
      <c r="C147" s="242"/>
      <c r="D147" s="242"/>
      <c r="E147" s="242"/>
      <c r="F147" s="242"/>
      <c r="G147" s="242"/>
      <c r="H147" s="242"/>
      <c r="I147" s="242"/>
      <c r="J147" s="242"/>
      <c r="K147" s="242"/>
      <c r="L147" s="88"/>
      <c r="M147" s="533"/>
      <c r="N147" s="538"/>
      <c r="O147" s="538"/>
      <c r="P147" s="538"/>
      <c r="Q147" s="568"/>
      <c r="R147" s="568"/>
      <c r="S147" s="568"/>
      <c r="T147" s="568"/>
      <c r="U147" s="568"/>
      <c r="V147" s="88"/>
    </row>
    <row r="148" spans="1:22" s="569" customFormat="1" x14ac:dyDescent="0.15">
      <c r="A148" s="503"/>
      <c r="B148" s="88"/>
      <c r="C148" s="242"/>
      <c r="D148" s="242"/>
      <c r="E148" s="242"/>
      <c r="F148" s="242"/>
      <c r="G148" s="242"/>
      <c r="H148" s="242"/>
      <c r="I148" s="242"/>
      <c r="J148" s="242"/>
      <c r="K148" s="242"/>
      <c r="L148" s="88"/>
      <c r="M148" s="533"/>
      <c r="N148" s="538"/>
      <c r="O148" s="538"/>
      <c r="P148" s="538"/>
      <c r="Q148" s="568"/>
      <c r="R148" s="568"/>
      <c r="S148" s="568"/>
      <c r="T148" s="568"/>
      <c r="U148" s="568"/>
      <c r="V148" s="88"/>
    </row>
    <row r="149" spans="1:22" s="569" customFormat="1" x14ac:dyDescent="0.15">
      <c r="A149" s="503"/>
      <c r="B149" s="88"/>
      <c r="C149" s="242"/>
      <c r="D149" s="242"/>
      <c r="E149" s="242"/>
      <c r="F149" s="242"/>
      <c r="G149" s="242"/>
      <c r="H149" s="242"/>
      <c r="I149" s="242"/>
      <c r="J149" s="242"/>
      <c r="K149" s="242"/>
      <c r="L149" s="88"/>
      <c r="M149" s="533"/>
      <c r="N149" s="538"/>
      <c r="O149" s="538"/>
      <c r="P149" s="538"/>
      <c r="Q149" s="568"/>
      <c r="R149" s="568"/>
      <c r="S149" s="568"/>
      <c r="T149" s="568"/>
      <c r="U149" s="568"/>
      <c r="V149" s="88"/>
    </row>
    <row r="150" spans="1:22" s="569" customFormat="1" x14ac:dyDescent="0.15">
      <c r="A150" s="503"/>
      <c r="B150" s="88"/>
      <c r="C150" s="242"/>
      <c r="D150" s="242"/>
      <c r="E150" s="242"/>
      <c r="F150" s="242"/>
      <c r="G150" s="242"/>
      <c r="H150" s="242"/>
      <c r="I150" s="242"/>
      <c r="J150" s="242"/>
      <c r="K150" s="242"/>
      <c r="L150" s="88"/>
      <c r="M150" s="533"/>
      <c r="N150" s="538"/>
      <c r="O150" s="538"/>
      <c r="P150" s="538"/>
      <c r="Q150" s="568"/>
      <c r="R150" s="568"/>
      <c r="S150" s="568"/>
      <c r="T150" s="568"/>
      <c r="U150" s="568"/>
      <c r="V150" s="88"/>
    </row>
    <row r="151" spans="1:22" s="569" customFormat="1" x14ac:dyDescent="0.15">
      <c r="A151" s="503"/>
      <c r="B151" s="88"/>
      <c r="C151" s="242"/>
      <c r="D151" s="242"/>
      <c r="E151" s="242"/>
      <c r="F151" s="242"/>
      <c r="G151" s="242"/>
      <c r="H151" s="242"/>
      <c r="I151" s="242"/>
      <c r="J151" s="242"/>
      <c r="K151" s="242"/>
      <c r="L151" s="88"/>
      <c r="M151" s="533"/>
      <c r="N151" s="538"/>
      <c r="O151" s="538"/>
      <c r="P151" s="538"/>
      <c r="Q151" s="568"/>
      <c r="R151" s="568"/>
      <c r="S151" s="568"/>
      <c r="T151" s="568"/>
      <c r="U151" s="568"/>
      <c r="V151" s="88"/>
    </row>
    <row r="152" spans="1:22" s="569" customFormat="1" x14ac:dyDescent="0.15">
      <c r="A152" s="503"/>
      <c r="B152" s="88"/>
      <c r="C152" s="242"/>
      <c r="D152" s="242"/>
      <c r="E152" s="242"/>
      <c r="F152" s="242"/>
      <c r="G152" s="242"/>
      <c r="H152" s="242"/>
      <c r="I152" s="242"/>
      <c r="J152" s="242"/>
      <c r="K152" s="242"/>
      <c r="L152" s="88"/>
      <c r="M152" s="533"/>
      <c r="N152" s="538"/>
      <c r="O152" s="538"/>
      <c r="P152" s="538"/>
      <c r="Q152" s="568"/>
      <c r="R152" s="568"/>
      <c r="S152" s="568"/>
      <c r="T152" s="568"/>
      <c r="U152" s="568"/>
      <c r="V152" s="88"/>
    </row>
    <row r="153" spans="1:22" s="569" customFormat="1" x14ac:dyDescent="0.15">
      <c r="A153" s="503"/>
      <c r="B153" s="88"/>
      <c r="C153" s="242"/>
      <c r="D153" s="242"/>
      <c r="E153" s="242"/>
      <c r="F153" s="242"/>
      <c r="G153" s="242"/>
      <c r="H153" s="242"/>
      <c r="I153" s="242"/>
      <c r="J153" s="242"/>
      <c r="K153" s="242"/>
      <c r="L153" s="88"/>
      <c r="M153" s="533"/>
      <c r="N153" s="538"/>
      <c r="O153" s="538"/>
      <c r="P153" s="538"/>
      <c r="Q153" s="568"/>
      <c r="R153" s="568"/>
      <c r="S153" s="568"/>
      <c r="T153" s="568"/>
      <c r="U153" s="568"/>
      <c r="V153" s="88"/>
    </row>
    <row r="154" spans="1:22" s="569" customFormat="1" x14ac:dyDescent="0.15">
      <c r="A154" s="503"/>
      <c r="B154" s="88"/>
      <c r="C154" s="242"/>
      <c r="D154" s="242"/>
      <c r="E154" s="242"/>
      <c r="F154" s="242"/>
      <c r="G154" s="242"/>
      <c r="H154" s="242"/>
      <c r="I154" s="242"/>
      <c r="J154" s="242"/>
      <c r="K154" s="242"/>
      <c r="L154" s="88"/>
      <c r="M154" s="533"/>
      <c r="N154" s="538"/>
      <c r="O154" s="538"/>
      <c r="P154" s="538"/>
      <c r="Q154" s="568"/>
      <c r="R154" s="568"/>
      <c r="S154" s="568"/>
      <c r="T154" s="568"/>
      <c r="U154" s="568"/>
      <c r="V154" s="88"/>
    </row>
    <row r="159" spans="1:22" x14ac:dyDescent="0.15">
      <c r="M159" s="501"/>
    </row>
    <row r="160" spans="1:22" x14ac:dyDescent="0.15">
      <c r="M160" s="543"/>
    </row>
    <row r="165" spans="1:22" s="569" customFormat="1" x14ac:dyDescent="0.15">
      <c r="A165" s="503"/>
      <c r="B165" s="88"/>
      <c r="C165" s="242"/>
      <c r="D165" s="242"/>
      <c r="E165" s="242"/>
      <c r="F165" s="242"/>
      <c r="G165" s="242"/>
      <c r="H165" s="242"/>
      <c r="I165" s="242"/>
      <c r="J165" s="242"/>
      <c r="K165" s="242"/>
      <c r="L165" s="88"/>
      <c r="M165" s="533"/>
      <c r="N165" s="538"/>
      <c r="O165" s="538"/>
      <c r="P165" s="538"/>
      <c r="Q165" s="568"/>
      <c r="R165" s="568"/>
      <c r="S165" s="568"/>
      <c r="T165" s="568"/>
      <c r="U165" s="568"/>
      <c r="V165" s="88"/>
    </row>
    <row r="166" spans="1:22" s="569" customFormat="1" x14ac:dyDescent="0.15">
      <c r="A166" s="503"/>
      <c r="B166" s="88"/>
      <c r="C166" s="242"/>
      <c r="D166" s="242"/>
      <c r="E166" s="242"/>
      <c r="F166" s="242"/>
      <c r="G166" s="242"/>
      <c r="H166" s="242"/>
      <c r="I166" s="242"/>
      <c r="J166" s="242"/>
      <c r="K166" s="242"/>
      <c r="L166" s="88"/>
      <c r="M166" s="533"/>
      <c r="N166" s="538"/>
      <c r="O166" s="538"/>
      <c r="P166" s="538"/>
      <c r="Q166" s="568"/>
      <c r="R166" s="568"/>
      <c r="S166" s="568"/>
      <c r="T166" s="568"/>
      <c r="U166" s="568"/>
      <c r="V166" s="88"/>
    </row>
    <row r="174" spans="1:22" x14ac:dyDescent="0.15">
      <c r="M174" s="501"/>
    </row>
    <row r="175" spans="1:22" x14ac:dyDescent="0.15">
      <c r="M175" s="543"/>
    </row>
    <row r="180" spans="1:22" s="569" customFormat="1" x14ac:dyDescent="0.15">
      <c r="A180" s="503"/>
      <c r="B180" s="88"/>
      <c r="C180" s="242"/>
      <c r="D180" s="242"/>
      <c r="E180" s="242"/>
      <c r="F180" s="242"/>
      <c r="G180" s="242"/>
      <c r="H180" s="242"/>
      <c r="I180" s="242"/>
      <c r="J180" s="242"/>
      <c r="K180" s="242"/>
      <c r="L180" s="88"/>
      <c r="M180" s="533"/>
      <c r="N180" s="538"/>
      <c r="O180" s="538"/>
      <c r="P180" s="538"/>
      <c r="Q180" s="568"/>
      <c r="R180" s="568"/>
      <c r="S180" s="568"/>
      <c r="T180" s="568"/>
      <c r="U180" s="568"/>
      <c r="V180" s="88"/>
    </row>
    <row r="181" spans="1:22" s="569" customFormat="1" x14ac:dyDescent="0.15">
      <c r="A181" s="503"/>
      <c r="B181" s="88"/>
      <c r="C181" s="242"/>
      <c r="D181" s="242"/>
      <c r="E181" s="242"/>
      <c r="F181" s="242"/>
      <c r="G181" s="242"/>
      <c r="H181" s="242"/>
      <c r="I181" s="242"/>
      <c r="J181" s="242"/>
      <c r="K181" s="242"/>
      <c r="L181" s="88"/>
      <c r="M181" s="533"/>
      <c r="N181" s="538"/>
      <c r="O181" s="538"/>
      <c r="P181" s="538"/>
      <c r="Q181" s="568"/>
      <c r="R181" s="568"/>
      <c r="S181" s="568"/>
      <c r="T181" s="568"/>
      <c r="U181" s="568"/>
      <c r="V181" s="88"/>
    </row>
    <row r="189" spans="1:22" x14ac:dyDescent="0.15">
      <c r="M189" s="501"/>
    </row>
    <row r="190" spans="1:22" x14ac:dyDescent="0.15">
      <c r="M190" s="543"/>
    </row>
    <row r="195" spans="1:22" s="569" customFormat="1" x14ac:dyDescent="0.15">
      <c r="A195" s="503"/>
      <c r="B195" s="88"/>
      <c r="C195" s="242"/>
      <c r="D195" s="242"/>
      <c r="E195" s="242"/>
      <c r="F195" s="242"/>
      <c r="G195" s="242"/>
      <c r="H195" s="242"/>
      <c r="I195" s="242"/>
      <c r="J195" s="242"/>
      <c r="K195" s="242"/>
      <c r="L195" s="88"/>
      <c r="M195" s="533"/>
      <c r="N195" s="538"/>
      <c r="O195" s="538"/>
      <c r="P195" s="538"/>
      <c r="Q195" s="568"/>
      <c r="R195" s="568"/>
      <c r="S195" s="568"/>
      <c r="T195" s="568"/>
      <c r="U195" s="568"/>
      <c r="V195" s="88"/>
    </row>
    <row r="196" spans="1:22" s="569" customFormat="1" x14ac:dyDescent="0.15">
      <c r="A196" s="503"/>
      <c r="B196" s="88"/>
      <c r="C196" s="242"/>
      <c r="D196" s="242"/>
      <c r="E196" s="242"/>
      <c r="F196" s="242"/>
      <c r="G196" s="242"/>
      <c r="H196" s="242"/>
      <c r="I196" s="242"/>
      <c r="J196" s="242"/>
      <c r="K196" s="242"/>
      <c r="L196" s="88"/>
      <c r="M196" s="533"/>
      <c r="N196" s="538"/>
      <c r="O196" s="538"/>
      <c r="P196" s="538"/>
      <c r="Q196" s="568"/>
      <c r="R196" s="568"/>
      <c r="S196" s="568"/>
      <c r="T196" s="568"/>
      <c r="U196" s="568"/>
      <c r="V196" s="88"/>
    </row>
    <row r="204" spans="1:22" x14ac:dyDescent="0.15">
      <c r="M204" s="501"/>
    </row>
    <row r="205" spans="1:22" x14ac:dyDescent="0.15">
      <c r="M205" s="543"/>
    </row>
    <row r="210" spans="1:22" s="569" customFormat="1" x14ac:dyDescent="0.15">
      <c r="A210" s="503"/>
      <c r="B210" s="88"/>
      <c r="C210" s="242"/>
      <c r="D210" s="242"/>
      <c r="E210" s="242"/>
      <c r="F210" s="242"/>
      <c r="G210" s="242"/>
      <c r="H210" s="242"/>
      <c r="I210" s="242"/>
      <c r="J210" s="242"/>
      <c r="K210" s="242"/>
      <c r="L210" s="88"/>
      <c r="M210" s="533"/>
      <c r="N210" s="538"/>
      <c r="O210" s="538"/>
      <c r="P210" s="538"/>
      <c r="Q210" s="568"/>
      <c r="R210" s="568"/>
      <c r="S210" s="568"/>
      <c r="T210" s="568"/>
      <c r="U210" s="568"/>
      <c r="V210" s="88"/>
    </row>
    <row r="211" spans="1:22" s="569" customFormat="1" x14ac:dyDescent="0.15">
      <c r="A211" s="503"/>
      <c r="B211" s="88"/>
      <c r="C211" s="242"/>
      <c r="D211" s="242"/>
      <c r="E211" s="242"/>
      <c r="F211" s="242"/>
      <c r="G211" s="242"/>
      <c r="H211" s="242"/>
      <c r="I211" s="242"/>
      <c r="J211" s="242"/>
      <c r="K211" s="242"/>
      <c r="L211" s="88"/>
      <c r="M211" s="533"/>
      <c r="N211" s="538"/>
      <c r="O211" s="538"/>
      <c r="P211" s="538"/>
      <c r="Q211" s="568"/>
      <c r="R211" s="568"/>
      <c r="S211" s="568"/>
      <c r="T211" s="568"/>
      <c r="U211" s="568"/>
      <c r="V211" s="88"/>
    </row>
    <row r="219" spans="1:22" x14ac:dyDescent="0.15">
      <c r="M219" s="501"/>
    </row>
    <row r="220" spans="1:22" x14ac:dyDescent="0.15">
      <c r="M220" s="543"/>
    </row>
    <row r="225" spans="1:22" s="569" customFormat="1" x14ac:dyDescent="0.15">
      <c r="A225" s="503"/>
      <c r="B225" s="88"/>
      <c r="C225" s="242"/>
      <c r="D225" s="242"/>
      <c r="E225" s="242"/>
      <c r="F225" s="242"/>
      <c r="G225" s="242"/>
      <c r="H225" s="242"/>
      <c r="I225" s="242"/>
      <c r="J225" s="242"/>
      <c r="K225" s="242"/>
      <c r="L225" s="88"/>
      <c r="M225" s="533"/>
      <c r="N225" s="538"/>
      <c r="O225" s="538"/>
      <c r="P225" s="538"/>
      <c r="Q225" s="568"/>
      <c r="R225" s="568"/>
      <c r="S225" s="568"/>
      <c r="T225" s="568"/>
      <c r="U225" s="568"/>
      <c r="V225" s="88"/>
    </row>
    <row r="226" spans="1:22" s="569" customFormat="1" x14ac:dyDescent="0.15">
      <c r="A226" s="503"/>
      <c r="B226" s="88"/>
      <c r="C226" s="242"/>
      <c r="D226" s="242"/>
      <c r="E226" s="242"/>
      <c r="F226" s="242"/>
      <c r="G226" s="242"/>
      <c r="H226" s="242"/>
      <c r="I226" s="242"/>
      <c r="J226" s="242"/>
      <c r="K226" s="242"/>
      <c r="L226" s="88"/>
      <c r="M226" s="533"/>
      <c r="N226" s="538"/>
      <c r="O226" s="538"/>
      <c r="P226" s="538"/>
      <c r="Q226" s="568"/>
      <c r="R226" s="568"/>
      <c r="S226" s="568"/>
      <c r="T226" s="568"/>
      <c r="U226" s="568"/>
      <c r="V226" s="88"/>
    </row>
    <row r="234" spans="1:22" x14ac:dyDescent="0.15">
      <c r="M234" s="501"/>
    </row>
    <row r="235" spans="1:22" x14ac:dyDescent="0.15">
      <c r="M235" s="543"/>
    </row>
    <row r="240" spans="1:22" s="569" customFormat="1" x14ac:dyDescent="0.15">
      <c r="A240" s="503"/>
      <c r="B240" s="88"/>
      <c r="C240" s="242"/>
      <c r="D240" s="242"/>
      <c r="E240" s="242"/>
      <c r="F240" s="242"/>
      <c r="G240" s="242"/>
      <c r="H240" s="242"/>
      <c r="I240" s="242"/>
      <c r="J240" s="242"/>
      <c r="K240" s="242"/>
      <c r="L240" s="88"/>
      <c r="M240" s="533"/>
      <c r="N240" s="538"/>
      <c r="O240" s="538"/>
      <c r="P240" s="538"/>
      <c r="Q240" s="568"/>
      <c r="R240" s="568"/>
      <c r="S240" s="568"/>
      <c r="T240" s="568"/>
      <c r="U240" s="568"/>
      <c r="V240" s="88"/>
    </row>
    <row r="241" spans="1:22" s="569" customFormat="1" x14ac:dyDescent="0.15">
      <c r="A241" s="503"/>
      <c r="B241" s="88"/>
      <c r="C241" s="242"/>
      <c r="D241" s="242"/>
      <c r="E241" s="242"/>
      <c r="F241" s="242"/>
      <c r="G241" s="242"/>
      <c r="H241" s="242"/>
      <c r="I241" s="242"/>
      <c r="J241" s="242"/>
      <c r="K241" s="242"/>
      <c r="L241" s="88"/>
      <c r="M241" s="533"/>
      <c r="N241" s="538"/>
      <c r="O241" s="538"/>
      <c r="P241" s="538"/>
      <c r="Q241" s="568"/>
      <c r="R241" s="568"/>
      <c r="S241" s="568"/>
      <c r="T241" s="568"/>
      <c r="U241" s="568"/>
      <c r="V241" s="88"/>
    </row>
    <row r="249" spans="1:22" x14ac:dyDescent="0.15">
      <c r="M249" s="501"/>
    </row>
    <row r="250" spans="1:22" x14ac:dyDescent="0.15">
      <c r="M250" s="543"/>
    </row>
    <row r="255" spans="1:22" s="569" customFormat="1" x14ac:dyDescent="0.15">
      <c r="A255" s="503"/>
      <c r="B255" s="88"/>
      <c r="C255" s="242"/>
      <c r="D255" s="242"/>
      <c r="E255" s="242"/>
      <c r="F255" s="242"/>
      <c r="G255" s="242"/>
      <c r="H255" s="242"/>
      <c r="I255" s="242"/>
      <c r="J255" s="242"/>
      <c r="K255" s="242"/>
      <c r="L255" s="88"/>
      <c r="M255" s="533"/>
      <c r="N255" s="538"/>
      <c r="O255" s="538"/>
      <c r="P255" s="538"/>
      <c r="Q255" s="568"/>
      <c r="R255" s="568"/>
      <c r="S255" s="568"/>
      <c r="T255" s="568"/>
      <c r="U255" s="568"/>
      <c r="V255" s="88"/>
    </row>
    <row r="256" spans="1:22" s="569" customFormat="1" x14ac:dyDescent="0.15">
      <c r="A256" s="503"/>
      <c r="B256" s="88"/>
      <c r="C256" s="242"/>
      <c r="D256" s="242"/>
      <c r="E256" s="242"/>
      <c r="F256" s="242"/>
      <c r="G256" s="242"/>
      <c r="H256" s="242"/>
      <c r="I256" s="242"/>
      <c r="J256" s="242"/>
      <c r="K256" s="242"/>
      <c r="L256" s="88"/>
      <c r="M256" s="533"/>
      <c r="N256" s="538"/>
      <c r="O256" s="538"/>
      <c r="P256" s="538"/>
      <c r="Q256" s="568"/>
      <c r="R256" s="568"/>
      <c r="S256" s="568"/>
      <c r="T256" s="568"/>
      <c r="U256" s="568"/>
      <c r="V256" s="88"/>
    </row>
    <row r="264" spans="1:22" x14ac:dyDescent="0.15">
      <c r="M264" s="501"/>
    </row>
    <row r="265" spans="1:22" x14ac:dyDescent="0.15">
      <c r="M265" s="543"/>
    </row>
    <row r="270" spans="1:22" s="569" customFormat="1" x14ac:dyDescent="0.15">
      <c r="A270" s="503"/>
      <c r="B270" s="88"/>
      <c r="C270" s="242"/>
      <c r="D270" s="242"/>
      <c r="E270" s="242"/>
      <c r="F270" s="242"/>
      <c r="G270" s="242"/>
      <c r="H270" s="242"/>
      <c r="I270" s="242"/>
      <c r="J270" s="242"/>
      <c r="K270" s="242"/>
      <c r="L270" s="88"/>
      <c r="M270" s="533"/>
      <c r="N270" s="538"/>
      <c r="O270" s="538"/>
      <c r="P270" s="538"/>
      <c r="Q270" s="568"/>
      <c r="R270" s="568"/>
      <c r="S270" s="568"/>
      <c r="T270" s="568"/>
      <c r="U270" s="568"/>
      <c r="V270" s="88"/>
    </row>
    <row r="271" spans="1:22" s="569" customFormat="1" x14ac:dyDescent="0.15">
      <c r="A271" s="503"/>
      <c r="B271" s="88"/>
      <c r="C271" s="242"/>
      <c r="D271" s="242"/>
      <c r="E271" s="242"/>
      <c r="F271" s="242"/>
      <c r="G271" s="242"/>
      <c r="H271" s="242"/>
      <c r="I271" s="242"/>
      <c r="J271" s="242"/>
      <c r="K271" s="242"/>
      <c r="L271" s="88"/>
      <c r="M271" s="533"/>
      <c r="N271" s="538"/>
      <c r="O271" s="538"/>
      <c r="P271" s="538"/>
      <c r="Q271" s="568"/>
      <c r="R271" s="568"/>
      <c r="S271" s="568"/>
      <c r="T271" s="568"/>
      <c r="U271" s="568"/>
      <c r="V271" s="88"/>
    </row>
    <row r="279" spans="1:22" x14ac:dyDescent="0.15">
      <c r="M279" s="501"/>
    </row>
    <row r="280" spans="1:22" x14ac:dyDescent="0.15">
      <c r="M280" s="543"/>
    </row>
    <row r="285" spans="1:22" s="569" customFormat="1" x14ac:dyDescent="0.15">
      <c r="A285" s="503"/>
      <c r="B285" s="88"/>
      <c r="C285" s="242"/>
      <c r="D285" s="242"/>
      <c r="E285" s="242"/>
      <c r="F285" s="242"/>
      <c r="G285" s="242"/>
      <c r="H285" s="242"/>
      <c r="I285" s="242"/>
      <c r="J285" s="242"/>
      <c r="K285" s="242"/>
      <c r="L285" s="88"/>
      <c r="M285" s="533"/>
      <c r="N285" s="538"/>
      <c r="O285" s="538"/>
      <c r="P285" s="538"/>
      <c r="Q285" s="568"/>
      <c r="R285" s="568"/>
      <c r="S285" s="568"/>
      <c r="T285" s="568"/>
      <c r="U285" s="568"/>
      <c r="V285" s="88"/>
    </row>
    <row r="286" spans="1:22" s="569" customFormat="1" x14ac:dyDescent="0.15">
      <c r="A286" s="503"/>
      <c r="B286" s="88"/>
      <c r="C286" s="242"/>
      <c r="D286" s="242"/>
      <c r="E286" s="242"/>
      <c r="F286" s="242"/>
      <c r="G286" s="242"/>
      <c r="H286" s="242"/>
      <c r="I286" s="242"/>
      <c r="J286" s="242"/>
      <c r="K286" s="242"/>
      <c r="L286" s="88"/>
      <c r="M286" s="533"/>
      <c r="N286" s="538"/>
      <c r="O286" s="538"/>
      <c r="P286" s="538"/>
      <c r="Q286" s="568"/>
      <c r="R286" s="568"/>
      <c r="S286" s="568"/>
      <c r="T286" s="568"/>
      <c r="U286" s="568"/>
      <c r="V286" s="88"/>
    </row>
    <row r="294" spans="1:22" x14ac:dyDescent="0.15">
      <c r="M294" s="501"/>
    </row>
    <row r="295" spans="1:22" x14ac:dyDescent="0.15">
      <c r="M295" s="543"/>
    </row>
    <row r="300" spans="1:22" s="569" customFormat="1" x14ac:dyDescent="0.15">
      <c r="A300" s="503"/>
      <c r="B300" s="88"/>
      <c r="C300" s="242"/>
      <c r="D300" s="242"/>
      <c r="E300" s="242"/>
      <c r="F300" s="242"/>
      <c r="G300" s="242"/>
      <c r="H300" s="242"/>
      <c r="I300" s="242"/>
      <c r="J300" s="242"/>
      <c r="K300" s="242"/>
      <c r="L300" s="88"/>
      <c r="M300" s="533"/>
      <c r="N300" s="538"/>
      <c r="O300" s="538"/>
      <c r="P300" s="538"/>
      <c r="Q300" s="568"/>
      <c r="R300" s="568"/>
      <c r="S300" s="568"/>
      <c r="T300" s="568"/>
      <c r="U300" s="568"/>
      <c r="V300" s="88"/>
    </row>
    <row r="301" spans="1:22" s="569" customFormat="1" x14ac:dyDescent="0.15">
      <c r="A301" s="503"/>
      <c r="B301" s="88"/>
      <c r="C301" s="242"/>
      <c r="D301" s="242"/>
      <c r="E301" s="242"/>
      <c r="F301" s="242"/>
      <c r="G301" s="242"/>
      <c r="H301" s="242"/>
      <c r="I301" s="242"/>
      <c r="J301" s="242"/>
      <c r="K301" s="242"/>
      <c r="L301" s="88"/>
      <c r="M301" s="533"/>
      <c r="N301" s="538"/>
      <c r="O301" s="538"/>
      <c r="P301" s="538"/>
      <c r="Q301" s="568"/>
      <c r="R301" s="568"/>
      <c r="S301" s="568"/>
      <c r="T301" s="568"/>
      <c r="U301" s="568"/>
      <c r="V301" s="88"/>
    </row>
    <row r="309" spans="1:22" x14ac:dyDescent="0.15">
      <c r="M309" s="501"/>
    </row>
    <row r="310" spans="1:22" x14ac:dyDescent="0.15">
      <c r="M310" s="543"/>
    </row>
    <row r="315" spans="1:22" s="569" customFormat="1" x14ac:dyDescent="0.15">
      <c r="A315" s="503"/>
      <c r="B315" s="88"/>
      <c r="C315" s="242"/>
      <c r="D315" s="242"/>
      <c r="E315" s="242"/>
      <c r="F315" s="242"/>
      <c r="G315" s="242"/>
      <c r="H315" s="242"/>
      <c r="I315" s="242"/>
      <c r="J315" s="242"/>
      <c r="K315" s="242"/>
      <c r="L315" s="88"/>
      <c r="M315" s="533"/>
      <c r="N315" s="538"/>
      <c r="O315" s="538"/>
      <c r="P315" s="538"/>
      <c r="Q315" s="568"/>
      <c r="R315" s="568"/>
      <c r="S315" s="568"/>
      <c r="T315" s="568"/>
      <c r="U315" s="568"/>
      <c r="V315" s="88"/>
    </row>
    <row r="316" spans="1:22" s="569" customFormat="1" x14ac:dyDescent="0.15">
      <c r="A316" s="503"/>
      <c r="B316" s="88"/>
      <c r="C316" s="242"/>
      <c r="D316" s="242"/>
      <c r="E316" s="242"/>
      <c r="F316" s="242"/>
      <c r="G316" s="242"/>
      <c r="H316" s="242"/>
      <c r="I316" s="242"/>
      <c r="J316" s="242"/>
      <c r="K316" s="242"/>
      <c r="L316" s="88"/>
      <c r="M316" s="533"/>
      <c r="N316" s="538"/>
      <c r="O316" s="538"/>
      <c r="P316" s="538"/>
      <c r="Q316" s="568"/>
      <c r="R316" s="568"/>
      <c r="S316" s="568"/>
      <c r="T316" s="568"/>
      <c r="U316" s="568"/>
      <c r="V316" s="88"/>
    </row>
    <row r="324" spans="1:22" x14ac:dyDescent="0.15">
      <c r="M324" s="501"/>
    </row>
    <row r="325" spans="1:22" x14ac:dyDescent="0.15">
      <c r="M325" s="543"/>
    </row>
    <row r="330" spans="1:22" s="569" customFormat="1" x14ac:dyDescent="0.15">
      <c r="A330" s="503"/>
      <c r="B330" s="88"/>
      <c r="C330" s="242"/>
      <c r="D330" s="242"/>
      <c r="E330" s="242"/>
      <c r="F330" s="242"/>
      <c r="G330" s="242"/>
      <c r="H330" s="242"/>
      <c r="I330" s="242"/>
      <c r="J330" s="242"/>
      <c r="K330" s="242"/>
      <c r="L330" s="88"/>
      <c r="M330" s="533"/>
      <c r="N330" s="538"/>
      <c r="O330" s="538"/>
      <c r="P330" s="538"/>
      <c r="Q330" s="568"/>
      <c r="R330" s="568"/>
      <c r="S330" s="568"/>
      <c r="T330" s="568"/>
      <c r="U330" s="568"/>
      <c r="V330" s="88"/>
    </row>
    <row r="331" spans="1:22" s="569" customFormat="1" x14ac:dyDescent="0.15">
      <c r="A331" s="503"/>
      <c r="B331" s="88"/>
      <c r="C331" s="242"/>
      <c r="D331" s="242"/>
      <c r="E331" s="242"/>
      <c r="F331" s="242"/>
      <c r="G331" s="242"/>
      <c r="H331" s="242"/>
      <c r="I331" s="242"/>
      <c r="J331" s="242"/>
      <c r="K331" s="242"/>
      <c r="L331" s="88"/>
      <c r="M331" s="533"/>
      <c r="N331" s="538"/>
      <c r="O331" s="538"/>
      <c r="P331" s="538"/>
      <c r="Q331" s="568"/>
      <c r="R331" s="568"/>
      <c r="S331" s="568"/>
      <c r="T331" s="568"/>
      <c r="U331" s="568"/>
      <c r="V331" s="88"/>
    </row>
    <row r="339" spans="1:22" x14ac:dyDescent="0.15">
      <c r="M339" s="501"/>
    </row>
    <row r="340" spans="1:22" x14ac:dyDescent="0.15">
      <c r="M340" s="543"/>
    </row>
    <row r="345" spans="1:22" s="569" customFormat="1" x14ac:dyDescent="0.15">
      <c r="A345" s="503"/>
      <c r="B345" s="88"/>
      <c r="C345" s="242"/>
      <c r="D345" s="242"/>
      <c r="E345" s="242"/>
      <c r="F345" s="242"/>
      <c r="G345" s="242"/>
      <c r="H345" s="242"/>
      <c r="I345" s="242"/>
      <c r="J345" s="242"/>
      <c r="K345" s="242"/>
      <c r="L345" s="88"/>
      <c r="M345" s="533"/>
      <c r="N345" s="538"/>
      <c r="O345" s="538"/>
      <c r="P345" s="538"/>
      <c r="Q345" s="568"/>
      <c r="R345" s="568"/>
      <c r="S345" s="568"/>
      <c r="T345" s="568"/>
      <c r="U345" s="568"/>
      <c r="V345" s="88"/>
    </row>
    <row r="346" spans="1:22" s="569" customFormat="1" x14ac:dyDescent="0.15">
      <c r="A346" s="503"/>
      <c r="B346" s="88"/>
      <c r="C346" s="242"/>
      <c r="D346" s="242"/>
      <c r="E346" s="242"/>
      <c r="F346" s="242"/>
      <c r="G346" s="242"/>
      <c r="H346" s="242"/>
      <c r="I346" s="242"/>
      <c r="J346" s="242"/>
      <c r="K346" s="242"/>
      <c r="L346" s="88"/>
      <c r="M346" s="533"/>
      <c r="N346" s="538"/>
      <c r="O346" s="538"/>
      <c r="P346" s="538"/>
      <c r="Q346" s="568"/>
      <c r="R346" s="568"/>
      <c r="S346" s="568"/>
      <c r="T346" s="568"/>
      <c r="U346" s="568"/>
      <c r="V346" s="88"/>
    </row>
    <row r="354" spans="1:22" x14ac:dyDescent="0.15">
      <c r="M354" s="501"/>
    </row>
    <row r="355" spans="1:22" x14ac:dyDescent="0.15">
      <c r="M355" s="543"/>
    </row>
    <row r="360" spans="1:22" s="569" customFormat="1" x14ac:dyDescent="0.15">
      <c r="A360" s="503"/>
      <c r="B360" s="88"/>
      <c r="C360" s="242"/>
      <c r="D360" s="242"/>
      <c r="E360" s="242"/>
      <c r="F360" s="242"/>
      <c r="G360" s="242"/>
      <c r="H360" s="242"/>
      <c r="I360" s="242"/>
      <c r="J360" s="242"/>
      <c r="K360" s="242"/>
      <c r="L360" s="88"/>
      <c r="M360" s="533"/>
      <c r="N360" s="538"/>
      <c r="O360" s="538"/>
      <c r="P360" s="538"/>
      <c r="Q360" s="568"/>
      <c r="R360" s="568"/>
      <c r="S360" s="568"/>
      <c r="T360" s="568"/>
      <c r="U360" s="568"/>
      <c r="V360" s="88"/>
    </row>
    <row r="361" spans="1:22" s="569" customFormat="1" x14ac:dyDescent="0.15">
      <c r="A361" s="503"/>
      <c r="B361" s="88"/>
      <c r="C361" s="242"/>
      <c r="D361" s="242"/>
      <c r="E361" s="242"/>
      <c r="F361" s="242"/>
      <c r="G361" s="242"/>
      <c r="H361" s="242"/>
      <c r="I361" s="242"/>
      <c r="J361" s="242"/>
      <c r="K361" s="242"/>
      <c r="L361" s="88"/>
      <c r="M361" s="533"/>
      <c r="N361" s="538"/>
      <c r="O361" s="538"/>
      <c r="P361" s="538"/>
      <c r="Q361" s="568"/>
      <c r="R361" s="568"/>
      <c r="S361" s="568"/>
      <c r="T361" s="568"/>
      <c r="U361" s="568"/>
      <c r="V361" s="88"/>
    </row>
    <row r="369" spans="1:22" x14ac:dyDescent="0.15">
      <c r="M369" s="501"/>
    </row>
    <row r="370" spans="1:22" x14ac:dyDescent="0.15">
      <c r="M370" s="543"/>
    </row>
    <row r="375" spans="1:22" s="569" customFormat="1" x14ac:dyDescent="0.15">
      <c r="A375" s="503"/>
      <c r="B375" s="88"/>
      <c r="C375" s="242"/>
      <c r="D375" s="242"/>
      <c r="E375" s="242"/>
      <c r="F375" s="242"/>
      <c r="G375" s="242"/>
      <c r="H375" s="242"/>
      <c r="I375" s="242"/>
      <c r="J375" s="242"/>
      <c r="K375" s="242"/>
      <c r="L375" s="88"/>
      <c r="M375" s="533"/>
      <c r="N375" s="538"/>
      <c r="O375" s="538"/>
      <c r="P375" s="538"/>
      <c r="Q375" s="568"/>
      <c r="R375" s="568"/>
      <c r="S375" s="568"/>
      <c r="T375" s="568"/>
      <c r="U375" s="568"/>
      <c r="V375" s="88"/>
    </row>
    <row r="376" spans="1:22" s="569" customFormat="1" x14ac:dyDescent="0.15">
      <c r="A376" s="503"/>
      <c r="B376" s="88"/>
      <c r="C376" s="242"/>
      <c r="D376" s="242"/>
      <c r="E376" s="242"/>
      <c r="F376" s="242"/>
      <c r="G376" s="242"/>
      <c r="H376" s="242"/>
      <c r="I376" s="242"/>
      <c r="J376" s="242"/>
      <c r="K376" s="242"/>
      <c r="L376" s="88"/>
      <c r="M376" s="533"/>
      <c r="N376" s="538"/>
      <c r="O376" s="538"/>
      <c r="P376" s="538"/>
      <c r="Q376" s="568"/>
      <c r="R376" s="568"/>
      <c r="S376" s="568"/>
      <c r="T376" s="568"/>
      <c r="U376" s="568"/>
      <c r="V376" s="88"/>
    </row>
    <row r="384" spans="1:22" x14ac:dyDescent="0.15">
      <c r="M384" s="501"/>
    </row>
    <row r="385" spans="1:22" x14ac:dyDescent="0.15">
      <c r="M385" s="543"/>
    </row>
    <row r="390" spans="1:22" s="569" customFormat="1" x14ac:dyDescent="0.15">
      <c r="A390" s="503"/>
      <c r="B390" s="88"/>
      <c r="C390" s="242"/>
      <c r="D390" s="242"/>
      <c r="E390" s="242"/>
      <c r="F390" s="242"/>
      <c r="G390" s="242"/>
      <c r="H390" s="242"/>
      <c r="I390" s="242"/>
      <c r="J390" s="242"/>
      <c r="K390" s="242"/>
      <c r="L390" s="88"/>
      <c r="M390" s="533"/>
      <c r="N390" s="538"/>
      <c r="O390" s="538"/>
      <c r="P390" s="538"/>
      <c r="Q390" s="568"/>
      <c r="R390" s="568"/>
      <c r="S390" s="568"/>
      <c r="T390" s="568"/>
      <c r="U390" s="568"/>
      <c r="V390" s="88"/>
    </row>
    <row r="391" spans="1:22" s="569" customFormat="1" x14ac:dyDescent="0.15">
      <c r="A391" s="503"/>
      <c r="B391" s="88"/>
      <c r="C391" s="242"/>
      <c r="D391" s="242"/>
      <c r="E391" s="242"/>
      <c r="F391" s="242"/>
      <c r="G391" s="242"/>
      <c r="H391" s="242"/>
      <c r="I391" s="242"/>
      <c r="J391" s="242"/>
      <c r="K391" s="242"/>
      <c r="L391" s="88"/>
      <c r="M391" s="533"/>
      <c r="N391" s="538"/>
      <c r="O391" s="538"/>
      <c r="P391" s="538"/>
      <c r="Q391" s="568"/>
      <c r="R391" s="568"/>
      <c r="S391" s="568"/>
      <c r="T391" s="568"/>
      <c r="U391" s="568"/>
      <c r="V391" s="88"/>
    </row>
    <row r="400" spans="1:22" x14ac:dyDescent="0.15">
      <c r="M400" s="501"/>
    </row>
    <row r="405" spans="1:22" s="569" customFormat="1" x14ac:dyDescent="0.15">
      <c r="A405" s="503"/>
      <c r="B405" s="88"/>
      <c r="C405" s="242"/>
      <c r="D405" s="242"/>
      <c r="E405" s="242"/>
      <c r="F405" s="242"/>
      <c r="G405" s="242"/>
      <c r="H405" s="242"/>
      <c r="I405" s="242"/>
      <c r="J405" s="242"/>
      <c r="K405" s="242"/>
      <c r="L405" s="88"/>
      <c r="M405" s="533"/>
      <c r="N405" s="538"/>
      <c r="O405" s="538"/>
      <c r="P405" s="538"/>
      <c r="Q405" s="568"/>
      <c r="R405" s="568"/>
      <c r="S405" s="568"/>
      <c r="T405" s="568"/>
      <c r="U405" s="568"/>
      <c r="V405" s="88"/>
    </row>
    <row r="406" spans="1:22" s="569" customFormat="1" x14ac:dyDescent="0.15">
      <c r="A406" s="503"/>
      <c r="B406" s="88"/>
      <c r="C406" s="242"/>
      <c r="D406" s="242"/>
      <c r="E406" s="242"/>
      <c r="F406" s="242"/>
      <c r="G406" s="242"/>
      <c r="H406" s="242"/>
      <c r="I406" s="242"/>
      <c r="J406" s="242"/>
      <c r="K406" s="242"/>
      <c r="L406" s="88"/>
      <c r="M406" s="533"/>
      <c r="N406" s="538"/>
      <c r="O406" s="538"/>
      <c r="P406" s="538"/>
      <c r="Q406" s="568"/>
      <c r="R406" s="568"/>
      <c r="S406" s="568"/>
      <c r="T406" s="568"/>
      <c r="U406" s="568"/>
      <c r="V406" s="88"/>
    </row>
    <row r="421" spans="1:22" s="569" customFormat="1" x14ac:dyDescent="0.15">
      <c r="A421" s="503"/>
      <c r="B421" s="88"/>
      <c r="C421" s="242"/>
      <c r="D421" s="242"/>
      <c r="E421" s="242"/>
      <c r="F421" s="242"/>
      <c r="G421" s="242"/>
      <c r="H421" s="242"/>
      <c r="I421" s="242"/>
      <c r="J421" s="242"/>
      <c r="K421" s="242"/>
      <c r="L421" s="88"/>
      <c r="M421" s="533"/>
      <c r="N421" s="538"/>
      <c r="O421" s="538"/>
      <c r="P421" s="538"/>
      <c r="Q421" s="568"/>
      <c r="R421" s="568"/>
      <c r="S421" s="568"/>
      <c r="T421" s="568"/>
      <c r="U421" s="568"/>
      <c r="V421" s="88"/>
    </row>
  </sheetData>
  <sheetProtection algorithmName="SHA-512" hashValue="zbyvzQhW3CAMu9zZNq63kAebC3PzeTlC2fV2f8u/DXx7qUOHARkXbc01w4E5JsymY2jG2McatKrhwK+KVhKSEg==" saltValue="u4fVt2wC/4oGdde16rvv9A==" spinCount="100000" sheet="1" objects="1" insertColumns="0" insertRows="0" deleteColumns="0" deleteRows="0"/>
  <mergeCells count="151">
    <mergeCell ref="G45:J45"/>
    <mergeCell ref="M57:M65"/>
    <mergeCell ref="M68:M76"/>
    <mergeCell ref="M79:M84"/>
    <mergeCell ref="M87:M92"/>
    <mergeCell ref="M94:M102"/>
    <mergeCell ref="K28:K29"/>
    <mergeCell ref="C101:D101"/>
    <mergeCell ref="E101:F101"/>
    <mergeCell ref="I28:I29"/>
    <mergeCell ref="H28:H29"/>
    <mergeCell ref="D61:F61"/>
    <mergeCell ref="I61:K61"/>
    <mergeCell ref="D62:F62"/>
    <mergeCell ref="I62:K62"/>
    <mergeCell ref="D63:F63"/>
    <mergeCell ref="I63:K63"/>
    <mergeCell ref="D64:F64"/>
    <mergeCell ref="I64:K64"/>
    <mergeCell ref="J30:J31"/>
    <mergeCell ref="H30:H31"/>
    <mergeCell ref="C68:C69"/>
    <mergeCell ref="C98:D98"/>
    <mergeCell ref="E98:F98"/>
    <mergeCell ref="C99:D99"/>
    <mergeCell ref="M105:M106"/>
    <mergeCell ref="H99:K99"/>
    <mergeCell ref="H100:K100"/>
    <mergeCell ref="H101:K101"/>
    <mergeCell ref="C100:D100"/>
    <mergeCell ref="E100:F100"/>
    <mergeCell ref="K79:K80"/>
    <mergeCell ref="I79:I80"/>
    <mergeCell ref="E79:E80"/>
    <mergeCell ref="D79:D80"/>
    <mergeCell ref="C79:C80"/>
    <mergeCell ref="E99:F99"/>
    <mergeCell ref="H98:K98"/>
    <mergeCell ref="B118:D118"/>
    <mergeCell ref="C107:D107"/>
    <mergeCell ref="C117:D117"/>
    <mergeCell ref="C115:D115"/>
    <mergeCell ref="C102:D102"/>
    <mergeCell ref="E102:F102"/>
    <mergeCell ref="B105:B106"/>
    <mergeCell ref="C105:D106"/>
    <mergeCell ref="H102:K102"/>
    <mergeCell ref="C116:D116"/>
    <mergeCell ref="B96:B97"/>
    <mergeCell ref="C96:D97"/>
    <mergeCell ref="E96:F97"/>
    <mergeCell ref="D92:F92"/>
    <mergeCell ref="I92:K92"/>
    <mergeCell ref="B81:B82"/>
    <mergeCell ref="D81:F82"/>
    <mergeCell ref="G81:G82"/>
    <mergeCell ref="I81:K82"/>
    <mergeCell ref="H96:K97"/>
    <mergeCell ref="C87:C88"/>
    <mergeCell ref="B87:B88"/>
    <mergeCell ref="K94:K95"/>
    <mergeCell ref="D91:F91"/>
    <mergeCell ref="I91:K91"/>
    <mergeCell ref="K87:K88"/>
    <mergeCell ref="I87:I88"/>
    <mergeCell ref="E87:E88"/>
    <mergeCell ref="D87:D88"/>
    <mergeCell ref="B94:B95"/>
    <mergeCell ref="B14:B15"/>
    <mergeCell ref="B21:B22"/>
    <mergeCell ref="I70:K71"/>
    <mergeCell ref="G70:G71"/>
    <mergeCell ref="D70:F71"/>
    <mergeCell ref="B70:B71"/>
    <mergeCell ref="B59:B60"/>
    <mergeCell ref="D59:F60"/>
    <mergeCell ref="G59:G60"/>
    <mergeCell ref="I59:K60"/>
    <mergeCell ref="G30:G31"/>
    <mergeCell ref="F30:F31"/>
    <mergeCell ref="E30:E31"/>
    <mergeCell ref="D30:D31"/>
    <mergeCell ref="B68:B69"/>
    <mergeCell ref="C16:C17"/>
    <mergeCell ref="B16:B17"/>
    <mergeCell ref="D16:D17"/>
    <mergeCell ref="E23:E24"/>
    <mergeCell ref="D23:D24"/>
    <mergeCell ref="C23:C24"/>
    <mergeCell ref="B23:B24"/>
    <mergeCell ref="G52:J52"/>
    <mergeCell ref="G53:J53"/>
    <mergeCell ref="G2:K2"/>
    <mergeCell ref="B3:C4"/>
    <mergeCell ref="G3:K3"/>
    <mergeCell ref="B89:B90"/>
    <mergeCell ref="D89:F90"/>
    <mergeCell ref="G89:G90"/>
    <mergeCell ref="I89:K90"/>
    <mergeCell ref="D65:F65"/>
    <mergeCell ref="I65:K65"/>
    <mergeCell ref="D83:F83"/>
    <mergeCell ref="I83:K83"/>
    <mergeCell ref="D84:F84"/>
    <mergeCell ref="I84:K84"/>
    <mergeCell ref="D72:F72"/>
    <mergeCell ref="I72:K72"/>
    <mergeCell ref="D73:F73"/>
    <mergeCell ref="I73:K73"/>
    <mergeCell ref="D74:F74"/>
    <mergeCell ref="I74:K74"/>
    <mergeCell ref="D75:F75"/>
    <mergeCell ref="I75:K75"/>
    <mergeCell ref="B11:B12"/>
    <mergeCell ref="C11:C12"/>
    <mergeCell ref="E11:E12"/>
    <mergeCell ref="G11:G12"/>
    <mergeCell ref="I11:I12"/>
    <mergeCell ref="M3:M4"/>
    <mergeCell ref="G5:H5"/>
    <mergeCell ref="I5:K6"/>
    <mergeCell ref="M5:M9"/>
    <mergeCell ref="G6:H6"/>
    <mergeCell ref="B6:F7"/>
    <mergeCell ref="G7:K7"/>
    <mergeCell ref="G8:K8"/>
    <mergeCell ref="G9:K9"/>
    <mergeCell ref="B79:B80"/>
    <mergeCell ref="G54:J54"/>
    <mergeCell ref="G49:J49"/>
    <mergeCell ref="G50:J50"/>
    <mergeCell ref="G46:J46"/>
    <mergeCell ref="C30:C31"/>
    <mergeCell ref="B30:B31"/>
    <mergeCell ref="K57:K58"/>
    <mergeCell ref="I57:I58"/>
    <mergeCell ref="E57:E58"/>
    <mergeCell ref="D57:D58"/>
    <mergeCell ref="C57:C58"/>
    <mergeCell ref="B57:B58"/>
    <mergeCell ref="D76:F76"/>
    <mergeCell ref="I76:K76"/>
    <mergeCell ref="K68:K69"/>
    <mergeCell ref="I68:I69"/>
    <mergeCell ref="E68:E69"/>
    <mergeCell ref="D68:D69"/>
    <mergeCell ref="G48:J48"/>
    <mergeCell ref="G47:J47"/>
    <mergeCell ref="G51:J51"/>
    <mergeCell ref="J55:K55"/>
    <mergeCell ref="G44:J44"/>
  </mergeCells>
  <phoneticPr fontId="1"/>
  <conditionalFormatting sqref="C61:D63 C65:D65 C64 D11:I11 B41 F41:I41">
    <cfRule type="containsBlanks" dxfId="689" priority="197">
      <formula>LEN(TRIM(B11))=0</formula>
    </cfRule>
  </conditionalFormatting>
  <conditionalFormatting sqref="H61:H65">
    <cfRule type="containsBlanks" dxfId="688" priority="196">
      <formula>LEN(TRIM(H61))=0</formula>
    </cfRule>
  </conditionalFormatting>
  <conditionalFormatting sqref="I61:I63 I65">
    <cfRule type="containsBlanks" dxfId="687" priority="195">
      <formula>LEN(TRIM(I61))=0</formula>
    </cfRule>
  </conditionalFormatting>
  <conditionalFormatting sqref="D64">
    <cfRule type="containsBlanks" dxfId="686" priority="194">
      <formula>LEN(TRIM(D64))=0</formula>
    </cfRule>
  </conditionalFormatting>
  <conditionalFormatting sqref="I64">
    <cfRule type="containsBlanks" dxfId="685" priority="193">
      <formula>LEN(TRIM(I64))=0</formula>
    </cfRule>
  </conditionalFormatting>
  <conditionalFormatting sqref="K57">
    <cfRule type="cellIs" dxfId="684" priority="192" operator="equal">
      <formula>0</formula>
    </cfRule>
  </conditionalFormatting>
  <conditionalFormatting sqref="K68">
    <cfRule type="cellIs" dxfId="683" priority="191" operator="equal">
      <formula>0</formula>
    </cfRule>
  </conditionalFormatting>
  <conditionalFormatting sqref="K79">
    <cfRule type="cellIs" dxfId="682" priority="190" operator="equal">
      <formula>0</formula>
    </cfRule>
  </conditionalFormatting>
  <conditionalFormatting sqref="G6:H6">
    <cfRule type="containsBlanks" dxfId="681" priority="204">
      <formula>LEN(TRIM(G6))=0</formula>
    </cfRule>
  </conditionalFormatting>
  <conditionalFormatting sqref="C72:D74 C76:D76 C75">
    <cfRule type="containsBlanks" dxfId="680" priority="188">
      <formula>LEN(TRIM(C72))=0</formula>
    </cfRule>
  </conditionalFormatting>
  <conditionalFormatting sqref="I83:I84">
    <cfRule type="containsBlanks" dxfId="679" priority="181">
      <formula>LEN(TRIM(I83))=0</formula>
    </cfRule>
  </conditionalFormatting>
  <conditionalFormatting sqref="H72:H76">
    <cfRule type="containsBlanks" dxfId="678" priority="187">
      <formula>LEN(TRIM(H72))=0</formula>
    </cfRule>
  </conditionalFormatting>
  <conditionalFormatting sqref="I72:I74 I76">
    <cfRule type="containsBlanks" dxfId="677" priority="186">
      <formula>LEN(TRIM(I72))=0</formula>
    </cfRule>
  </conditionalFormatting>
  <conditionalFormatting sqref="C83:D84">
    <cfRule type="containsBlanks" dxfId="676" priority="183">
      <formula>LEN(TRIM(C83))=0</formula>
    </cfRule>
  </conditionalFormatting>
  <conditionalFormatting sqref="D75">
    <cfRule type="containsBlanks" dxfId="675" priority="185">
      <formula>LEN(TRIM(D75))=0</formula>
    </cfRule>
  </conditionalFormatting>
  <conditionalFormatting sqref="I75">
    <cfRule type="containsBlanks" dxfId="674" priority="184">
      <formula>LEN(TRIM(I75))=0</formula>
    </cfRule>
  </conditionalFormatting>
  <conditionalFormatting sqref="H83:H84">
    <cfRule type="containsBlanks" dxfId="673" priority="182">
      <formula>LEN(TRIM(H83))=0</formula>
    </cfRule>
  </conditionalFormatting>
  <conditionalFormatting sqref="K87">
    <cfRule type="cellIs" dxfId="672" priority="177" operator="equal">
      <formula>0</formula>
    </cfRule>
  </conditionalFormatting>
  <conditionalFormatting sqref="I91:I92">
    <cfRule type="containsBlanks" dxfId="671" priority="174">
      <formula>LEN(TRIM(I91))=0</formula>
    </cfRule>
  </conditionalFormatting>
  <conditionalFormatting sqref="C91:D92">
    <cfRule type="containsBlanks" dxfId="670" priority="176">
      <formula>LEN(TRIM(C91))=0</formula>
    </cfRule>
  </conditionalFormatting>
  <conditionalFormatting sqref="H91:H92">
    <cfRule type="containsBlanks" dxfId="669" priority="175">
      <formula>LEN(TRIM(H91))=0</formula>
    </cfRule>
  </conditionalFormatting>
  <conditionalFormatting sqref="E107:E108">
    <cfRule type="cellIs" dxfId="668" priority="171" operator="equal">
      <formula>0</formula>
    </cfRule>
  </conditionalFormatting>
  <conditionalFormatting sqref="C98:C102 E98:E102 G98:H102">
    <cfRule type="containsBlanks" dxfId="667" priority="169">
      <formula>LEN(TRIM(C98))=0</formula>
    </cfRule>
  </conditionalFormatting>
  <conditionalFormatting sqref="E109">
    <cfRule type="cellIs" dxfId="666" priority="168" operator="equal">
      <formula>0</formula>
    </cfRule>
  </conditionalFormatting>
  <conditionalFormatting sqref="D18 E26 C15:D15 C25:D26">
    <cfRule type="containsBlanks" dxfId="665" priority="199">
      <formula>LEN(TRIM(C15))=0</formula>
    </cfRule>
  </conditionalFormatting>
  <conditionalFormatting sqref="E11 I11 G11">
    <cfRule type="cellIs" dxfId="664" priority="138" operator="equal">
      <formula>0</formula>
    </cfRule>
  </conditionalFormatting>
  <conditionalFormatting sqref="H19">
    <cfRule type="containsBlanks" dxfId="663" priority="163">
      <formula>LEN(TRIM(H19))=0</formula>
    </cfRule>
  </conditionalFormatting>
  <conditionalFormatting sqref="H18:H19">
    <cfRule type="containsBlanks" dxfId="662" priority="160">
      <formula>LEN(TRIM(H18))=0</formula>
    </cfRule>
  </conditionalFormatting>
  <conditionalFormatting sqref="G19">
    <cfRule type="containsBlanks" dxfId="661" priority="162">
      <formula>LEN(TRIM(G19))=0</formula>
    </cfRule>
  </conditionalFormatting>
  <conditionalFormatting sqref="H18">
    <cfRule type="containsBlanks" dxfId="660" priority="161">
      <formula>LEN(TRIM(H18))=0</formula>
    </cfRule>
  </conditionalFormatting>
  <conditionalFormatting sqref="H19">
    <cfRule type="containsBlanks" dxfId="659" priority="158">
      <formula>LEN(TRIM(H19))=0</formula>
    </cfRule>
  </conditionalFormatting>
  <conditionalFormatting sqref="H18">
    <cfRule type="containsBlanks" dxfId="658" priority="159">
      <formula>LEN(TRIM(H18))=0</formula>
    </cfRule>
  </conditionalFormatting>
  <conditionalFormatting sqref="E18">
    <cfRule type="containsBlanks" dxfId="657" priority="157">
      <formula>LEN(TRIM(E18))=0</formula>
    </cfRule>
  </conditionalFormatting>
  <conditionalFormatting sqref="H26">
    <cfRule type="containsBlanks" dxfId="656" priority="153">
      <formula>LEN(TRIM(H26))=0</formula>
    </cfRule>
  </conditionalFormatting>
  <conditionalFormatting sqref="C18 H18:H19">
    <cfRule type="containsBlanks" dxfId="655" priority="200">
      <formula>LEN(TRIM(C18))=0</formula>
    </cfRule>
  </conditionalFormatting>
  <conditionalFormatting sqref="E18 E19:G19 G18">
    <cfRule type="cellIs" dxfId="654" priority="155" operator="equal">
      <formula>0</formula>
    </cfRule>
  </conditionalFormatting>
  <conditionalFormatting sqref="I26">
    <cfRule type="containsBlanks" dxfId="653" priority="154">
      <formula>LEN(TRIM(I26))=0</formula>
    </cfRule>
  </conditionalFormatting>
  <conditionalFormatting sqref="I25:I26">
    <cfRule type="containsBlanks" dxfId="652" priority="151">
      <formula>LEN(TRIM(I25))=0</formula>
    </cfRule>
  </conditionalFormatting>
  <conditionalFormatting sqref="I25">
    <cfRule type="containsBlanks" dxfId="651" priority="152">
      <formula>LEN(TRIM(I25))=0</formula>
    </cfRule>
  </conditionalFormatting>
  <conditionalFormatting sqref="I26">
    <cfRule type="containsBlanks" dxfId="650" priority="149">
      <formula>LEN(TRIM(I26))=0</formula>
    </cfRule>
  </conditionalFormatting>
  <conditionalFormatting sqref="I25">
    <cfRule type="containsBlanks" dxfId="649" priority="150">
      <formula>LEN(TRIM(I25))=0</formula>
    </cfRule>
  </conditionalFormatting>
  <conditionalFormatting sqref="I25:I26">
    <cfRule type="containsBlanks" dxfId="648" priority="201">
      <formula>LEN(TRIM(I25))=0</formula>
    </cfRule>
  </conditionalFormatting>
  <conditionalFormatting sqref="G26:H26 H25">
    <cfRule type="cellIs" dxfId="647" priority="147" operator="equal">
      <formula>0</formula>
    </cfRule>
  </conditionalFormatting>
  <conditionalFormatting sqref="B27:C27">
    <cfRule type="cellIs" dxfId="646" priority="146" operator="equal">
      <formula>0</formula>
    </cfRule>
  </conditionalFormatting>
  <conditionalFormatting sqref="F25">
    <cfRule type="containsBlanks" dxfId="645" priority="144">
      <formula>LEN(TRIM(F25))=0</formula>
    </cfRule>
  </conditionalFormatting>
  <conditionalFormatting sqref="F25">
    <cfRule type="cellIs" dxfId="644" priority="143" operator="equal">
      <formula>0</formula>
    </cfRule>
  </conditionalFormatting>
  <conditionalFormatting sqref="F45:G45 F51:G54">
    <cfRule type="containsBlanks" dxfId="643" priority="141">
      <formula>LEN(TRIM(F45))=0</formula>
    </cfRule>
  </conditionalFormatting>
  <conditionalFormatting sqref="H32:H33">
    <cfRule type="containsBlanks" dxfId="642" priority="129">
      <formula>LEN(TRIM(H32))=0</formula>
    </cfRule>
  </conditionalFormatting>
  <conditionalFormatting sqref="E42:G42">
    <cfRule type="cellIs" dxfId="641" priority="137" operator="equal">
      <formula>0</formula>
    </cfRule>
  </conditionalFormatting>
  <conditionalFormatting sqref="D42">
    <cfRule type="cellIs" dxfId="640" priority="136" operator="equal">
      <formula>0</formula>
    </cfRule>
  </conditionalFormatting>
  <conditionalFormatting sqref="C42">
    <cfRule type="cellIs" dxfId="639" priority="135" operator="equal">
      <formula>0</formula>
    </cfRule>
  </conditionalFormatting>
  <conditionalFormatting sqref="G32:G33 B32:B33">
    <cfRule type="containsBlanks" dxfId="638" priority="132">
      <formula>LEN(TRIM(B32))=0</formula>
    </cfRule>
  </conditionalFormatting>
  <conditionalFormatting sqref="F32:F33">
    <cfRule type="containsBlanks" dxfId="637" priority="131">
      <formula>LEN(TRIM(F32))=0</formula>
    </cfRule>
  </conditionalFormatting>
  <conditionalFormatting sqref="C32:E34 C40:E41">
    <cfRule type="containsBlanks" dxfId="636" priority="133">
      <formula>LEN(TRIM(C32))=0</formula>
    </cfRule>
  </conditionalFormatting>
  <conditionalFormatting sqref="I18:I19">
    <cfRule type="containsBlanks" dxfId="635" priority="125">
      <formula>LEN(TRIM(I18))=0</formula>
    </cfRule>
  </conditionalFormatting>
  <conditionalFormatting sqref="I32:I33">
    <cfRule type="containsBlanks" dxfId="634" priority="128">
      <formula>LEN(TRIM(I32))=0</formula>
    </cfRule>
  </conditionalFormatting>
  <conditionalFormatting sqref="I18:I19">
    <cfRule type="containsBlanks" dxfId="633" priority="123">
      <formula>LEN(TRIM(I18))=0</formula>
    </cfRule>
  </conditionalFormatting>
  <conditionalFormatting sqref="J32:K41">
    <cfRule type="containsBlanks" dxfId="632" priority="127">
      <formula>LEN(TRIM(J32))=0</formula>
    </cfRule>
  </conditionalFormatting>
  <conditionalFormatting sqref="C19 C22:E22 J25:J26">
    <cfRule type="containsBlanks" dxfId="631" priority="202">
      <formula>LEN(TRIM(C19))=0</formula>
    </cfRule>
  </conditionalFormatting>
  <conditionalFormatting sqref="I18:I19">
    <cfRule type="containsBlanks" dxfId="630" priority="124">
      <formula>LEN(TRIM(I18))=0</formula>
    </cfRule>
  </conditionalFormatting>
  <conditionalFormatting sqref="J26">
    <cfRule type="containsBlanks" dxfId="629" priority="117">
      <formula>LEN(TRIM(J26))=0</formula>
    </cfRule>
  </conditionalFormatting>
  <conditionalFormatting sqref="I18:I19">
    <cfRule type="containsBlanks" dxfId="628" priority="203">
      <formula>LEN(TRIM(I18))=0</formula>
    </cfRule>
  </conditionalFormatting>
  <conditionalFormatting sqref="J25">
    <cfRule type="containsBlanks" dxfId="627" priority="120">
      <formula>LEN(TRIM(J25))=0</formula>
    </cfRule>
  </conditionalFormatting>
  <conditionalFormatting sqref="J25">
    <cfRule type="containsBlanks" dxfId="626" priority="121">
      <formula>LEN(TRIM(J25))=0</formula>
    </cfRule>
  </conditionalFormatting>
  <conditionalFormatting sqref="J25">
    <cfRule type="containsBlanks" dxfId="625" priority="119">
      <formula>LEN(TRIM(J25))=0</formula>
    </cfRule>
  </conditionalFormatting>
  <conditionalFormatting sqref="J26">
    <cfRule type="containsBlanks" dxfId="624" priority="116">
      <formula>LEN(TRIM(J26))=0</formula>
    </cfRule>
  </conditionalFormatting>
  <conditionalFormatting sqref="J26">
    <cfRule type="containsBlanks" dxfId="623" priority="108">
      <formula>LEN(TRIM(J26))=0</formula>
    </cfRule>
  </conditionalFormatting>
  <conditionalFormatting sqref="J26">
    <cfRule type="containsBlanks" dxfId="622" priority="115">
      <formula>LEN(TRIM(J26))=0</formula>
    </cfRule>
  </conditionalFormatting>
  <conditionalFormatting sqref="I18:I19 J25:J26">
    <cfRule type="cellIs" dxfId="621" priority="113" operator="equal">
      <formula>0</formula>
    </cfRule>
  </conditionalFormatting>
  <conditionalFormatting sqref="J26">
    <cfRule type="containsBlanks" dxfId="620" priority="109">
      <formula>LEN(TRIM(J26))=0</formula>
    </cfRule>
  </conditionalFormatting>
  <conditionalFormatting sqref="J26">
    <cfRule type="containsBlanks" dxfId="619" priority="107">
      <formula>LEN(TRIM(J26))=0</formula>
    </cfRule>
  </conditionalFormatting>
  <conditionalFormatting sqref="F26">
    <cfRule type="containsBlanks" dxfId="618" priority="105">
      <formula>LEN(TRIM(F26))=0</formula>
    </cfRule>
  </conditionalFormatting>
  <conditionalFormatting sqref="F26">
    <cfRule type="cellIs" dxfId="617" priority="104" operator="equal">
      <formula>0</formula>
    </cfRule>
  </conditionalFormatting>
  <conditionalFormatting sqref="J32:K41">
    <cfRule type="cellIs" dxfId="616" priority="103" operator="equal">
      <formula>0</formula>
    </cfRule>
  </conditionalFormatting>
  <conditionalFormatting sqref="F32:F33 F40:F41">
    <cfRule type="expression" dxfId="615" priority="102">
      <formula>$F32&gt;($C$15+$D$15+$C$22+$D$22+$E$22)</formula>
    </cfRule>
  </conditionalFormatting>
  <conditionalFormatting sqref="C87">
    <cfRule type="containsBlanks" dxfId="614" priority="98">
      <formula>LEN(TRIM(C87))=0</formula>
    </cfRule>
  </conditionalFormatting>
  <conditionalFormatting sqref="E79">
    <cfRule type="containsBlanks" dxfId="613" priority="94">
      <formula>LEN(TRIM(E79))=0</formula>
    </cfRule>
  </conditionalFormatting>
  <conditionalFormatting sqref="E68">
    <cfRule type="containsBlanks" dxfId="612" priority="96">
      <formula>LEN(TRIM(E68))=0</formula>
    </cfRule>
  </conditionalFormatting>
  <conditionalFormatting sqref="E57">
    <cfRule type="containsBlanks" dxfId="611" priority="95">
      <formula>LEN(TRIM(E57))=0</formula>
    </cfRule>
  </conditionalFormatting>
  <conditionalFormatting sqref="E87">
    <cfRule type="containsBlanks" dxfId="610" priority="93">
      <formula>LEN(TRIM(E87))=0</formula>
    </cfRule>
  </conditionalFormatting>
  <conditionalFormatting sqref="G3:K3">
    <cfRule type="cellIs" dxfId="609" priority="92" operator="equal">
      <formula>0</formula>
    </cfRule>
  </conditionalFormatting>
  <conditionalFormatting sqref="J55:K55">
    <cfRule type="cellIs" dxfId="608" priority="91" operator="equal">
      <formula>0</formula>
    </cfRule>
  </conditionalFormatting>
  <conditionalFormatting sqref="F33">
    <cfRule type="expression" dxfId="607" priority="89">
      <formula>$F33&gt;($C$15+$D$15+$C$22+$D$22+$E$22)</formula>
    </cfRule>
  </conditionalFormatting>
  <conditionalFormatting sqref="B45 B51:B54">
    <cfRule type="containsBlanks" dxfId="606" priority="86">
      <formula>LEN(TRIM(B45))=0</formula>
    </cfRule>
  </conditionalFormatting>
  <conditionalFormatting sqref="C45:E54">
    <cfRule type="containsBlanks" dxfId="605" priority="87">
      <formula>LEN(TRIM(C45))=0</formula>
    </cfRule>
  </conditionalFormatting>
  <conditionalFormatting sqref="K45 K51:K54">
    <cfRule type="containsBlanks" dxfId="604" priority="84">
      <formula>LEN(TRIM(K45))=0</formula>
    </cfRule>
  </conditionalFormatting>
  <conditionalFormatting sqref="K45 K51:K54">
    <cfRule type="cellIs" dxfId="603" priority="83" operator="equal">
      <formula>0</formula>
    </cfRule>
  </conditionalFormatting>
  <conditionalFormatting sqref="F49:G50">
    <cfRule type="containsBlanks" dxfId="602" priority="82">
      <formula>LEN(TRIM(F49))=0</formula>
    </cfRule>
  </conditionalFormatting>
  <conditionalFormatting sqref="B49:B50">
    <cfRule type="containsBlanks" dxfId="601" priority="80">
      <formula>LEN(TRIM(B49))=0</formula>
    </cfRule>
  </conditionalFormatting>
  <conditionalFormatting sqref="K49:K50">
    <cfRule type="containsBlanks" dxfId="600" priority="78">
      <formula>LEN(TRIM(K49))=0</formula>
    </cfRule>
  </conditionalFormatting>
  <conditionalFormatting sqref="K49:K50">
    <cfRule type="cellIs" dxfId="599" priority="77" operator="equal">
      <formula>0</formula>
    </cfRule>
  </conditionalFormatting>
  <conditionalFormatting sqref="F46:G46 F48:G48">
    <cfRule type="containsBlanks" dxfId="598" priority="76">
      <formula>LEN(TRIM(F46))=0</formula>
    </cfRule>
  </conditionalFormatting>
  <conditionalFormatting sqref="B46 B48">
    <cfRule type="containsBlanks" dxfId="597" priority="74">
      <formula>LEN(TRIM(B46))=0</formula>
    </cfRule>
  </conditionalFormatting>
  <conditionalFormatting sqref="K46 K48">
    <cfRule type="containsBlanks" dxfId="596" priority="72">
      <formula>LEN(TRIM(K46))=0</formula>
    </cfRule>
  </conditionalFormatting>
  <conditionalFormatting sqref="K46 K48">
    <cfRule type="cellIs" dxfId="595" priority="71" operator="equal">
      <formula>0</formula>
    </cfRule>
  </conditionalFormatting>
  <conditionalFormatting sqref="F47:G47">
    <cfRule type="containsBlanks" dxfId="594" priority="70">
      <formula>LEN(TRIM(F47))=0</formula>
    </cfRule>
  </conditionalFormatting>
  <conditionalFormatting sqref="B47">
    <cfRule type="containsBlanks" dxfId="593" priority="68">
      <formula>LEN(TRIM(B47))=0</formula>
    </cfRule>
  </conditionalFormatting>
  <conditionalFormatting sqref="K47">
    <cfRule type="containsBlanks" dxfId="592" priority="66">
      <formula>LEN(TRIM(K47))=0</formula>
    </cfRule>
  </conditionalFormatting>
  <conditionalFormatting sqref="K47">
    <cfRule type="cellIs" dxfId="591" priority="65" operator="equal">
      <formula>0</formula>
    </cfRule>
  </conditionalFormatting>
  <conditionalFormatting sqref="H34 H40">
    <cfRule type="containsBlanks" dxfId="590" priority="52">
      <formula>LEN(TRIM(H34))=0</formula>
    </cfRule>
  </conditionalFormatting>
  <conditionalFormatting sqref="B34 G34 G40 B40">
    <cfRule type="containsBlanks" dxfId="589" priority="54">
      <formula>LEN(TRIM(B34))=0</formula>
    </cfRule>
  </conditionalFormatting>
  <conditionalFormatting sqref="F34 F40">
    <cfRule type="containsBlanks" dxfId="588" priority="53">
      <formula>LEN(TRIM(F34))=0</formula>
    </cfRule>
  </conditionalFormatting>
  <conditionalFormatting sqref="I34 I40">
    <cfRule type="containsBlanks" dxfId="587" priority="51">
      <formula>LEN(TRIM(I34))=0</formula>
    </cfRule>
  </conditionalFormatting>
  <conditionalFormatting sqref="F34">
    <cfRule type="expression" dxfId="586" priority="48">
      <formula>$F34&gt;($C$15+$D$15+$C$22+$D$22+$E$22)</formula>
    </cfRule>
  </conditionalFormatting>
  <conditionalFormatting sqref="I43 K43 K28 I28">
    <cfRule type="cellIs" dxfId="585" priority="46" operator="equal">
      <formula>0</formula>
    </cfRule>
  </conditionalFormatting>
  <conditionalFormatting sqref="C32">
    <cfRule type="expression" dxfId="584" priority="45">
      <formula>$C32="事務補助員"</formula>
    </cfRule>
  </conditionalFormatting>
  <conditionalFormatting sqref="C33:C34 C40:C41">
    <cfRule type="expression" dxfId="583" priority="44">
      <formula>$C33="事務補助員"</formula>
    </cfRule>
  </conditionalFormatting>
  <conditionalFormatting sqref="K94">
    <cfRule type="cellIs" dxfId="582" priority="43" operator="equal">
      <formula>0</formula>
    </cfRule>
  </conditionalFormatting>
  <conditionalFormatting sqref="B98:B102">
    <cfRule type="containsBlanks" dxfId="581" priority="42">
      <formula>LEN(TRIM(B98))=0</formula>
    </cfRule>
  </conditionalFormatting>
  <conditionalFormatting sqref="B39 F39:I39">
    <cfRule type="containsBlanks" dxfId="580" priority="41">
      <formula>LEN(TRIM(B39))=0</formula>
    </cfRule>
  </conditionalFormatting>
  <conditionalFormatting sqref="C38:E39">
    <cfRule type="containsBlanks" dxfId="579" priority="39">
      <formula>LEN(TRIM(C38))=0</formula>
    </cfRule>
  </conditionalFormatting>
  <conditionalFormatting sqref="F39">
    <cfRule type="expression" dxfId="578" priority="38">
      <formula>$F39&gt;($C$15+$D$15+$C$22+$D$22+$E$22)</formula>
    </cfRule>
  </conditionalFormatting>
  <conditionalFormatting sqref="H38">
    <cfRule type="containsBlanks" dxfId="577" priority="35">
      <formula>LEN(TRIM(H38))=0</formula>
    </cfRule>
  </conditionalFormatting>
  <conditionalFormatting sqref="G38 B38">
    <cfRule type="containsBlanks" dxfId="576" priority="37">
      <formula>LEN(TRIM(B38))=0</formula>
    </cfRule>
  </conditionalFormatting>
  <conditionalFormatting sqref="F38">
    <cfRule type="containsBlanks" dxfId="575" priority="36">
      <formula>LEN(TRIM(F38))=0</formula>
    </cfRule>
  </conditionalFormatting>
  <conditionalFormatting sqref="I38">
    <cfRule type="containsBlanks" dxfId="574" priority="34">
      <formula>LEN(TRIM(I38))=0</formula>
    </cfRule>
  </conditionalFormatting>
  <conditionalFormatting sqref="F38">
    <cfRule type="expression" dxfId="573" priority="31">
      <formula>$F38&gt;($C$15+$D$15+$C$22+$D$22+$E$22)</formula>
    </cfRule>
  </conditionalFormatting>
  <conditionalFormatting sqref="C38:C39">
    <cfRule type="expression" dxfId="572" priority="30">
      <formula>$C38="事務補助員"</formula>
    </cfRule>
  </conditionalFormatting>
  <conditionalFormatting sqref="C37:E37">
    <cfRule type="containsBlanks" dxfId="571" priority="29">
      <formula>LEN(TRIM(C37))=0</formula>
    </cfRule>
  </conditionalFormatting>
  <conditionalFormatting sqref="H37">
    <cfRule type="containsBlanks" dxfId="570" priority="26">
      <formula>LEN(TRIM(H37))=0</formula>
    </cfRule>
  </conditionalFormatting>
  <conditionalFormatting sqref="G37 B37">
    <cfRule type="containsBlanks" dxfId="569" priority="28">
      <formula>LEN(TRIM(B37))=0</formula>
    </cfRule>
  </conditionalFormatting>
  <conditionalFormatting sqref="F37">
    <cfRule type="containsBlanks" dxfId="568" priority="27">
      <formula>LEN(TRIM(F37))=0</formula>
    </cfRule>
  </conditionalFormatting>
  <conditionalFormatting sqref="I37">
    <cfRule type="containsBlanks" dxfId="567" priority="25">
      <formula>LEN(TRIM(I37))=0</formula>
    </cfRule>
  </conditionalFormatting>
  <conditionalFormatting sqref="F37">
    <cfRule type="expression" dxfId="566" priority="22">
      <formula>$F37&gt;($C$15+$D$15+$C$22+$D$22+$E$22)</formula>
    </cfRule>
  </conditionalFormatting>
  <conditionalFormatting sqref="C37">
    <cfRule type="expression" dxfId="565" priority="21">
      <formula>$C37="事務補助員"</formula>
    </cfRule>
  </conditionalFormatting>
  <conditionalFormatting sqref="B36 F36:I36">
    <cfRule type="containsBlanks" dxfId="564" priority="20">
      <formula>LEN(TRIM(B36))=0</formula>
    </cfRule>
  </conditionalFormatting>
  <conditionalFormatting sqref="C35:E36">
    <cfRule type="containsBlanks" dxfId="563" priority="18">
      <formula>LEN(TRIM(C35))=0</formula>
    </cfRule>
  </conditionalFormatting>
  <conditionalFormatting sqref="F36">
    <cfRule type="expression" dxfId="562" priority="17">
      <formula>$F36&gt;($C$15+$D$15+$C$22+$D$22+$E$22)</formula>
    </cfRule>
  </conditionalFormatting>
  <conditionalFormatting sqref="H35">
    <cfRule type="containsBlanks" dxfId="561" priority="14">
      <formula>LEN(TRIM(H35))=0</formula>
    </cfRule>
  </conditionalFormatting>
  <conditionalFormatting sqref="G35 B35">
    <cfRule type="containsBlanks" dxfId="560" priority="16">
      <formula>LEN(TRIM(B35))=0</formula>
    </cfRule>
  </conditionalFormatting>
  <conditionalFormatting sqref="F35">
    <cfRule type="containsBlanks" dxfId="559" priority="15">
      <formula>LEN(TRIM(F35))=0</formula>
    </cfRule>
  </conditionalFormatting>
  <conditionalFormatting sqref="I35">
    <cfRule type="containsBlanks" dxfId="558" priority="13">
      <formula>LEN(TRIM(I35))=0</formula>
    </cfRule>
  </conditionalFormatting>
  <conditionalFormatting sqref="F35">
    <cfRule type="expression" dxfId="557" priority="10">
      <formula>$F35&gt;($C$15+$D$15+$C$22+$D$22+$E$22)</formula>
    </cfRule>
  </conditionalFormatting>
  <conditionalFormatting sqref="C35:C36">
    <cfRule type="expression" dxfId="556" priority="9">
      <formula>$C35="事務補助員"</formula>
    </cfRule>
  </conditionalFormatting>
  <conditionalFormatting sqref="I57">
    <cfRule type="cellIs" dxfId="555" priority="8" operator="equal">
      <formula>0</formula>
    </cfRule>
  </conditionalFormatting>
  <conditionalFormatting sqref="I68">
    <cfRule type="cellIs" dxfId="554" priority="7" operator="equal">
      <formula>0</formula>
    </cfRule>
  </conditionalFormatting>
  <conditionalFormatting sqref="I79">
    <cfRule type="cellIs" dxfId="553" priority="6" operator="equal">
      <formula>0</formula>
    </cfRule>
  </conditionalFormatting>
  <conditionalFormatting sqref="I87">
    <cfRule type="cellIs" dxfId="552" priority="5" operator="equal">
      <formula>0</formula>
    </cfRule>
  </conditionalFormatting>
  <conditionalFormatting sqref="C79">
    <cfRule type="containsBlanks" dxfId="551" priority="4">
      <formula>LEN(TRIM(C79))=0</formula>
    </cfRule>
  </conditionalFormatting>
  <conditionalFormatting sqref="C68">
    <cfRule type="containsBlanks" dxfId="550" priority="3">
      <formula>LEN(TRIM(C68))=0</formula>
    </cfRule>
  </conditionalFormatting>
  <conditionalFormatting sqref="C57">
    <cfRule type="containsBlanks" dxfId="549" priority="2">
      <formula>LEN(TRIM(C57))=0</formula>
    </cfRule>
  </conditionalFormatting>
  <conditionalFormatting sqref="C11">
    <cfRule type="containsBlanks" dxfId="548" priority="1">
      <formula>LEN(TRIM(C11))=0</formula>
    </cfRule>
  </conditionalFormatting>
  <dataValidations count="4">
    <dataValidation type="list" allowBlank="1" showInputMessage="1" showErrorMessage="1" sqref="K42" xr:uid="{8D360B57-A99C-46D9-B762-4E3566E70797}">
      <formula1>"固定費,変動費"</formula1>
    </dataValidation>
    <dataValidation type="list" allowBlank="1" showInputMessage="1" showErrorMessage="1" sqref="G6:H6" xr:uid="{9A0FB60B-2775-4546-8BF6-1230D4DE8DD6}">
      <formula1>"消費税を補助対象に含めない,消費税を補助対象に含める"</formula1>
    </dataValidation>
    <dataValidation type="list" allowBlank="1" showInputMessage="1" showErrorMessage="1" sqref="G9:K9" xr:uid="{019713BD-034B-414B-B70C-BE62447AA12B}">
      <formula1>INDIRECT(G6:H6)</formula1>
    </dataValidation>
    <dataValidation type="list" allowBlank="1" showInputMessage="1" showErrorMessage="1" sqref="B45:B54 B32:B41" xr:uid="{0DF41131-2CB0-494D-BDFC-73E2C08BCBA1}">
      <formula1>担当者名</formula1>
    </dataValidation>
  </dataValidations>
  <pageMargins left="0.7" right="0.7" top="0.75" bottom="0.75" header="0.3" footer="0.3"/>
  <pageSetup paperSize="9" scale="35" fitToHeight="0" orientation="portrait" r:id="rId1"/>
  <rowBreaks count="2" manualBreakCount="2">
    <brk id="54" min="1" max="10" man="1"/>
    <brk id="103"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提出資料チェックシート</vt:lpstr>
      <vt:lpstr>様式第１_交付申請書</vt:lpstr>
      <vt:lpstr>様式第１（別紙１・２） </vt:lpstr>
      <vt:lpstr>様式第１（別紙３）</vt:lpstr>
      <vt:lpstr>補助事業概要説明書(別添１)１～２</vt:lpstr>
      <vt:lpstr>補助事業概要説明書(別添１)３</vt:lpstr>
      <vt:lpstr>補助事業概要説明書(別添1)４</vt:lpstr>
      <vt:lpstr>人件費単価計算書(別添２－１)</vt:lpstr>
      <vt:lpstr>支出計画書(別添２－２)</vt:lpstr>
      <vt:lpstr>専門家一覧(別添３)</vt:lpstr>
      <vt:lpstr>専門家集計用</vt:lpstr>
      <vt:lpstr>支援対象者(予定)一覧(別添４)</vt:lpstr>
      <vt:lpstr>拠点状況届出書（別添５）</vt:lpstr>
      <vt:lpstr>健保等級単価一覧表</vt:lpstr>
      <vt:lpstr>DB用集計</vt:lpstr>
      <vt:lpstr>'拠点状況届出書（別添５）'!Print_Area</vt:lpstr>
      <vt:lpstr>'支援対象者(予定)一覧(別添４)'!Print_Area</vt:lpstr>
      <vt:lpstr>'支出計画書(別添２－２)'!Print_Area</vt:lpstr>
      <vt:lpstr>'人件費単価計算書(別添２－１)'!Print_Area</vt:lpstr>
      <vt:lpstr>'専門家一覧(別添３)'!Print_Area</vt:lpstr>
      <vt:lpstr>提出資料チェックシート!Print_Area</vt:lpstr>
      <vt:lpstr>'補助事業概要説明書(別添１)１～２'!Print_Area</vt:lpstr>
      <vt:lpstr>'補助事業概要説明書(別添１)３'!Print_Area</vt:lpstr>
      <vt:lpstr>'補助事業概要説明書(別添1)４'!Print_Area</vt:lpstr>
      <vt:lpstr>'様式第１（別紙１・２） '!Print_Area</vt:lpstr>
      <vt:lpstr>'様式第１（別紙３）'!Print_Area</vt:lpstr>
      <vt:lpstr>様式第１_交付申請書!Print_Area</vt:lpstr>
      <vt:lpstr>'支援対象者(予定)一覧(別添４)'!Print_Titles</vt:lpstr>
      <vt:lpstr>'人件費単価計算書(別添２－１)'!Print_Titles</vt:lpstr>
      <vt:lpstr>'専門家一覧(別添３)'!Print_Titles</vt:lpstr>
      <vt:lpstr>拠点</vt:lpstr>
      <vt:lpstr>雇用区分</vt:lpstr>
      <vt:lpstr>'支出計画書(別添２－２)'!消費税を補助対象に含める</vt:lpstr>
      <vt:lpstr>職員区分</vt:lpstr>
      <vt:lpstr>担当者名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慎司</dc:creator>
  <cp:lastModifiedBy>吉留 礼華</cp:lastModifiedBy>
  <cp:lastPrinted>2021-04-30T02:29:14Z</cp:lastPrinted>
  <dcterms:created xsi:type="dcterms:W3CDTF">2017-03-27T05:16:15Z</dcterms:created>
  <dcterms:modified xsi:type="dcterms:W3CDTF">2021-05-10T08:11:31Z</dcterms:modified>
</cp:coreProperties>
</file>