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共有ドライブ\1部_地域PF\003_R4年度\30_公募・説明会\04_交付申請書\"/>
    </mc:Choice>
  </mc:AlternateContent>
  <xr:revisionPtr revIDLastSave="0" documentId="13_ncr:1_{890FA692-D60C-43EA-B5C3-2A49CB20418E}" xr6:coauthVersionLast="47" xr6:coauthVersionMax="47" xr10:uidLastSave="{00000000-0000-0000-0000-000000000000}"/>
  <workbookProtection workbookAlgorithmName="SHA-512" workbookHashValue="15kVz69NPbd43F6kUvYouvYu3JeGCAaVILuORITrIXyNauqIt2ICSGLPou1ex+FdU6XT7VtN3leR3ezAS65o1w==" workbookSaltValue="gtLXoKmQQ73HC2P0JWiRMA==" workbookSpinCount="100000" lockStructure="1"/>
  <bookViews>
    <workbookView xWindow="-108" yWindow="-108" windowWidth="23256" windowHeight="12576" tabRatio="910" xr2:uid="{00000000-000D-0000-FFFF-FFFF00000000}"/>
  </bookViews>
  <sheets>
    <sheet name="提出資料チェックシート" sheetId="13" r:id="rId1"/>
    <sheet name="様式第１_交付申請書" sheetId="34" r:id="rId2"/>
    <sheet name="様式第１（別紙１・２） " sheetId="40" r:id="rId3"/>
    <sheet name="様式第１（別紙３）" sheetId="5" r:id="rId4"/>
    <sheet name="補助事業概要説明書(別添１)１～２" sheetId="16" r:id="rId5"/>
    <sheet name="補助事業概要説明書(別添１)３" sheetId="65" r:id="rId6"/>
    <sheet name="人件費単価計算書(別添２－１)" sheetId="11" r:id="rId7"/>
    <sheet name="支出計画書(別添２－２)" sheetId="77" r:id="rId8"/>
    <sheet name="単価・内規説明シート（別添２-３）" sheetId="79" r:id="rId9"/>
    <sheet name="専門家一覧(別添３)" sheetId="58" r:id="rId10"/>
    <sheet name="支援対象者(予定)一覧(別添４)" sheetId="53" r:id="rId11"/>
    <sheet name="拠点状況届出書（別添５）" sheetId="63" r:id="rId12"/>
    <sheet name="健保等級単価一覧表" sheetId="64" state="hidden" r:id="rId13"/>
  </sheets>
  <definedNames>
    <definedName name="_xlnm._FilterDatabase" localSheetId="7" hidden="1">'支出計画書(別添２－２)'!#REF!</definedName>
    <definedName name="_xlnm._FilterDatabase" localSheetId="9" hidden="1">'専門家一覧(別添３)'!$B$8:$L$124</definedName>
    <definedName name="_xlnm.Print_Area" localSheetId="11">'拠点状況届出書（別添５）'!$B$4:$F$407</definedName>
    <definedName name="_xlnm.Print_Area" localSheetId="10">'支援対象者(予定)一覧(別添４)'!$B$2:$K$43</definedName>
    <definedName name="_xlnm.Print_Area" localSheetId="7">'支出計画書(別添２－２)'!$B$2:$K$123</definedName>
    <definedName name="_xlnm.Print_Area" localSheetId="6">'人件費単価計算書(別添２－１)'!$B$2:$J$65</definedName>
    <definedName name="_xlnm.Print_Area" localSheetId="9">'専門家一覧(別添３)'!$B$2:$L$124</definedName>
    <definedName name="_xlnm.Print_Area" localSheetId="8">'単価・内規説明シート（別添２-３）'!$B$2:$F$36</definedName>
    <definedName name="_xlnm.Print_Area" localSheetId="0">提出資料チェックシート!$A$2:$H$138</definedName>
    <definedName name="_xlnm.Print_Area" localSheetId="4">'補助事業概要説明書(別添１)１～２'!$B$2:$H$94</definedName>
    <definedName name="_xlnm.Print_Area" localSheetId="5">'補助事業概要説明書(別添１)３'!$B$2:$M$48</definedName>
    <definedName name="_xlnm.Print_Area" localSheetId="2">'様式第１（別紙１・２） '!$B$2:$H$28</definedName>
    <definedName name="_xlnm.Print_Area" localSheetId="3">'様式第１（別紙３）'!$B$2:$K$30</definedName>
    <definedName name="_xlnm.Print_Area" localSheetId="1">様式第１_交付申請書!$B$2:$I$39</definedName>
    <definedName name="_xlnm.Print_Titles" localSheetId="10">'支援対象者(予定)一覧(別添４)'!$12:$13</definedName>
    <definedName name="_xlnm.Print_Titles" localSheetId="6">'人件費単価計算書(別添２－１)'!$2:$2</definedName>
    <definedName name="_xlnm.Print_Titles" localSheetId="9">'専門家一覧(別添３)'!$8:$9</definedName>
    <definedName name="_xlnm.Print_Titles" localSheetId="8">'単価・内規説明シート（別添２-３）'!$5:$5</definedName>
    <definedName name="拠点">'補助事業概要説明書(別添１)１～２'!$B$34:$B$39</definedName>
    <definedName name="雇用区分">'人件費単価計算書(別添２－１)'!$N$2:$N$3</definedName>
    <definedName name="消費税を補助対象に含める" localSheetId="7">'支出計画書(別添２－２)'!$O$4:$O$10</definedName>
    <definedName name="職員区分">'補助事業概要説明書(別添１)１～２'!$C$20:$C$29</definedName>
    <definedName name="担当者名">'補助事業概要説明書(別添１)１～２'!$B$20:$B$29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53" l="1"/>
  <c r="B122" i="77" l="1"/>
  <c r="I5" i="11"/>
  <c r="F8" i="34"/>
  <c r="I7" i="11"/>
  <c r="F11" i="34"/>
  <c r="I6" i="11"/>
  <c r="D7" i="13"/>
  <c r="L14" i="53"/>
  <c r="L15" i="53" l="1"/>
  <c r="L16" i="53"/>
  <c r="L17" i="53"/>
  <c r="L18" i="53"/>
  <c r="L19" i="53"/>
  <c r="L20" i="53"/>
  <c r="L21" i="53"/>
  <c r="L22" i="53"/>
  <c r="L23" i="53"/>
  <c r="L24" i="53"/>
  <c r="L25" i="53"/>
  <c r="L26" i="53"/>
  <c r="L27" i="53"/>
  <c r="L28" i="53"/>
  <c r="L29" i="53"/>
  <c r="L30" i="53"/>
  <c r="L31" i="53"/>
  <c r="L32" i="53"/>
  <c r="L33" i="53"/>
  <c r="L34" i="53"/>
  <c r="L35" i="53"/>
  <c r="L36" i="53"/>
  <c r="L37" i="53"/>
  <c r="L38" i="53"/>
  <c r="L39" i="53"/>
  <c r="L40" i="53"/>
  <c r="L41" i="53"/>
  <c r="L42" i="53"/>
  <c r="L43" i="53"/>
  <c r="K9" i="53"/>
  <c r="D33" i="65"/>
  <c r="D32" i="65"/>
  <c r="D31" i="65"/>
  <c r="F277" i="63"/>
  <c r="D277" i="63"/>
  <c r="F143" i="63"/>
  <c r="D143" i="63"/>
  <c r="F9" i="63"/>
  <c r="D9" i="63"/>
  <c r="G3" i="77"/>
  <c r="K6" i="53" l="1"/>
  <c r="D3" i="79"/>
  <c r="G48" i="65"/>
  <c r="M19" i="65"/>
  <c r="H19" i="65"/>
  <c r="M17" i="65"/>
  <c r="H17" i="65"/>
  <c r="F6" i="65"/>
  <c r="M45" i="65"/>
  <c r="M44" i="65"/>
  <c r="M43" i="65"/>
  <c r="M42" i="65"/>
  <c r="M41" i="65"/>
  <c r="M40" i="65"/>
  <c r="M39" i="65"/>
  <c r="M38" i="65"/>
  <c r="G47" i="65"/>
  <c r="G46" i="65"/>
  <c r="G45" i="65"/>
  <c r="G44" i="65"/>
  <c r="G43" i="65"/>
  <c r="G42" i="65"/>
  <c r="G41" i="65"/>
  <c r="G40" i="65"/>
  <c r="G39" i="65"/>
  <c r="G38" i="65"/>
  <c r="J37" i="65"/>
  <c r="J36" i="65"/>
  <c r="E37" i="65"/>
  <c r="E36" i="65"/>
  <c r="D30" i="65"/>
  <c r="I20" i="77"/>
  <c r="H23" i="77" l="1"/>
  <c r="G23" i="77"/>
  <c r="F23" i="77"/>
  <c r="E23" i="77"/>
  <c r="D23" i="77"/>
  <c r="C23" i="77"/>
  <c r="H29" i="77"/>
  <c r="H25" i="77"/>
  <c r="I16" i="77"/>
  <c r="H27" i="77" l="1"/>
  <c r="E36" i="77"/>
  <c r="C29" i="77" l="1"/>
  <c r="D29" i="77"/>
  <c r="C25" i="77"/>
  <c r="G29" i="77"/>
  <c r="F29" i="77"/>
  <c r="E29" i="77"/>
  <c r="G25" i="77"/>
  <c r="F25" i="77"/>
  <c r="E25" i="77"/>
  <c r="D25" i="77"/>
  <c r="B22" i="77"/>
  <c r="B30" i="77"/>
  <c r="B28" i="77"/>
  <c r="B26" i="77"/>
  <c r="B24" i="77"/>
  <c r="E110" i="77"/>
  <c r="B106" i="77"/>
  <c r="B105" i="77"/>
  <c r="B104" i="77"/>
  <c r="B103" i="77"/>
  <c r="B102" i="77"/>
  <c r="G101" i="77"/>
  <c r="J99" i="77"/>
  <c r="K98" i="77"/>
  <c r="E120" i="77" s="1"/>
  <c r="H94" i="77"/>
  <c r="C94" i="77"/>
  <c r="J92" i="77"/>
  <c r="H92" i="77"/>
  <c r="K91" i="77"/>
  <c r="E117" i="77" s="1"/>
  <c r="I91" i="77"/>
  <c r="C91" i="77"/>
  <c r="H86" i="77"/>
  <c r="C86" i="77"/>
  <c r="J84" i="77"/>
  <c r="H84" i="77"/>
  <c r="K83" i="77"/>
  <c r="E116" i="77" s="1"/>
  <c r="I83" i="77"/>
  <c r="C83" i="77"/>
  <c r="H75" i="77"/>
  <c r="C75" i="77"/>
  <c r="J73" i="77"/>
  <c r="H73" i="77"/>
  <c r="K72" i="77"/>
  <c r="I72" i="77"/>
  <c r="C72" i="77"/>
  <c r="H64" i="77"/>
  <c r="C64" i="77"/>
  <c r="J62" i="77"/>
  <c r="H62" i="77"/>
  <c r="K61" i="77"/>
  <c r="I61" i="77"/>
  <c r="C61" i="77"/>
  <c r="E58" i="77"/>
  <c r="D58" i="77"/>
  <c r="K58" i="77" s="1"/>
  <c r="C58" i="77"/>
  <c r="E57" i="77"/>
  <c r="D57" i="77"/>
  <c r="K57" i="77" s="1"/>
  <c r="C57" i="77"/>
  <c r="E56" i="77"/>
  <c r="D56" i="77"/>
  <c r="K56" i="77" s="1"/>
  <c r="C56" i="77"/>
  <c r="E55" i="77"/>
  <c r="D55" i="77"/>
  <c r="K55" i="77" s="1"/>
  <c r="C55" i="77"/>
  <c r="E54" i="77"/>
  <c r="D54" i="77"/>
  <c r="K54" i="77" s="1"/>
  <c r="C54" i="77"/>
  <c r="E53" i="77"/>
  <c r="D53" i="77"/>
  <c r="K53" i="77" s="1"/>
  <c r="C53" i="77"/>
  <c r="E52" i="77"/>
  <c r="D52" i="77"/>
  <c r="K52" i="77" s="1"/>
  <c r="C52" i="77"/>
  <c r="E51" i="77"/>
  <c r="D51" i="77"/>
  <c r="K51" i="77" s="1"/>
  <c r="C51" i="77"/>
  <c r="E50" i="77"/>
  <c r="D50" i="77"/>
  <c r="K50" i="77" s="1"/>
  <c r="C50" i="77"/>
  <c r="E49" i="77"/>
  <c r="D49" i="77"/>
  <c r="K49" i="77" s="1"/>
  <c r="C49" i="77"/>
  <c r="E45" i="77"/>
  <c r="D45" i="77"/>
  <c r="C45" i="77"/>
  <c r="E44" i="77"/>
  <c r="D44" i="77"/>
  <c r="C44" i="77"/>
  <c r="K44" i="77" s="1"/>
  <c r="E43" i="77"/>
  <c r="D43" i="77"/>
  <c r="C43" i="77"/>
  <c r="K43" i="77" s="1"/>
  <c r="E42" i="77"/>
  <c r="D42" i="77"/>
  <c r="C42" i="77"/>
  <c r="E41" i="77"/>
  <c r="D41" i="77"/>
  <c r="C41" i="77"/>
  <c r="K41" i="77" s="1"/>
  <c r="E40" i="77"/>
  <c r="D40" i="77"/>
  <c r="C40" i="77"/>
  <c r="K40" i="77" s="1"/>
  <c r="E39" i="77"/>
  <c r="D39" i="77"/>
  <c r="C39" i="77"/>
  <c r="K39" i="77" s="1"/>
  <c r="E38" i="77"/>
  <c r="D38" i="77"/>
  <c r="C38" i="77"/>
  <c r="K38" i="77" s="1"/>
  <c r="E37" i="77"/>
  <c r="D37" i="77"/>
  <c r="C37" i="77"/>
  <c r="K37" i="77" s="1"/>
  <c r="D36" i="77"/>
  <c r="C36" i="77"/>
  <c r="K36" i="77" s="1"/>
  <c r="K35" i="77"/>
  <c r="I35" i="77"/>
  <c r="J33" i="77"/>
  <c r="H12" i="77"/>
  <c r="F12" i="77"/>
  <c r="D12" i="77"/>
  <c r="G7" i="77"/>
  <c r="I5" i="77"/>
  <c r="C277" i="63"/>
  <c r="C143" i="63"/>
  <c r="C9" i="63"/>
  <c r="K8" i="53"/>
  <c r="D6" i="53"/>
  <c r="F32" i="11"/>
  <c r="F33" i="11"/>
  <c r="F34" i="11"/>
  <c r="F35" i="11"/>
  <c r="F36" i="11"/>
  <c r="F37" i="11"/>
  <c r="F38" i="11"/>
  <c r="F39" i="11"/>
  <c r="F40" i="11"/>
  <c r="F31" i="11"/>
  <c r="G32" i="11"/>
  <c r="G33" i="11"/>
  <c r="G34" i="11"/>
  <c r="G35" i="11"/>
  <c r="G36" i="11"/>
  <c r="G37" i="11"/>
  <c r="G38" i="11"/>
  <c r="G39" i="11"/>
  <c r="G40" i="11"/>
  <c r="G31" i="11"/>
  <c r="D38" i="16"/>
  <c r="D36" i="16"/>
  <c r="D34" i="16"/>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14" i="53"/>
  <c r="E115" i="77" l="1"/>
  <c r="E114" i="77"/>
  <c r="J36" i="77"/>
  <c r="C27" i="77"/>
  <c r="D27" i="77"/>
  <c r="F27" i="77"/>
  <c r="E27" i="77"/>
  <c r="G27" i="77"/>
  <c r="I11" i="77"/>
  <c r="G11" i="77"/>
  <c r="E113" i="77" s="1"/>
  <c r="J42" i="77"/>
  <c r="K42" i="77"/>
  <c r="K47" i="77"/>
  <c r="E119" i="77" s="1"/>
  <c r="J39" i="77"/>
  <c r="J45" i="77"/>
  <c r="K45" i="77"/>
  <c r="J37" i="77"/>
  <c r="J40" i="77"/>
  <c r="I47" i="77"/>
  <c r="J44" i="77"/>
  <c r="K32" i="77"/>
  <c r="E118" i="77" s="1"/>
  <c r="J41" i="77"/>
  <c r="J38" i="77"/>
  <c r="J43" i="77"/>
  <c r="I32" i="77" l="1"/>
  <c r="E111" i="77" s="1"/>
  <c r="C8" i="40" s="1"/>
  <c r="E11" i="77"/>
  <c r="C11" i="77" s="1"/>
  <c r="E112" i="77" l="1"/>
  <c r="E121" i="77" s="1"/>
  <c r="A39" i="16"/>
  <c r="A37" i="16"/>
  <c r="A35" i="16"/>
  <c r="E122" i="77" l="1"/>
  <c r="F22" i="65" s="1"/>
  <c r="C9" i="40"/>
  <c r="G15" i="11"/>
  <c r="E6" i="63" l="1"/>
  <c r="F275" i="63" s="1"/>
  <c r="E6" i="58"/>
  <c r="C18" i="34" l="1"/>
  <c r="F10" i="34"/>
  <c r="F9" i="34"/>
  <c r="H4" i="34"/>
  <c r="D5" i="5"/>
  <c r="G14" i="11" l="1"/>
  <c r="G16" i="11"/>
  <c r="G17" i="11"/>
  <c r="G18" i="11"/>
  <c r="G19" i="11"/>
  <c r="G20" i="11"/>
  <c r="G21" i="11"/>
  <c r="G22" i="11"/>
  <c r="G13" i="11"/>
  <c r="F141" i="63" l="1"/>
  <c r="C52" i="11" l="1"/>
  <c r="G57" i="11"/>
  <c r="G56" i="11"/>
  <c r="G55" i="11"/>
  <c r="G54" i="11"/>
  <c r="G53" i="11"/>
  <c r="G52" i="11"/>
  <c r="G51" i="11"/>
  <c r="G50" i="11"/>
  <c r="G49" i="11"/>
  <c r="G48" i="11"/>
  <c r="E28" i="40"/>
  <c r="D28" i="40"/>
  <c r="G26" i="40"/>
  <c r="F28" i="40"/>
  <c r="G27" i="40"/>
  <c r="C28" i="40"/>
  <c r="C14" i="11" l="1"/>
  <c r="C17" i="11"/>
  <c r="C34" i="11"/>
  <c r="C49" i="11"/>
  <c r="C21" i="11"/>
  <c r="C33" i="11"/>
  <c r="C32" i="11"/>
  <c r="C18" i="11"/>
  <c r="C36" i="11"/>
  <c r="C19" i="11"/>
  <c r="C48" i="11"/>
  <c r="C16" i="11"/>
  <c r="C31" i="11"/>
  <c r="C40" i="11"/>
  <c r="C51" i="11"/>
  <c r="C15" i="11"/>
  <c r="C22" i="11"/>
  <c r="C38" i="11"/>
  <c r="C54" i="11"/>
  <c r="C56" i="11"/>
  <c r="G28" i="40"/>
  <c r="C20" i="11"/>
  <c r="C37" i="11"/>
  <c r="C13" i="11"/>
  <c r="C35" i="11"/>
  <c r="C39" i="11"/>
  <c r="C50" i="11"/>
  <c r="C55" i="11"/>
  <c r="C53" i="11"/>
  <c r="C57" i="11"/>
  <c r="C10" i="40" l="1"/>
  <c r="D27" i="34" s="1"/>
  <c r="F8" i="40"/>
  <c r="D8" i="40"/>
  <c r="D9" i="40" l="1"/>
  <c r="D10" i="40" s="1"/>
  <c r="D28" i="34" s="1"/>
  <c r="F9" i="40"/>
  <c r="F10" i="40" s="1"/>
  <c r="D29" i="34" l="1"/>
  <c r="G29" i="40"/>
  <c r="F21" i="65"/>
</calcChain>
</file>

<file path=xl/sharedStrings.xml><?xml version="1.0" encoding="utf-8"?>
<sst xmlns="http://schemas.openxmlformats.org/spreadsheetml/2006/main" count="759" uniqueCount="541">
  <si>
    <t>（別添１）</t>
    <rPh sb="1" eb="3">
      <t>ベッテン</t>
    </rPh>
    <phoneticPr fontId="1"/>
  </si>
  <si>
    <t>補助事業概要説明書</t>
    <rPh sb="0" eb="2">
      <t>ホジョ</t>
    </rPh>
    <rPh sb="2" eb="4">
      <t>ジギョウ</t>
    </rPh>
    <rPh sb="4" eb="6">
      <t>ガイヨウ</t>
    </rPh>
    <rPh sb="6" eb="9">
      <t>セツメイショ</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</si>
  <si>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</si>
  <si>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</si>
  <si>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</si>
  <si>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</si>
  <si>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</si>
  <si>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</si>
  <si>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</si>
  <si>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</si>
  <si>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</si>
  <si>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</si>
  <si>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</si>
  <si>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</si>
  <si>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</si>
  <si>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</si>
  <si>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</si>
  <si>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</si>
  <si>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</si>
  <si>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</si>
  <si>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</si>
  <si>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</si>
  <si>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</si>
  <si>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</si>
  <si>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役員名簿</t>
    <rPh sb="0" eb="2">
      <t>ヤクイン</t>
    </rPh>
    <rPh sb="2" eb="4">
      <t>メイボ</t>
    </rPh>
    <phoneticPr fontId="1"/>
  </si>
  <si>
    <t>申請者（法人・団体等）名</t>
    <rPh sb="0" eb="3">
      <t>シンセイシャ</t>
    </rPh>
    <rPh sb="4" eb="6">
      <t>ホウジン</t>
    </rPh>
    <rPh sb="7" eb="10">
      <t>ダンタイナド</t>
    </rPh>
    <rPh sb="11" eb="12">
      <t>メイ</t>
    </rPh>
    <phoneticPr fontId="5"/>
  </si>
  <si>
    <t>所在地</t>
    <rPh sb="0" eb="3">
      <t>ショザイチ</t>
    </rPh>
    <phoneticPr fontId="5"/>
  </si>
  <si>
    <t>氏名</t>
    <rPh sb="0" eb="2">
      <t>シメイ</t>
    </rPh>
    <phoneticPr fontId="5"/>
  </si>
  <si>
    <t>業種</t>
    <rPh sb="0" eb="2">
      <t>ギョウシュ</t>
    </rPh>
    <phoneticPr fontId="5"/>
  </si>
  <si>
    <t>代表者名</t>
    <rPh sb="0" eb="3">
      <t>ダイヒョウシャ</t>
    </rPh>
    <rPh sb="3" eb="4">
      <t>メイ</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</si>
  <si>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</si>
  <si>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</si>
  <si>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</si>
  <si>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</si>
  <si>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</si>
  <si>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</si>
  <si>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</si>
  <si>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</si>
  <si>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</si>
  <si>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</si>
  <si>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</si>
  <si>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</si>
  <si>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</si>
  <si>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</si>
  <si>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</si>
  <si>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住　　　　　　　所</t>
    <phoneticPr fontId="5"/>
  </si>
  <si>
    <t>法人・団体等名</t>
    <rPh sb="0" eb="2">
      <t>ホウジン</t>
    </rPh>
    <rPh sb="5" eb="6">
      <t>トウ</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</si>
  <si>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</si>
  <si>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</si>
  <si>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</si>
  <si>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チェック欄</t>
    <rPh sb="4" eb="5">
      <t>ラン</t>
    </rPh>
    <phoneticPr fontId="1"/>
  </si>
  <si>
    <t>ＮＯ</t>
    <phoneticPr fontId="1"/>
  </si>
  <si>
    <t>書類名</t>
    <phoneticPr fontId="1"/>
  </si>
  <si>
    <t>電子</t>
  </si>
  <si>
    <t>　</t>
    <phoneticPr fontId="1"/>
  </si>
  <si>
    <t>PDF</t>
    <phoneticPr fontId="1"/>
  </si>
  <si>
    <t>交付申請書 （様式第１）</t>
    <rPh sb="0" eb="2">
      <t>コウフ</t>
    </rPh>
    <rPh sb="7" eb="9">
      <t>ヨウシキ</t>
    </rPh>
    <rPh sb="9" eb="10">
      <t>ダイ</t>
    </rPh>
    <phoneticPr fontId="1"/>
  </si>
  <si>
    <t>補助事業概要説明書 （別添１）</t>
    <phoneticPr fontId="1"/>
  </si>
  <si>
    <t>人件費単価計算書 （別添２-１）</t>
    <rPh sb="5" eb="7">
      <t>ケイサン</t>
    </rPh>
    <phoneticPr fontId="1"/>
  </si>
  <si>
    <t>書類提出の手順</t>
    <rPh sb="0" eb="2">
      <t>ショルイ</t>
    </rPh>
    <rPh sb="2" eb="4">
      <t>テイシュツ</t>
    </rPh>
    <rPh sb="5" eb="7">
      <t>テジュン</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</si>
  <si>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</si>
  <si>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</si>
  <si>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</si>
  <si>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</si>
  <si>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</si>
  <si>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</si>
  <si>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専門家一覧</t>
    <rPh sb="0" eb="3">
      <t>センモンカ</t>
    </rPh>
    <rPh sb="3" eb="5">
      <t>イチラン</t>
    </rPh>
    <phoneticPr fontId="1"/>
  </si>
  <si>
    <t>申請者名　：</t>
    <rPh sb="0" eb="3">
      <t>シンセイシャ</t>
    </rPh>
    <rPh sb="3" eb="4">
      <t>メイ</t>
    </rPh>
    <phoneticPr fontId="1"/>
  </si>
  <si>
    <t>様式第１</t>
    <rPh sb="0" eb="2">
      <t>ヨウシキ</t>
    </rPh>
    <rPh sb="2" eb="3">
      <t>ダイ</t>
    </rPh>
    <phoneticPr fontId="1"/>
  </si>
  <si>
    <t>記</t>
    <rPh sb="0" eb="1">
      <t>キ</t>
    </rPh>
    <phoneticPr fontId="1"/>
  </si>
  <si>
    <t>都道府県</t>
    <rPh sb="0" eb="4">
      <t>トドウフケン</t>
    </rPh>
    <phoneticPr fontId="1"/>
  </si>
  <si>
    <t>都道府県以降の住所</t>
    <rPh sb="0" eb="4">
      <t>トドウフケン</t>
    </rPh>
    <rPh sb="4" eb="6">
      <t>イコウ</t>
    </rPh>
    <rPh sb="7" eb="9">
      <t>ジュウショ</t>
    </rPh>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</si>
  <si>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</si>
  <si>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</si>
  <si>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</si>
  <si>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</si>
  <si>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　</t>
    <phoneticPr fontId="1"/>
  </si>
  <si>
    <t>※ 黒塗りの箇所の資料は提出不要です。</t>
    <phoneticPr fontId="1"/>
  </si>
  <si>
    <t>２.書類提出方法</t>
    <rPh sb="2" eb="4">
      <t>ショルイ</t>
    </rPh>
    <rPh sb="4" eb="6">
      <t>テイシュツ</t>
    </rPh>
    <rPh sb="6" eb="8">
      <t>ホウホウ</t>
    </rPh>
    <phoneticPr fontId="1"/>
  </si>
  <si>
    <t>人件費</t>
    <rPh sb="0" eb="3">
      <t>ジンケンヒ</t>
    </rPh>
    <phoneticPr fontId="1"/>
  </si>
  <si>
    <t>その他諸経費</t>
    <rPh sb="2" eb="3">
      <t>ホカ</t>
    </rPh>
    <rPh sb="3" eb="6">
      <t>ショケイヒ</t>
    </rPh>
    <phoneticPr fontId="1"/>
  </si>
  <si>
    <t>区分</t>
    <rPh sb="0" eb="2">
      <t>クブン</t>
    </rPh>
    <phoneticPr fontId="1"/>
  </si>
  <si>
    <t>担当者名</t>
    <rPh sb="0" eb="2">
      <t>タントウ</t>
    </rPh>
    <rPh sb="2" eb="3">
      <t>シャ</t>
    </rPh>
    <rPh sb="3" eb="4">
      <t>メイ</t>
    </rPh>
    <phoneticPr fontId="5"/>
  </si>
  <si>
    <t>件名</t>
    <rPh sb="0" eb="2">
      <t>ケンメイ</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</si>
  <si>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</si>
  <si>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</si>
  <si>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</si>
  <si>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</si>
  <si>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</si>
  <si>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</si>
  <si>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</si>
  <si>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</si>
  <si>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</si>
  <si>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</si>
  <si>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</si>
  <si>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</si>
  <si>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</si>
  <si>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</si>
  <si>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</si>
  <si>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</si>
  <si>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</si>
  <si>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（別紙３）</t>
    <rPh sb="1" eb="3">
      <t>ベッシ</t>
    </rPh>
    <phoneticPr fontId="1"/>
  </si>
  <si>
    <t>事務補助員臨時雇用経費</t>
    <rPh sb="0" eb="2">
      <t>ジム</t>
    </rPh>
    <rPh sb="2" eb="5">
      <t>ホジョイン</t>
    </rPh>
    <rPh sb="5" eb="7">
      <t>リンジ</t>
    </rPh>
    <rPh sb="7" eb="9">
      <t>コヨウ</t>
    </rPh>
    <rPh sb="9" eb="11">
      <t>ケイヒ</t>
    </rPh>
    <phoneticPr fontId="1"/>
  </si>
  <si>
    <t>省エネ支援事業費</t>
    <rPh sb="0" eb="1">
      <t>ショウ</t>
    </rPh>
    <rPh sb="3" eb="5">
      <t>シエン</t>
    </rPh>
    <rPh sb="5" eb="7">
      <t>ジギョウ</t>
    </rPh>
    <rPh sb="7" eb="8">
      <t>ヒ</t>
    </rPh>
    <phoneticPr fontId="1"/>
  </si>
  <si>
    <t>細目</t>
    <rPh sb="0" eb="2">
      <t>サイモク</t>
    </rPh>
    <phoneticPr fontId="1"/>
  </si>
  <si>
    <t>一般社団法人環境共創イニシアチブ</t>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</si>
  <si>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</si>
  <si>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</si>
  <si>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</si>
  <si>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</si>
  <si>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</si>
  <si>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</si>
  <si>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</si>
  <si>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</si>
  <si>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</si>
  <si>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・日給額と所定労働時間を記載すると、人件費単価が自動で算出。</t>
    <rPh sb="1" eb="3">
      <t>ニッキュウ</t>
    </rPh>
    <rPh sb="5" eb="7">
      <t>ショテイ</t>
    </rPh>
    <rPh sb="7" eb="9">
      <t>ロウドウ</t>
    </rPh>
    <rPh sb="9" eb="11">
      <t>ジカン</t>
    </rPh>
    <rPh sb="12" eb="14">
      <t>キサイ</t>
    </rPh>
    <phoneticPr fontId="1"/>
  </si>
  <si>
    <t>・健保等級と賞与回数を記入すると、人件費単価が自動で算出。</t>
    <rPh sb="1" eb="3">
      <t>ケンポ</t>
    </rPh>
    <rPh sb="3" eb="5">
      <t>トウキュウ</t>
    </rPh>
    <rPh sb="6" eb="8">
      <t>ショウヨ</t>
    </rPh>
    <rPh sb="8" eb="10">
      <t>カイスウ</t>
    </rPh>
    <rPh sb="11" eb="13">
      <t>キニュウ</t>
    </rPh>
    <rPh sb="17" eb="20">
      <t>ジンケンヒ</t>
    </rPh>
    <rPh sb="20" eb="22">
      <t>タンカ</t>
    </rPh>
    <rPh sb="23" eb="25">
      <t>ジドウ</t>
    </rPh>
    <rPh sb="26" eb="28">
      <t>サンシュツ</t>
    </rPh>
    <phoneticPr fontId="1"/>
  </si>
  <si>
    <t>・月給額を記入すると、健保等級と人件費単価が自動で算出。</t>
    <rPh sb="1" eb="3">
      <t>ゲッキュウ</t>
    </rPh>
    <rPh sb="3" eb="4">
      <t>ガク</t>
    </rPh>
    <rPh sb="5" eb="7">
      <t>キニュウ</t>
    </rPh>
    <rPh sb="11" eb="13">
      <t>ケンポ</t>
    </rPh>
    <rPh sb="13" eb="15">
      <t>トウキュウ</t>
    </rPh>
    <phoneticPr fontId="1"/>
  </si>
  <si>
    <t>定額</t>
    <phoneticPr fontId="1"/>
  </si>
  <si>
    <t>補助事業に要する
経費の区分</t>
    <phoneticPr fontId="1"/>
  </si>
  <si>
    <t>申請者の団体における役員を漏れなく記載すること。</t>
    <rPh sb="0" eb="3">
      <t>シンセイシャ</t>
    </rPh>
    <rPh sb="4" eb="6">
      <t>ダンタイ</t>
    </rPh>
    <rPh sb="10" eb="12">
      <t>ヤクイン</t>
    </rPh>
    <rPh sb="13" eb="14">
      <t>モ</t>
    </rPh>
    <rPh sb="17" eb="19">
      <t>キサイ</t>
    </rPh>
    <phoneticPr fontId="1"/>
  </si>
  <si>
    <t>消費税区分</t>
    <rPh sb="3" eb="5">
      <t>クブン</t>
    </rPh>
    <phoneticPr fontId="1"/>
  </si>
  <si>
    <t>職員区分</t>
    <rPh sb="0" eb="2">
      <t>ショクイン</t>
    </rPh>
    <rPh sb="2" eb="4">
      <t>クブン</t>
    </rPh>
    <phoneticPr fontId="1"/>
  </si>
  <si>
    <t xml:space="preserve">住　  　所 </t>
    <rPh sb="0" eb="1">
      <t>ズミ</t>
    </rPh>
    <rPh sb="5" eb="6">
      <t>トコロ</t>
    </rPh>
    <phoneticPr fontId="1"/>
  </si>
  <si>
    <t xml:space="preserve">名  　　称 </t>
    <rPh sb="0" eb="1">
      <t>メイ</t>
    </rPh>
    <rPh sb="5" eb="6">
      <t>ショウ</t>
    </rPh>
    <phoneticPr fontId="1"/>
  </si>
  <si>
    <t>費用合計（円）</t>
    <rPh sb="0" eb="2">
      <t>ヒヨウ</t>
    </rPh>
    <rPh sb="2" eb="4">
      <t>ゴウケイ</t>
    </rPh>
    <rPh sb="5" eb="6">
      <t>エン</t>
    </rPh>
    <phoneticPr fontId="1"/>
  </si>
  <si>
    <t>（単位：円）</t>
    <rPh sb="1" eb="3">
      <t>タンイ</t>
    </rPh>
    <rPh sb="4" eb="5">
      <t>エン</t>
    </rPh>
    <phoneticPr fontId="1"/>
  </si>
  <si>
    <t>下記に相違ないことを証明する。</t>
    <phoneticPr fontId="1"/>
  </si>
  <si>
    <r>
      <rPr>
        <sz val="14"/>
        <rFont val="ＭＳ 明朝"/>
        <family val="1"/>
        <charset val="128"/>
      </rPr>
      <t>申請者</t>
    </r>
    <r>
      <rPr>
        <sz val="14"/>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</si>
  <si>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t>
    <phoneticPr fontId="5"/>
  </si>
  <si>
    <r>
      <rPr>
        <sz val="10"/>
        <color theme="1"/>
        <rFont val="ＭＳ 明朝"/>
        <family val="1"/>
        <charset val="128"/>
      </rPr>
      <t>拠点名</t>
    </r>
    <rPh sb="0" eb="2">
      <t>キョテン</t>
    </rPh>
    <rPh sb="2" eb="3">
      <t>メイ</t>
    </rPh>
    <phoneticPr fontId="1"/>
  </si>
  <si>
    <t>支援対象
地域</t>
    <rPh sb="0" eb="2">
      <t>シエン</t>
    </rPh>
    <rPh sb="2" eb="4">
      <t>タイショウ</t>
    </rPh>
    <rPh sb="5" eb="7">
      <t>チイキ</t>
    </rPh>
    <phoneticPr fontId="5"/>
  </si>
  <si>
    <t>工数の根拠</t>
    <phoneticPr fontId="1"/>
  </si>
  <si>
    <t>備考（月給額の算出式を記載）</t>
    <rPh sb="0" eb="2">
      <t>ビコウ</t>
    </rPh>
    <rPh sb="3" eb="5">
      <t>ゲッキュウ</t>
    </rPh>
    <rPh sb="5" eb="6">
      <t>ガク</t>
    </rPh>
    <rPh sb="7" eb="9">
      <t>サンシュツ</t>
    </rPh>
    <rPh sb="9" eb="10">
      <t>シキ</t>
    </rPh>
    <rPh sb="11" eb="13">
      <t>キサイ</t>
    </rPh>
    <phoneticPr fontId="5"/>
  </si>
  <si>
    <r>
      <t>健保等級</t>
    </r>
    <r>
      <rPr>
        <vertAlign val="superscript"/>
        <sz val="12"/>
        <rFont val="ＭＳ 明朝"/>
        <family val="1"/>
        <charset val="128"/>
      </rPr>
      <t>※</t>
    </r>
    <rPh sb="0" eb="2">
      <t>ケンポ</t>
    </rPh>
    <rPh sb="2" eb="4">
      <t>トウキュウ</t>
    </rPh>
    <phoneticPr fontId="5"/>
  </si>
  <si>
    <t>※ 健保等級に対応する時間単価一覧表は、下記を用いること。</t>
    <rPh sb="2" eb="4">
      <t>ケンポ</t>
    </rPh>
    <rPh sb="4" eb="6">
      <t>トウキュウ</t>
    </rPh>
    <rPh sb="7" eb="9">
      <t>タイオウ</t>
    </rPh>
    <rPh sb="11" eb="13">
      <t>ジカン</t>
    </rPh>
    <rPh sb="13" eb="15">
      <t>タンカ</t>
    </rPh>
    <rPh sb="15" eb="17">
      <t>イチラン</t>
    </rPh>
    <rPh sb="17" eb="18">
      <t>ヒョウ</t>
    </rPh>
    <rPh sb="20" eb="22">
      <t>カキ</t>
    </rPh>
    <rPh sb="23" eb="24">
      <t>モチ</t>
    </rPh>
    <phoneticPr fontId="5"/>
  </si>
  <si>
    <t>例：</t>
    <rPh sb="0" eb="1">
      <t>レイ</t>
    </rPh>
    <phoneticPr fontId="1"/>
  </si>
  <si>
    <t>職員
区分</t>
    <rPh sb="0" eb="2">
      <t>ショクイン</t>
    </rPh>
    <rPh sb="3" eb="5">
      <t>クブン</t>
    </rPh>
    <phoneticPr fontId="1"/>
  </si>
  <si>
    <t>雇用
区分</t>
    <rPh sb="0" eb="2">
      <t>コヨウ</t>
    </rPh>
    <rPh sb="3" eb="5">
      <t>クブン</t>
    </rPh>
    <phoneticPr fontId="1"/>
  </si>
  <si>
    <t>間接雇用</t>
    <rPh sb="0" eb="2">
      <t>カンセツ</t>
    </rPh>
    <rPh sb="2" eb="4">
      <t>コヨウ</t>
    </rPh>
    <phoneticPr fontId="1"/>
  </si>
  <si>
    <t>直接雇用</t>
    <rPh sb="0" eb="2">
      <t>チョクセツ</t>
    </rPh>
    <rPh sb="2" eb="4">
      <t>コヨウ</t>
    </rPh>
    <phoneticPr fontId="1"/>
  </si>
  <si>
    <t>雇用区分</t>
    <rPh sb="0" eb="2">
      <t>コヨウ</t>
    </rPh>
    <rPh sb="2" eb="4">
      <t>クブン</t>
    </rPh>
    <phoneticPr fontId="1"/>
  </si>
  <si>
    <r>
      <t>備考　　</t>
    </r>
    <r>
      <rPr>
        <b/>
        <sz val="12"/>
        <color rgb="FFFF0000"/>
        <rFont val="ＭＳ Ｐ明朝"/>
        <family val="1"/>
        <charset val="128"/>
      </rPr>
      <t>※間接雇用の事務補助員の場合、税抜金額で記載</t>
    </r>
    <rPh sb="0" eb="2">
      <t>ビコウ</t>
    </rPh>
    <rPh sb="5" eb="7">
      <t>カンセツ</t>
    </rPh>
    <rPh sb="7" eb="9">
      <t>コヨウ</t>
    </rPh>
    <rPh sb="10" eb="12">
      <t>ジム</t>
    </rPh>
    <rPh sb="12" eb="15">
      <t>ホジョイン</t>
    </rPh>
    <rPh sb="16" eb="18">
      <t>バアイ</t>
    </rPh>
    <rPh sb="19" eb="21">
      <t>ゼイヌキ</t>
    </rPh>
    <rPh sb="21" eb="23">
      <t>キンガク</t>
    </rPh>
    <rPh sb="24" eb="26">
      <t>キサイ</t>
    </rPh>
    <phoneticPr fontId="5"/>
  </si>
  <si>
    <t>補助対象経費</t>
    <phoneticPr fontId="1"/>
  </si>
  <si>
    <t>事業費合計</t>
    <phoneticPr fontId="1"/>
  </si>
  <si>
    <t>・１行に１者を記載すること。／同一中小企業等の複数事業所を支援する場合、１行に１事業所を記載すること。</t>
    <rPh sb="2" eb="3">
      <t>ギョウ</t>
    </rPh>
    <rPh sb="5" eb="6">
      <t>シャ</t>
    </rPh>
    <rPh sb="7" eb="9">
      <t>キサイ</t>
    </rPh>
    <rPh sb="15" eb="17">
      <t>ドウイツ</t>
    </rPh>
    <rPh sb="17" eb="19">
      <t>チュウショウ</t>
    </rPh>
    <rPh sb="19" eb="21">
      <t>キギョウ</t>
    </rPh>
    <rPh sb="21" eb="22">
      <t>トウ</t>
    </rPh>
    <rPh sb="23" eb="25">
      <t>フクスウ</t>
    </rPh>
    <rPh sb="25" eb="28">
      <t>ジギョウショ</t>
    </rPh>
    <rPh sb="29" eb="31">
      <t>シエン</t>
    </rPh>
    <rPh sb="33" eb="35">
      <t>バアイ</t>
    </rPh>
    <rPh sb="37" eb="38">
      <t>ギョウ</t>
    </rPh>
    <rPh sb="40" eb="43">
      <t>ジギョウショ</t>
    </rPh>
    <rPh sb="44" eb="46">
      <t>キサイ</t>
    </rPh>
    <phoneticPr fontId="1"/>
  </si>
  <si>
    <t>定款</t>
  </si>
  <si>
    <t>健保等級非適用で、個別に単価を設定する場合、根拠資料を示し、
妥当性を説明できること。</t>
    <rPh sb="0" eb="4">
      <t>ケンポトウキュウ</t>
    </rPh>
    <rPh sb="4" eb="5">
      <t>ヒ</t>
    </rPh>
    <rPh sb="5" eb="7">
      <t>テキヨウ</t>
    </rPh>
    <rPh sb="24" eb="26">
      <t>シリョウ</t>
    </rPh>
    <rPh sb="27" eb="28">
      <t>シメ</t>
    </rPh>
    <rPh sb="31" eb="34">
      <t>ダトウセイ</t>
    </rPh>
    <phoneticPr fontId="1"/>
  </si>
  <si>
    <t>賞与なし</t>
    <rPh sb="0" eb="2">
      <t>ショウヨ</t>
    </rPh>
    <phoneticPr fontId="1"/>
  </si>
  <si>
    <t>賞与あり</t>
    <rPh sb="0" eb="2">
      <t>ショウヨ</t>
    </rPh>
    <phoneticPr fontId="1"/>
  </si>
  <si>
    <t>対象地域</t>
    <rPh sb="0" eb="2">
      <t>タイショウ</t>
    </rPh>
    <rPh sb="2" eb="4">
      <t>チイキ</t>
    </rPh>
    <phoneticPr fontId="1"/>
  </si>
  <si>
    <t>法人番号</t>
    <rPh sb="0" eb="4">
      <t>ホウジンバンゴウ</t>
    </rPh>
    <phoneticPr fontId="1"/>
  </si>
  <si>
    <t>件数等</t>
    <rPh sb="0" eb="2">
      <t>ケンスウ</t>
    </rPh>
    <rPh sb="2" eb="3">
      <t>トウ</t>
    </rPh>
    <phoneticPr fontId="1"/>
  </si>
  <si>
    <t>7月</t>
    <rPh sb="1" eb="2">
      <t>ガツ</t>
    </rPh>
    <phoneticPr fontId="1"/>
  </si>
  <si>
    <t>8月</t>
    <phoneticPr fontId="1"/>
  </si>
  <si>
    <t>9月</t>
    <phoneticPr fontId="1"/>
  </si>
  <si>
    <t>10月</t>
    <phoneticPr fontId="1"/>
  </si>
  <si>
    <t>11月</t>
    <phoneticPr fontId="1"/>
  </si>
  <si>
    <t>12月</t>
    <phoneticPr fontId="1"/>
  </si>
  <si>
    <t>1月</t>
    <phoneticPr fontId="1"/>
  </si>
  <si>
    <t>回/年</t>
    <rPh sb="0" eb="1">
      <t>カイ</t>
    </rPh>
    <rPh sb="2" eb="3">
      <t>ネン</t>
    </rPh>
    <phoneticPr fontId="1"/>
  </si>
  <si>
    <t>専門家資格証明資料
（登録する全専門家の資格証又は経歴書）</t>
    <rPh sb="0" eb="3">
      <t>センモンカ</t>
    </rPh>
    <rPh sb="3" eb="5">
      <t>シカク</t>
    </rPh>
    <rPh sb="5" eb="7">
      <t>ショウメイ</t>
    </rPh>
    <rPh sb="7" eb="9">
      <t>シリョウ</t>
    </rPh>
    <phoneticPr fontId="1"/>
  </si>
  <si>
    <t>その他諸経費の計算根拠 （用途、数量、仕様の詳細など）</t>
    <rPh sb="2" eb="3">
      <t>タ</t>
    </rPh>
    <rPh sb="3" eb="6">
      <t>ショケイヒ</t>
    </rPh>
    <rPh sb="7" eb="9">
      <t>ケイサン</t>
    </rPh>
    <rPh sb="9" eb="11">
      <t>コンキョ</t>
    </rPh>
    <rPh sb="13" eb="15">
      <t>ヨウト</t>
    </rPh>
    <rPh sb="16" eb="18">
      <t>スウリョウ</t>
    </rPh>
    <rPh sb="19" eb="21">
      <t>シヨウ</t>
    </rPh>
    <rPh sb="22" eb="24">
      <t>ショウサイ</t>
    </rPh>
    <phoneticPr fontId="1"/>
  </si>
  <si>
    <t>仕様・型式等</t>
    <rPh sb="0" eb="2">
      <t>シヨウ</t>
    </rPh>
    <rPh sb="3" eb="5">
      <t>カタシキ</t>
    </rPh>
    <rPh sb="5" eb="6">
      <t>トウ</t>
    </rPh>
    <phoneticPr fontId="1"/>
  </si>
  <si>
    <t>費目</t>
    <rPh sb="0" eb="2">
      <t>ヒモク</t>
    </rPh>
    <phoneticPr fontId="1"/>
  </si>
  <si>
    <t>金額詳細</t>
    <rPh sb="0" eb="4">
      <t>キンガクショウサイ</t>
    </rPh>
    <phoneticPr fontId="1"/>
  </si>
  <si>
    <t>会場借料</t>
    <rPh sb="0" eb="4">
      <t>カイジョウシャクリョウ</t>
    </rPh>
    <phoneticPr fontId="1"/>
  </si>
  <si>
    <t>講師謝金</t>
    <rPh sb="0" eb="4">
      <t>コウシシャキン</t>
    </rPh>
    <phoneticPr fontId="1"/>
  </si>
  <si>
    <t>講師旅費</t>
    <rPh sb="0" eb="4">
      <t>コウシリョヒ</t>
    </rPh>
    <phoneticPr fontId="1"/>
  </si>
  <si>
    <t>実施回数</t>
    <rPh sb="0" eb="4">
      <t>ジッシカイスウ</t>
    </rPh>
    <phoneticPr fontId="1"/>
  </si>
  <si>
    <t>申請日（yyyy/mm/dd)</t>
    <rPh sb="0" eb="3">
      <t>シンセイビ</t>
    </rPh>
    <phoneticPr fontId="1"/>
  </si>
  <si>
    <t>代表者役職</t>
    <rPh sb="0" eb="3">
      <t>ダイヒョウシャ</t>
    </rPh>
    <rPh sb="3" eb="5">
      <t>ヤクショク</t>
    </rPh>
    <phoneticPr fontId="1"/>
  </si>
  <si>
    <t>「●●県北部地域の省エネ相談プラットフォーム事業」など、支援地域と事業内容がわかるように記載すること。</t>
    <rPh sb="3" eb="6">
      <t>ケンホクブ</t>
    </rPh>
    <rPh sb="6" eb="8">
      <t>チイキ</t>
    </rPh>
    <rPh sb="9" eb="10">
      <t>ショウ</t>
    </rPh>
    <rPh sb="12" eb="14">
      <t>ソウダン</t>
    </rPh>
    <rPh sb="22" eb="24">
      <t>ジギョウ</t>
    </rPh>
    <rPh sb="28" eb="30">
      <t>シエン</t>
    </rPh>
    <rPh sb="30" eb="32">
      <t>チイキ</t>
    </rPh>
    <rPh sb="33" eb="35">
      <t>ジギョウ</t>
    </rPh>
    <rPh sb="35" eb="37">
      <t>ナイヨウ</t>
    </rPh>
    <rPh sb="44" eb="46">
      <t>キサイ</t>
    </rPh>
    <phoneticPr fontId="1"/>
  </si>
  <si>
    <t>支援対象地域</t>
    <rPh sb="0" eb="6">
      <t>シエンタイショウチイキ</t>
    </rPh>
    <phoneticPr fontId="1"/>
  </si>
  <si>
    <t>対象地域</t>
  </si>
  <si>
    <t>　別添３の通り</t>
    <rPh sb="1" eb="3">
      <t>ベッテン</t>
    </rPh>
    <rPh sb="5" eb="6">
      <t>トオ</t>
    </rPh>
    <phoneticPr fontId="1"/>
  </si>
  <si>
    <t>（別添３）</t>
    <rPh sb="1" eb="3">
      <t>ベッテン</t>
    </rPh>
    <phoneticPr fontId="5"/>
  </si>
  <si>
    <t>（別添２－２）</t>
    <phoneticPr fontId="1"/>
  </si>
  <si>
    <t>（別添４）</t>
    <rPh sb="1" eb="3">
      <t>ベッテン</t>
    </rPh>
    <phoneticPr fontId="5"/>
  </si>
  <si>
    <t>専門家一覧 （別添３）</t>
    <rPh sb="0" eb="3">
      <t>センモンカ</t>
    </rPh>
    <rPh sb="7" eb="9">
      <t>ベッテン</t>
    </rPh>
    <phoneticPr fontId="1"/>
  </si>
  <si>
    <t>支出計画書 （別添２ー２）</t>
    <rPh sb="0" eb="2">
      <t>シシュツ</t>
    </rPh>
    <rPh sb="2" eb="5">
      <t>ケイカクショ</t>
    </rPh>
    <phoneticPr fontId="1"/>
  </si>
  <si>
    <t>住所</t>
    <rPh sb="0" eb="2">
      <t>ジュウショ</t>
    </rPh>
    <phoneticPr fontId="1"/>
  </si>
  <si>
    <t>（建物名）</t>
    <rPh sb="1" eb="4">
      <t>タテモノメイ</t>
    </rPh>
    <phoneticPr fontId="1"/>
  </si>
  <si>
    <t>職員旅費</t>
    <phoneticPr fontId="1"/>
  </si>
  <si>
    <t>職員名</t>
    <rPh sb="0" eb="2">
      <t>ショクイン</t>
    </rPh>
    <rPh sb="2" eb="3">
      <t>メイ</t>
    </rPh>
    <phoneticPr fontId="1"/>
  </si>
  <si>
    <t>事業期間中の
稼働時間</t>
    <rPh sb="7" eb="9">
      <t>カドウ</t>
    </rPh>
    <rPh sb="9" eb="11">
      <t>ジカン</t>
    </rPh>
    <phoneticPr fontId="1"/>
  </si>
  <si>
    <t>印刷費</t>
  </si>
  <si>
    <t>6月</t>
    <rPh sb="1" eb="2">
      <t>ガツ</t>
    </rPh>
    <phoneticPr fontId="1"/>
  </si>
  <si>
    <t>メールアドレス</t>
    <phoneticPr fontId="1"/>
  </si>
  <si>
    <r>
      <t>・法人番号：個人事業主等の場合には記載不要となる。</t>
    </r>
    <r>
      <rPr>
        <b/>
        <sz val="14"/>
        <color rgb="FFFF0000"/>
        <rFont val="ＭＳ Ｐ明朝"/>
        <family val="1"/>
        <charset val="128"/>
      </rPr>
      <t>(注)マイナンバーを入力しないこと。</t>
    </r>
    <phoneticPr fontId="1"/>
  </si>
  <si>
    <t>※1 外部専門家の場合は、専門家としての参加についてあらかじめ合意を得た者のみを記載すること。</t>
    <rPh sb="3" eb="5">
      <t>ガイブ</t>
    </rPh>
    <rPh sb="5" eb="8">
      <t>センモンカ</t>
    </rPh>
    <rPh sb="9" eb="11">
      <t>バアイ</t>
    </rPh>
    <phoneticPr fontId="5"/>
  </si>
  <si>
    <t>専門家
分類</t>
    <rPh sb="0" eb="3">
      <t>センモンカ</t>
    </rPh>
    <rPh sb="4" eb="6">
      <t>ブンルイ</t>
    </rPh>
    <phoneticPr fontId="1"/>
  </si>
  <si>
    <t>※2 専門資格を有し、支援を実施する職員も「内部専門家」として記載すること。</t>
    <rPh sb="3" eb="5">
      <t>センモン</t>
    </rPh>
    <rPh sb="5" eb="7">
      <t>シカク</t>
    </rPh>
    <rPh sb="8" eb="9">
      <t>ユウ</t>
    </rPh>
    <rPh sb="11" eb="13">
      <t>シエン</t>
    </rPh>
    <rPh sb="14" eb="16">
      <t>ジッシ</t>
    </rPh>
    <rPh sb="18" eb="20">
      <t>ショクイン</t>
    </rPh>
    <rPh sb="22" eb="27">
      <t>ナイブセンモンカ</t>
    </rPh>
    <rPh sb="31" eb="33">
      <t>キサイ</t>
    </rPh>
    <phoneticPr fontId="1"/>
  </si>
  <si>
    <t>所属先事業者名</t>
    <rPh sb="0" eb="2">
      <t>ショゾク</t>
    </rPh>
    <rPh sb="2" eb="3">
      <t>サキ</t>
    </rPh>
    <rPh sb="3" eb="7">
      <t>ジギョウシャメイ</t>
    </rPh>
    <phoneticPr fontId="1"/>
  </si>
  <si>
    <t>電話番号</t>
    <rPh sb="0" eb="4">
      <t>デンワバンゴウ</t>
    </rPh>
    <phoneticPr fontId="1"/>
  </si>
  <si>
    <t>No.</t>
    <phoneticPr fontId="5"/>
  </si>
  <si>
    <t>法人登記されている住所と拠点の場所が一致しない場合、拠点の住所に在する管理者から補助事業者の住所として公表許可を得ているか</t>
    <rPh sb="53" eb="55">
      <t>キョカ</t>
    </rPh>
    <rPh sb="56" eb="57">
      <t>エ</t>
    </rPh>
    <phoneticPr fontId="1"/>
  </si>
  <si>
    <t>拠点状況届出書</t>
    <rPh sb="0" eb="4">
      <t>キョテンジョウキョウ</t>
    </rPh>
    <rPh sb="4" eb="7">
      <t>トドケデショ</t>
    </rPh>
    <phoneticPr fontId="1"/>
  </si>
  <si>
    <t>申請者（法人・団体等）名</t>
    <rPh sb="0" eb="2">
      <t>シンセイ</t>
    </rPh>
    <rPh sb="2" eb="3">
      <t>シャ</t>
    </rPh>
    <rPh sb="4" eb="6">
      <t>ホウジン</t>
    </rPh>
    <rPh sb="7" eb="9">
      <t>ダンタイ</t>
    </rPh>
    <rPh sb="9" eb="10">
      <t>トウ</t>
    </rPh>
    <rPh sb="11" eb="12">
      <t>メイ</t>
    </rPh>
    <phoneticPr fontId="5"/>
  </si>
  <si>
    <t>申請者（法人・団体等）名</t>
    <rPh sb="0" eb="3">
      <t>シンセイシャ</t>
    </rPh>
    <rPh sb="4" eb="6">
      <t>ホウジン</t>
    </rPh>
    <rPh sb="7" eb="9">
      <t>ダンタイ</t>
    </rPh>
    <rPh sb="9" eb="10">
      <t>トウ</t>
    </rPh>
    <rPh sb="11" eb="12">
      <t>メイ</t>
    </rPh>
    <phoneticPr fontId="1"/>
  </si>
  <si>
    <t>■ 同意確認</t>
    <rPh sb="2" eb="6">
      <t>ドウイカクニン</t>
    </rPh>
    <phoneticPr fontId="1"/>
  </si>
  <si>
    <t>■ 写真貼り付け欄</t>
    <rPh sb="2" eb="4">
      <t>シャシン</t>
    </rPh>
    <rPh sb="4" eb="5">
      <t>ハ</t>
    </rPh>
    <rPh sb="6" eb="7">
      <t>ツ</t>
    </rPh>
    <rPh sb="8" eb="9">
      <t>ラン</t>
    </rPh>
    <phoneticPr fontId="1"/>
  </si>
  <si>
    <t>担当者名</t>
    <rPh sb="0" eb="3">
      <t>タントウシャ</t>
    </rPh>
    <rPh sb="3" eb="4">
      <t>メイ</t>
    </rPh>
    <phoneticPr fontId="1"/>
  </si>
  <si>
    <t>　②情報管理が適正に
　行えるような設備
　（保管可能な書庫等）</t>
    <phoneticPr fontId="1"/>
  </si>
  <si>
    <t>　①補助事業者としての
　看板等</t>
    <phoneticPr fontId="1"/>
  </si>
  <si>
    <t>　③中小企業等の来訪、
　ＳＩＩや管轄官公庁等の
　検査や打合わせに
　対応できるスペース</t>
    <phoneticPr fontId="1"/>
  </si>
  <si>
    <t>商業登記簿謄本
（写し可）</t>
    <rPh sb="9" eb="10">
      <t>ウツ</t>
    </rPh>
    <rPh sb="11" eb="12">
      <t>カ</t>
    </rPh>
    <phoneticPr fontId="1"/>
  </si>
  <si>
    <t>補助事業の名称</t>
    <phoneticPr fontId="1"/>
  </si>
  <si>
    <t>支援対象地域</t>
    <phoneticPr fontId="1"/>
  </si>
  <si>
    <t>地域①</t>
    <rPh sb="0" eb="2">
      <t>チイキ</t>
    </rPh>
    <phoneticPr fontId="1"/>
  </si>
  <si>
    <t>申請者（法人・団体等）名</t>
    <rPh sb="0" eb="3">
      <t>シンセイシャ</t>
    </rPh>
    <rPh sb="4" eb="6">
      <t>ホウジン</t>
    </rPh>
    <rPh sb="7" eb="9">
      <t>ダンタイ</t>
    </rPh>
    <rPh sb="9" eb="10">
      <t>ナド</t>
    </rPh>
    <rPh sb="11" eb="12">
      <t>メイ</t>
    </rPh>
    <phoneticPr fontId="1"/>
  </si>
  <si>
    <t>法人番号</t>
    <rPh sb="0" eb="2">
      <t>ホウジン</t>
    </rPh>
    <rPh sb="2" eb="4">
      <t>バンゴウ</t>
    </rPh>
    <phoneticPr fontId="1"/>
  </si>
  <si>
    <t>代表者氏名</t>
    <rPh sb="0" eb="3">
      <t>ダイヒョウシャ</t>
    </rPh>
    <rPh sb="3" eb="5">
      <t>シメイ</t>
    </rPh>
    <phoneticPr fontId="1"/>
  </si>
  <si>
    <t>本社所在地</t>
    <rPh sb="0" eb="2">
      <t>ホンシャ</t>
    </rPh>
    <rPh sb="2" eb="5">
      <t>ショザイチ</t>
    </rPh>
    <phoneticPr fontId="1"/>
  </si>
  <si>
    <t>郵便番号</t>
    <rPh sb="0" eb="2">
      <t>ユウビン</t>
    </rPh>
    <rPh sb="2" eb="4">
      <t>バンゴウ</t>
    </rPh>
    <phoneticPr fontId="1"/>
  </si>
  <si>
    <t>本事業で担う役割</t>
    <rPh sb="0" eb="1">
      <t>ホン</t>
    </rPh>
    <rPh sb="1" eb="3">
      <t>ジギョウ</t>
    </rPh>
    <rPh sb="4" eb="5">
      <t>ニナ</t>
    </rPh>
    <rPh sb="6" eb="8">
      <t>ヤクワリ</t>
    </rPh>
    <phoneticPr fontId="1"/>
  </si>
  <si>
    <t>（２）体制内に含まれる専門家</t>
    <rPh sb="3" eb="5">
      <t>タイセイ</t>
    </rPh>
    <rPh sb="5" eb="6">
      <t>ナイ</t>
    </rPh>
    <rPh sb="7" eb="8">
      <t>フク</t>
    </rPh>
    <rPh sb="11" eb="14">
      <t>センモンカ</t>
    </rPh>
    <phoneticPr fontId="1"/>
  </si>
  <si>
    <t>（３）体制内に含まれる自治体関係者</t>
    <rPh sb="3" eb="5">
      <t>タイセイ</t>
    </rPh>
    <rPh sb="5" eb="6">
      <t>ナイ</t>
    </rPh>
    <rPh sb="7" eb="8">
      <t>フク</t>
    </rPh>
    <rPh sb="11" eb="14">
      <t>ジチタイ</t>
    </rPh>
    <rPh sb="14" eb="17">
      <t>カンケイシャ</t>
    </rPh>
    <phoneticPr fontId="1"/>
  </si>
  <si>
    <t>※自治体が申請する場合は、本項は記載不要。複数地域で支援を行う場合には全ての自治体関係者を記載すること。
　自治体担当者に事前にコンタクトのうえ、自治体の合意のもと記載すること。</t>
    <rPh sb="54" eb="57">
      <t>ジチタイ</t>
    </rPh>
    <rPh sb="57" eb="60">
      <t>タントウシャ</t>
    </rPh>
    <rPh sb="61" eb="63">
      <t>ジゼン</t>
    </rPh>
    <phoneticPr fontId="1"/>
  </si>
  <si>
    <t>自治体①</t>
    <rPh sb="0" eb="3">
      <t>ジチタイ</t>
    </rPh>
    <phoneticPr fontId="1"/>
  </si>
  <si>
    <t>自治体名</t>
    <rPh sb="0" eb="3">
      <t>ジチタイ</t>
    </rPh>
    <rPh sb="3" eb="4">
      <t>メイ</t>
    </rPh>
    <phoneticPr fontId="1"/>
  </si>
  <si>
    <t>担当部署名</t>
    <phoneticPr fontId="1"/>
  </si>
  <si>
    <t>電話番号</t>
    <phoneticPr fontId="1"/>
  </si>
  <si>
    <t>役割
（複数選択可）</t>
    <rPh sb="4" eb="6">
      <t>フクスウ</t>
    </rPh>
    <rPh sb="6" eb="8">
      <t>センタク</t>
    </rPh>
    <rPh sb="8" eb="9">
      <t>カ</t>
    </rPh>
    <phoneticPr fontId="1"/>
  </si>
  <si>
    <t>自治体②</t>
    <rPh sb="0" eb="3">
      <t>ジチタイ</t>
    </rPh>
    <phoneticPr fontId="1"/>
  </si>
  <si>
    <t>自治体③</t>
    <rPh sb="0" eb="3">
      <t>ジチタイ</t>
    </rPh>
    <phoneticPr fontId="1"/>
  </si>
  <si>
    <t>自治体④</t>
    <rPh sb="0" eb="3">
      <t>ジチタイ</t>
    </rPh>
    <phoneticPr fontId="1"/>
  </si>
  <si>
    <t>自治体⑤</t>
    <rPh sb="0" eb="3">
      <t>ジチタイ</t>
    </rPh>
    <phoneticPr fontId="1"/>
  </si>
  <si>
    <r>
      <t>担当者 役職・氏名</t>
    </r>
    <r>
      <rPr>
        <sz val="9"/>
        <color theme="1"/>
        <rFont val="ＭＳ Ｐ明朝"/>
        <family val="1"/>
        <charset val="128"/>
      </rPr>
      <t>（任意）</t>
    </r>
    <rPh sb="4" eb="6">
      <t>ヤクショク</t>
    </rPh>
    <rPh sb="7" eb="8">
      <t>シ</t>
    </rPh>
    <phoneticPr fontId="1"/>
  </si>
  <si>
    <t>職員(事業責任者)</t>
    <rPh sb="0" eb="2">
      <t>ショクイン</t>
    </rPh>
    <rPh sb="3" eb="5">
      <t>ジギョウ</t>
    </rPh>
    <rPh sb="5" eb="8">
      <t>セキニンシャ</t>
    </rPh>
    <phoneticPr fontId="1"/>
  </si>
  <si>
    <t>① 消費税法における納税義務者とならない者</t>
    <phoneticPr fontId="1"/>
  </si>
  <si>
    <t>② 免税事業者</t>
    <phoneticPr fontId="1"/>
  </si>
  <si>
    <t>③ 簡易課税事業者</t>
    <phoneticPr fontId="1"/>
  </si>
  <si>
    <t>④ 国若しくは地方公共団体（特別会計を設けて事業を行う場合に限る）、消費税法別表第３に 掲げる法人</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</si>
  <si>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</si>
  <si>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</si>
  <si>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消費税を補助対象に含める場合、事業者の属性</t>
    <rPh sb="0" eb="3">
      <t>ショウヒゼイ</t>
    </rPh>
    <rPh sb="4" eb="8">
      <t>ホジョタイショウ</t>
    </rPh>
    <rPh sb="9" eb="10">
      <t>フク</t>
    </rPh>
    <rPh sb="12" eb="14">
      <t>バアイ</t>
    </rPh>
    <rPh sb="15" eb="18">
      <t>ジギョウシャ</t>
    </rPh>
    <rPh sb="19" eb="21">
      <t>ゾクセイ</t>
    </rPh>
    <phoneticPr fontId="5"/>
  </si>
  <si>
    <t>拠点状況届出書（別添５）</t>
    <rPh sb="0" eb="2">
      <t>キョテン</t>
    </rPh>
    <rPh sb="2" eb="4">
      <t>ジョウキョウ</t>
    </rPh>
    <rPh sb="4" eb="7">
      <t>トドケデショ</t>
    </rPh>
    <rPh sb="8" eb="10">
      <t>ベツゾ</t>
    </rPh>
    <phoneticPr fontId="1"/>
  </si>
  <si>
    <t>集計欄は全て自動反映。</t>
    <rPh sb="0" eb="2">
      <t>シュウケイ</t>
    </rPh>
    <rPh sb="2" eb="3">
      <t>ラン</t>
    </rPh>
    <rPh sb="4" eb="5">
      <t>スベ</t>
    </rPh>
    <rPh sb="8" eb="10">
      <t>ハンエイ</t>
    </rPh>
    <phoneticPr fontId="1"/>
  </si>
  <si>
    <t>・専門家分類：支援を実施する職員の場合は「内部」、外部専門家の場合は「外部」を選択すること。</t>
    <rPh sb="1" eb="6">
      <t>センモンカブンルイ</t>
    </rPh>
    <rPh sb="7" eb="9">
      <t>シエン</t>
    </rPh>
    <rPh sb="10" eb="12">
      <t>ジッシ</t>
    </rPh>
    <rPh sb="14" eb="16">
      <t>ショクイン</t>
    </rPh>
    <rPh sb="17" eb="19">
      <t>バアイ</t>
    </rPh>
    <rPh sb="21" eb="23">
      <t>ナイブ</t>
    </rPh>
    <rPh sb="25" eb="30">
      <t>ガイブセンモンカ</t>
    </rPh>
    <rPh sb="31" eb="33">
      <t>バアイ</t>
    </rPh>
    <rPh sb="35" eb="37">
      <t>ガイブ</t>
    </rPh>
    <rPh sb="39" eb="41">
      <t>センタク</t>
    </rPh>
    <phoneticPr fontId="1"/>
  </si>
  <si>
    <t>・拠点名：補助事業概要説明書(別添１)３の支援活動体制に記載の支援拠点をプルダウンから選択する。</t>
    <rPh sb="1" eb="4">
      <t>キョテンメイ</t>
    </rPh>
    <rPh sb="28" eb="30">
      <t>キサイ</t>
    </rPh>
    <rPh sb="31" eb="33">
      <t>シエン</t>
    </rPh>
    <phoneticPr fontId="1"/>
  </si>
  <si>
    <t>純利益</t>
    <rPh sb="0" eb="3">
      <t>ジュンリエキ</t>
    </rPh>
    <phoneticPr fontId="1"/>
  </si>
  <si>
    <t>前期</t>
    <rPh sb="0" eb="2">
      <t>ゼンキ</t>
    </rPh>
    <phoneticPr fontId="1"/>
  </si>
  <si>
    <t>純資産</t>
    <rPh sb="0" eb="3">
      <t>ジュンシサン</t>
    </rPh>
    <phoneticPr fontId="1"/>
  </si>
  <si>
    <t>前々期</t>
    <rPh sb="0" eb="3">
      <t>ゼンゼンキ</t>
    </rPh>
    <phoneticPr fontId="1"/>
  </si>
  <si>
    <t>技術士</t>
  </si>
  <si>
    <t>エネルギー管理士</t>
  </si>
  <si>
    <t>建築士</t>
  </si>
  <si>
    <t>建築設備士</t>
  </si>
  <si>
    <t>ガス主任技術者</t>
  </si>
  <si>
    <t>電気主任技術者</t>
  </si>
  <si>
    <t>電気工事施工管理技士</t>
  </si>
  <si>
    <t>ボイラー・タービン主任技術者</t>
  </si>
  <si>
    <t>管工事施工管理技士</t>
  </si>
  <si>
    <t>計画支援者数</t>
    <rPh sb="0" eb="6">
      <t>ケイカクシエンシャスウ</t>
    </rPh>
    <phoneticPr fontId="1"/>
  </si>
  <si>
    <t>実績支援者数</t>
    <rPh sb="0" eb="2">
      <t>ジッセキ</t>
    </rPh>
    <rPh sb="2" eb="6">
      <t>シエンシャスウ</t>
    </rPh>
    <phoneticPr fontId="1"/>
  </si>
  <si>
    <t>１．申請者の概要</t>
    <rPh sb="6" eb="8">
      <t>ガイヨウ</t>
    </rPh>
    <phoneticPr fontId="1"/>
  </si>
  <si>
    <t>実施体制</t>
    <phoneticPr fontId="1"/>
  </si>
  <si>
    <t>計画額</t>
    <rPh sb="0" eb="2">
      <t>ケイカク</t>
    </rPh>
    <rPh sb="2" eb="3">
      <t>ガク</t>
    </rPh>
    <phoneticPr fontId="1"/>
  </si>
  <si>
    <t>実績額</t>
    <rPh sb="0" eb="2">
      <t>ジッセキ</t>
    </rPh>
    <rPh sb="2" eb="3">
      <t>ガク</t>
    </rPh>
    <phoneticPr fontId="1"/>
  </si>
  <si>
    <t>営業利益</t>
    <rPh sb="0" eb="4">
      <t>エイギョウリエキ</t>
    </rPh>
    <phoneticPr fontId="1"/>
  </si>
  <si>
    <t>Ｒ２年度事業</t>
    <rPh sb="2" eb="4">
      <t>ネンド</t>
    </rPh>
    <rPh sb="4" eb="6">
      <t>ジギョウ</t>
    </rPh>
    <phoneticPr fontId="1"/>
  </si>
  <si>
    <t>支援実施の
可能性</t>
    <rPh sb="0" eb="2">
      <t>シエン</t>
    </rPh>
    <rPh sb="2" eb="4">
      <t>ジッシ</t>
    </rPh>
    <rPh sb="6" eb="9">
      <t>カノウセイ</t>
    </rPh>
    <phoneticPr fontId="5"/>
  </si>
  <si>
    <t>支援対象者（予定）一覧</t>
    <rPh sb="0" eb="2">
      <t>シエン</t>
    </rPh>
    <rPh sb="2" eb="5">
      <t>タイショウシャ</t>
    </rPh>
    <rPh sb="6" eb="8">
      <t>ヨテイ</t>
    </rPh>
    <rPh sb="9" eb="11">
      <t>イチラン</t>
    </rPh>
    <phoneticPr fontId="5"/>
  </si>
  <si>
    <r>
      <t>支援対象者
（予定）名</t>
    </r>
    <r>
      <rPr>
        <vertAlign val="superscript"/>
        <sz val="12"/>
        <rFont val="ＭＳ Ｐ明朝"/>
        <family val="1"/>
        <charset val="128"/>
      </rPr>
      <t>※2</t>
    </r>
    <rPh sb="0" eb="2">
      <t>シエン</t>
    </rPh>
    <rPh sb="2" eb="5">
      <t>タイショウシャ</t>
    </rPh>
    <rPh sb="7" eb="9">
      <t>ヨテイ</t>
    </rPh>
    <rPh sb="10" eb="11">
      <t>メイ</t>
    </rPh>
    <phoneticPr fontId="5"/>
  </si>
  <si>
    <t>■ 拠点情報 No.1</t>
    <rPh sb="2" eb="6">
      <t>キョテンジョウホウ</t>
    </rPh>
    <phoneticPr fontId="1"/>
  </si>
  <si>
    <t>■ 拠点情報 No.3</t>
    <rPh sb="2" eb="6">
      <t>キョテンジョウホウ</t>
    </rPh>
    <phoneticPr fontId="1"/>
  </si>
  <si>
    <t>■ 拠点情報 No.2</t>
    <rPh sb="2" eb="6">
      <t>キョテンジョウホウ</t>
    </rPh>
    <phoneticPr fontId="1"/>
  </si>
  <si>
    <t>支援対象者（予定）一覧 （別添４）</t>
    <rPh sb="2" eb="5">
      <t>タイショウシャ</t>
    </rPh>
    <rPh sb="6" eb="8">
      <t>ヨテイ</t>
    </rPh>
    <rPh sb="13" eb="15">
      <t>ベッテン</t>
    </rPh>
    <phoneticPr fontId="1"/>
  </si>
  <si>
    <t>電気工事士（1種）</t>
    <phoneticPr fontId="1"/>
  </si>
  <si>
    <t>公認会計士</t>
    <phoneticPr fontId="1"/>
  </si>
  <si>
    <t>中小企業診断士</t>
    <phoneticPr fontId="1"/>
  </si>
  <si>
    <t>社会保険労務士</t>
    <phoneticPr fontId="1"/>
  </si>
  <si>
    <t>ファイナンシャルプランニング技能士</t>
    <phoneticPr fontId="1"/>
  </si>
  <si>
    <t>行政書士</t>
    <phoneticPr fontId="1"/>
  </si>
  <si>
    <t>省エネに関する
資格該当累計数</t>
    <rPh sb="0" eb="1">
      <t>ショウ</t>
    </rPh>
    <rPh sb="4" eb="5">
      <t>カン</t>
    </rPh>
    <phoneticPr fontId="1"/>
  </si>
  <si>
    <t>職員旅費</t>
    <rPh sb="0" eb="4">
      <t>ショクインリョヒ</t>
    </rPh>
    <phoneticPr fontId="1"/>
  </si>
  <si>
    <t>※要件を満たすことがわかる写真データを貼り付けること。</t>
    <rPh sb="1" eb="3">
      <t>ヨウケン</t>
    </rPh>
    <rPh sb="4" eb="5">
      <t>ミ</t>
    </rPh>
    <rPh sb="13" eb="15">
      <t>シャシン</t>
    </rPh>
    <rPh sb="19" eb="20">
      <t>ハ</t>
    </rPh>
    <rPh sb="21" eb="22">
      <t>ツ</t>
    </rPh>
    <phoneticPr fontId="1"/>
  </si>
  <si>
    <t>過去実績
（直近３年間）</t>
    <rPh sb="0" eb="4">
      <t>カコジッセキ</t>
    </rPh>
    <rPh sb="6" eb="8">
      <t>チョッキン</t>
    </rPh>
    <rPh sb="8" eb="11">
      <t>サンネンカン</t>
    </rPh>
    <phoneticPr fontId="1"/>
  </si>
  <si>
    <t>今年度計画額</t>
    <rPh sb="0" eb="3">
      <t>コンネンド</t>
    </rPh>
    <rPh sb="3" eb="6">
      <t>ケイカクガク</t>
    </rPh>
    <phoneticPr fontId="1"/>
  </si>
  <si>
    <t>今年度計画支援者数</t>
    <rPh sb="0" eb="3">
      <t>コンネンド</t>
    </rPh>
    <rPh sb="3" eb="5">
      <t>ケイカク</t>
    </rPh>
    <rPh sb="5" eb="8">
      <t>シエンシャ</t>
    </rPh>
    <rPh sb="8" eb="9">
      <t>スウ</t>
    </rPh>
    <phoneticPr fontId="1"/>
  </si>
  <si>
    <t>司法書士</t>
    <rPh sb="0" eb="4">
      <t>シホウショシ</t>
    </rPh>
    <phoneticPr fontId="1"/>
  </si>
  <si>
    <t>税理士</t>
    <rPh sb="0" eb="3">
      <t>ゼイリシ</t>
    </rPh>
    <phoneticPr fontId="1"/>
  </si>
  <si>
    <t>③外部団体等との打ち合わせ</t>
    <rPh sb="1" eb="3">
      <t>ガイブ</t>
    </rPh>
    <rPh sb="3" eb="5">
      <t>ダンタイ</t>
    </rPh>
    <rPh sb="5" eb="6">
      <t>トウ</t>
    </rPh>
    <rPh sb="8" eb="9">
      <t>ウ</t>
    </rPh>
    <rPh sb="10" eb="11">
      <t>ア</t>
    </rPh>
    <phoneticPr fontId="1"/>
  </si>
  <si>
    <t>④掘り起こし</t>
    <rPh sb="1" eb="2">
      <t>ホ</t>
    </rPh>
    <rPh sb="3" eb="4">
      <t>オ</t>
    </rPh>
    <phoneticPr fontId="1"/>
  </si>
  <si>
    <t>２．支援活動体制</t>
    <phoneticPr fontId="1"/>
  </si>
  <si>
    <t>役職</t>
    <rPh sb="0" eb="2">
      <t>ヤクショク</t>
    </rPh>
    <phoneticPr fontId="1"/>
  </si>
  <si>
    <t>①補助事業に従事する担当者名（職員、事務補助員）</t>
    <rPh sb="10" eb="13">
      <t>タントウシャ</t>
    </rPh>
    <rPh sb="13" eb="14">
      <t>メイ</t>
    </rPh>
    <rPh sb="15" eb="17">
      <t>ショクイン</t>
    </rPh>
    <rPh sb="18" eb="20">
      <t>ジム</t>
    </rPh>
    <rPh sb="20" eb="22">
      <t>ホジョ</t>
    </rPh>
    <rPh sb="22" eb="23">
      <t>イン</t>
    </rPh>
    <phoneticPr fontId="1"/>
  </si>
  <si>
    <t>専門家謝金</t>
    <rPh sb="0" eb="3">
      <t>センモンカ</t>
    </rPh>
    <rPh sb="3" eb="5">
      <t>シャキン</t>
    </rPh>
    <phoneticPr fontId="1"/>
  </si>
  <si>
    <t>専門家旅費</t>
    <rPh sb="0" eb="3">
      <t>センモンカ</t>
    </rPh>
    <rPh sb="3" eb="5">
      <t>リョヒ</t>
    </rPh>
    <phoneticPr fontId="1"/>
  </si>
  <si>
    <t>合計</t>
    <rPh sb="0" eb="2">
      <t>ゴウケイ</t>
    </rPh>
    <phoneticPr fontId="1"/>
  </si>
  <si>
    <t>本事業期間中の事業資金が調達できる根拠</t>
    <rPh sb="0" eb="1">
      <t>ホン</t>
    </rPh>
    <rPh sb="1" eb="4">
      <t>キカンチュウ</t>
    </rPh>
    <rPh sb="5" eb="7">
      <t>ジギョウ</t>
    </rPh>
    <rPh sb="7" eb="9">
      <t>シキン</t>
    </rPh>
    <rPh sb="10" eb="12">
      <t>チョウタツ</t>
    </rPh>
    <rPh sb="15" eb="17">
      <t>コンキョ</t>
    </rPh>
    <phoneticPr fontId="1"/>
  </si>
  <si>
    <t>本事業に関する宣伝・広報に係る計画</t>
    <rPh sb="0" eb="3">
      <t>ホンジギョウ</t>
    </rPh>
    <rPh sb="4" eb="5">
      <t>カン</t>
    </rPh>
    <rPh sb="7" eb="9">
      <t>センデン</t>
    </rPh>
    <rPh sb="10" eb="12">
      <t>コウホウ</t>
    </rPh>
    <rPh sb="13" eb="14">
      <t>カカ</t>
    </rPh>
    <rPh sb="15" eb="17">
      <t>ケイカク</t>
    </rPh>
    <phoneticPr fontId="1"/>
  </si>
  <si>
    <t>個社未定</t>
    <rPh sb="0" eb="4">
      <t>コシャミテイ</t>
    </rPh>
    <phoneticPr fontId="1"/>
  </si>
  <si>
    <t>未定割合</t>
    <rPh sb="0" eb="2">
      <t>ミテイ</t>
    </rPh>
    <rPh sb="2" eb="4">
      <t>ワリアイ</t>
    </rPh>
    <phoneticPr fontId="1"/>
  </si>
  <si>
    <t>【集計】</t>
    <rPh sb="1" eb="3">
      <t>シュウケイ</t>
    </rPh>
    <phoneticPr fontId="1"/>
  </si>
  <si>
    <t>Ｈ３１年度</t>
    <phoneticPr fontId="1"/>
  </si>
  <si>
    <t>内部専門家数</t>
    <rPh sb="0" eb="5">
      <t>ナイブセンモンカ</t>
    </rPh>
    <rPh sb="5" eb="6">
      <t>スウ</t>
    </rPh>
    <phoneticPr fontId="1"/>
  </si>
  <si>
    <t>外部専門家数</t>
    <rPh sb="0" eb="2">
      <t>ガイブ</t>
    </rPh>
    <phoneticPr fontId="1"/>
  </si>
  <si>
    <t>コーディネート
予定者数</t>
    <rPh sb="8" eb="10">
      <t>ヨテイ</t>
    </rPh>
    <rPh sb="10" eb="12">
      <t>シャスウ</t>
    </rPh>
    <phoneticPr fontId="1"/>
  </si>
  <si>
    <t>郵送費</t>
    <rPh sb="0" eb="3">
      <t>ユウソウヒ</t>
    </rPh>
    <phoneticPr fontId="1"/>
  </si>
  <si>
    <t>その他1</t>
    <rPh sb="2" eb="3">
      <t>タ</t>
    </rPh>
    <phoneticPr fontId="1"/>
  </si>
  <si>
    <t>その他2</t>
    <rPh sb="2" eb="3">
      <t>タ</t>
    </rPh>
    <phoneticPr fontId="1"/>
  </si>
  <si>
    <t>その他3</t>
    <phoneticPr fontId="1"/>
  </si>
  <si>
    <t>その他4</t>
    <phoneticPr fontId="1"/>
  </si>
  <si>
    <t>外部専門家謝金</t>
    <rPh sb="0" eb="5">
      <t>ガイブセンモンカ</t>
    </rPh>
    <rPh sb="5" eb="7">
      <t>シャキン</t>
    </rPh>
    <phoneticPr fontId="1"/>
  </si>
  <si>
    <t>外部専門家旅費</t>
    <rPh sb="0" eb="5">
      <t>ガイブセンモンカ</t>
    </rPh>
    <rPh sb="5" eb="7">
      <t>リョヒ</t>
    </rPh>
    <phoneticPr fontId="1"/>
  </si>
  <si>
    <t>その他3</t>
    <rPh sb="2" eb="3">
      <t>タ</t>
    </rPh>
    <phoneticPr fontId="1"/>
  </si>
  <si>
    <t>拠点住所</t>
    <rPh sb="0" eb="2">
      <t>キョテン</t>
    </rPh>
    <rPh sb="2" eb="4">
      <t>ジュウショ</t>
    </rPh>
    <phoneticPr fontId="1"/>
  </si>
  <si>
    <t>【使用見込みのあるオンラインツール名：　　　　　　　　　　　　　　　　　　　　　　　　　】</t>
    <rPh sb="1" eb="3">
      <t>シヨウ</t>
    </rPh>
    <rPh sb="3" eb="5">
      <t>ミコ</t>
    </rPh>
    <rPh sb="17" eb="18">
      <t>メイ</t>
    </rPh>
    <phoneticPr fontId="1"/>
  </si>
  <si>
    <t>（別添５）</t>
    <rPh sb="1" eb="3">
      <t>ベッテン</t>
    </rPh>
    <phoneticPr fontId="5"/>
  </si>
  <si>
    <t>その他資格は
下記に記載</t>
    <rPh sb="2" eb="3">
      <t>タ</t>
    </rPh>
    <rPh sb="3" eb="5">
      <t>シカク</t>
    </rPh>
    <rPh sb="10" eb="12">
      <t>キサイ</t>
    </rPh>
    <phoneticPr fontId="1"/>
  </si>
  <si>
    <t>メールアドレス</t>
    <phoneticPr fontId="1"/>
  </si>
  <si>
    <t>専門家旅費
合計（円）</t>
    <rPh sb="0" eb="3">
      <t>センモンカ</t>
    </rPh>
    <rPh sb="3" eb="5">
      <t>リョヒ</t>
    </rPh>
    <rPh sb="6" eb="8">
      <t>ゴウケイ</t>
    </rPh>
    <rPh sb="9" eb="10">
      <t>エン</t>
    </rPh>
    <phoneticPr fontId="1"/>
  </si>
  <si>
    <t>支援先負担額
合計（円）</t>
    <rPh sb="0" eb="3">
      <t>シエンサキ</t>
    </rPh>
    <rPh sb="3" eb="6">
      <t>フタンガク</t>
    </rPh>
    <rPh sb="7" eb="9">
      <t>ゴウケイ</t>
    </rPh>
    <rPh sb="10" eb="11">
      <t>エン</t>
    </rPh>
    <phoneticPr fontId="1"/>
  </si>
  <si>
    <t>支援先負担額（円）</t>
    <rPh sb="7" eb="8">
      <t>エン</t>
    </rPh>
    <phoneticPr fontId="1"/>
  </si>
  <si>
    <t>旅費合計（円）</t>
    <rPh sb="0" eb="2">
      <t>リョヒ</t>
    </rPh>
    <rPh sb="2" eb="4">
      <t>ゴウケイ</t>
    </rPh>
    <rPh sb="5" eb="6">
      <t>エン</t>
    </rPh>
    <phoneticPr fontId="1"/>
  </si>
  <si>
    <t>　④オンライン環境状況
※連絡会・セミナー・報告会でオンライン活用の可能性がある場合は添付
（執務スペース・PC設備等）</t>
    <rPh sb="7" eb="9">
      <t>カンキョウ</t>
    </rPh>
    <rPh sb="9" eb="11">
      <t>ジョウキョウ</t>
    </rPh>
    <rPh sb="14" eb="17">
      <t>レンラクカイ</t>
    </rPh>
    <rPh sb="23" eb="26">
      <t>ホウコクカイ</t>
    </rPh>
    <rPh sb="32" eb="34">
      <t>カツヨウ</t>
    </rPh>
    <rPh sb="35" eb="38">
      <t>カノウセイ</t>
    </rPh>
    <rPh sb="41" eb="43">
      <t>バアイ</t>
    </rPh>
    <rPh sb="44" eb="46">
      <t>テンプ</t>
    </rPh>
    <rPh sb="48" eb="50">
      <t>シツム</t>
    </rPh>
    <rPh sb="57" eb="59">
      <t>セツビ</t>
    </rPh>
    <rPh sb="59" eb="60">
      <t>トウ</t>
    </rPh>
    <phoneticPr fontId="1"/>
  </si>
  <si>
    <t>代表理事　　村上　孝　殿</t>
    <rPh sb="6" eb="8">
      <t>ムラカミ</t>
    </rPh>
    <rPh sb="9" eb="10">
      <t>タカシ</t>
    </rPh>
    <rPh sb="11" eb="12">
      <t>ドノ</t>
    </rPh>
    <phoneticPr fontId="1"/>
  </si>
  <si>
    <t>Ｒ２年度</t>
    <phoneticPr fontId="1"/>
  </si>
  <si>
    <t>専門
区分</t>
    <rPh sb="0" eb="2">
      <t>センモン</t>
    </rPh>
    <rPh sb="3" eb="5">
      <t>クブン</t>
    </rPh>
    <phoneticPr fontId="1"/>
  </si>
  <si>
    <t>（１）省エネお助け隊</t>
    <rPh sb="3" eb="4">
      <t>ショウ</t>
    </rPh>
    <rPh sb="7" eb="8">
      <t>タス</t>
    </rPh>
    <rPh sb="9" eb="10">
      <t>タイ</t>
    </rPh>
    <phoneticPr fontId="1"/>
  </si>
  <si>
    <t>②支援拠点と駐在する省エネお助け隊担当者</t>
    <rPh sb="10" eb="11">
      <t>ショウ</t>
    </rPh>
    <rPh sb="14" eb="15">
      <t>タス</t>
    </rPh>
    <rPh sb="16" eb="17">
      <t>タイ</t>
    </rPh>
    <phoneticPr fontId="1"/>
  </si>
  <si>
    <t>３-1．企業基盤</t>
    <rPh sb="4" eb="8">
      <t>キギョウキバン</t>
    </rPh>
    <phoneticPr fontId="1"/>
  </si>
  <si>
    <t>1者あたりの
訪問回数（回/者）</t>
    <rPh sb="1" eb="2">
      <t>シャ</t>
    </rPh>
    <rPh sb="7" eb="11">
      <t>ホウモンカイスウ</t>
    </rPh>
    <rPh sb="12" eb="13">
      <t>カイ</t>
    </rPh>
    <rPh sb="14" eb="15">
      <t>シャ</t>
    </rPh>
    <phoneticPr fontId="1"/>
  </si>
  <si>
    <t>職員人件費（円）</t>
    <rPh sb="0" eb="5">
      <t>ショクインジンケンヒ</t>
    </rPh>
    <rPh sb="6" eb="7">
      <t>エン</t>
    </rPh>
    <phoneticPr fontId="1"/>
  </si>
  <si>
    <t>職員旅費（円）</t>
    <rPh sb="0" eb="4">
      <t>ショクインリョヒ</t>
    </rPh>
    <rPh sb="5" eb="6">
      <t>エン</t>
    </rPh>
    <phoneticPr fontId="1"/>
  </si>
  <si>
    <t>人件費合計（円）</t>
    <rPh sb="0" eb="3">
      <t>ジンケンヒ</t>
    </rPh>
    <rPh sb="3" eb="5">
      <t>ゴウケイ</t>
    </rPh>
    <rPh sb="6" eb="7">
      <t>エン</t>
    </rPh>
    <phoneticPr fontId="1"/>
  </si>
  <si>
    <t>人件費単価
（円/時）</t>
    <rPh sb="0" eb="5">
      <t>ジンケンヒタンカ</t>
    </rPh>
    <rPh sb="7" eb="8">
      <t>エン</t>
    </rPh>
    <rPh sb="9" eb="10">
      <t>ジ</t>
    </rPh>
    <phoneticPr fontId="1"/>
  </si>
  <si>
    <t>訪問1回あたりの
従事時間（時間/回）</t>
    <rPh sb="0" eb="2">
      <t>ホウモン</t>
    </rPh>
    <rPh sb="3" eb="4">
      <t>カイ</t>
    </rPh>
    <rPh sb="9" eb="13">
      <t>ジュウジジカン</t>
    </rPh>
    <rPh sb="14" eb="16">
      <t>ジカン</t>
    </rPh>
    <rPh sb="17" eb="18">
      <t>カイ</t>
    </rPh>
    <phoneticPr fontId="1"/>
  </si>
  <si>
    <t>1回あたりの
往復旅費（円）</t>
    <rPh sb="1" eb="2">
      <t>カイ</t>
    </rPh>
    <rPh sb="7" eb="9">
      <t>オウフク</t>
    </rPh>
    <rPh sb="9" eb="11">
      <t>リョヒ</t>
    </rPh>
    <rPh sb="12" eb="13">
      <t>エン</t>
    </rPh>
    <phoneticPr fontId="1"/>
  </si>
  <si>
    <t>事務補助員
臨時雇用経費（円）</t>
    <rPh sb="0" eb="5">
      <t>ジムホジョイン</t>
    </rPh>
    <rPh sb="6" eb="12">
      <t>リンジコヨウケイヒ</t>
    </rPh>
    <rPh sb="13" eb="14">
      <t>エン</t>
    </rPh>
    <phoneticPr fontId="1"/>
  </si>
  <si>
    <t>金額（円）</t>
    <rPh sb="0" eb="2">
      <t>キンガク</t>
    </rPh>
    <rPh sb="3" eb="4">
      <t>エン</t>
    </rPh>
    <phoneticPr fontId="1"/>
  </si>
  <si>
    <t>職員旅費合計（円）</t>
    <rPh sb="0" eb="4">
      <t>ショクインリョヒ</t>
    </rPh>
    <rPh sb="4" eb="6">
      <t>ゴウケイ</t>
    </rPh>
    <rPh sb="7" eb="8">
      <t>エン</t>
    </rPh>
    <phoneticPr fontId="1"/>
  </si>
  <si>
    <t>合計金額（円）</t>
    <rPh sb="0" eb="4">
      <t>ゴウケイキンガク</t>
    </rPh>
    <rPh sb="5" eb="6">
      <t>エン</t>
    </rPh>
    <phoneticPr fontId="1"/>
  </si>
  <si>
    <t>診断</t>
    <rPh sb="0" eb="2">
      <t>シンダン</t>
    </rPh>
    <phoneticPr fontId="1"/>
  </si>
  <si>
    <t>支援</t>
    <rPh sb="0" eb="2">
      <t>シエン</t>
    </rPh>
    <phoneticPr fontId="1"/>
  </si>
  <si>
    <t>①セミナー</t>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</si>
  <si>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</si>
  <si>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活動体制確認</t>
    <rPh sb="2" eb="4">
      <t>カツドウ</t>
    </rPh>
    <rPh sb="4" eb="6">
      <t>タイセイ</t>
    </rPh>
    <rPh sb="6" eb="8">
      <t>カクニン</t>
    </rPh>
    <phoneticPr fontId="1"/>
  </si>
  <si>
    <t>■ 連絡会開催費</t>
    <rPh sb="2" eb="5">
      <t>レンラクカイ</t>
    </rPh>
    <rPh sb="5" eb="7">
      <t>カイサイ</t>
    </rPh>
    <rPh sb="7" eb="8">
      <t>ヒ</t>
    </rPh>
    <phoneticPr fontId="1"/>
  </si>
  <si>
    <t>■ 外部との打ち合わせ</t>
    <rPh sb="2" eb="4">
      <t>ガイブ</t>
    </rPh>
    <rPh sb="6" eb="7">
      <t>ウ</t>
    </rPh>
    <rPh sb="8" eb="9">
      <t>ア</t>
    </rPh>
    <phoneticPr fontId="1"/>
  </si>
  <si>
    <t>■ 支援先の掘り起こし</t>
    <rPh sb="2" eb="5">
      <t>シエンサキ</t>
    </rPh>
    <rPh sb="6" eb="7">
      <t>ホ</t>
    </rPh>
    <rPh sb="8" eb="9">
      <t>オ</t>
    </rPh>
    <phoneticPr fontId="1"/>
  </si>
  <si>
    <t>■その他諸経費</t>
    <rPh sb="3" eb="4">
      <t>ホカ</t>
    </rPh>
    <rPh sb="4" eb="7">
      <t>ショケイヒ</t>
    </rPh>
    <phoneticPr fontId="1"/>
  </si>
  <si>
    <r>
      <t xml:space="preserve">支出計画の根拠がわかる資料
</t>
    </r>
    <r>
      <rPr>
        <sz val="12"/>
        <color theme="1"/>
        <rFont val="ＭＳ 明朝"/>
        <family val="1"/>
        <charset val="128"/>
      </rPr>
      <t>（内規等、人件費や役員報酬、出向負担金がわかるもの等）</t>
    </r>
    <rPh sb="0" eb="2">
      <t>シシュツ</t>
    </rPh>
    <rPh sb="2" eb="4">
      <t>ケイカク</t>
    </rPh>
    <rPh sb="5" eb="7">
      <t>コンキョ</t>
    </rPh>
    <rPh sb="11" eb="13">
      <t>シリョウ</t>
    </rPh>
    <rPh sb="15" eb="17">
      <t>ナイキ</t>
    </rPh>
    <rPh sb="17" eb="18">
      <t>トウ</t>
    </rPh>
    <rPh sb="19" eb="22">
      <t>ジンケンヒ</t>
    </rPh>
    <rPh sb="23" eb="25">
      <t>ヤクイン</t>
    </rPh>
    <rPh sb="25" eb="27">
      <t>ホウシュウ</t>
    </rPh>
    <rPh sb="28" eb="30">
      <t>シュッコウ</t>
    </rPh>
    <rPh sb="30" eb="33">
      <t>フタンキン</t>
    </rPh>
    <rPh sb="39" eb="40">
      <t>ナド</t>
    </rPh>
    <phoneticPr fontId="1"/>
  </si>
  <si>
    <t>■ セミナー開催費</t>
    <rPh sb="6" eb="8">
      <t>カイサイ</t>
    </rPh>
    <rPh sb="8" eb="9">
      <t>ヒ</t>
    </rPh>
    <phoneticPr fontId="1"/>
  </si>
  <si>
    <t>セミナー開催費</t>
    <rPh sb="4" eb="7">
      <t>カイサイヒ</t>
    </rPh>
    <phoneticPr fontId="1"/>
  </si>
  <si>
    <t>⑦ 申請時において消費税等仕入控除税額が明らかでない者</t>
    <phoneticPr fontId="1"/>
  </si>
  <si>
    <t>1人あたりの
往復旅費（円/回）</t>
    <rPh sb="1" eb="2">
      <t>ヒト</t>
    </rPh>
    <rPh sb="7" eb="11">
      <t>オウフクリョヒ</t>
    </rPh>
    <rPh sb="12" eb="13">
      <t>エン</t>
    </rPh>
    <rPh sb="14" eb="15">
      <t>カイ</t>
    </rPh>
    <phoneticPr fontId="1"/>
  </si>
  <si>
    <t>②連絡会</t>
    <rPh sb="1" eb="4">
      <t>レンラクカイ</t>
    </rPh>
    <phoneticPr fontId="1"/>
  </si>
  <si>
    <t>※３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</si>
  <si>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r>
      <t>職員区分</t>
    </r>
    <r>
      <rPr>
        <vertAlign val="superscript"/>
        <sz val="12"/>
        <color theme="1"/>
        <rFont val="ＭＳ 明朝"/>
        <family val="1"/>
        <charset val="128"/>
      </rPr>
      <t>※1</t>
    </r>
    <rPh sb="0" eb="2">
      <t>ショクイン</t>
    </rPh>
    <rPh sb="2" eb="4">
      <t>クブン</t>
    </rPh>
    <phoneticPr fontId="1"/>
  </si>
  <si>
    <r>
      <t>日給額</t>
    </r>
    <r>
      <rPr>
        <vertAlign val="superscript"/>
        <sz val="12"/>
        <color theme="1"/>
        <rFont val="ＭＳ 明朝"/>
        <family val="1"/>
        <charset val="128"/>
      </rPr>
      <t>※2</t>
    </r>
    <rPh sb="0" eb="2">
      <t>ニッキュウ</t>
    </rPh>
    <rPh sb="2" eb="3">
      <t>ガク</t>
    </rPh>
    <phoneticPr fontId="5"/>
  </si>
  <si>
    <r>
      <t>所定
労働時間</t>
    </r>
    <r>
      <rPr>
        <vertAlign val="superscript"/>
        <sz val="12"/>
        <color theme="1"/>
        <rFont val="ＭＳ 明朝"/>
        <family val="1"/>
        <charset val="128"/>
      </rPr>
      <t>※3</t>
    </r>
    <rPh sb="0" eb="2">
      <t>ショテイ</t>
    </rPh>
    <rPh sb="3" eb="5">
      <t>ロウドウ</t>
    </rPh>
    <rPh sb="5" eb="7">
      <t>ジカン</t>
    </rPh>
    <phoneticPr fontId="5"/>
  </si>
  <si>
    <t>人件費単価</t>
    <phoneticPr fontId="5"/>
  </si>
  <si>
    <t>・拠点名：補助事業概要説明書(別添１)２の支援活動体制に記載の支援拠点をプルダウンから選択する。</t>
    <rPh sb="1" eb="4">
      <t>キョテンメイ</t>
    </rPh>
    <rPh sb="28" eb="30">
      <t>キサイ</t>
    </rPh>
    <rPh sb="31" eb="33">
      <t>シエン</t>
    </rPh>
    <phoneticPr fontId="1"/>
  </si>
  <si>
    <t>支援先の掘り起こし</t>
    <rPh sb="0" eb="2">
      <t>シエン</t>
    </rPh>
    <rPh sb="2" eb="3">
      <t>サキ</t>
    </rPh>
    <rPh sb="4" eb="5">
      <t>ホ</t>
    </rPh>
    <rPh sb="6" eb="7">
      <t>オ</t>
    </rPh>
    <phoneticPr fontId="1"/>
  </si>
  <si>
    <t>省エネに係る
中小企業等の
支援実績件数</t>
    <rPh sb="0" eb="1">
      <t>ショウ</t>
    </rPh>
    <rPh sb="4" eb="5">
      <t>カカ</t>
    </rPh>
    <rPh sb="7" eb="9">
      <t>チュウショウ</t>
    </rPh>
    <rPh sb="9" eb="11">
      <t>キギョウ</t>
    </rPh>
    <rPh sb="11" eb="12">
      <t>トウ</t>
    </rPh>
    <rPh sb="14" eb="16">
      <t>シエン</t>
    </rPh>
    <rPh sb="16" eb="18">
      <t>ジッセキ</t>
    </rPh>
    <rPh sb="18" eb="20">
      <t>ケンスウ</t>
    </rPh>
    <phoneticPr fontId="1"/>
  </si>
  <si>
    <r>
      <t xml:space="preserve">省エネに係る中小企業等の代表的な支援事例
</t>
    </r>
    <r>
      <rPr>
        <b/>
        <sz val="9"/>
        <color rgb="FFFF0000"/>
        <rFont val="ＭＳ Ｐ明朝"/>
        <family val="1"/>
        <charset val="128"/>
      </rPr>
      <t>※３事例必須</t>
    </r>
    <rPh sb="0" eb="1">
      <t>ショウ</t>
    </rPh>
    <rPh sb="4" eb="5">
      <t>カカ</t>
    </rPh>
    <rPh sb="6" eb="8">
      <t>チュウショウ</t>
    </rPh>
    <rPh sb="8" eb="10">
      <t>キギョウ</t>
    </rPh>
    <rPh sb="10" eb="11">
      <t>トウ</t>
    </rPh>
    <rPh sb="12" eb="14">
      <t>ダイヒョウ</t>
    </rPh>
    <rPh sb="14" eb="15">
      <t>テキ</t>
    </rPh>
    <rPh sb="16" eb="18">
      <t>シエン</t>
    </rPh>
    <rPh sb="18" eb="20">
      <t>ジレイ</t>
    </rPh>
    <rPh sb="23" eb="25">
      <t>ジレイ</t>
    </rPh>
    <rPh sb="25" eb="27">
      <t>ヒッス</t>
    </rPh>
    <phoneticPr fontId="1"/>
  </si>
  <si>
    <t>連絡会開催費</t>
    <rPh sb="0" eb="3">
      <t>レンラクカイ</t>
    </rPh>
    <rPh sb="3" eb="5">
      <t>カイサイ</t>
    </rPh>
    <phoneticPr fontId="1"/>
  </si>
  <si>
    <t>外部との打ち合わせ</t>
    <rPh sb="0" eb="2">
      <t>ガイブ</t>
    </rPh>
    <rPh sb="4" eb="5">
      <t>ウ</t>
    </rPh>
    <rPh sb="6" eb="7">
      <t>ア</t>
    </rPh>
    <phoneticPr fontId="1"/>
  </si>
  <si>
    <t>（注）事業開始後に新たに雇用する者の場合、既に合意している条件に基づく健保等級等で申請すること（原則、交付決定後に変更はできない）。</t>
    <rPh sb="1" eb="2">
      <t>チュウ</t>
    </rPh>
    <rPh sb="3" eb="8">
      <t>ジギョウカイシゴ</t>
    </rPh>
    <rPh sb="9" eb="10">
      <t>アラ</t>
    </rPh>
    <rPh sb="12" eb="14">
      <t>コヨウ</t>
    </rPh>
    <rPh sb="16" eb="17">
      <t>モノ</t>
    </rPh>
    <rPh sb="18" eb="20">
      <t>バアイ</t>
    </rPh>
    <rPh sb="21" eb="22">
      <t>スデ</t>
    </rPh>
    <rPh sb="23" eb="25">
      <t>ゴウイ</t>
    </rPh>
    <rPh sb="29" eb="31">
      <t>ジョウケン</t>
    </rPh>
    <rPh sb="32" eb="33">
      <t>モト</t>
    </rPh>
    <rPh sb="35" eb="37">
      <t>ケンポ</t>
    </rPh>
    <rPh sb="37" eb="39">
      <t>トウキュウ</t>
    </rPh>
    <rPh sb="39" eb="40">
      <t>トウ</t>
    </rPh>
    <rPh sb="41" eb="43">
      <t>シンセイ</t>
    </rPh>
    <rPh sb="48" eb="50">
      <t>ゲンソク</t>
    </rPh>
    <rPh sb="51" eb="53">
      <t>コウフ</t>
    </rPh>
    <rPh sb="53" eb="55">
      <t>ケッテイ</t>
    </rPh>
    <rPh sb="55" eb="56">
      <t>ゴ</t>
    </rPh>
    <rPh sb="57" eb="59">
      <t>ヘンコウ</t>
    </rPh>
    <phoneticPr fontId="5"/>
  </si>
  <si>
    <t>　　 職員区分が職員の場合、日給額を所定労働時間で除した単価（１円未満切捨て）または時給額を適用。</t>
    <rPh sb="3" eb="7">
      <t>ショクインクブン</t>
    </rPh>
    <rPh sb="8" eb="10">
      <t>ショクイン</t>
    </rPh>
    <rPh sb="11" eb="13">
      <t>バアイ</t>
    </rPh>
    <rPh sb="14" eb="17">
      <t>ニッキュウガク</t>
    </rPh>
    <rPh sb="18" eb="20">
      <t>ショテイ</t>
    </rPh>
    <rPh sb="20" eb="24">
      <t>ロウドウジカン</t>
    </rPh>
    <rPh sb="25" eb="26">
      <t>ジョ</t>
    </rPh>
    <rPh sb="28" eb="30">
      <t>タンカ</t>
    </rPh>
    <rPh sb="32" eb="33">
      <t>エン</t>
    </rPh>
    <rPh sb="33" eb="35">
      <t>ミマン</t>
    </rPh>
    <rPh sb="35" eb="37">
      <t>キリス</t>
    </rPh>
    <rPh sb="42" eb="45">
      <t>ジキュウガク</t>
    </rPh>
    <rPh sb="46" eb="48">
      <t>テキヨウ</t>
    </rPh>
    <phoneticPr fontId="5"/>
  </si>
  <si>
    <t>　　 １日あたりの通勤手当（雇用契約書から算定）を所定労働時間で除して得た額を時間単価に加算する。</t>
    <rPh sb="4" eb="5">
      <t>ニチ</t>
    </rPh>
    <rPh sb="9" eb="11">
      <t>ツウキン</t>
    </rPh>
    <rPh sb="11" eb="13">
      <t>テアテ</t>
    </rPh>
    <rPh sb="14" eb="16">
      <t>コヨウ</t>
    </rPh>
    <rPh sb="16" eb="19">
      <t>ケイヤクショ</t>
    </rPh>
    <rPh sb="21" eb="23">
      <t>サンテイ</t>
    </rPh>
    <rPh sb="25" eb="27">
      <t>ショテイ</t>
    </rPh>
    <rPh sb="27" eb="29">
      <t>ロウドウ</t>
    </rPh>
    <rPh sb="29" eb="31">
      <t>ジカン</t>
    </rPh>
    <rPh sb="32" eb="33">
      <t>ジョ</t>
    </rPh>
    <rPh sb="35" eb="36">
      <t>エ</t>
    </rPh>
    <rPh sb="37" eb="38">
      <t>ガク</t>
    </rPh>
    <rPh sb="39" eb="41">
      <t>ジカン</t>
    </rPh>
    <rPh sb="41" eb="43">
      <t>タンカ</t>
    </rPh>
    <rPh sb="44" eb="46">
      <t>カサン</t>
    </rPh>
    <phoneticPr fontId="5"/>
  </si>
  <si>
    <t>※２ 時給から日給額を算出する場合には、時給額に所定労働時間を乗じた額に、１日あたりの通勤手当を加算して算出すること。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4" eb="35">
      <t>ガク</t>
    </rPh>
    <rPh sb="48" eb="50">
      <t>カサン</t>
    </rPh>
    <rPh sb="52" eb="54">
      <t>サンシュツ</t>
    </rPh>
    <phoneticPr fontId="5"/>
  </si>
  <si>
    <t>過去３年間の中小企業等に対する省エネに係る支援実績の件数を記載すること。</t>
    <rPh sb="0" eb="2">
      <t>カコ</t>
    </rPh>
    <rPh sb="3" eb="5">
      <t>ネンカン</t>
    </rPh>
    <rPh sb="6" eb="8">
      <t>チュウショウ</t>
    </rPh>
    <rPh sb="8" eb="10">
      <t>キギョウ</t>
    </rPh>
    <rPh sb="10" eb="11">
      <t>トウ</t>
    </rPh>
    <rPh sb="12" eb="13">
      <t>タイ</t>
    </rPh>
    <rPh sb="15" eb="16">
      <t>ショウ</t>
    </rPh>
    <rPh sb="19" eb="20">
      <t>カカ</t>
    </rPh>
    <rPh sb="21" eb="23">
      <t>シエン</t>
    </rPh>
    <rPh sb="23" eb="25">
      <t>ジッセキ</t>
    </rPh>
    <rPh sb="26" eb="28">
      <t>ケンスウ</t>
    </rPh>
    <rPh sb="29" eb="31">
      <t>キサイ</t>
    </rPh>
    <phoneticPr fontId="1"/>
  </si>
  <si>
    <r>
      <t xml:space="preserve">支援者数および
活動額の
計画と実績
</t>
    </r>
    <r>
      <rPr>
        <sz val="9"/>
        <color theme="1"/>
        <rFont val="ＭＳ Ｐ明朝"/>
        <family val="1"/>
        <charset val="128"/>
      </rPr>
      <t>※継続事業者の場合、直近2年間の計画と実績も記載</t>
    </r>
    <rPh sb="2" eb="3">
      <t>シャ</t>
    </rPh>
    <rPh sb="3" eb="4">
      <t>スウ</t>
    </rPh>
    <rPh sb="8" eb="10">
      <t>カツドウ</t>
    </rPh>
    <rPh sb="10" eb="11">
      <t>ガク</t>
    </rPh>
    <rPh sb="13" eb="15">
      <t>ケイカク</t>
    </rPh>
    <rPh sb="16" eb="18">
      <t>ジッセキ</t>
    </rPh>
    <rPh sb="28" eb="30">
      <t>バアイ</t>
    </rPh>
    <rPh sb="31" eb="33">
      <t>チョッキン</t>
    </rPh>
    <rPh sb="34" eb="36">
      <t>ネンカン</t>
    </rPh>
    <rPh sb="37" eb="39">
      <t>ケイカク</t>
    </rPh>
    <rPh sb="40" eb="42">
      <t>ジッセキ</t>
    </rPh>
    <rPh sb="43" eb="45">
      <t>キサイ</t>
    </rPh>
    <phoneticPr fontId="1"/>
  </si>
  <si>
    <t>上記の計画と実績に乖離がある場合の理由と対策
※新規事業者の場合、今年度の計画を達成するための施策、根拠</t>
    <rPh sb="0" eb="2">
      <t>ジョウキ</t>
    </rPh>
    <rPh sb="3" eb="5">
      <t>ケイカク</t>
    </rPh>
    <rPh sb="6" eb="8">
      <t>ジッセキ</t>
    </rPh>
    <rPh sb="9" eb="11">
      <t>カイリ</t>
    </rPh>
    <rPh sb="14" eb="16">
      <t>バアイ</t>
    </rPh>
    <rPh sb="17" eb="19">
      <t>リユウ</t>
    </rPh>
    <rPh sb="20" eb="22">
      <t>タイサク</t>
    </rPh>
    <rPh sb="25" eb="27">
      <t>シンキ</t>
    </rPh>
    <rPh sb="27" eb="29">
      <t>ジギョウ</t>
    </rPh>
    <rPh sb="29" eb="30">
      <t>シャ</t>
    </rPh>
    <rPh sb="31" eb="33">
      <t>バアイ</t>
    </rPh>
    <rPh sb="34" eb="37">
      <t>コンネンド</t>
    </rPh>
    <rPh sb="38" eb="40">
      <t>ケイカク</t>
    </rPh>
    <rPh sb="41" eb="43">
      <t>タッセイ</t>
    </rPh>
    <rPh sb="48" eb="50">
      <t>シサク</t>
    </rPh>
    <rPh sb="51" eb="53">
      <t>コンキョ</t>
    </rPh>
    <phoneticPr fontId="1"/>
  </si>
  <si>
    <r>
      <t xml:space="preserve">実施計画の現実性
</t>
    </r>
    <r>
      <rPr>
        <sz val="9"/>
        <color theme="1"/>
        <rFont val="ＭＳ Ｐ明朝"/>
        <family val="1"/>
        <charset val="128"/>
      </rPr>
      <t>※本年度の計画を達成するための具体的な施策を記載</t>
    </r>
    <rPh sb="0" eb="4">
      <t>ジッシケイカク</t>
    </rPh>
    <rPh sb="5" eb="8">
      <t>ゲンジツセイ</t>
    </rPh>
    <rPh sb="33" eb="35">
      <t>キサイ</t>
    </rPh>
    <phoneticPr fontId="1"/>
  </si>
  <si>
    <t>専門家体制・ネットワーク</t>
    <rPh sb="0" eb="3">
      <t>センモンカ</t>
    </rPh>
    <rPh sb="3" eb="5">
      <t>タイセイ</t>
    </rPh>
    <phoneticPr fontId="1"/>
  </si>
  <si>
    <t>本事業に係る職員数</t>
    <rPh sb="0" eb="3">
      <t>ホンジギョウ</t>
    </rPh>
    <rPh sb="4" eb="5">
      <t>カカワ</t>
    </rPh>
    <rPh sb="6" eb="8">
      <t>ショクイン</t>
    </rPh>
    <rPh sb="8" eb="9">
      <t>スウ</t>
    </rPh>
    <phoneticPr fontId="1"/>
  </si>
  <si>
    <t>本事業に係る事務補助員数</t>
    <rPh sb="0" eb="3">
      <t>ホンジギョウ</t>
    </rPh>
    <rPh sb="4" eb="5">
      <t>カカワ</t>
    </rPh>
    <rPh sb="6" eb="12">
      <t>ジムホジョインスウ</t>
    </rPh>
    <phoneticPr fontId="1"/>
  </si>
  <si>
    <t>自動反映のため、記載不要</t>
    <rPh sb="0" eb="2">
      <t>ジドウ</t>
    </rPh>
    <rPh sb="2" eb="4">
      <t>ハンエイ</t>
    </rPh>
    <rPh sb="8" eb="10">
      <t>キサイ</t>
    </rPh>
    <rPh sb="10" eb="12">
      <t>フヨウ</t>
    </rPh>
    <phoneticPr fontId="1"/>
  </si>
  <si>
    <t>※本シート作成前に、以下のシートを先に記載すること。
　　◆補助事業概要説明書(別添１)１～２
　　◆人件費単価計算書（別添２－１）</t>
    <phoneticPr fontId="1"/>
  </si>
  <si>
    <r>
      <t xml:space="preserve">中小企業等に対する省エネに係る支援の事例について記載すること。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診断の結果、高効率ボイラーへの更新、排気ファンのインバータ活用、蒸気配管と工業炉外周部の保温対策、工場・事務所棟の照明のLED化等を提案した。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rPh sb="18" eb="20">
      <t>ジレイ</t>
    </rPh>
    <rPh sb="24" eb="26">
      <t>キサイ</t>
    </rPh>
    <rPh sb="98" eb="99">
      <t>レイ</t>
    </rPh>
    <rPh sb="109" eb="110">
      <t>ケン</t>
    </rPh>
    <rPh sb="111" eb="116">
      <t>キンゾクカコウギョウ</t>
    </rPh>
    <rPh sb="117" eb="119">
      <t>コウジョウ</t>
    </rPh>
    <rPh sb="120" eb="124">
      <t>ジムショトウ</t>
    </rPh>
    <rPh sb="125" eb="127">
      <t>ショウメイ</t>
    </rPh>
    <rPh sb="128" eb="130">
      <t>マビ</t>
    </rPh>
    <rPh sb="132" eb="134">
      <t>ショウトウ</t>
    </rPh>
    <rPh sb="134" eb="135">
      <t>トウ</t>
    </rPh>
    <rPh sb="136" eb="137">
      <t>ショウ</t>
    </rPh>
    <rPh sb="139" eb="141">
      <t>トリクミ</t>
    </rPh>
    <rPh sb="142" eb="144">
      <t>ジッシ</t>
    </rPh>
    <rPh sb="148" eb="150">
      <t>キギョウ</t>
    </rPh>
    <rPh sb="152" eb="154">
      <t>セイサン</t>
    </rPh>
    <rPh sb="172" eb="174">
      <t>ソウダン</t>
    </rPh>
    <rPh sb="209" eb="211">
      <t>カツヨウ</t>
    </rPh>
    <rPh sb="232" eb="236">
      <t>ジムショトウ</t>
    </rPh>
    <rPh sb="252" eb="255">
      <t>テイアンゴ</t>
    </rPh>
    <rPh sb="256" eb="260">
      <t>チュウショウキギョウ</t>
    </rPh>
    <rPh sb="261" eb="262">
      <t>ショウ</t>
    </rPh>
    <rPh sb="264" eb="267">
      <t>タントウシャ</t>
    </rPh>
    <rPh sb="268" eb="270">
      <t>トリクミ</t>
    </rPh>
    <rPh sb="271" eb="273">
      <t>ジッシ</t>
    </rPh>
    <rPh sb="285" eb="287">
      <t>マンエン</t>
    </rPh>
    <rPh sb="288" eb="289">
      <t>ネン</t>
    </rPh>
    <rPh sb="290" eb="292">
      <t>サクゲン</t>
    </rPh>
    <rPh sb="293" eb="295">
      <t>タッセイ</t>
    </rPh>
    <phoneticPr fontId="1"/>
  </si>
  <si>
    <r>
      <t xml:space="preserve">補助金の請求（概算払を含む）ができる期間まで、適切な事業運営ができる根拠を具体的に記載すること。
</t>
    </r>
    <r>
      <rPr>
        <sz val="9"/>
        <color theme="1"/>
        <rFont val="ＭＳ Ｐ明朝"/>
        <family val="1"/>
        <charset val="128"/>
      </rPr>
      <t>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r>
    <rPh sb="0" eb="3">
      <t>ホジョキン</t>
    </rPh>
    <rPh sb="4" eb="6">
      <t>セイキュウ</t>
    </rPh>
    <rPh sb="7" eb="10">
      <t>ガイサンバライ</t>
    </rPh>
    <rPh sb="11" eb="12">
      <t>フク</t>
    </rPh>
    <rPh sb="18" eb="20">
      <t>キカン</t>
    </rPh>
    <rPh sb="23" eb="25">
      <t>テキセツ</t>
    </rPh>
    <rPh sb="26" eb="30">
      <t>ジギョウウンエイ</t>
    </rPh>
    <rPh sb="34" eb="36">
      <t>コンキョ</t>
    </rPh>
    <rPh sb="37" eb="40">
      <t>グタイテキ</t>
    </rPh>
    <rPh sb="41" eb="43">
      <t>キサイ</t>
    </rPh>
    <rPh sb="50" eb="51">
      <t>レイ</t>
    </rPh>
    <rPh sb="87" eb="89">
      <t>コンキ</t>
    </rPh>
    <rPh sb="90" eb="94">
      <t>ジシュジギョウ</t>
    </rPh>
    <rPh sb="108" eb="110">
      <t>ウリアゲ</t>
    </rPh>
    <rPh sb="111" eb="113">
      <t>ミコ</t>
    </rPh>
    <rPh sb="123" eb="125">
      <t>ギンコウ</t>
    </rPh>
    <rPh sb="127" eb="129">
      <t>シテン</t>
    </rPh>
    <rPh sb="135" eb="136">
      <t>カ</t>
    </rPh>
    <rPh sb="137" eb="138">
      <t>イ</t>
    </rPh>
    <rPh sb="146" eb="148">
      <t>ソウダン</t>
    </rPh>
    <rPh sb="148" eb="149">
      <t>チュウ</t>
    </rPh>
    <rPh sb="155" eb="157">
      <t>イジョウ</t>
    </rPh>
    <rPh sb="161" eb="163">
      <t>セイサン</t>
    </rPh>
    <rPh sb="188" eb="192">
      <t>ジシュザイゲン</t>
    </rPh>
    <rPh sb="193" eb="197">
      <t>タイオウカノウ</t>
    </rPh>
    <phoneticPr fontId="1"/>
  </si>
  <si>
    <t>・担当者名：支援先の担当者名を記載すること。決定していないものについては、空欄で可。</t>
    <rPh sb="1" eb="5">
      <t>タントウシャメイ</t>
    </rPh>
    <rPh sb="22" eb="24">
      <t>ケッテイ</t>
    </rPh>
    <rPh sb="37" eb="39">
      <t>クウラン</t>
    </rPh>
    <rPh sb="40" eb="41">
      <t>カ</t>
    </rPh>
    <phoneticPr fontId="1"/>
  </si>
  <si>
    <t>　　　（https://www.meti.go.jp/information_2/downloadfiles/R4kenpo.pdf）</t>
    <phoneticPr fontId="5"/>
  </si>
  <si>
    <t>R4版</t>
    <rPh sb="2" eb="3">
      <t>バン</t>
    </rPh>
    <phoneticPr fontId="1"/>
  </si>
  <si>
    <t>Ｒ３年度</t>
    <phoneticPr fontId="1"/>
  </si>
  <si>
    <t>Ｒ３年度事業</t>
    <rPh sb="2" eb="4">
      <t>ネンド</t>
    </rPh>
    <rPh sb="4" eb="6">
      <t>ジギョウ</t>
    </rPh>
    <phoneticPr fontId="1"/>
  </si>
  <si>
    <t>Ｒ４年度事業</t>
    <phoneticPr fontId="1"/>
  </si>
  <si>
    <t>計画支援対象者数</t>
    <rPh sb="0" eb="2">
      <t>ケイカク</t>
    </rPh>
    <rPh sb="2" eb="7">
      <t>シエンタイショウシャ</t>
    </rPh>
    <rPh sb="7" eb="8">
      <t>スウ</t>
    </rPh>
    <phoneticPr fontId="1"/>
  </si>
  <si>
    <t>計画支援事業所数</t>
    <rPh sb="0" eb="2">
      <t>ケイカク</t>
    </rPh>
    <rPh sb="2" eb="4">
      <t>シエン</t>
    </rPh>
    <rPh sb="4" eb="7">
      <t>ジギョウショ</t>
    </rPh>
    <rPh sb="7" eb="8">
      <t>スウ</t>
    </rPh>
    <phoneticPr fontId="1"/>
  </si>
  <si>
    <t>事業所名</t>
    <rPh sb="0" eb="4">
      <t>ジギョウショメイ</t>
    </rPh>
    <phoneticPr fontId="5"/>
  </si>
  <si>
    <t>①工場プラン
（製造業300kl以上）</t>
    <phoneticPr fontId="1"/>
  </si>
  <si>
    <t>②工場プラン
（製造業300kl未満）</t>
    <phoneticPr fontId="1"/>
  </si>
  <si>
    <t>③ビル・店舗プラン
（製造業以外）</t>
    <phoneticPr fontId="1"/>
  </si>
  <si>
    <t>④カスタムプラン</t>
    <phoneticPr fontId="1"/>
  </si>
  <si>
    <t>1名診断</t>
    <rPh sb="1" eb="2">
      <t>メイ</t>
    </rPh>
    <rPh sb="2" eb="4">
      <t>シンダン</t>
    </rPh>
    <phoneticPr fontId="1"/>
  </si>
  <si>
    <t>2名診断</t>
    <rPh sb="1" eb="2">
      <t>メイ</t>
    </rPh>
    <rPh sb="2" eb="4">
      <t>シンダン</t>
    </rPh>
    <phoneticPr fontId="1"/>
  </si>
  <si>
    <t>支援対象者数</t>
    <rPh sb="0" eb="6">
      <t>シエンタイショウシャスウ</t>
    </rPh>
    <phoneticPr fontId="1"/>
  </si>
  <si>
    <t>専門家謝金
合計（円）</t>
    <rPh sb="0" eb="3">
      <t>センモンカ</t>
    </rPh>
    <rPh sb="3" eb="5">
      <t>シャキン</t>
    </rPh>
    <rPh sb="6" eb="8">
      <t>ゴウケイ</t>
    </rPh>
    <rPh sb="9" eb="10">
      <t>エン</t>
    </rPh>
    <phoneticPr fontId="1"/>
  </si>
  <si>
    <t>謝金合計（円）</t>
    <rPh sb="0" eb="2">
      <t>シャキン</t>
    </rPh>
    <rPh sb="2" eb="4">
      <t>ゴウケイ</t>
    </rPh>
    <rPh sb="5" eb="6">
      <t>エン</t>
    </rPh>
    <phoneticPr fontId="1"/>
  </si>
  <si>
    <t>専門家謝金
補助対象経費（円）</t>
    <rPh sb="0" eb="3">
      <t>センモンカ</t>
    </rPh>
    <rPh sb="3" eb="5">
      <t>シャキン</t>
    </rPh>
    <rPh sb="6" eb="12">
      <t>ホジョタイショウケイヒ</t>
    </rPh>
    <rPh sb="13" eb="14">
      <t>エン</t>
    </rPh>
    <phoneticPr fontId="1"/>
  </si>
  <si>
    <t>1者あたりの
訪問回数（回/者）</t>
    <phoneticPr fontId="1"/>
  </si>
  <si>
    <t>1者あたりの
事前打ち合わせ時間</t>
    <rPh sb="1" eb="2">
      <t>シャ</t>
    </rPh>
    <rPh sb="7" eb="9">
      <t>ジゼン</t>
    </rPh>
    <rPh sb="8" eb="9">
      <t>マエ</t>
    </rPh>
    <rPh sb="14" eb="16">
      <t>ジカン</t>
    </rPh>
    <phoneticPr fontId="1"/>
  </si>
  <si>
    <t xml:space="preserve">
■ 省エネ支援事業費</t>
    <rPh sb="3" eb="4">
      <t>ショウ</t>
    </rPh>
    <rPh sb="6" eb="8">
      <t>シエン</t>
    </rPh>
    <rPh sb="8" eb="11">
      <t>ジギョウヒ</t>
    </rPh>
    <phoneticPr fontId="1"/>
  </si>
  <si>
    <t xml:space="preserve">
令和４年度　中小企業等に対するエネルギー利用最適化推進事業費補助金
（地域プラットフォーム構築事業）交付申請書</t>
    <rPh sb="1" eb="3">
      <t>レイワ</t>
    </rPh>
    <phoneticPr fontId="1"/>
  </si>
  <si>
    <t>補助対象経費の
区分</t>
    <phoneticPr fontId="1"/>
  </si>
  <si>
    <t>1者あたりの訪問する
専門家人数</t>
    <rPh sb="1" eb="2">
      <t>シャ</t>
    </rPh>
    <rPh sb="6" eb="8">
      <t>ホウモン</t>
    </rPh>
    <rPh sb="11" eb="14">
      <t>センモンカ</t>
    </rPh>
    <rPh sb="14" eb="16">
      <t>ニンズウ</t>
    </rPh>
    <phoneticPr fontId="1"/>
  </si>
  <si>
    <t>　※備考記載例：時給額1,000円×所定労働時間8時間＋通勤手当800円＝日給額8,800円</t>
    <rPh sb="2" eb="4">
      <t>ビコウ</t>
    </rPh>
    <rPh sb="4" eb="6">
      <t>キサイ</t>
    </rPh>
    <rPh sb="6" eb="7">
      <t>レイ</t>
    </rPh>
    <rPh sb="8" eb="10">
      <t>ジキュウ</t>
    </rPh>
    <rPh sb="16" eb="17">
      <t>エン</t>
    </rPh>
    <rPh sb="18" eb="20">
      <t>ショテイ</t>
    </rPh>
    <rPh sb="20" eb="22">
      <t>ロウドウ</t>
    </rPh>
    <rPh sb="22" eb="24">
      <t>ジカン</t>
    </rPh>
    <rPh sb="25" eb="27">
      <t>ジカン</t>
    </rPh>
    <rPh sb="28" eb="32">
      <t>ツウキンテアテ</t>
    </rPh>
    <rPh sb="35" eb="36">
      <t>エン</t>
    </rPh>
    <rPh sb="37" eb="39">
      <t>ニッキュウ</t>
    </rPh>
    <rPh sb="39" eb="40">
      <t>ガク</t>
    </rPh>
    <rPh sb="45" eb="46">
      <t>エン</t>
    </rPh>
    <phoneticPr fontId="1"/>
  </si>
  <si>
    <t>※その他類する資格については
　「その他」を選択し、記載欄に入力</t>
    <rPh sb="19" eb="20">
      <t>タ</t>
    </rPh>
    <rPh sb="22" eb="24">
      <t>センタク</t>
    </rPh>
    <rPh sb="26" eb="29">
      <t>キサイラン</t>
    </rPh>
    <phoneticPr fontId="1"/>
  </si>
  <si>
    <t>※国家資格を保有していない場合は
　「経歴書参照」を選択</t>
    <phoneticPr fontId="1"/>
  </si>
  <si>
    <t>・１.補助事業の名称：（別添１）1の事業名を自動反映。</t>
    <rPh sb="3" eb="7">
      <t>ホジョジギョウ</t>
    </rPh>
    <rPh sb="8" eb="10">
      <t>メイショウ</t>
    </rPh>
    <rPh sb="12" eb="14">
      <t>ベッテン</t>
    </rPh>
    <rPh sb="18" eb="21">
      <t>ジギョウメイ</t>
    </rPh>
    <rPh sb="22" eb="24">
      <t>ジドウ</t>
    </rPh>
    <rPh sb="24" eb="26">
      <t>ハンエイ</t>
    </rPh>
    <phoneticPr fontId="1"/>
  </si>
  <si>
    <r>
      <t>・７.補助事業の完了予定日：事業期間内（</t>
    </r>
    <r>
      <rPr>
        <b/>
        <sz val="11"/>
        <color rgb="FFFF0000"/>
        <rFont val="ＭＳ 明朝"/>
        <family val="1"/>
        <charset val="128"/>
      </rPr>
      <t>令和５年１月３１日まで</t>
    </r>
    <r>
      <rPr>
        <sz val="11"/>
        <color theme="1"/>
        <rFont val="ＭＳ 明朝"/>
        <family val="1"/>
        <charset val="128"/>
      </rPr>
      <t>）に設定されているか。</t>
    </r>
    <rPh sb="3" eb="7">
      <t>ホジョジギョウ</t>
    </rPh>
    <rPh sb="8" eb="10">
      <t>カンリョウ</t>
    </rPh>
    <rPh sb="10" eb="13">
      <t>ヨテイビ</t>
    </rPh>
    <rPh sb="14" eb="16">
      <t>ジギョウ</t>
    </rPh>
    <rPh sb="20" eb="22">
      <t>レイワ</t>
    </rPh>
    <phoneticPr fontId="1"/>
  </si>
  <si>
    <t>・４.補助金交付申請額（１）～（３）：様式第1（別紙１）の各金額を自動反映。</t>
    <phoneticPr fontId="1"/>
  </si>
  <si>
    <r>
      <t>・支出計画書(別添２－２)の金額を自動反映のため入力不要。
  値を変更したい場合は支出計画書を修正すること。
　上限値は拠点あたり、</t>
    </r>
    <r>
      <rPr>
        <sz val="11"/>
        <color rgb="FFFF0000"/>
        <rFont val="ＭＳ 明朝"/>
        <family val="1"/>
        <charset val="128"/>
      </rPr>
      <t>５００万円</t>
    </r>
    <r>
      <rPr>
        <sz val="11"/>
        <color theme="1"/>
        <rFont val="ＭＳ 明朝"/>
        <family val="1"/>
        <charset val="128"/>
      </rPr>
      <t>。また、拠点に隣接する都道府県を
　支援対象地域とする場合、隣接する支援対象地域１都道府県ごとに、
　</t>
    </r>
    <r>
      <rPr>
        <sz val="11"/>
        <color rgb="FFFF0000"/>
        <rFont val="ＭＳ 明朝"/>
        <family val="1"/>
        <charset val="128"/>
      </rPr>
      <t>３００万円</t>
    </r>
    <r>
      <rPr>
        <sz val="11"/>
        <color theme="1"/>
        <rFont val="ＭＳ 明朝"/>
        <family val="1"/>
        <charset val="128"/>
      </rPr>
      <t>を上限として追加を認める。</t>
    </r>
    <rPh sb="24" eb="28">
      <t>ニュウリョクフヨウ</t>
    </rPh>
    <phoneticPr fontId="1"/>
  </si>
  <si>
    <t>※役員情報は、最新の商業登記簿謄本の情報と一致していること。</t>
    <rPh sb="3" eb="5">
      <t>ジョウホウ</t>
    </rPh>
    <phoneticPr fontId="1"/>
  </si>
  <si>
    <r>
      <t>全て（英数字も含めて）</t>
    </r>
    <r>
      <rPr>
        <b/>
        <sz val="10"/>
        <color rgb="FFFF0000"/>
        <rFont val="ＭＳ Ｐ明朝"/>
        <family val="1"/>
        <charset val="128"/>
      </rPr>
      <t>全角</t>
    </r>
    <r>
      <rPr>
        <sz val="10"/>
        <color theme="1"/>
        <rFont val="ＭＳ Ｐ明朝"/>
        <family val="1"/>
        <charset val="128"/>
      </rPr>
      <t>で入力すること。</t>
    </r>
    <rPh sb="0" eb="1">
      <t>スベ</t>
    </rPh>
    <rPh sb="3" eb="6">
      <t>エイスウジ</t>
    </rPh>
    <rPh sb="7" eb="8">
      <t>フク</t>
    </rPh>
    <rPh sb="11" eb="13">
      <t>ゼンカク</t>
    </rPh>
    <phoneticPr fontId="1"/>
  </si>
  <si>
    <r>
      <t>ジービズインフォ掲載の</t>
    </r>
    <r>
      <rPr>
        <b/>
        <sz val="10"/>
        <color rgb="FFFF0000"/>
        <rFont val="ＭＳ Ｐ明朝"/>
        <family val="1"/>
        <charset val="128"/>
      </rPr>
      <t>13桁の法人番号</t>
    </r>
    <r>
      <rPr>
        <sz val="10"/>
        <color theme="1"/>
        <rFont val="ＭＳ Ｐ明朝"/>
        <family val="1"/>
        <charset val="128"/>
      </rPr>
      <t>を入力すること。（半角英数字）</t>
    </r>
    <rPh sb="15" eb="17">
      <t>ホウジン</t>
    </rPh>
    <rPh sb="17" eb="19">
      <t>バンゴウ</t>
    </rPh>
    <rPh sb="20" eb="22">
      <t>ニュウリョク</t>
    </rPh>
    <rPh sb="27" eb="29">
      <t>ハンカク</t>
    </rPh>
    <rPh sb="29" eb="32">
      <t>エイスウジ</t>
    </rPh>
    <phoneticPr fontId="1"/>
  </si>
  <si>
    <r>
      <t>代表者名は全角で姓と名の間に</t>
    </r>
    <r>
      <rPr>
        <b/>
        <sz val="10"/>
        <color rgb="FFFF0000"/>
        <rFont val="ＭＳ Ｐ明朝"/>
        <family val="1"/>
        <charset val="128"/>
      </rPr>
      <t>全角のスペース</t>
    </r>
    <r>
      <rPr>
        <sz val="10"/>
        <color theme="1"/>
        <rFont val="ＭＳ Ｐ明朝"/>
        <family val="1"/>
        <charset val="128"/>
      </rPr>
      <t>を入れること。</t>
    </r>
    <rPh sb="0" eb="3">
      <t>ダイヒョウシャ</t>
    </rPh>
    <rPh sb="3" eb="4">
      <t>メイ</t>
    </rPh>
    <rPh sb="5" eb="7">
      <t>ゼンカク</t>
    </rPh>
    <rPh sb="8" eb="9">
      <t>セイ</t>
    </rPh>
    <rPh sb="10" eb="11">
      <t>ナ</t>
    </rPh>
    <rPh sb="12" eb="13">
      <t>カン</t>
    </rPh>
    <rPh sb="14" eb="16">
      <t>ゼンカク</t>
    </rPh>
    <rPh sb="22" eb="23">
      <t>イ</t>
    </rPh>
    <phoneticPr fontId="1"/>
  </si>
  <si>
    <r>
      <t>ハイフン</t>
    </r>
    <r>
      <rPr>
        <b/>
        <sz val="10"/>
        <color rgb="FFFF0000"/>
        <rFont val="ＭＳ Ｐ明朝"/>
        <family val="1"/>
        <charset val="128"/>
      </rPr>
      <t>有り</t>
    </r>
    <r>
      <rPr>
        <sz val="10"/>
        <rFont val="ＭＳ Ｐ明朝"/>
        <family val="1"/>
        <charset val="128"/>
      </rPr>
      <t>、半角英数字で入力すること。</t>
    </r>
    <r>
      <rPr>
        <sz val="10"/>
        <color theme="1"/>
        <rFont val="ＭＳ Ｐ明朝"/>
        <family val="1"/>
        <charset val="128"/>
      </rPr>
      <t>（123-4567）</t>
    </r>
    <rPh sb="4" eb="5">
      <t>アリ</t>
    </rPh>
    <phoneticPr fontId="1"/>
  </si>
  <si>
    <t>建物名がない場合は空白とする。</t>
    <rPh sb="0" eb="3">
      <t>タテモノメイ</t>
    </rPh>
    <rPh sb="6" eb="8">
      <t>バアイ</t>
    </rPh>
    <rPh sb="9" eb="11">
      <t>クウハク</t>
    </rPh>
    <phoneticPr fontId="1"/>
  </si>
  <si>
    <r>
      <t xml:space="preserve">
支援対象地域の自治体担当者と</t>
    </r>
    <r>
      <rPr>
        <b/>
        <sz val="10"/>
        <color rgb="FFFF0000"/>
        <rFont val="ＭＳ Ｐ明朝"/>
        <family val="1"/>
        <charset val="128"/>
      </rPr>
      <t>交付申請前にコンタクトのうえ、合意のもと</t>
    </r>
    <r>
      <rPr>
        <sz val="10"/>
        <color theme="1"/>
        <rFont val="ＭＳ Ｐ明朝"/>
        <family val="1"/>
        <charset val="128"/>
      </rPr>
      <t>に左記情報を記入すること。
※担当者 役職・氏名は任意。連絡先は必須
（連携する自治体が5団体を越える場合はSIIにご連絡ください。）
※１）地域の中小企業等からの相談窓口とは
　自治体が補助事業の「相談窓口、掘り起こし」のうち、相談窓口に関する機能の一部を担い、地域の中小企業等から
　受けた相談について、適宜補助事業者に連携する等の役割。
※２）セミナー等による普及啓発活動とは
　自治体が補助事業の「相談窓口、掘り起こし」のうち、掘り起こしに関する機能の一部を担い、地域の中小企業等を
　対象としたセミナー等を共催・後援等をすることにより、中小企業等への省エネルギーに関する普及啓発活動を
　後押しする等の役割。
※３）補助事業の紹介等の中小企業等に対する具体的な支援･アドバイスとは
　自治体が補助事業のうち、「現状把握の支援」～「Actionの支援」において、適宜当該自治体で実施する補助事業の
　紹介等を行い、中小企業等の省エネ取組PDCAの支援に直接協力する等の役割。</t>
    </r>
    <rPh sb="1" eb="3">
      <t>シエン</t>
    </rPh>
    <rPh sb="3" eb="5">
      <t>タイショウ</t>
    </rPh>
    <rPh sb="5" eb="7">
      <t>チイキ</t>
    </rPh>
    <rPh sb="8" eb="10">
      <t>ジチ</t>
    </rPh>
    <rPh sb="10" eb="11">
      <t>タイ</t>
    </rPh>
    <rPh sb="11" eb="14">
      <t>タントウシャ</t>
    </rPh>
    <rPh sb="15" eb="17">
      <t>コウフ</t>
    </rPh>
    <rPh sb="17" eb="19">
      <t>シンセイ</t>
    </rPh>
    <rPh sb="19" eb="20">
      <t>マエ</t>
    </rPh>
    <rPh sb="30" eb="32">
      <t>ゴウイ</t>
    </rPh>
    <rPh sb="36" eb="38">
      <t>サキ</t>
    </rPh>
    <rPh sb="38" eb="40">
      <t>ジョウホウ</t>
    </rPh>
    <rPh sb="41" eb="43">
      <t>キニュウ</t>
    </rPh>
    <rPh sb="50" eb="52">
      <t>タントウ</t>
    </rPh>
    <rPh sb="52" eb="53">
      <t>シャ</t>
    </rPh>
    <rPh sb="54" eb="56">
      <t>ヤクショク</t>
    </rPh>
    <rPh sb="57" eb="58">
      <t>シ</t>
    </rPh>
    <rPh sb="58" eb="59">
      <t>メイ</t>
    </rPh>
    <rPh sb="60" eb="62">
      <t>ニンイ</t>
    </rPh>
    <rPh sb="63" eb="66">
      <t>レンラクサキ</t>
    </rPh>
    <rPh sb="67" eb="69">
      <t>ヒッス</t>
    </rPh>
    <phoneticPr fontId="1"/>
  </si>
  <si>
    <t>※役員を登録する場合、定款等に役員報酬の記述があり、定款に則った報酬額を
　基に単価を算出すること。
※出向社員を登録する場合、申請団体の出向負担金に基づいて単価を算出すること。</t>
    <rPh sb="1" eb="3">
      <t>ヤクイン</t>
    </rPh>
    <rPh sb="4" eb="6">
      <t>トウロク</t>
    </rPh>
    <rPh sb="8" eb="10">
      <t>バアイ</t>
    </rPh>
    <rPh sb="11" eb="13">
      <t>テイカン</t>
    </rPh>
    <rPh sb="13" eb="14">
      <t>トウ</t>
    </rPh>
    <rPh sb="15" eb="17">
      <t>ヤクイン</t>
    </rPh>
    <rPh sb="17" eb="19">
      <t>ホウシュウ</t>
    </rPh>
    <rPh sb="20" eb="22">
      <t>キジュツ</t>
    </rPh>
    <rPh sb="26" eb="28">
      <t>テイカン</t>
    </rPh>
    <rPh sb="29" eb="30">
      <t>ノット</t>
    </rPh>
    <rPh sb="32" eb="35">
      <t>ホウシュウガク</t>
    </rPh>
    <rPh sb="38" eb="39">
      <t>モト</t>
    </rPh>
    <rPh sb="40" eb="42">
      <t>タンカ</t>
    </rPh>
    <rPh sb="43" eb="45">
      <t>サンシュツ</t>
    </rPh>
    <phoneticPr fontId="1"/>
  </si>
  <si>
    <t>※健保等級対象者は必ず、1項の欄で登録すること。</t>
    <rPh sb="1" eb="3">
      <t>ケンポ</t>
    </rPh>
    <rPh sb="3" eb="5">
      <t>トウキュウ</t>
    </rPh>
    <rPh sb="5" eb="8">
      <t>タイショウシャ</t>
    </rPh>
    <rPh sb="9" eb="10">
      <t>カナラ</t>
    </rPh>
    <rPh sb="13" eb="14">
      <t>コウ</t>
    </rPh>
    <rPh sb="15" eb="16">
      <t>ラン</t>
    </rPh>
    <rPh sb="17" eb="19">
      <t>トウロク</t>
    </rPh>
    <phoneticPr fontId="1"/>
  </si>
  <si>
    <t>消費税等は原則補助対象経費として認めない。ただし、以下①～⑦のいずれかに該当する場合のみ、「消費税込」で申請可。
※消費税込で申請する場合、事業者の属性を必ず選択すること。
　　　　 ① 消費税法における納税義務者とならない者
　　　　 ② 免税事業者
　　　　 ③ 簡易課税事業者
　　　　 ④ 国若しくは地方公共団体（特別会計を設けて事業を行う場合に限る）、消費税法別表第３に 掲げる法人
　　　　 ⑤ 国又は地方公共団体の一般会計である者
　　　　 ⑥ 課税事業者のうち課税売上割合が低い等の理由から、消費税仕入控除税額確定後の返還を 選択する者　　
　　　　 ⑦ 申請時において消費税等仕入控除税額が明らかでない者
※下記の記入例は、消費税区分「消費税を補助対象に含めない」場合を想定し、全て税抜で作成。</t>
    <phoneticPr fontId="1"/>
  </si>
  <si>
    <t>■事業運営に係る人件費：職員によるコーディネートの時間は除いた人件費を入力すること。</t>
    <rPh sb="28" eb="29">
      <t>ノゾ</t>
    </rPh>
    <rPh sb="31" eb="34">
      <t>ジンケンヒ</t>
    </rPh>
    <rPh sb="35" eb="37">
      <t>ニュウリョク</t>
    </rPh>
    <phoneticPr fontId="1"/>
  </si>
  <si>
    <r>
      <t>・所属先事業者名：個人事業主等の場合には「</t>
    </r>
    <r>
      <rPr>
        <b/>
        <sz val="14"/>
        <color rgb="FFFF0000"/>
        <rFont val="ＭＳ Ｐ明朝"/>
        <family val="1"/>
        <charset val="128"/>
      </rPr>
      <t>個人</t>
    </r>
    <r>
      <rPr>
        <sz val="14"/>
        <rFont val="ＭＳ Ｐ明朝"/>
        <family val="1"/>
        <charset val="128"/>
      </rPr>
      <t>」と記載すること。</t>
    </r>
    <rPh sb="1" eb="4">
      <t>ショゾクサキ</t>
    </rPh>
    <phoneticPr fontId="1"/>
  </si>
  <si>
    <r>
      <t>・専門区分：エネルギー系専門家の場合、専門区分を「</t>
    </r>
    <r>
      <rPr>
        <b/>
        <sz val="14"/>
        <color rgb="FFFF0000"/>
        <rFont val="ＭＳ Ｐ明朝"/>
        <family val="1"/>
        <charset val="128"/>
      </rPr>
      <t>熱</t>
    </r>
    <r>
      <rPr>
        <sz val="14"/>
        <rFont val="ＭＳ Ｐ明朝"/>
        <family val="1"/>
        <charset val="128"/>
      </rPr>
      <t>」「</t>
    </r>
    <r>
      <rPr>
        <b/>
        <sz val="14"/>
        <color rgb="FFFF0000"/>
        <rFont val="ＭＳ Ｐ明朝"/>
        <family val="1"/>
        <charset val="128"/>
      </rPr>
      <t>電気</t>
    </r>
    <r>
      <rPr>
        <sz val="14"/>
        <rFont val="ＭＳ Ｐ明朝"/>
        <family val="1"/>
        <charset val="128"/>
      </rPr>
      <t>」「</t>
    </r>
    <r>
      <rPr>
        <b/>
        <sz val="14"/>
        <color rgb="FFFF0000"/>
        <rFont val="ＭＳ Ｐ明朝"/>
        <family val="1"/>
        <charset val="128"/>
      </rPr>
      <t>熱・電気</t>
    </r>
    <r>
      <rPr>
        <sz val="14"/>
        <rFont val="ＭＳ Ｐ明朝"/>
        <family val="1"/>
        <charset val="128"/>
      </rPr>
      <t>」から選択すること。</t>
    </r>
    <rPh sb="32" eb="33">
      <t>ネツ</t>
    </rPh>
    <rPh sb="34" eb="36">
      <t>デンキ</t>
    </rPh>
    <phoneticPr fontId="1"/>
  </si>
  <si>
    <r>
      <t>　　経営系専門家の場合、専門区分は「</t>
    </r>
    <r>
      <rPr>
        <b/>
        <sz val="14"/>
        <color rgb="FFFF0000"/>
        <rFont val="ＭＳ Ｐ明朝"/>
        <family val="1"/>
        <charset val="128"/>
      </rPr>
      <t>経営</t>
    </r>
    <r>
      <rPr>
        <sz val="14"/>
        <rFont val="ＭＳ Ｐ明朝"/>
        <family val="1"/>
        <charset val="128"/>
      </rPr>
      <t>」を選択すること。</t>
    </r>
    <rPh sb="2" eb="4">
      <t>ケイエイ</t>
    </rPh>
    <rPh sb="18" eb="20">
      <t>ケイエイ</t>
    </rPh>
    <phoneticPr fontId="1"/>
  </si>
  <si>
    <t>エネルギー
国家資格</t>
    <rPh sb="6" eb="10">
      <t>コッカシカク</t>
    </rPh>
    <phoneticPr fontId="5"/>
  </si>
  <si>
    <t>経営
国家資格</t>
    <rPh sb="0" eb="2">
      <t>ケイエイ</t>
    </rPh>
    <rPh sb="3" eb="7">
      <t>コッカシカク</t>
    </rPh>
    <phoneticPr fontId="5"/>
  </si>
  <si>
    <r>
      <rPr>
        <b/>
        <sz val="11"/>
        <color rgb="FFFF0000"/>
        <rFont val="ＭＳ 明朝"/>
        <family val="1"/>
        <charset val="128"/>
      </rPr>
      <t>・支出計画書(別添２－２)を先に作成すること。</t>
    </r>
    <r>
      <rPr>
        <sz val="11"/>
        <color theme="1"/>
        <rFont val="ＭＳ 明朝"/>
        <family val="1"/>
        <charset val="128"/>
      </rPr>
      <t xml:space="preserve">
・（別紙２）の入力必須箇所は、経費の各区分（人件費、事業費）の
　各四半期ごとの金額のみ記載すること。
・経費の各区分（人件費、事業費）の合計及び年間の合計額は、
　（別紙１）の金額と整合させること。
・第１・四半期は４月～６月、第２・四半期は７月～９月、第３・
　四半期は１０月～１２月、第４・四半期は１月～３月を指す。</t>
    </r>
    <rPh sb="14" eb="15">
      <t>サキ</t>
    </rPh>
    <rPh sb="16" eb="18">
      <t>サクセイ</t>
    </rPh>
    <rPh sb="26" eb="28">
      <t>ベッシ</t>
    </rPh>
    <rPh sb="31" eb="33">
      <t>ニュウリョク</t>
    </rPh>
    <rPh sb="33" eb="35">
      <t>ヒッス</t>
    </rPh>
    <rPh sb="35" eb="37">
      <t>カショ</t>
    </rPh>
    <rPh sb="39" eb="41">
      <t>ケイヒ</t>
    </rPh>
    <rPh sb="42" eb="45">
      <t>カククブン</t>
    </rPh>
    <rPh sb="46" eb="49">
      <t>ジンケンヒ</t>
    </rPh>
    <rPh sb="50" eb="52">
      <t>ジギョウ</t>
    </rPh>
    <rPh sb="52" eb="53">
      <t>ヒ</t>
    </rPh>
    <rPh sb="57" eb="58">
      <t>カク</t>
    </rPh>
    <rPh sb="58" eb="61">
      <t>シハンキ</t>
    </rPh>
    <rPh sb="64" eb="66">
      <t>キンガク</t>
    </rPh>
    <rPh sb="68" eb="70">
      <t>キサイ</t>
    </rPh>
    <rPh sb="77" eb="79">
      <t>ケイヒ</t>
    </rPh>
    <rPh sb="80" eb="83">
      <t>カククブン</t>
    </rPh>
    <rPh sb="84" eb="87">
      <t>ジンケンヒ</t>
    </rPh>
    <rPh sb="88" eb="91">
      <t>ジギョウヒ</t>
    </rPh>
    <rPh sb="95" eb="96">
      <t>オヨ</t>
    </rPh>
    <rPh sb="97" eb="99">
      <t>ネンカン</t>
    </rPh>
    <rPh sb="100" eb="102">
      <t>ゴウケイ</t>
    </rPh>
    <rPh sb="102" eb="103">
      <t>ガク</t>
    </rPh>
    <rPh sb="108" eb="110">
      <t>ベッシ</t>
    </rPh>
    <rPh sb="113" eb="115">
      <t>キンガク</t>
    </rPh>
    <rPh sb="116" eb="118">
      <t>セイゴウ</t>
    </rPh>
    <phoneticPr fontId="1"/>
  </si>
  <si>
    <r>
      <t>本社所在地は都道府県から、原則、登記簿謄本の記載と一致する住所を</t>
    </r>
    <r>
      <rPr>
        <b/>
        <sz val="10"/>
        <color rgb="FFFF0000"/>
        <rFont val="ＭＳ Ｐ明朝"/>
        <family val="1"/>
        <charset val="128"/>
      </rPr>
      <t>全角</t>
    </r>
    <r>
      <rPr>
        <sz val="10"/>
        <color theme="1"/>
        <rFont val="ＭＳ Ｐ明朝"/>
        <family val="1"/>
        <charset val="128"/>
      </rPr>
      <t>で入力すること。</t>
    </r>
    <rPh sb="0" eb="2">
      <t>ホンシャ</t>
    </rPh>
    <rPh sb="2" eb="5">
      <t>ショザイチ</t>
    </rPh>
    <rPh sb="6" eb="10">
      <t>トドウフケン</t>
    </rPh>
    <rPh sb="13" eb="15">
      <t>ゲンソク</t>
    </rPh>
    <rPh sb="16" eb="19">
      <t>トウキボ</t>
    </rPh>
    <rPh sb="19" eb="21">
      <t>トウホン</t>
    </rPh>
    <rPh sb="22" eb="24">
      <t>キサイ</t>
    </rPh>
    <rPh sb="25" eb="27">
      <t>イッチ</t>
    </rPh>
    <rPh sb="29" eb="31">
      <t>ジュウショ</t>
    </rPh>
    <rPh sb="32" eb="34">
      <t>ゼンカク</t>
    </rPh>
    <rPh sb="35" eb="37">
      <t>ニュウリョク</t>
    </rPh>
    <phoneticPr fontId="1"/>
  </si>
  <si>
    <r>
      <t>※1 各地域（都道府県）ごとに</t>
    </r>
    <r>
      <rPr>
        <b/>
        <sz val="11"/>
        <color rgb="FFFF0000"/>
        <rFont val="ＭＳ Ｐ明朝"/>
        <family val="1"/>
        <charset val="128"/>
      </rPr>
      <t>7者以上</t>
    </r>
    <r>
      <rPr>
        <sz val="11"/>
        <color theme="1"/>
        <rFont val="ＭＳ Ｐ明朝"/>
        <family val="1"/>
        <charset val="128"/>
      </rPr>
      <t>の中小企業等を支援すること。</t>
    </r>
    <phoneticPr fontId="1"/>
  </si>
  <si>
    <r>
      <t>※2 支援を予定する中小企業等名は、具体名が挙げられる場合は企業名を記載し、特定できない場合は「</t>
    </r>
    <r>
      <rPr>
        <b/>
        <sz val="11"/>
        <color rgb="FFFF0000"/>
        <rFont val="ＭＳ Ｐ明朝"/>
        <family val="1"/>
        <charset val="128"/>
      </rPr>
      <t>個社未定</t>
    </r>
    <r>
      <rPr>
        <sz val="11"/>
        <rFont val="ＭＳ Ｐ明朝"/>
        <family val="1"/>
        <charset val="128"/>
      </rPr>
      <t>」と記載すること。</t>
    </r>
    <phoneticPr fontId="1"/>
  </si>
  <si>
    <r>
      <t xml:space="preserve">拠点名
</t>
    </r>
    <r>
      <rPr>
        <sz val="8"/>
        <color theme="1"/>
        <rFont val="ＭＳ Ｐ明朝"/>
        <family val="1"/>
        <charset val="128"/>
      </rPr>
      <t>(本部を最上部に記載)</t>
    </r>
    <rPh sb="0" eb="2">
      <t>キョテン</t>
    </rPh>
    <rPh sb="2" eb="3">
      <t>メイ</t>
    </rPh>
    <rPh sb="5" eb="7">
      <t>ホンブ</t>
    </rPh>
    <rPh sb="8" eb="11">
      <t>サイジョウブ</t>
    </rPh>
    <rPh sb="12" eb="14">
      <t>キサイ</t>
    </rPh>
    <phoneticPr fontId="1"/>
  </si>
  <si>
    <r>
      <t xml:space="preserve">郵便番号
</t>
    </r>
    <r>
      <rPr>
        <sz val="9"/>
        <color theme="1"/>
        <rFont val="ＭＳ Ｐ明朝"/>
        <family val="1"/>
        <charset val="128"/>
      </rPr>
      <t>※半角で記載</t>
    </r>
    <rPh sb="0" eb="2">
      <t>ユウビン</t>
    </rPh>
    <rPh sb="2" eb="4">
      <t>バンゴウ</t>
    </rPh>
    <rPh sb="6" eb="8">
      <t>ハンカク</t>
    </rPh>
    <rPh sb="9" eb="11">
      <t>キサイ</t>
    </rPh>
    <phoneticPr fontId="1"/>
  </si>
  <si>
    <r>
      <t xml:space="preserve">拠点住所 ※全角で記載
</t>
    </r>
    <r>
      <rPr>
        <sz val="9"/>
        <color theme="1"/>
        <rFont val="ＭＳ Ｐ明朝"/>
        <family val="1"/>
        <charset val="128"/>
      </rPr>
      <t>（省エネお助け隊の事務所以外の場合、会社名も記載）</t>
    </r>
    <rPh sb="0" eb="2">
      <t>キョテン</t>
    </rPh>
    <rPh sb="2" eb="4">
      <t>ジュウショ</t>
    </rPh>
    <rPh sb="6" eb="8">
      <t>ゼンカク</t>
    </rPh>
    <rPh sb="9" eb="11">
      <t>キサイ</t>
    </rPh>
    <rPh sb="13" eb="14">
      <t>ショウ</t>
    </rPh>
    <rPh sb="17" eb="18">
      <t>タス</t>
    </rPh>
    <rPh sb="19" eb="20">
      <t>タイ</t>
    </rPh>
    <rPh sb="21" eb="23">
      <t>ジム</t>
    </rPh>
    <rPh sb="23" eb="24">
      <t>ショ</t>
    </rPh>
    <rPh sb="24" eb="26">
      <t>イガイ</t>
    </rPh>
    <rPh sb="27" eb="29">
      <t>バアイ</t>
    </rPh>
    <rPh sb="30" eb="33">
      <t>カイシャメイ</t>
    </rPh>
    <rPh sb="34" eb="36">
      <t>キサイ</t>
    </rPh>
    <phoneticPr fontId="1"/>
  </si>
  <si>
    <r>
      <t xml:space="preserve">
</t>
    </r>
    <r>
      <rPr>
        <b/>
        <sz val="10"/>
        <color rgb="FFFF0000"/>
        <rFont val="ＭＳ Ｐ明朝"/>
        <family val="1"/>
        <charset val="128"/>
      </rPr>
      <t>本部を最上部に記載</t>
    </r>
    <r>
      <rPr>
        <sz val="10"/>
        <rFont val="ＭＳ Ｐ明朝"/>
        <family val="1"/>
        <charset val="128"/>
      </rPr>
      <t>し、支援拠点が複数存在する場合は2項目以降に全て記載すること。
拠点ごとに、</t>
    </r>
    <r>
      <rPr>
        <b/>
        <sz val="10"/>
        <color rgb="FFFF0000"/>
        <rFont val="ＭＳ Ｐ明朝"/>
        <family val="1"/>
        <charset val="128"/>
      </rPr>
      <t>省エネお助け隊の職員（事務補助員は除く）のうち代表者２名をプルダウンから選択</t>
    </r>
    <r>
      <rPr>
        <sz val="10"/>
        <rFont val="ＭＳ Ｐ明朝"/>
        <family val="1"/>
        <charset val="128"/>
      </rPr>
      <t>すること。
例）
・郵便番号：ハイフン有り、半角英数字で入力すること。（123-4567）
・拠点住所：</t>
    </r>
    <r>
      <rPr>
        <b/>
        <sz val="10"/>
        <color rgb="FFFF0000"/>
        <rFont val="ＭＳ Ｐ明朝"/>
        <family val="1"/>
        <charset val="128"/>
      </rPr>
      <t>全角</t>
    </r>
    <r>
      <rPr>
        <sz val="10"/>
        <rFont val="ＭＳ Ｐ明朝"/>
        <family val="1"/>
        <charset val="128"/>
      </rPr>
      <t>で記載し、補助事業者の事務所等以外の場合は会社名も記載すること。
・電話番号：公開可能な固定電話番号またはIP電話番号を記載すること。</t>
    </r>
    <rPh sb="1" eb="3">
      <t>ホンブ</t>
    </rPh>
    <rPh sb="8" eb="10">
      <t>キサイ</t>
    </rPh>
    <rPh sb="27" eb="29">
      <t>コウモク</t>
    </rPh>
    <rPh sb="29" eb="31">
      <t>イコウ</t>
    </rPh>
    <rPh sb="84" eb="86">
      <t>センタク</t>
    </rPh>
    <rPh sb="103" eb="107">
      <t>ユウビンバンゴウ</t>
    </rPh>
    <rPh sb="145" eb="147">
      <t>ゼンカク</t>
    </rPh>
    <rPh sb="148" eb="150">
      <t>キサイ</t>
    </rPh>
    <phoneticPr fontId="1"/>
  </si>
  <si>
    <r>
      <t>登記簿謄本の記載と一致する代表者役職を</t>
    </r>
    <r>
      <rPr>
        <b/>
        <sz val="10"/>
        <color rgb="FFFF0000"/>
        <rFont val="ＭＳ Ｐ明朝"/>
        <family val="1"/>
        <charset val="128"/>
      </rPr>
      <t>全角</t>
    </r>
    <r>
      <rPr>
        <sz val="10"/>
        <color theme="1"/>
        <rFont val="ＭＳ Ｐ明朝"/>
        <family val="1"/>
        <charset val="128"/>
      </rPr>
      <t>で入力すること。</t>
    </r>
    <rPh sb="13" eb="16">
      <t>ダイヒョウシャ</t>
    </rPh>
    <rPh sb="16" eb="18">
      <t>ヤクショク</t>
    </rPh>
    <rPh sb="19" eb="21">
      <t>ゼンカク</t>
    </rPh>
    <rPh sb="22" eb="24">
      <t>ニュウリョク</t>
    </rPh>
    <phoneticPr fontId="1"/>
  </si>
  <si>
    <t>・支援対象者：以下要件を満たしていること。</t>
    <rPh sb="3" eb="6">
      <t>タイショウシャ</t>
    </rPh>
    <phoneticPr fontId="1"/>
  </si>
  <si>
    <t>・業種：下記一覧がプルダウン形式になっているため選択すること。決定していないものについては、空欄で可。</t>
    <rPh sb="1" eb="3">
      <t>ギョウシュ</t>
    </rPh>
    <rPh sb="4" eb="6">
      <t>カキ</t>
    </rPh>
    <rPh sb="6" eb="8">
      <t>イチラン</t>
    </rPh>
    <rPh sb="14" eb="16">
      <t>ケイシキ</t>
    </rPh>
    <rPh sb="24" eb="26">
      <t>センタク</t>
    </rPh>
    <phoneticPr fontId="1"/>
  </si>
  <si>
    <t>・所在地：事業所の所在地住所を記載すること。決定していないものについては、空欄で可。</t>
    <rPh sb="1" eb="4">
      <t>ショザイチ</t>
    </rPh>
    <rPh sb="5" eb="7">
      <t>ジギョウ</t>
    </rPh>
    <rPh sb="7" eb="8">
      <t>ショ</t>
    </rPh>
    <rPh sb="9" eb="11">
      <t>ショザイ</t>
    </rPh>
    <rPh sb="11" eb="12">
      <t>チ</t>
    </rPh>
    <rPh sb="12" eb="14">
      <t>ジュウショ</t>
    </rPh>
    <rPh sb="15" eb="17">
      <t>キサイ</t>
    </rPh>
    <phoneticPr fontId="1"/>
  </si>
  <si>
    <t>・支援対象地域：事業所の所在地エリアを選択すること。</t>
    <phoneticPr fontId="1"/>
  </si>
  <si>
    <r>
      <t>・支援対象者（予定）名・事業所名・代表者名：具体名が挙げられる場合は記載し、
　特定できない場合は「</t>
    </r>
    <r>
      <rPr>
        <b/>
        <sz val="12"/>
        <color rgb="FFFF0000"/>
        <rFont val="ＭＳ Ｐ明朝"/>
        <family val="1"/>
        <charset val="128"/>
      </rPr>
      <t>個社未定</t>
    </r>
    <r>
      <rPr>
        <sz val="12"/>
        <rFont val="ＭＳ Ｐ明朝"/>
        <family val="1"/>
        <charset val="128"/>
      </rPr>
      <t>」と記載すること。</t>
    </r>
    <rPh sb="1" eb="3">
      <t>シエン</t>
    </rPh>
    <rPh sb="3" eb="6">
      <t>タイショウシャ</t>
    </rPh>
    <rPh sb="7" eb="9">
      <t>ヨテイ</t>
    </rPh>
    <rPh sb="10" eb="11">
      <t>メイ</t>
    </rPh>
    <rPh sb="12" eb="16">
      <t>ジギョウショメイ</t>
    </rPh>
    <rPh sb="17" eb="20">
      <t>ダイヒョウシャ</t>
    </rPh>
    <rPh sb="20" eb="21">
      <t>メイ</t>
    </rPh>
    <rPh sb="22" eb="24">
      <t>グタイ</t>
    </rPh>
    <rPh sb="24" eb="25">
      <t>メイ</t>
    </rPh>
    <rPh sb="26" eb="27">
      <t>ア</t>
    </rPh>
    <rPh sb="31" eb="33">
      <t>バアイ</t>
    </rPh>
    <rPh sb="34" eb="36">
      <t>キサイ</t>
    </rPh>
    <rPh sb="38" eb="40">
      <t>トクテイ</t>
    </rPh>
    <rPh sb="44" eb="46">
      <t>バアイ</t>
    </rPh>
    <rPh sb="48" eb="50">
      <t>コシャ</t>
    </rPh>
    <rPh sb="50" eb="52">
      <t>ミテイ</t>
    </rPh>
    <rPh sb="54" eb="56">
      <t>キサイ</t>
    </rPh>
    <phoneticPr fontId="1"/>
  </si>
  <si>
    <r>
      <rPr>
        <sz val="10"/>
        <color rgb="FFFF0000"/>
        <rFont val="ＭＳ Ｐ明朝"/>
        <family val="1"/>
        <charset val="128"/>
      </rPr>
      <t xml:space="preserve">都道府県の単位で、１地域ごとに記載すること。
</t>
    </r>
    <r>
      <rPr>
        <sz val="10"/>
        <color theme="1"/>
        <rFont val="ＭＳ Ｐ明朝"/>
        <family val="1"/>
        <charset val="128"/>
      </rPr>
      <t>都道府県内の一部の市区町村を支援対象地域とする場合は、以下のように記載すること。
（例） 千葉県　千葉市・柏市・松戸市
　※都道府県が2つ以上ある場合は、複数地域用の交付申請書を使用すること。</t>
    </r>
    <rPh sb="37" eb="43">
      <t>シエンタイショウチイキ</t>
    </rPh>
    <rPh sb="65" eb="66">
      <t>レイ</t>
    </rPh>
    <rPh sb="85" eb="89">
      <t>トドウフケン</t>
    </rPh>
    <rPh sb="92" eb="94">
      <t>イジョウ</t>
    </rPh>
    <rPh sb="96" eb="98">
      <t>バアイ</t>
    </rPh>
    <rPh sb="100" eb="105">
      <t>フクスウチイキヨウ</t>
    </rPh>
    <rPh sb="106" eb="111">
      <t>コウフシンセイショ</t>
    </rPh>
    <rPh sb="112" eb="114">
      <t>シヨウ</t>
    </rPh>
    <phoneticPr fontId="1"/>
  </si>
  <si>
    <t>支援対象者の掘り起こし方法や、
掘り起こしに活用できる外部団体（金融機関、
その他中小企業支援機関等）とのネットワーク</t>
    <rPh sb="11" eb="13">
      <t>ホウホウ</t>
    </rPh>
    <rPh sb="16" eb="17">
      <t>ホ</t>
    </rPh>
    <rPh sb="18" eb="19">
      <t>オ</t>
    </rPh>
    <rPh sb="27" eb="29">
      <t>ガイブ</t>
    </rPh>
    <phoneticPr fontId="1"/>
  </si>
  <si>
    <t>３-２．支援計画</t>
    <rPh sb="4" eb="6">
      <t>シエン</t>
    </rPh>
    <rPh sb="6" eb="8">
      <t>ケイカク</t>
    </rPh>
    <phoneticPr fontId="1"/>
  </si>
  <si>
    <t>その他の資格等保有者および経歴書対応者</t>
    <phoneticPr fontId="1"/>
  </si>
  <si>
    <t>1者あたりの
診断・支援時間</t>
    <rPh sb="1" eb="2">
      <t>シャ</t>
    </rPh>
    <rPh sb="7" eb="9">
      <t>シンダン</t>
    </rPh>
    <rPh sb="10" eb="12">
      <t>シエン</t>
    </rPh>
    <rPh sb="12" eb="14">
      <t>ジカン</t>
    </rPh>
    <rPh sb="13" eb="14">
      <t>ジゼン</t>
    </rPh>
    <phoneticPr fontId="1"/>
  </si>
  <si>
    <t>◎：支援の実施について、同意が取れている</t>
    <phoneticPr fontId="1"/>
  </si>
  <si>
    <t>○：本事業の説明を行い、今後実施の意向を確認する</t>
    <phoneticPr fontId="1"/>
  </si>
  <si>
    <t>△：本事業について、今後説明する予定</t>
    <phoneticPr fontId="1"/>
  </si>
  <si>
    <t>支援実施の
可能性
選択項目</t>
    <rPh sb="0" eb="2">
      <t>シエン</t>
    </rPh>
    <rPh sb="2" eb="4">
      <t>ジッシ</t>
    </rPh>
    <rPh sb="6" eb="9">
      <t>カノウセイ</t>
    </rPh>
    <rPh sb="10" eb="12">
      <t>センタク</t>
    </rPh>
    <rPh sb="12" eb="14">
      <t>コウモク</t>
    </rPh>
    <phoneticPr fontId="5"/>
  </si>
  <si>
    <t>・支援実施の可能性：該当する項目をプルダウンから選択すること。</t>
    <rPh sb="1" eb="5">
      <t>シエンジッシ</t>
    </rPh>
    <rPh sb="6" eb="9">
      <t>カノウセイ</t>
    </rPh>
    <rPh sb="10" eb="12">
      <t>ガイトウ</t>
    </rPh>
    <rPh sb="14" eb="16">
      <t>コウモク</t>
    </rPh>
    <rPh sb="24" eb="26">
      <t>センタク</t>
    </rPh>
    <phoneticPr fontId="1"/>
  </si>
  <si>
    <r>
      <t xml:space="preserve">
■職員のコーディネートに係る人件費、旅費</t>
    </r>
    <r>
      <rPr>
        <sz val="14"/>
        <rFont val="ＭＳ Ｐ明朝"/>
        <family val="1"/>
        <charset val="128"/>
      </rPr>
      <t>（内部専門家ではなく、職員として支援活動に携わる人件費、旅費）</t>
    </r>
    <rPh sb="2" eb="4">
      <t>ショクイン</t>
    </rPh>
    <rPh sb="13" eb="14">
      <t>カカワ</t>
    </rPh>
    <rPh sb="15" eb="18">
      <t>ジンケンヒ</t>
    </rPh>
    <rPh sb="19" eb="21">
      <t>リョヒ</t>
    </rPh>
    <rPh sb="22" eb="27">
      <t>ナイブセンモンカ</t>
    </rPh>
    <rPh sb="32" eb="34">
      <t>ショクイン</t>
    </rPh>
    <rPh sb="37" eb="41">
      <t>シエンカツドウ</t>
    </rPh>
    <rPh sb="42" eb="43">
      <t>タズサ</t>
    </rPh>
    <rPh sb="45" eb="48">
      <t>ジンケンヒ</t>
    </rPh>
    <rPh sb="49" eb="51">
      <t>リョヒ</t>
    </rPh>
    <phoneticPr fontId="1"/>
  </si>
  <si>
    <r>
      <t>■事業運営に係る人件費</t>
    </r>
    <r>
      <rPr>
        <sz val="16"/>
        <rFont val="ＭＳ Ｐ明朝"/>
        <family val="1"/>
        <charset val="128"/>
      </rPr>
      <t>（職員によるコーディネートの時間は除く）</t>
    </r>
    <rPh sb="1" eb="5">
      <t>ジギョウウンエイ</t>
    </rPh>
    <rPh sb="6" eb="7">
      <t>カカワ</t>
    </rPh>
    <rPh sb="8" eb="11">
      <t>ジンケンヒ</t>
    </rPh>
    <rPh sb="12" eb="14">
      <t>ショクイン</t>
    </rPh>
    <rPh sb="25" eb="27">
      <t>ジカン</t>
    </rPh>
    <rPh sb="28" eb="29">
      <t>ノゾ</t>
    </rPh>
    <phoneticPr fontId="1"/>
  </si>
  <si>
    <t>■職員のコーディネートに係る人件費、旅費：職員の人件費・旅費のうち、支援のコーディネート業務に係る費用を入力すること。</t>
    <rPh sb="28" eb="30">
      <t>リョヒ</t>
    </rPh>
    <rPh sb="44" eb="46">
      <t>ギョウム</t>
    </rPh>
    <phoneticPr fontId="1"/>
  </si>
  <si>
    <r>
      <t xml:space="preserve">支援対象者の掘り起こし方法や、掘り起こし先として注力する業種やターゲット属性について記載すること。
また、掘り起こし等に活用する外部団体（金融機関、その他中小企業支援機関等）とのネットワークについて具体的に記載すること。その際には、外部団体等との打ち合わせ先ごとに下記項目を記載すること。
・打ち合わせ先
・目的・概要
</t>
    </r>
    <r>
      <rPr>
        <sz val="9"/>
        <color theme="1"/>
        <rFont val="ＭＳ Ｐ明朝"/>
        <family val="1"/>
        <charset val="128"/>
      </rPr>
      <t>例）
・掘り起こし方法：●●のネットワークを重点に掘り起こし活動を実施する。具体的には、●●業の●●という支援要望や、●●のようなターゲットに対して、●●というような施策を行うことで掘り起こしに繋げていく。
・外部団体とのネットワーク：●●県よろず支援拠点の担当者
・目的・概要：職員の●● ●●は、●●県のよろず支援拠点の元職員であり、よろず支援拠点に省エネ相談があった中小企業を紹介してもらうことで協力体制を構築するため。</t>
    </r>
    <rPh sb="0" eb="5">
      <t>シエンタイショウシャ</t>
    </rPh>
    <rPh sb="6" eb="7">
      <t>ホ</t>
    </rPh>
    <rPh sb="8" eb="9">
      <t>オ</t>
    </rPh>
    <rPh sb="11" eb="13">
      <t>ホウホウ</t>
    </rPh>
    <rPh sb="42" eb="44">
      <t>キサイ</t>
    </rPh>
    <rPh sb="112" eb="113">
      <t>サイ</t>
    </rPh>
    <rPh sb="166" eb="167">
      <t>ホ</t>
    </rPh>
    <rPh sb="168" eb="169">
      <t>オ</t>
    </rPh>
    <rPh sb="171" eb="173">
      <t>ホウホウ</t>
    </rPh>
    <rPh sb="267" eb="269">
      <t>ガイブ</t>
    </rPh>
    <rPh sb="269" eb="271">
      <t>ダンタイ</t>
    </rPh>
    <phoneticPr fontId="1"/>
  </si>
  <si>
    <r>
      <t xml:space="preserve">セミナー開催、チラシ・パンフレット制作、広報紙掲載等の計画を記載し、その取り組みの費用対効果を交え、必要な理由を具体的に説明すること。
また、開催予定のセミナーや、その他の広報施策ごとに下記項目を記載すること。
・セミナーの開催地域・回数・開催会場等
・目的・概要
・集客方法および集客予定数、支援成約目標
・その他広報施策の具体的な手法
※WEBでの実施の場合は、具体的にどのような形式で実施予定か詳細を記載すること
</t>
    </r>
    <r>
      <rPr>
        <sz val="9"/>
        <color theme="1"/>
        <rFont val="ＭＳ Ｐ明朝"/>
        <family val="1"/>
        <charset val="128"/>
      </rPr>
      <t>例）
R４年度は計●回の開催で●●者の新規申し込みを見込む。なお、Ｒ3年度の実績では、開催費 約●●万円/回で、新規の支援申し込みが●●者あった。
また、PF事業のチラシ（約●万円）を作成し、●県の金融機関にチラシを設置予定。1都道府県あたり●件の問い合わせを見込む。
・セミナー開催予定：●●県・●●県で各1回ずつ省エネセミナー開催予定
・目的・概要：掘り起こしターゲットとして注力する●●に対して●●するため
・集客方法：●●や●●を活用する
・集客予定数：●●名
・支援成約目標：●●者
・その他広報施策：●月上旬頃を目途に、●●を活用して●●を見込んだ広報を行う</t>
    </r>
    <rPh sb="4" eb="6">
      <t>カイサイ</t>
    </rPh>
    <rPh sb="17" eb="19">
      <t>セイサク</t>
    </rPh>
    <rPh sb="20" eb="23">
      <t>コウホウシ</t>
    </rPh>
    <rPh sb="23" eb="25">
      <t>ケイサイ</t>
    </rPh>
    <rPh sb="25" eb="26">
      <t>トウ</t>
    </rPh>
    <rPh sb="27" eb="29">
      <t>ケイカク</t>
    </rPh>
    <rPh sb="30" eb="32">
      <t>キサイ</t>
    </rPh>
    <rPh sb="36" eb="37">
      <t>ト</t>
    </rPh>
    <rPh sb="38" eb="39">
      <t>ク</t>
    </rPh>
    <rPh sb="47" eb="48">
      <t>マジ</t>
    </rPh>
    <rPh sb="50" eb="52">
      <t>ヒツヨウ</t>
    </rPh>
    <rPh sb="53" eb="55">
      <t>リユウ</t>
    </rPh>
    <rPh sb="56" eb="59">
      <t>グタイテキ</t>
    </rPh>
    <rPh sb="60" eb="62">
      <t>セツメイ</t>
    </rPh>
    <rPh sb="212" eb="213">
      <t>レイ</t>
    </rPh>
    <rPh sb="353" eb="357">
      <t>カイサイヨテイ</t>
    </rPh>
    <rPh sb="384" eb="386">
      <t>モクテキ</t>
    </rPh>
    <rPh sb="387" eb="389">
      <t>ガイヨウ</t>
    </rPh>
    <rPh sb="390" eb="391">
      <t>ホ</t>
    </rPh>
    <rPh sb="392" eb="393">
      <t>オ</t>
    </rPh>
    <rPh sb="403" eb="405">
      <t>チュウリョク</t>
    </rPh>
    <rPh sb="410" eb="411">
      <t>タイ</t>
    </rPh>
    <rPh sb="421" eb="425">
      <t>シュウキャクホウホウ</t>
    </rPh>
    <rPh sb="432" eb="434">
      <t>カツヨウ</t>
    </rPh>
    <rPh sb="438" eb="443">
      <t>シュウキャクヨテイスウ</t>
    </rPh>
    <rPh sb="446" eb="447">
      <t>メイ</t>
    </rPh>
    <rPh sb="449" eb="453">
      <t>シエンセイヤク</t>
    </rPh>
    <rPh sb="453" eb="455">
      <t>モクヒョウ</t>
    </rPh>
    <rPh sb="458" eb="459">
      <t>シャ</t>
    </rPh>
    <rPh sb="463" eb="466">
      <t>タコウホウ</t>
    </rPh>
    <rPh sb="466" eb="468">
      <t>シサク</t>
    </rPh>
    <rPh sb="470" eb="471">
      <t>ガツ</t>
    </rPh>
    <rPh sb="471" eb="474">
      <t>ジョウジュンゴロ</t>
    </rPh>
    <rPh sb="475" eb="477">
      <t>メド</t>
    </rPh>
    <rPh sb="482" eb="484">
      <t>カツヨウ</t>
    </rPh>
    <phoneticPr fontId="1"/>
  </si>
  <si>
    <r>
      <rPr>
        <b/>
        <sz val="10"/>
        <color rgb="FFFF0000"/>
        <rFont val="ＭＳ Ｐ明朝"/>
        <family val="1"/>
        <charset val="128"/>
      </rPr>
      <t>前々期・前期</t>
    </r>
    <r>
      <rPr>
        <sz val="10"/>
        <color theme="1"/>
        <rFont val="ＭＳ Ｐ明朝"/>
        <family val="1"/>
        <charset val="128"/>
      </rPr>
      <t>の決算書内容に基づき、「純資産」「営業利益」「純利益」を入力すること。</t>
    </r>
    <rPh sb="0" eb="2">
      <t>ゼンゼン</t>
    </rPh>
    <rPh sb="2" eb="3">
      <t>キ</t>
    </rPh>
    <rPh sb="4" eb="6">
      <t>ゼンキ</t>
    </rPh>
    <rPh sb="7" eb="10">
      <t>ケッサンショ</t>
    </rPh>
    <rPh sb="10" eb="12">
      <t>ナイヨウ</t>
    </rPh>
    <rPh sb="13" eb="14">
      <t>モト</t>
    </rPh>
    <rPh sb="18" eb="21">
      <t>ジュンシサン</t>
    </rPh>
    <rPh sb="23" eb="27">
      <t>エイギョウリエキ</t>
    </rPh>
    <rPh sb="29" eb="32">
      <t>ジュンリエキ</t>
    </rPh>
    <rPh sb="34" eb="36">
      <t>ニュウリョク</t>
    </rPh>
    <phoneticPr fontId="1"/>
  </si>
  <si>
    <r>
      <rPr>
        <sz val="10"/>
        <color rgb="FFFF0000"/>
        <rFont val="ＭＳ Ｐ明朝"/>
        <family val="1"/>
        <charset val="128"/>
      </rPr>
      <t>（継続事業者のみ）</t>
    </r>
    <r>
      <rPr>
        <sz val="10"/>
        <color theme="1"/>
        <rFont val="ＭＳ Ｐ明朝"/>
        <family val="1"/>
        <charset val="128"/>
      </rPr>
      <t xml:space="preserve">
Ｒ２年度事業の交付決定時における「計画支援者数」「計画額」、および実績報告時の「実績支援者数」「実績額」をそれぞれ記載すること。 </t>
    </r>
    <r>
      <rPr>
        <sz val="9"/>
        <color theme="1"/>
        <rFont val="ＭＳ Ｐ明朝"/>
        <family val="1"/>
        <charset val="128"/>
      </rPr>
      <t>※達成率は自動計算のため、記載不要</t>
    </r>
    <rPh sb="1" eb="6">
      <t>ケイゾクジギョウシャ</t>
    </rPh>
    <rPh sb="12" eb="14">
      <t>ネンド</t>
    </rPh>
    <rPh sb="14" eb="16">
      <t>ジギョウ</t>
    </rPh>
    <rPh sb="17" eb="19">
      <t>コウフ</t>
    </rPh>
    <rPh sb="19" eb="22">
      <t>ケッテイジ</t>
    </rPh>
    <rPh sb="27" eb="29">
      <t>ケイカク</t>
    </rPh>
    <rPh sb="29" eb="32">
      <t>シエンシャ</t>
    </rPh>
    <rPh sb="32" eb="33">
      <t>スウ</t>
    </rPh>
    <rPh sb="35" eb="37">
      <t>ケイカク</t>
    </rPh>
    <rPh sb="37" eb="38">
      <t>ガク</t>
    </rPh>
    <rPh sb="43" eb="47">
      <t>ジッセキホウコク</t>
    </rPh>
    <rPh sb="47" eb="48">
      <t>ジ</t>
    </rPh>
    <rPh sb="58" eb="61">
      <t>ジッセキガク</t>
    </rPh>
    <rPh sb="67" eb="69">
      <t>キサイ</t>
    </rPh>
    <rPh sb="76" eb="79">
      <t>タッセイリツ</t>
    </rPh>
    <rPh sb="80" eb="84">
      <t>ジドウケイサン</t>
    </rPh>
    <phoneticPr fontId="1"/>
  </si>
  <si>
    <r>
      <rPr>
        <sz val="10"/>
        <color rgb="FFFF0000"/>
        <rFont val="ＭＳ Ｐ明朝"/>
        <family val="1"/>
        <charset val="128"/>
      </rPr>
      <t>（継続事業者のみ）</t>
    </r>
    <r>
      <rPr>
        <sz val="10"/>
        <color theme="1"/>
        <rFont val="ＭＳ Ｐ明朝"/>
        <family val="1"/>
        <charset val="128"/>
      </rPr>
      <t xml:space="preserve">
Ｒ３年度事業の交付決定時における「計画支援者数」「計画額」、および実績報告時の「実績支援者数」「実績額」をそれぞれ記載すること。 </t>
    </r>
    <r>
      <rPr>
        <sz val="9"/>
        <color theme="1"/>
        <rFont val="ＭＳ Ｐ明朝"/>
        <family val="1"/>
        <charset val="128"/>
      </rPr>
      <t>※達成率は自動計算のため、記載不要</t>
    </r>
    <phoneticPr fontId="1"/>
  </si>
  <si>
    <t>全て自動反映のため、記載不要</t>
    <rPh sb="0" eb="1">
      <t>スベ</t>
    </rPh>
    <phoneticPr fontId="1"/>
  </si>
  <si>
    <t>３-３．事業スケジュール</t>
    <phoneticPr fontId="1"/>
  </si>
  <si>
    <t>３-４．事業実施体制</t>
    <rPh sb="4" eb="6">
      <t>ジギョウ</t>
    </rPh>
    <phoneticPr fontId="1"/>
  </si>
  <si>
    <t>（別添２-３）</t>
    <rPh sb="1" eb="3">
      <t>ベッテン</t>
    </rPh>
    <phoneticPr fontId="5"/>
  </si>
  <si>
    <t>申請者（法人・団体等）名：</t>
    <rPh sb="0" eb="2">
      <t>シンセイ</t>
    </rPh>
    <rPh sb="2" eb="3">
      <t>シャ</t>
    </rPh>
    <rPh sb="4" eb="6">
      <t>ホウジン</t>
    </rPh>
    <rPh sb="7" eb="9">
      <t>ダンタイ</t>
    </rPh>
    <rPh sb="9" eb="10">
      <t>トウ</t>
    </rPh>
    <rPh sb="11" eb="12">
      <t>メイ</t>
    </rPh>
    <phoneticPr fontId="5"/>
  </si>
  <si>
    <t>申請者（法人・団体等）名は「補助事業概要説明書（別添１）」の申請者（法人・団体等）名を自動反映。</t>
    <rPh sb="14" eb="18">
      <t>ホジョジギョウ</t>
    </rPh>
    <rPh sb="18" eb="23">
      <t>ガイヨウセツメイショ</t>
    </rPh>
    <rPh sb="24" eb="26">
      <t>ベッテン</t>
    </rPh>
    <phoneticPr fontId="1"/>
  </si>
  <si>
    <t>単価・内規説明シート</t>
    <rPh sb="0" eb="2">
      <t>タンカ</t>
    </rPh>
    <rPh sb="3" eb="5">
      <t>ナイキ</t>
    </rPh>
    <rPh sb="5" eb="7">
      <t>セツメイ</t>
    </rPh>
    <phoneticPr fontId="5"/>
  </si>
  <si>
    <t>No.</t>
    <phoneticPr fontId="1"/>
  </si>
  <si>
    <t>説明項目</t>
    <rPh sb="0" eb="4">
      <t>セツメイコウモク</t>
    </rPh>
    <phoneticPr fontId="5"/>
  </si>
  <si>
    <r>
      <t xml:space="preserve">使用単価
</t>
    </r>
    <r>
      <rPr>
        <b/>
        <sz val="12"/>
        <color rgb="FFFF0000"/>
        <rFont val="ＭＳ 明朝"/>
        <family val="1"/>
        <charset val="128"/>
      </rPr>
      <t>（税抜金額）</t>
    </r>
    <rPh sb="0" eb="2">
      <t>シヨウ</t>
    </rPh>
    <rPh sb="2" eb="4">
      <t>タンカ</t>
    </rPh>
    <rPh sb="6" eb="8">
      <t>ゼイヌキ</t>
    </rPh>
    <rPh sb="8" eb="10">
      <t>キンガク</t>
    </rPh>
    <phoneticPr fontId="5"/>
  </si>
  <si>
    <t>根拠説明　　　　　　　　　　　　　　　　　　　　　　　　　　　　　　　　　</t>
    <rPh sb="0" eb="2">
      <t>コンキョ</t>
    </rPh>
    <rPh sb="2" eb="4">
      <t>セツメイ</t>
    </rPh>
    <phoneticPr fontId="5"/>
  </si>
  <si>
    <r>
      <t xml:space="preserve">根拠資料番号
</t>
    </r>
    <r>
      <rPr>
        <sz val="10"/>
        <rFont val="ＭＳ 明朝"/>
        <family val="1"/>
        <charset val="128"/>
      </rPr>
      <t>（※提出する根拠資料の冒頭、およびファイル名等に番号を付けること）</t>
    </r>
    <rPh sb="0" eb="2">
      <t>コンキョ</t>
    </rPh>
    <rPh sb="2" eb="4">
      <t>シリョウ</t>
    </rPh>
    <rPh sb="4" eb="6">
      <t>バンゴウ</t>
    </rPh>
    <rPh sb="9" eb="11">
      <t>テイシュツ</t>
    </rPh>
    <rPh sb="13" eb="15">
      <t>コンキョ</t>
    </rPh>
    <rPh sb="15" eb="17">
      <t>シリョウ</t>
    </rPh>
    <rPh sb="18" eb="20">
      <t>ボウトウ</t>
    </rPh>
    <rPh sb="28" eb="29">
      <t>メイ</t>
    </rPh>
    <rPh sb="29" eb="30">
      <t>トウ</t>
    </rPh>
    <rPh sb="31" eb="33">
      <t>バンゴウ</t>
    </rPh>
    <rPh sb="34" eb="35">
      <t>ツ</t>
    </rPh>
    <phoneticPr fontId="5"/>
  </si>
  <si>
    <t>単価・内規説明シートは、支出計画の根拠がわかる資料に関連する該当項目について、使用単価の根拠説明や内規の該当箇所を示すこと。</t>
    <rPh sb="0" eb="2">
      <t>タンカ</t>
    </rPh>
    <rPh sb="3" eb="5">
      <t>ナイキ</t>
    </rPh>
    <rPh sb="5" eb="7">
      <t>セツメイ</t>
    </rPh>
    <rPh sb="12" eb="16">
      <t>シシュツケイカク</t>
    </rPh>
    <rPh sb="17" eb="19">
      <t>コンキョ</t>
    </rPh>
    <rPh sb="23" eb="25">
      <t>シリョウ</t>
    </rPh>
    <rPh sb="26" eb="28">
      <t>カンレン</t>
    </rPh>
    <rPh sb="30" eb="34">
      <t>ガイトウコウモク</t>
    </rPh>
    <rPh sb="39" eb="41">
      <t>シヨウ</t>
    </rPh>
    <rPh sb="41" eb="43">
      <t>タンカ</t>
    </rPh>
    <rPh sb="44" eb="46">
      <t>コンキョ</t>
    </rPh>
    <rPh sb="46" eb="48">
      <t>セツメイ</t>
    </rPh>
    <rPh sb="49" eb="51">
      <t>ナイキ</t>
    </rPh>
    <rPh sb="52" eb="54">
      <t>ガイトウ</t>
    </rPh>
    <rPh sb="54" eb="56">
      <t>カショ</t>
    </rPh>
    <rPh sb="57" eb="58">
      <t>シメ</t>
    </rPh>
    <phoneticPr fontId="1"/>
  </si>
  <si>
    <t>例</t>
    <rPh sb="0" eb="1">
      <t>レイ</t>
    </rPh>
    <phoneticPr fontId="1"/>
  </si>
  <si>
    <t>8,000円/時</t>
    <rPh sb="5" eb="6">
      <t>エン</t>
    </rPh>
    <rPh sb="7" eb="8">
      <t>ジ</t>
    </rPh>
    <phoneticPr fontId="1"/>
  </si>
  <si>
    <t>資料①「内規（○○－０００２）」P●</t>
    <rPh sb="0" eb="2">
      <t>シリョウ</t>
    </rPh>
    <rPh sb="4" eb="6">
      <t>ナイキ</t>
    </rPh>
    <phoneticPr fontId="1"/>
  </si>
  <si>
    <t>使用単価について説明する場合、使用単価欄に金額を記載すること。内規について説明する場合は記載不要。</t>
    <rPh sb="0" eb="2">
      <t>シヨウ</t>
    </rPh>
    <rPh sb="2" eb="4">
      <t>タンカ</t>
    </rPh>
    <rPh sb="8" eb="10">
      <t>セツメイ</t>
    </rPh>
    <rPh sb="12" eb="14">
      <t>バアイ</t>
    </rPh>
    <rPh sb="15" eb="19">
      <t>シヨウタンカ</t>
    </rPh>
    <rPh sb="19" eb="20">
      <t>ラン</t>
    </rPh>
    <rPh sb="21" eb="23">
      <t>キンガク</t>
    </rPh>
    <rPh sb="24" eb="26">
      <t>キサイ</t>
    </rPh>
    <rPh sb="31" eb="33">
      <t>ナイキ</t>
    </rPh>
    <rPh sb="37" eb="39">
      <t>セツメイ</t>
    </rPh>
    <rPh sb="41" eb="43">
      <t>バアイ</t>
    </rPh>
    <rPh sb="44" eb="46">
      <t>キサイ</t>
    </rPh>
    <rPh sb="46" eb="48">
      <t>フヨウ</t>
    </rPh>
    <phoneticPr fontId="1"/>
  </si>
  <si>
    <t>想定される説明項目が事前入力されているが、適宜編集のうえ作成すること。</t>
    <rPh sb="0" eb="2">
      <t>ソウテイ</t>
    </rPh>
    <rPh sb="5" eb="9">
      <t>セツメイコウモク</t>
    </rPh>
    <rPh sb="10" eb="12">
      <t>ジゼン</t>
    </rPh>
    <rPh sb="12" eb="14">
      <t>ニュウリョク</t>
    </rPh>
    <rPh sb="21" eb="23">
      <t>テキギ</t>
    </rPh>
    <rPh sb="23" eb="25">
      <t>ヘンシュウ</t>
    </rPh>
    <rPh sb="28" eb="30">
      <t>サクセイ</t>
    </rPh>
    <phoneticPr fontId="1"/>
  </si>
  <si>
    <t>内部専門家人件費</t>
    <rPh sb="0" eb="5">
      <t>ナイブセンモンカ</t>
    </rPh>
    <rPh sb="5" eb="8">
      <t>ジンケンヒ</t>
    </rPh>
    <phoneticPr fontId="1"/>
  </si>
  <si>
    <t>セミナー講師謝金</t>
    <rPh sb="4" eb="6">
      <t>コウシ</t>
    </rPh>
    <rPh sb="6" eb="8">
      <t>シャキン</t>
    </rPh>
    <phoneticPr fontId="1"/>
  </si>
  <si>
    <t>連絡会謝金</t>
    <rPh sb="0" eb="3">
      <t>レンラクカイ</t>
    </rPh>
    <rPh sb="3" eb="5">
      <t>シャキン</t>
    </rPh>
    <phoneticPr fontId="1"/>
  </si>
  <si>
    <t>車利用時の燃料代相当額</t>
    <rPh sb="3" eb="4">
      <t>ジ</t>
    </rPh>
    <phoneticPr fontId="1"/>
  </si>
  <si>
    <t>旅費規定</t>
    <rPh sb="0" eb="2">
      <t>リョヒ</t>
    </rPh>
    <rPh sb="2" eb="4">
      <t>キテイ</t>
    </rPh>
    <phoneticPr fontId="1"/>
  </si>
  <si>
    <t>‐</t>
    <phoneticPr fontId="1"/>
  </si>
  <si>
    <t>車利用時の規定</t>
    <rPh sb="0" eb="1">
      <t>クルマ</t>
    </rPh>
    <rPh sb="1" eb="3">
      <t>リヨウ</t>
    </rPh>
    <rPh sb="3" eb="4">
      <t>ジ</t>
    </rPh>
    <rPh sb="5" eb="7">
      <t>キテイ</t>
    </rPh>
    <phoneticPr fontId="1"/>
  </si>
  <si>
    <t>労働時間規定</t>
    <rPh sb="0" eb="4">
      <t>ロウドウジカン</t>
    </rPh>
    <rPh sb="4" eb="6">
      <t>キテイ</t>
    </rPh>
    <phoneticPr fontId="1"/>
  </si>
  <si>
    <t>賃金規定</t>
    <rPh sb="0" eb="2">
      <t>チンギン</t>
    </rPh>
    <rPh sb="2" eb="4">
      <t>キテイ</t>
    </rPh>
    <phoneticPr fontId="1"/>
  </si>
  <si>
    <t>在宅勤務規定</t>
    <rPh sb="0" eb="4">
      <t>ザイタクキンム</t>
    </rPh>
    <rPh sb="4" eb="6">
      <t>キテイ</t>
    </rPh>
    <phoneticPr fontId="1"/>
  </si>
  <si>
    <t>■：実施月が決まっている場合、該当箇所に入力</t>
    <phoneticPr fontId="1"/>
  </si>
  <si>
    <r>
      <rPr>
        <b/>
        <sz val="10"/>
        <color rgb="FFFF0000"/>
        <rFont val="ＭＳ Ｐ明朝"/>
        <family val="1"/>
        <charset val="128"/>
      </rPr>
      <t xml:space="preserve">本スケジュール作成前に、以下のシートを先に記載すること。
◆補助事業概要説明書(別添１)1～2
◆人件費単価計算書（別添2-1）
◆支出計画書（別添2-2）
</t>
    </r>
    <r>
      <rPr>
        <sz val="10"/>
        <color theme="1"/>
        <rFont val="ＭＳ Ｐ明朝"/>
        <family val="1"/>
        <charset val="128"/>
      </rPr>
      <t xml:space="preserve">
・実施回数は自動反映
・実施月が決まっている場合、該当箇所に「■」を入力</t>
    </r>
    <phoneticPr fontId="1"/>
  </si>
  <si>
    <t>単価・内規説明シート（別添２-３）</t>
    <phoneticPr fontId="1"/>
  </si>
  <si>
    <t>10-1</t>
    <phoneticPr fontId="1"/>
  </si>
  <si>
    <t>10-2</t>
    <phoneticPr fontId="1"/>
  </si>
  <si>
    <t>経営に関する
資格該当累計数</t>
    <rPh sb="0" eb="2">
      <t>ケイエイ</t>
    </rPh>
    <rPh sb="3" eb="4">
      <t>カン</t>
    </rPh>
    <phoneticPr fontId="1"/>
  </si>
  <si>
    <t>ご提出前に本チェックシートにて書類の不足・不備等がないかをご確認ください。</t>
    <phoneticPr fontId="1"/>
  </si>
  <si>
    <t>※ 書類の有無を確認し、チェック欄のプルダウンから「○」を選択してください。
　　（「○」を選択するとセルが青色になります。）</t>
    <phoneticPr fontId="1"/>
  </si>
  <si>
    <t>※ No.1～No.9のエクセルデータは、１つのエクセルファイルで提出してください。
　　（シートをファイル内にコピーしたり別ファイルにしないでください。）</t>
    <phoneticPr fontId="1"/>
  </si>
  <si>
    <r>
      <t xml:space="preserve">支出計画の根拠がわかる資料
</t>
    </r>
    <r>
      <rPr>
        <sz val="6"/>
        <color theme="1"/>
        <rFont val="ＭＳ 明朝"/>
        <family val="1"/>
        <charset val="128"/>
      </rPr>
      <t xml:space="preserve">
</t>
    </r>
    <r>
      <rPr>
        <sz val="12"/>
        <color rgb="FFFF0000"/>
        <rFont val="ＭＳ 明朝"/>
        <family val="1"/>
        <charset val="128"/>
      </rPr>
      <t>※消費税を補助対象とする場合、所轄税務署への届出書や直近2期分の課税売上がわかるもの</t>
    </r>
    <rPh sb="0" eb="2">
      <t>シシュツ</t>
    </rPh>
    <rPh sb="2" eb="4">
      <t>ケイカク</t>
    </rPh>
    <rPh sb="5" eb="7">
      <t>コンキョ</t>
    </rPh>
    <rPh sb="11" eb="13">
      <t>シリョウ</t>
    </rPh>
    <rPh sb="16" eb="19">
      <t>ショウヒゼイ</t>
    </rPh>
    <rPh sb="20" eb="24">
      <t>ホジョタイショウ</t>
    </rPh>
    <rPh sb="27" eb="29">
      <t>バアイ</t>
    </rPh>
    <rPh sb="30" eb="32">
      <t>ショカツ</t>
    </rPh>
    <rPh sb="32" eb="35">
      <t>ゼイムショ</t>
    </rPh>
    <rPh sb="37" eb="40">
      <t>トドケデショ</t>
    </rPh>
    <rPh sb="41" eb="43">
      <t>チョッキン</t>
    </rPh>
    <rPh sb="44" eb="46">
      <t>キブン</t>
    </rPh>
    <rPh sb="47" eb="51">
      <t>カゼイウリアゲ</t>
    </rPh>
    <phoneticPr fontId="1"/>
  </si>
  <si>
    <t>※ No.2 交付申請書およびNo.4 人件費単価計算書は押印されたPDFデータを提出してください。
　（押印は必須としない。押印しない場合、押印不要の社内決裁ルールや社内規定等を提出してください。）</t>
    <rPh sb="7" eb="12">
      <t>コウフシンセイショ</t>
    </rPh>
    <rPh sb="20" eb="28">
      <t>ジンケンヒタンカケイサンショ</t>
    </rPh>
    <rPh sb="29" eb="31">
      <t>オウイン</t>
    </rPh>
    <rPh sb="41" eb="43">
      <t>テイシュツ</t>
    </rPh>
    <rPh sb="53" eb="55">
      <t>オウイン</t>
    </rPh>
    <rPh sb="56" eb="58">
      <t>ヒッス</t>
    </rPh>
    <rPh sb="71" eb="73">
      <t>オウイン</t>
    </rPh>
    <rPh sb="73" eb="75">
      <t>フヨウ</t>
    </rPh>
    <rPh sb="90" eb="92">
      <t>テイシュツ</t>
    </rPh>
    <phoneticPr fontId="1"/>
  </si>
  <si>
    <t>揃える順番</t>
    <rPh sb="0" eb="1">
      <t>ソロ</t>
    </rPh>
    <rPh sb="3" eb="5">
      <t>ジュンバン</t>
    </rPh>
    <phoneticPr fontId="1"/>
  </si>
  <si>
    <t>① 提出資料チェックシート</t>
    <phoneticPr fontId="1"/>
  </si>
  <si>
    <t>② 交付申請書 （様式第１）</t>
    <phoneticPr fontId="1"/>
  </si>
  <si>
    <t>⑦ 専門家一覧 （別添３）</t>
    <phoneticPr fontId="1"/>
  </si>
  <si>
    <t>⑤ 支出計画書 （別添２-２）</t>
    <phoneticPr fontId="1"/>
  </si>
  <si>
    <t>④ 人件費単価計算書 （別添２-１）</t>
    <phoneticPr fontId="1"/>
  </si>
  <si>
    <t>③ 補助事業概要説明書 （別添１）</t>
    <phoneticPr fontId="1"/>
  </si>
  <si>
    <t>⑥ 単価・内規説明シート（別添２-３）</t>
    <phoneticPr fontId="1"/>
  </si>
  <si>
    <t>⑧ 支援対象者（予定）一覧 （別添４）</t>
    <phoneticPr fontId="1"/>
  </si>
  <si>
    <t>⑨ 拠点状況届出書（別添５）</t>
    <phoneticPr fontId="1"/>
  </si>
  <si>
    <t>⑩ 支出計画の根拠がわかる資料</t>
    <phoneticPr fontId="1"/>
  </si>
  <si>
    <t>⑪ 専門家資格証明資料</t>
    <phoneticPr fontId="1"/>
  </si>
  <si>
    <t>⑫ 直近２期分の会計に関する報告書</t>
    <phoneticPr fontId="1"/>
  </si>
  <si>
    <t>⑬ 申請者の機関概要がわかる資料</t>
    <phoneticPr fontId="1"/>
  </si>
  <si>
    <t>⑭ 商業登記簿謄本</t>
    <phoneticPr fontId="1"/>
  </si>
  <si>
    <t>⑮ 定款</t>
    <phoneticPr fontId="1"/>
  </si>
  <si>
    <t>エクセル
シート</t>
    <phoneticPr fontId="1"/>
  </si>
  <si>
    <t>書類のまとめ方と提出方法</t>
    <rPh sb="0" eb="2">
      <t>ショルイ</t>
    </rPh>
    <rPh sb="6" eb="7">
      <t>カタ</t>
    </rPh>
    <rPh sb="8" eb="12">
      <t>テイシュツホウホウ</t>
    </rPh>
    <phoneticPr fontId="1"/>
  </si>
  <si>
    <t>「内規（○○－０００２）第２章第５項
外部謝金について」の謝金単価を適用</t>
    <rPh sb="1" eb="3">
      <t>ナイキ</t>
    </rPh>
    <rPh sb="12" eb="13">
      <t>ダイ</t>
    </rPh>
    <rPh sb="14" eb="15">
      <t>ショウ</t>
    </rPh>
    <rPh sb="15" eb="16">
      <t>ダイ</t>
    </rPh>
    <rPh sb="17" eb="18">
      <t>コウ</t>
    </rPh>
    <rPh sb="19" eb="21">
      <t>ガイブ</t>
    </rPh>
    <rPh sb="21" eb="23">
      <t>シャキン</t>
    </rPh>
    <rPh sb="29" eb="31">
      <t>シャキン</t>
    </rPh>
    <rPh sb="31" eb="33">
      <t>タンカ</t>
    </rPh>
    <rPh sb="34" eb="36">
      <t>テキヨウ</t>
    </rPh>
    <phoneticPr fontId="1"/>
  </si>
  <si>
    <r>
      <t xml:space="preserve">役員報酬額 </t>
    </r>
    <r>
      <rPr>
        <sz val="9"/>
        <color theme="1"/>
        <rFont val="ＭＳ 明朝"/>
        <family val="1"/>
        <charset val="128"/>
      </rPr>
      <t>※役員が従事しない場合や
健保等級適用の場合には記載不要</t>
    </r>
    <rPh sb="0" eb="4">
      <t>ヤクインホウシュウ</t>
    </rPh>
    <rPh sb="4" eb="5">
      <t>ガク</t>
    </rPh>
    <rPh sb="7" eb="9">
      <t>ヤクイン</t>
    </rPh>
    <rPh sb="10" eb="12">
      <t>ジュウジ</t>
    </rPh>
    <rPh sb="15" eb="17">
      <t>バアイ</t>
    </rPh>
    <rPh sb="19" eb="23">
      <t>ケンポトウキュウ</t>
    </rPh>
    <rPh sb="23" eb="25">
      <t>テキヨウ</t>
    </rPh>
    <rPh sb="26" eb="28">
      <t>バアイ</t>
    </rPh>
    <rPh sb="30" eb="32">
      <t>キサイ</t>
    </rPh>
    <rPh sb="32" eb="34">
      <t>フヨウ</t>
    </rPh>
    <phoneticPr fontId="1"/>
  </si>
  <si>
    <t>代表者等名</t>
    <rPh sb="3" eb="4">
      <t>トウ</t>
    </rPh>
    <phoneticPr fontId="5"/>
  </si>
  <si>
    <t>押印は必須としない。
押印する場合は、代表者名又は担当部署責任者の右に、申請者の代表印を捺印して提出すること。
押印しない場合、押印不要の社内決裁ルールや社内規定等を添付のうえ提出すること。</t>
    <rPh sb="0" eb="2">
      <t>オウイン</t>
    </rPh>
    <rPh sb="3" eb="5">
      <t>ヒッス</t>
    </rPh>
    <rPh sb="23" eb="24">
      <t>マタ</t>
    </rPh>
    <rPh sb="25" eb="29">
      <t>タントウブショ</t>
    </rPh>
    <rPh sb="29" eb="32">
      <t>セキニンシャ</t>
    </rPh>
    <rPh sb="64" eb="68">
      <t>オウインフヨウ</t>
    </rPh>
    <phoneticPr fontId="1"/>
  </si>
  <si>
    <t>申請者（法人・団体等）名は「補助事業概要説明書（別添１）」の申請者（法人・団体等）名を自動反映。</t>
    <phoneticPr fontId="1"/>
  </si>
  <si>
    <t>・申請者（法人・団体等）名は「補助事業概要説明書（別添１）」の申請者（法人・団体等）名を自動反映。
・計画支援対象者数、計画支援事業所数、個社未定、未定割合は自動算出のため入力不要。</t>
    <rPh sb="52" eb="54">
      <t>ケイカク</t>
    </rPh>
    <rPh sb="54" eb="60">
      <t>シエンタイショウシャスウ</t>
    </rPh>
    <rPh sb="61" eb="63">
      <t>ケイカク</t>
    </rPh>
    <rPh sb="63" eb="65">
      <t>シエン</t>
    </rPh>
    <rPh sb="65" eb="69">
      <t>ジギョウショスウ</t>
    </rPh>
    <rPh sb="70" eb="74">
      <t>コシャミテイ</t>
    </rPh>
    <rPh sb="75" eb="79">
      <t>ミテイワリアイ</t>
    </rPh>
    <rPh sb="80" eb="84">
      <t>ジドウサンシュツ</t>
    </rPh>
    <rPh sb="87" eb="91">
      <t>ニュウリョクフヨウ</t>
    </rPh>
    <phoneticPr fontId="1"/>
  </si>
  <si>
    <t>住所、法人・団体等名、代表者等名は「補助事業概要説明書（別添１）」の申請者（法人・団体等）名を自動反映。</t>
    <rPh sb="0" eb="2">
      <t>ジュウショ</t>
    </rPh>
    <rPh sb="3" eb="5">
      <t>ホウジン</t>
    </rPh>
    <rPh sb="6" eb="9">
      <t>ダンタイトウ</t>
    </rPh>
    <rPh sb="9" eb="10">
      <t>メイ</t>
    </rPh>
    <rPh sb="11" eb="14">
      <t>ダイヒョウシャ</t>
    </rPh>
    <rPh sb="14" eb="15">
      <t>トウ</t>
    </rPh>
    <rPh sb="15" eb="16">
      <t>メイ</t>
    </rPh>
    <phoneticPr fontId="1"/>
  </si>
  <si>
    <t>申請者（法人・団体等）名は「補助事業概要説明書（別添１）」の申請者（法人・団体等）名を自動反映。</t>
    <rPh sb="0" eb="3">
      <t>シンセイシャ</t>
    </rPh>
    <rPh sb="4" eb="6">
      <t>ホウジン</t>
    </rPh>
    <rPh sb="7" eb="9">
      <t>ダンタイ</t>
    </rPh>
    <rPh sb="9" eb="10">
      <t>トウ</t>
    </rPh>
    <rPh sb="11" eb="12">
      <t>メイ</t>
    </rPh>
    <rPh sb="14" eb="16">
      <t>ホジョ</t>
    </rPh>
    <rPh sb="16" eb="18">
      <t>ジギョウ</t>
    </rPh>
    <rPh sb="18" eb="20">
      <t>ガイヨウ</t>
    </rPh>
    <rPh sb="20" eb="23">
      <t>セツメイショ</t>
    </rPh>
    <rPh sb="24" eb="26">
      <t>ベッテン</t>
    </rPh>
    <rPh sb="30" eb="32">
      <t>シンセイ</t>
    </rPh>
    <rPh sb="32" eb="33">
      <t>シャ</t>
    </rPh>
    <rPh sb="34" eb="36">
      <t>ホウジン</t>
    </rPh>
    <rPh sb="37" eb="39">
      <t>ダンタイ</t>
    </rPh>
    <rPh sb="39" eb="40">
      <t>トウ</t>
    </rPh>
    <rPh sb="41" eb="42">
      <t>メイ</t>
    </rPh>
    <rPh sb="43" eb="45">
      <t>ジドウ</t>
    </rPh>
    <rPh sb="45" eb="47">
      <t>ハンエイ</t>
    </rPh>
    <phoneticPr fontId="1"/>
  </si>
  <si>
    <r>
      <t xml:space="preserve">
職員及び事務補助員を列挙し、それぞれ具体的な役割内容を記載すること。
※担当者名は</t>
    </r>
    <r>
      <rPr>
        <b/>
        <sz val="10"/>
        <color rgb="FFFF0000"/>
        <rFont val="ＭＳ Ｐ明朝"/>
        <family val="1"/>
        <charset val="128"/>
      </rPr>
      <t>全角</t>
    </r>
    <r>
      <rPr>
        <sz val="10"/>
        <rFont val="ＭＳ Ｐ明朝"/>
        <family val="1"/>
        <charset val="128"/>
      </rPr>
      <t>で姓と名の間に</t>
    </r>
    <r>
      <rPr>
        <b/>
        <sz val="10"/>
        <color rgb="FFFF0000"/>
        <rFont val="ＭＳ Ｐ明朝"/>
        <family val="1"/>
        <charset val="128"/>
      </rPr>
      <t>全角のスペース</t>
    </r>
    <r>
      <rPr>
        <sz val="10"/>
        <rFont val="ＭＳ Ｐ明朝"/>
        <family val="1"/>
        <charset val="128"/>
      </rPr>
      <t>を入れること。
（職員とは）
当該組織で雇用され、補助事業に直接従事する者で、自治体、商工会議所、金融機関等の外部支援機関と連携し、中小企業等の省エネ活動を進めるために必要な課題・ニーズの掘り起こしに加えて、その他補助事業を管理運営するにあたって必要な業務全般に従事する者を指す。
（事務補助員とは）
省エネお助け隊の職員の管理運営業務の補助を行う補助員（アルバイト、パート等）。
採用予定で名前が不明な場合は「事務補助員Ａ」等のように記載する。
・役職：ない場合は空欄でも可。</t>
    </r>
    <rPh sb="38" eb="41">
      <t>タントウシャ</t>
    </rPh>
    <rPh sb="287" eb="289">
      <t>ヤクショク</t>
    </rPh>
    <rPh sb="292" eb="294">
      <t>バアイ</t>
    </rPh>
    <rPh sb="295" eb="297">
      <t>クウラン</t>
    </rPh>
    <rPh sb="299" eb="300">
      <t>カ</t>
    </rPh>
    <phoneticPr fontId="1"/>
  </si>
  <si>
    <t>※１ 職員区分が事務補助員の場合、契約書等による時間単価により算出すること。</t>
    <rPh sb="3" eb="7">
      <t>ショクインクブン</t>
    </rPh>
    <rPh sb="8" eb="10">
      <t>ジム</t>
    </rPh>
    <rPh sb="10" eb="13">
      <t>ホジョイン</t>
    </rPh>
    <rPh sb="14" eb="16">
      <t>バアイ</t>
    </rPh>
    <rPh sb="17" eb="20">
      <t>ケイヤクショ</t>
    </rPh>
    <rPh sb="20" eb="21">
      <t>トウ</t>
    </rPh>
    <rPh sb="24" eb="26">
      <t>ジカン</t>
    </rPh>
    <rPh sb="26" eb="28">
      <t>タンカ</t>
    </rPh>
    <rPh sb="31" eb="33">
      <t>サンシュツ</t>
    </rPh>
    <phoneticPr fontId="5"/>
  </si>
  <si>
    <t>■セミナー開催費
・地域ごとに、支出計画を作成すること。
・実施1回ごとの金額を入力すること。
・金額詳細：各経費における金額の計算根拠を記載すること。
　※ セミナー開催費の場合、専門家の謝金・旅費は補助対象外。
・職員旅費はセミナーに従事する人数と旅費単価（往復）を詳細欄に記載し、その合計を金額欄に記載のこと。
例：金額欄：10,000円　　詳細欄：往復2,000円×5人
・その他の費目に計上する際は公募要領P.12をよく確認のうえ、補助対象経費のみを記載すること。
　※経費の内容および計算根拠を金額詳細欄に記載すること。</t>
    <rPh sb="40" eb="42">
      <t>ニュウリョク</t>
    </rPh>
    <rPh sb="240" eb="242">
      <t>ケイヒ</t>
    </rPh>
    <rPh sb="243" eb="245">
      <t>ナイヨウ</t>
    </rPh>
    <rPh sb="248" eb="252">
      <t>ケイサンコンキョ</t>
    </rPh>
    <rPh sb="253" eb="258">
      <t>キンガクショウサイラン</t>
    </rPh>
    <rPh sb="259" eb="261">
      <t>キサイ</t>
    </rPh>
    <phoneticPr fontId="1"/>
  </si>
  <si>
    <r>
      <t>■連絡会開催費
・地域ごとに、支出計画を作成すること。
・実施1回ごとの金額を入力すること。
・金額詳細：各経費における金額の計算根拠を記載すること。
　※ 連絡会の出席に係る外部専門家の謝金は、謝金単価の2分の1以下とする。</t>
    </r>
    <r>
      <rPr>
        <sz val="14"/>
        <color rgb="FFFF0000"/>
        <rFont val="ＭＳ Ｐ明朝"/>
        <family val="1"/>
        <charset val="128"/>
      </rPr>
      <t>（上限4,000円/時）</t>
    </r>
    <r>
      <rPr>
        <sz val="14"/>
        <rFont val="ＭＳ Ｐ明朝"/>
        <family val="1"/>
        <charset val="128"/>
      </rPr>
      <t xml:space="preserve">
・職員旅費は連絡会に従事する人数と旅費単価（往復）を詳細欄に記載し、その合計を金額欄に記載のこと。
例：金額欄：10,000円　　詳細欄：往復2,000円×5人
・その他の費目に計上する際は公募要領P.12をよく確認のうえ、補助対象経費のみを記載すること。
　※経費の内容および計算根拠を金額詳細欄に記載すること。</t>
    </r>
    <rPh sb="39" eb="41">
      <t>ニュウリョク</t>
    </rPh>
    <rPh sb="79" eb="82">
      <t>レンラクカイ</t>
    </rPh>
    <rPh sb="83" eb="85">
      <t>シュッセキ</t>
    </rPh>
    <rPh sb="86" eb="87">
      <t>カカ</t>
    </rPh>
    <rPh sb="88" eb="90">
      <t>ガイブ</t>
    </rPh>
    <rPh sb="98" eb="102">
      <t>シャキンタンカ</t>
    </rPh>
    <rPh sb="104" eb="105">
      <t>ブン</t>
    </rPh>
    <rPh sb="107" eb="109">
      <t>イカ</t>
    </rPh>
    <rPh sb="114" eb="116">
      <t>ジョウゲン</t>
    </rPh>
    <rPh sb="121" eb="122">
      <t>エン</t>
    </rPh>
    <rPh sb="123" eb="124">
      <t>ジ</t>
    </rPh>
    <phoneticPr fontId="1"/>
  </si>
  <si>
    <t>■外部との打ち合わせ
・地域ごとに、支出計画を作成すること。
・実施1回ごとの金額を入力すること。
・金額詳細：各経費における金額の計算根拠を記載すること。
　※ 外部との打ち合わせの場合、専門家の謝金・旅費は補助対象外。
・職員旅費は外部打ち合わせに従事する人数と旅費単価（往復）を詳細欄に記載し、その合計を金額欄に記載のこと。
例：金額欄：2,000円　　詳細欄：往復2,000円×1人
・その他の費目に計上する際は公募要領P.12をよく確認のうえ、補助対象経費のみを記載すること。
　※経費の内容および計算根拠を金額詳細欄に記載すること。</t>
    <rPh sb="42" eb="44">
      <t>ニュウリョク</t>
    </rPh>
    <phoneticPr fontId="1"/>
  </si>
  <si>
    <t>■支援先の掘り起こし
・地域ごとに、支出計画を作成すること。
・実施1回ごとの金額を入力すること。
・金額詳細：各経費における金額の計算根拠を記載すること。
　※ 掘り起こしの場合、専門家の謝金・旅費は補助対象外。
・職員旅費は掘り起こしに従事する人数と旅費単価（往復）を詳細欄に記載し、その合計を金額欄に記載のこと。
例：金額欄：2,000円　　詳細欄：往復2,000円×1人
・その他の費目に計上する際は公募要領P.12をよく確認のうえ、補助対象経費のみを記載すること。
　※経費の内容および計算根拠を金額詳細欄に記載すること。</t>
    <rPh sb="42" eb="44">
      <t>ニュウリョク</t>
    </rPh>
    <phoneticPr fontId="1"/>
  </si>
  <si>
    <t>■その他諸経費
・地域ごとに、支出計画を作成すること。
・金額詳細：各経費における金額の計算根拠を記載すること。
・公募要領P.12をよく確認のうえ、補助対象経費のみを記載すること。</t>
    <phoneticPr fontId="1"/>
  </si>
  <si>
    <t>■省エネ支援事業費：公募要領P.21～24に記載の診断・支援プランごとに支出計画を作成すること。
【診断】
・1名診断・・・支援時間：11.5時間　総額：92,000円（税抜）　
・2名診断・・・支援時間：17.5時間　総額：140,000円（税抜）
【支援】
①工場プラン（製造業300kl以上）・・・支援時間：29時間　総額：232,000円（税抜）
②工場プラン（製造業300kl未満）・・・支援時間：21時間　総額：168,000円（税抜）
③ビル・店舗プラン（製造業以外）・・・支援時間：15時間　総額：120,000円（税抜）
④カスタムプラン・・・支援時間：平均時間を入力　総額：支援時間×謝金単価8,000円（税抜）</t>
    <rPh sb="1" eb="2">
      <t>ショウ</t>
    </rPh>
    <rPh sb="4" eb="9">
      <t>シエンジギョウヒ</t>
    </rPh>
    <rPh sb="10" eb="14">
      <t>コウボヨウリョウ</t>
    </rPh>
    <rPh sb="22" eb="24">
      <t>キサイ</t>
    </rPh>
    <rPh sb="25" eb="27">
      <t>シンダン</t>
    </rPh>
    <rPh sb="28" eb="30">
      <t>シエン</t>
    </rPh>
    <rPh sb="36" eb="40">
      <t>シシュツケイカク</t>
    </rPh>
    <rPh sb="41" eb="43">
      <t>サクセイ</t>
    </rPh>
    <rPh sb="50" eb="52">
      <t>シンダン</t>
    </rPh>
    <rPh sb="56" eb="57">
      <t>メイ</t>
    </rPh>
    <rPh sb="57" eb="59">
      <t>シンダン</t>
    </rPh>
    <rPh sb="62" eb="66">
      <t>シエンジカン</t>
    </rPh>
    <rPh sb="71" eb="73">
      <t>ジカン</t>
    </rPh>
    <rPh sb="74" eb="76">
      <t>ソウガク</t>
    </rPh>
    <rPh sb="83" eb="84">
      <t>エン</t>
    </rPh>
    <rPh sb="85" eb="87">
      <t>ゼイヌキ</t>
    </rPh>
    <rPh sb="92" eb="95">
      <t>メイシンダン</t>
    </rPh>
    <rPh sb="127" eb="129">
      <t>シエン</t>
    </rPh>
    <rPh sb="286" eb="288">
      <t>ヘイキン</t>
    </rPh>
    <rPh sb="288" eb="290">
      <t>ジカン</t>
    </rPh>
    <rPh sb="291" eb="293">
      <t>ニュウリョク</t>
    </rPh>
    <rPh sb="297" eb="301">
      <t>シエンジカン</t>
    </rPh>
    <rPh sb="302" eb="306">
      <t>シャキンタンカ</t>
    </rPh>
    <phoneticPr fontId="1"/>
  </si>
  <si>
    <t>プラン</t>
    <phoneticPr fontId="1"/>
  </si>
  <si>
    <t>電子ファイルは、以下のメールアドレス宛てに送付すること。</t>
    <rPh sb="0" eb="2">
      <t>デンシ</t>
    </rPh>
    <phoneticPr fontId="1"/>
  </si>
  <si>
    <r>
      <t>　【メールアドレス】
　　</t>
    </r>
    <r>
      <rPr>
        <u/>
        <sz val="20"/>
        <color theme="1"/>
        <rFont val="ＭＳ 明朝"/>
        <family val="1"/>
        <charset val="128"/>
      </rPr>
      <t>chiiki-pf@sii.or.jp</t>
    </r>
    <r>
      <rPr>
        <sz val="20"/>
        <color theme="1"/>
        <rFont val="ＭＳ 明朝"/>
        <family val="1"/>
        <charset val="128"/>
      </rPr>
      <t xml:space="preserve">
　【件名】
　（事業者名）【交付申請書】令和４年度　地域プラットフォーム構築事業
　【宛先】
　　一般社団法人 環境共創イニシアチブ　地域プラットフォーム担当 宛 </t>
    </r>
    <phoneticPr fontId="1"/>
  </si>
  <si>
    <r>
      <t xml:space="preserve">専門家との連携・協力体制や専門家のネットワークの内容、専門家の活動計画について記載すること。内部専門家と外部専門家が両方いる場合は、その役割分担についても記載すること。
また、専門家との連携に際して開催予定の連絡会ごとに下記項目を記載すること。
・PF連絡会の開催地域・回数
・目的・概要
・参加予定人数
・開催会場
※WEBでの実施の場合は、具体的にどのような形式で実施予定か詳細を記載すること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R４年度は熱系専門家●名、電気系専門家●名でスタートし、各専門家の得意な業種にあわせてアサイン予定。外部専門家は大手●●会社等のOBが多く、支援日程は支援対象者にあわせて柔軟に対応可能。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
・PF連絡会予定：●●県にて●回実施予定
・目的・概要：●●について共有することで、●●という活動を円滑に進めるため
・参加予定人数：●人
・開催会場：●●本部会議室</t>
    </r>
    <rPh sb="0" eb="3">
      <t>センモンカ</t>
    </rPh>
    <rPh sb="5" eb="7">
      <t>レンケイ</t>
    </rPh>
    <rPh sb="8" eb="10">
      <t>キョウリョク</t>
    </rPh>
    <rPh sb="13" eb="16">
      <t>センモンカ</t>
    </rPh>
    <rPh sb="27" eb="30">
      <t>センモンカ</t>
    </rPh>
    <rPh sb="39" eb="41">
      <t>キサイ</t>
    </rPh>
    <rPh sb="312" eb="313">
      <t>レイ</t>
    </rPh>
    <rPh sb="315" eb="320">
      <t>ナイブセンモンカ</t>
    </rPh>
    <rPh sb="323" eb="324">
      <t>シ</t>
    </rPh>
    <rPh sb="348" eb="349">
      <t>カン</t>
    </rPh>
    <rPh sb="446" eb="449">
      <t>レンラクカイ</t>
    </rPh>
    <rPh sb="449" eb="451">
      <t>ヨテイ</t>
    </rPh>
    <rPh sb="454" eb="455">
      <t>ケン</t>
    </rPh>
    <rPh sb="458" eb="459">
      <t>カイ</t>
    </rPh>
    <rPh sb="459" eb="461">
      <t>ジッシ</t>
    </rPh>
    <rPh sb="461" eb="463">
      <t>ヨテイ</t>
    </rPh>
    <rPh sb="465" eb="467">
      <t>モクテキ</t>
    </rPh>
    <rPh sb="468" eb="470">
      <t>ガイヨウ</t>
    </rPh>
    <rPh sb="477" eb="479">
      <t>キョウユウ</t>
    </rPh>
    <rPh sb="490" eb="492">
      <t>カツドウ</t>
    </rPh>
    <rPh sb="493" eb="495">
      <t>エンカツ</t>
    </rPh>
    <rPh sb="496" eb="497">
      <t>スス</t>
    </rPh>
    <rPh sb="503" eb="509">
      <t>サンカヨテイニンズウ</t>
    </rPh>
    <rPh sb="511" eb="512">
      <t>ニン</t>
    </rPh>
    <rPh sb="514" eb="518">
      <t>カイサイカイジョウ</t>
    </rPh>
    <rPh sb="521" eb="523">
      <t>ホンブ</t>
    </rPh>
    <rPh sb="523" eb="526">
      <t>カイギシツオオテギョウトクイナイブセンモンカタスウザイセキギョウナイブセンモンカカドウホカギョウシュガイブセンモンカチュウシンカツヨウヨテイ</t>
    </rPh>
    <phoneticPr fontId="1"/>
  </si>
  <si>
    <r>
      <t xml:space="preserve">
公募要領P.30記載の審査項目、「C.補助事業の計画の妥当性・有効性」について、確認できるよう記載すること。
継続事業者は、上記過年度の計画と実績に乖離がある場合、その理由と対策について記載すること。
新規事業者は、今年度の支援計画を達成するための施策、根拠について記載すること。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また、令和●年度から金融機関との連携強化を進めており、当該機関にPF事業のチラシを設置し、設備更新の相談があった中小企業にPF事業を紹介いただくよう調整を図っており、●●者が見込まれる。
過年度計画と実績に乖離があった理由と対策の例）
令和３年度は、新型コロナウイルス感染拡大の影響で、支援を予定していた●●業・●●業等から辞退の申し出があり、代わりとなる新たな掘り起こしも厳しい状況であったため計画未達となった。今年度は、情勢を鑑みたアプローチを行い、</t>
    </r>
    <r>
      <rPr>
        <sz val="9"/>
        <rFont val="ＭＳ Ｐ明朝"/>
        <family val="1"/>
        <charset val="128"/>
      </rPr>
      <t>支援先業種として</t>
    </r>
    <r>
      <rPr>
        <sz val="9"/>
        <color theme="1"/>
        <rFont val="ＭＳ Ｐ明朝"/>
        <family val="1"/>
        <charset val="128"/>
      </rPr>
      <t>●●業の支援計画を増やすなど、計画を達成する見込み。</t>
    </r>
    <rPh sb="41" eb="43">
      <t>カクニン</t>
    </rPh>
    <rPh sb="48" eb="50">
      <t>キサイ</t>
    </rPh>
    <rPh sb="89" eb="91">
      <t>タイサク</t>
    </rPh>
    <rPh sb="103" eb="108">
      <t>シンキジギョウシャ</t>
    </rPh>
    <rPh sb="129" eb="131">
      <t>コンキョ</t>
    </rPh>
    <rPh sb="144" eb="146">
      <t>ケイカク</t>
    </rPh>
    <rPh sb="146" eb="148">
      <t>タッセイ</t>
    </rPh>
    <rPh sb="152" eb="154">
      <t>シサク</t>
    </rPh>
    <rPh sb="155" eb="157">
      <t>コンキョ</t>
    </rPh>
    <rPh sb="157" eb="158">
      <t>レイ</t>
    </rPh>
    <rPh sb="162" eb="163">
      <t>ケン</t>
    </rPh>
    <rPh sb="169" eb="171">
      <t>カコ</t>
    </rPh>
    <rPh sb="172" eb="174">
      <t>シエン</t>
    </rPh>
    <rPh sb="175" eb="176">
      <t>ウ</t>
    </rPh>
    <rPh sb="178" eb="180">
      <t>キギョウ</t>
    </rPh>
    <rPh sb="183" eb="185">
      <t>シンキ</t>
    </rPh>
    <rPh sb="186" eb="188">
      <t>キギョウ</t>
    </rPh>
    <rPh sb="189" eb="190">
      <t>スデ</t>
    </rPh>
    <rPh sb="193" eb="194">
      <t>シャ</t>
    </rPh>
    <rPh sb="194" eb="196">
      <t>ショウカイ</t>
    </rPh>
    <rPh sb="202" eb="204">
      <t>シンダン</t>
    </rPh>
    <rPh sb="205" eb="207">
      <t>シエン</t>
    </rPh>
    <rPh sb="208" eb="211">
      <t>コンネンド</t>
    </rPh>
    <rPh sb="211" eb="213">
      <t>ジッシ</t>
    </rPh>
    <rPh sb="215" eb="217">
      <t>ヨテイ</t>
    </rPh>
    <rPh sb="224" eb="225">
      <t>ケン</t>
    </rPh>
    <rPh sb="226" eb="230">
      <t>チュウショウキギョウ</t>
    </rPh>
    <rPh sb="230" eb="231">
      <t>ム</t>
    </rPh>
    <rPh sb="237" eb="239">
      <t>カイサイ</t>
    </rPh>
    <rPh sb="244" eb="246">
      <t>シンキ</t>
    </rPh>
    <rPh sb="247" eb="250">
      <t>モウシコミシャ</t>
    </rPh>
    <rPh sb="252" eb="253">
      <t>シャ</t>
    </rPh>
    <rPh sb="254" eb="255">
      <t>ホ</t>
    </rPh>
    <rPh sb="256" eb="257">
      <t>オ</t>
    </rPh>
    <rPh sb="259" eb="261">
      <t>ヨテイ</t>
    </rPh>
    <rPh sb="266" eb="268">
      <t>レイワ</t>
    </rPh>
    <rPh sb="269" eb="271">
      <t>ネンド</t>
    </rPh>
    <rPh sb="273" eb="277">
      <t>キンユウキカン</t>
    </rPh>
    <rPh sb="279" eb="281">
      <t>レンケイ</t>
    </rPh>
    <rPh sb="281" eb="283">
      <t>キョウカ</t>
    </rPh>
    <rPh sb="284" eb="285">
      <t>スス</t>
    </rPh>
    <rPh sb="290" eb="292">
      <t>トウガイ</t>
    </rPh>
    <rPh sb="292" eb="294">
      <t>キカン</t>
    </rPh>
    <rPh sb="297" eb="299">
      <t>ジギョウ</t>
    </rPh>
    <rPh sb="304" eb="306">
      <t>セッチ</t>
    </rPh>
    <rPh sb="308" eb="312">
      <t>セツビコウシン</t>
    </rPh>
    <rPh sb="313" eb="315">
      <t>ソウダン</t>
    </rPh>
    <rPh sb="319" eb="321">
      <t>チュウショウ</t>
    </rPh>
    <rPh sb="321" eb="323">
      <t>キギョウ</t>
    </rPh>
    <rPh sb="326" eb="328">
      <t>ジギョウ</t>
    </rPh>
    <rPh sb="329" eb="331">
      <t>ショウカイ</t>
    </rPh>
    <rPh sb="337" eb="339">
      <t>チョウセイ</t>
    </rPh>
    <rPh sb="340" eb="341">
      <t>ハカ</t>
    </rPh>
    <rPh sb="348" eb="349">
      <t>シャ</t>
    </rPh>
    <rPh sb="350" eb="352">
      <t>ミコ</t>
    </rPh>
    <rPh sb="358" eb="361">
      <t>カネンド</t>
    </rPh>
    <rPh sb="361" eb="363">
      <t>ケイカク</t>
    </rPh>
    <rPh sb="364" eb="366">
      <t>ジッセキ</t>
    </rPh>
    <rPh sb="367" eb="369">
      <t>カイリ</t>
    </rPh>
    <rPh sb="373" eb="375">
      <t>リユウ</t>
    </rPh>
    <rPh sb="376" eb="378">
      <t>タイサク</t>
    </rPh>
    <rPh sb="379" eb="380">
      <t>レイ</t>
    </rPh>
    <rPh sb="382" eb="384">
      <t>レイワ</t>
    </rPh>
    <rPh sb="385" eb="387">
      <t>ネンド</t>
    </rPh>
    <rPh sb="389" eb="391">
      <t>シンガタ</t>
    </rPh>
    <rPh sb="398" eb="402">
      <t>カンセンカクダイ</t>
    </rPh>
    <rPh sb="403" eb="405">
      <t>エイキョウ</t>
    </rPh>
    <rPh sb="407" eb="409">
      <t>シエン</t>
    </rPh>
    <rPh sb="410" eb="412">
      <t>ヨテイ</t>
    </rPh>
    <rPh sb="418" eb="419">
      <t>ギョウ</t>
    </rPh>
    <rPh sb="422" eb="423">
      <t>ギョウ</t>
    </rPh>
    <rPh sb="423" eb="424">
      <t>トウ</t>
    </rPh>
    <rPh sb="426" eb="428">
      <t>ジタイ</t>
    </rPh>
    <rPh sb="429" eb="430">
      <t>モウ</t>
    </rPh>
    <rPh sb="431" eb="432">
      <t>デ</t>
    </rPh>
    <rPh sb="436" eb="437">
      <t>カ</t>
    </rPh>
    <rPh sb="442" eb="443">
      <t>アラ</t>
    </rPh>
    <rPh sb="445" eb="446">
      <t>ホ</t>
    </rPh>
    <rPh sb="447" eb="448">
      <t>オ</t>
    </rPh>
    <rPh sb="451" eb="452">
      <t>キビ</t>
    </rPh>
    <rPh sb="454" eb="456">
      <t>ジョウキョウ</t>
    </rPh>
    <rPh sb="462" eb="464">
      <t>ケイカク</t>
    </rPh>
    <rPh sb="464" eb="466">
      <t>ミタツ</t>
    </rPh>
    <rPh sb="471" eb="474">
      <t>コンネンド</t>
    </rPh>
    <rPh sb="476" eb="478">
      <t>ジョウセイ</t>
    </rPh>
    <rPh sb="479" eb="480">
      <t>カンガ</t>
    </rPh>
    <rPh sb="488" eb="489">
      <t>オコナ</t>
    </rPh>
    <rPh sb="491" eb="494">
      <t>シエンサキ</t>
    </rPh>
    <rPh sb="501" eb="502">
      <t>ギョウ</t>
    </rPh>
    <rPh sb="503" eb="507">
      <t>シエンケイカク</t>
    </rPh>
    <rPh sb="508" eb="509">
      <t>フ</t>
    </rPh>
    <rPh sb="514" eb="516">
      <t>ケイカク</t>
    </rPh>
    <rPh sb="517" eb="519">
      <t>タッセイ</t>
    </rPh>
    <rPh sb="521" eb="523">
      <t>ミコ</t>
    </rPh>
    <phoneticPr fontId="1"/>
  </si>
  <si>
    <r>
      <t xml:space="preserve">補助事業概要説明書(別添１)から自動反映のため入力不要。
下記項目について確認すること。
・申請日：書類の提出日が記載されているか。
　※公募期間よりも後の日付にならないように注意。
</t>
    </r>
    <r>
      <rPr>
        <sz val="11"/>
        <color rgb="FFFF0000"/>
        <rFont val="ＭＳ 明朝"/>
        <family val="1"/>
        <charset val="128"/>
      </rPr>
      <t>　（入力可能期間：令和４年４月７日～５月１０日）</t>
    </r>
    <r>
      <rPr>
        <sz val="11"/>
        <color theme="1"/>
        <rFont val="ＭＳ 明朝"/>
        <family val="1"/>
        <charset val="128"/>
      </rPr>
      <t xml:space="preserve">
・住所：会社概要等に記載の住所で、郵送物等が届く住所が都道府県から記載されているか。
・申請者名称：会社概要等に記載の名称が記載されているか。
・代表者等名：現在の代表者の【役職】・【氏名】が記載されているか。
</t>
    </r>
    <r>
      <rPr>
        <sz val="11"/>
        <color rgb="FFFF0000"/>
        <rFont val="ＭＳ 明朝"/>
        <family val="1"/>
        <charset val="128"/>
      </rPr>
      <t>・押印する場合は、代表者等名の右に、申請者の代表印を捺印して提出すること。
　押印しない場合、社内決裁ルールや社内規定等を添付のうえ提出すること。</t>
    </r>
    <rPh sb="18" eb="20">
      <t>ハンエイ</t>
    </rPh>
    <rPh sb="23" eb="27">
      <t>ニュウリョクフヨウ</t>
    </rPh>
    <phoneticPr fontId="1"/>
  </si>
  <si>
    <r>
      <t>西暦で、</t>
    </r>
    <r>
      <rPr>
        <b/>
        <sz val="10"/>
        <color rgb="FFFF0000"/>
        <rFont val="ＭＳ Ｐ明朝"/>
        <family val="1"/>
        <charset val="128"/>
      </rPr>
      <t>2022/4/7～2022/5/10</t>
    </r>
    <r>
      <rPr>
        <sz val="10"/>
        <color theme="1"/>
        <rFont val="ＭＳ Ｐ明朝"/>
        <family val="1"/>
        <charset val="128"/>
      </rPr>
      <t>の日付で入力すること。</t>
    </r>
    <rPh sb="0" eb="2">
      <t>セイレキ</t>
    </rPh>
    <rPh sb="23" eb="25">
      <t>ヒヅケ</t>
    </rPh>
    <rPh sb="26" eb="28">
      <t>ニュウリョク</t>
    </rPh>
    <phoneticPr fontId="1"/>
  </si>
  <si>
    <t>再エネ支援に
関する知見等</t>
    <rPh sb="0" eb="1">
      <t>サイ</t>
    </rPh>
    <rPh sb="3" eb="5">
      <t>シエン</t>
    </rPh>
    <rPh sb="7" eb="8">
      <t>カン</t>
    </rPh>
    <rPh sb="10" eb="12">
      <t>チケン</t>
    </rPh>
    <rPh sb="12" eb="13">
      <t>トウ</t>
    </rPh>
    <phoneticPr fontId="1"/>
  </si>
  <si>
    <r>
      <t xml:space="preserve">再エネ支援に関する知見等
または再エネに係る中小企業等の代表的な支援事例
</t>
    </r>
    <r>
      <rPr>
        <b/>
        <sz val="9"/>
        <color rgb="FFFF0000"/>
        <rFont val="ＭＳ Ｐ明朝"/>
        <family val="1"/>
        <charset val="128"/>
      </rPr>
      <t>※自由記載</t>
    </r>
    <rPh sb="16" eb="17">
      <t>サイ</t>
    </rPh>
    <rPh sb="20" eb="21">
      <t>カカ</t>
    </rPh>
    <rPh sb="22" eb="26">
      <t>チュウショウキギョウ</t>
    </rPh>
    <rPh sb="26" eb="27">
      <t>トウ</t>
    </rPh>
    <rPh sb="28" eb="31">
      <t>ダイヒョウテキ</t>
    </rPh>
    <rPh sb="32" eb="36">
      <t>シエンジレイ</t>
    </rPh>
    <rPh sb="38" eb="42">
      <t>ジユウキサイ</t>
    </rPh>
    <phoneticPr fontId="1"/>
  </si>
  <si>
    <t>経営基盤の状況</t>
    <rPh sb="0" eb="2">
      <t>ケイエイ</t>
    </rPh>
    <rPh sb="2" eb="4">
      <t>キバン</t>
    </rPh>
    <rPh sb="5" eb="7">
      <t>ジョウキョウ</t>
    </rPh>
    <phoneticPr fontId="1"/>
  </si>
  <si>
    <r>
      <t xml:space="preserve">①再エネに関する相談や支援に対応可能な場合は、支援実績の有無に関わらずそれらの知見について記載すること。
②再エネに関する支援実績がある場合は、代表的な支援事例について記載すること。
</t>
    </r>
    <r>
      <rPr>
        <sz val="9"/>
        <color theme="1"/>
        <rFont val="ＭＳ Ｐ明朝"/>
        <family val="1"/>
        <charset val="128"/>
      </rPr>
      <t>例）
①知見：中小水力、バイオマス
・中小水力：工場・ビルの循環水、工業用水を利用した発電や農業用水路を活用した発電を検討する際の相談、現地調査（経済性、実効性）の対応が可能である。
・バイオマス：木質バイオマスボイラ導入を検討する際の省エネ・省CO2シミュレーションから、設備導入計画・収支計画の策定支援等への対応が可能である。
②実績：太陽光
自家消費のための太陽光発電設備の導入についての相談に対応した。
日射条件や設置する屋根面積を考慮しながら、設備導入に伴う原油換算削減量や投資回収年数を試算し、太陽光パネルの導入を提案した。</t>
    </r>
    <rPh sb="8" eb="10">
      <t>ソウダン</t>
    </rPh>
    <rPh sb="11" eb="13">
      <t>シエン</t>
    </rPh>
    <rPh sb="14" eb="18">
      <t>タイオウカノウ</t>
    </rPh>
    <rPh sb="39" eb="41">
      <t>チケン</t>
    </rPh>
    <rPh sb="261" eb="263">
      <t>ジッセキ</t>
    </rPh>
    <rPh sb="264" eb="267">
      <t>タイヨウコウ</t>
    </rPh>
    <rPh sb="268" eb="272">
      <t>ジカショウヒ</t>
    </rPh>
    <rPh sb="276" eb="279">
      <t>タイヨウコウ</t>
    </rPh>
    <rPh sb="279" eb="283">
      <t>ハツデンセツビ</t>
    </rPh>
    <rPh sb="284" eb="286">
      <t>ドウニュウ</t>
    </rPh>
    <rPh sb="291" eb="293">
      <t>ソウダン</t>
    </rPh>
    <rPh sb="294" eb="296">
      <t>タイオウ</t>
    </rPh>
    <rPh sb="347" eb="350">
      <t>タイヨウコウ</t>
    </rPh>
    <rPh sb="354" eb="356">
      <t>ドウニュウ</t>
    </rPh>
    <rPh sb="357" eb="359">
      <t>テイアン</t>
    </rPh>
    <phoneticPr fontId="1"/>
  </si>
  <si>
    <t>　中小企業等に対するエネルギー利用最適化推進事業費補助金（地域プラットフォーム構築事業）交付規程（ＳＩＩ－ＢＮＡ２２０－０１－２２０４０１－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に対するエネルギー利用最適化推進事業費補助金交付要綱（２０２１０１２５財資第２号）及び交付規程の定めるところに従うことを承知の上、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</si>
</sst>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quot;合計： &quot;#,##0;[Red]\-#,##0"/>
    <numFmt numFmtId="179" formatCode="0.000"/>
    <numFmt numFmtId="180" formatCode="0.0%"/>
    <numFmt numFmtId="181" formatCode="[$]ggge&quot;年&quot;m&quot;月&quot;d&quot;日&quot;;@" x16r2:formatCode16="[$-ja-JP-x-gannen]ggge&quot;年&quot;m&quot;月&quot;d&quot;日&quot;;@"/>
  </numFmts>
  <fonts count="1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sz val="16"/>
      <name val="ＭＳ 明朝"/>
      <family val="1"/>
      <charset val="128"/>
    </font>
    <font>
      <sz val="14"/>
      <name val="ＭＳ 明朝"/>
      <family val="1"/>
      <charset val="128"/>
    </font>
    <font>
      <sz val="12"/>
      <name val="ＭＳ 明朝"/>
      <family val="1"/>
      <charset val="128"/>
    </font>
    <font>
      <b/>
      <sz val="22"/>
      <name val="ＭＳ 明朝"/>
      <family val="1"/>
      <charset val="128"/>
    </font>
    <font>
      <sz val="22"/>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sz val="10"/>
      <color theme="1"/>
      <name val="Century"/>
      <family val="1"/>
    </font>
    <font>
      <sz val="11"/>
      <name val="ＭＳ Ｐゴシック"/>
      <family val="3"/>
      <charset val="128"/>
      <scheme val="minor"/>
    </font>
    <font>
      <sz val="9"/>
      <color theme="1"/>
      <name val="ＭＳ Ｐ明朝"/>
      <family val="1"/>
      <charset val="128"/>
    </font>
    <font>
      <sz val="12"/>
      <color theme="0"/>
      <name val="ＭＳ 明朝"/>
      <family val="1"/>
      <charset val="128"/>
    </font>
    <font>
      <sz val="14"/>
      <color theme="1"/>
      <name val="ＭＳ Ｐ明朝"/>
      <family val="1"/>
      <charset val="128"/>
    </font>
    <font>
      <sz val="14"/>
      <color theme="1"/>
      <name val="Arial"/>
      <family val="2"/>
    </font>
    <font>
      <sz val="11"/>
      <color theme="1"/>
      <name val="Arial"/>
      <family val="2"/>
    </font>
    <font>
      <sz val="10"/>
      <color theme="1"/>
      <name val="Arial"/>
      <family val="2"/>
    </font>
    <font>
      <vertAlign val="superscript"/>
      <sz val="12"/>
      <name val="ＭＳ Ｐ明朝"/>
      <family val="1"/>
      <charset val="128"/>
    </font>
    <font>
      <vertAlign val="superscript"/>
      <sz val="12"/>
      <name val="ＭＳ 明朝"/>
      <family val="1"/>
      <charset val="128"/>
    </font>
    <font>
      <sz val="12"/>
      <color theme="1"/>
      <name val="ＭＳ Ｐ明朝"/>
      <family val="1"/>
      <charset val="128"/>
    </font>
    <font>
      <b/>
      <sz val="11"/>
      <color theme="1"/>
      <name val="ＭＳ Ｐ明朝"/>
      <family val="1"/>
      <charset val="128"/>
    </font>
    <font>
      <sz val="11"/>
      <name val="ＭＳ Ｐ明朝"/>
      <family val="1"/>
      <charset val="128"/>
    </font>
    <font>
      <b/>
      <sz val="22"/>
      <name val="ＭＳ Ｐ明朝"/>
      <family val="1"/>
      <charset val="128"/>
    </font>
    <font>
      <b/>
      <sz val="18"/>
      <color rgb="FFFF0000"/>
      <name val="ＭＳ Ｐ明朝"/>
      <family val="1"/>
      <charset val="128"/>
    </font>
    <font>
      <b/>
      <sz val="20"/>
      <name val="ＭＳ Ｐ明朝"/>
      <family val="1"/>
      <charset val="128"/>
    </font>
    <font>
      <sz val="14"/>
      <name val="ＭＳ Ｐ明朝"/>
      <family val="1"/>
      <charset val="128"/>
    </font>
    <font>
      <b/>
      <sz val="14"/>
      <color theme="1"/>
      <name val="ＭＳ Ｐ明朝"/>
      <family val="1"/>
      <charset val="128"/>
    </font>
    <font>
      <b/>
      <sz val="16"/>
      <color rgb="FFFF0000"/>
      <name val="ＭＳ Ｐ明朝"/>
      <family val="1"/>
      <charset val="128"/>
    </font>
    <font>
      <sz val="18"/>
      <name val="ＭＳ Ｐ明朝"/>
      <family val="1"/>
      <charset val="128"/>
    </font>
    <font>
      <sz val="14"/>
      <color rgb="FFFF0000"/>
      <name val="ＭＳ Ｐ明朝"/>
      <family val="1"/>
      <charset val="128"/>
    </font>
    <font>
      <sz val="10"/>
      <color theme="0" tint="-0.34998626667073579"/>
      <name val="ＭＳ Ｐ明朝"/>
      <family val="1"/>
      <charset val="128"/>
    </font>
    <font>
      <b/>
      <sz val="20"/>
      <color theme="1"/>
      <name val="ＭＳ Ｐ明朝"/>
      <family val="1"/>
      <charset val="128"/>
    </font>
    <font>
      <sz val="7"/>
      <color theme="1"/>
      <name val="ＭＳ Ｐ明朝"/>
      <family val="1"/>
      <charset val="128"/>
    </font>
    <font>
      <b/>
      <sz val="18"/>
      <color theme="1"/>
      <name val="ＭＳ Ｐ明朝"/>
      <family val="1"/>
      <charset val="128"/>
    </font>
    <font>
      <b/>
      <sz val="14"/>
      <color rgb="FFFF0000"/>
      <name val="ＭＳ Ｐ明朝"/>
      <family val="1"/>
      <charset val="128"/>
    </font>
    <font>
      <sz val="11"/>
      <color rgb="FFFF0000"/>
      <name val="ＭＳ Ｐ明朝"/>
      <family val="1"/>
      <charset val="128"/>
    </font>
    <font>
      <sz val="11"/>
      <color indexed="8"/>
      <name val="ＭＳ Ｐ明朝"/>
      <family val="1"/>
      <charset val="128"/>
    </font>
    <font>
      <sz val="16"/>
      <color indexed="8"/>
      <name val="ＭＳ Ｐ明朝"/>
      <family val="1"/>
      <charset val="128"/>
    </font>
    <font>
      <sz val="16"/>
      <name val="ＭＳ Ｐ明朝"/>
      <family val="1"/>
      <charset val="128"/>
    </font>
    <font>
      <sz val="14"/>
      <color indexed="8"/>
      <name val="ＭＳ Ｐ明朝"/>
      <family val="1"/>
      <charset val="128"/>
    </font>
    <font>
      <sz val="12"/>
      <color indexed="8"/>
      <name val="ＭＳ Ｐ明朝"/>
      <family val="1"/>
      <charset val="128"/>
    </font>
    <font>
      <b/>
      <sz val="18"/>
      <name val="ＭＳ Ｐ明朝"/>
      <family val="1"/>
      <charset val="128"/>
    </font>
    <font>
      <b/>
      <sz val="11"/>
      <color rgb="FFFF0000"/>
      <name val="ＭＳ Ｐ明朝"/>
      <family val="1"/>
      <charset val="128"/>
    </font>
    <font>
      <u/>
      <sz val="18"/>
      <name val="ＭＳ 明朝"/>
      <family val="1"/>
      <charset val="128"/>
    </font>
    <font>
      <sz val="14"/>
      <color theme="0"/>
      <name val="ＭＳ Ｐ明朝"/>
      <family val="1"/>
      <charset val="128"/>
    </font>
    <font>
      <sz val="9"/>
      <name val="ＭＳ Ｐ明朝"/>
      <family val="1"/>
      <charset val="128"/>
    </font>
    <font>
      <sz val="10"/>
      <color theme="0"/>
      <name val="ＭＳ Ｐ明朝"/>
      <family val="1"/>
      <charset val="128"/>
    </font>
    <font>
      <b/>
      <sz val="11"/>
      <color rgb="FFFF0000"/>
      <name val="ＭＳ Ｐゴシック"/>
      <family val="3"/>
      <charset val="128"/>
      <scheme val="minor"/>
    </font>
    <font>
      <b/>
      <sz val="12"/>
      <color rgb="FFFF0000"/>
      <name val="ＭＳ Ｐ明朝"/>
      <family val="1"/>
      <charset val="128"/>
    </font>
    <font>
      <b/>
      <sz val="12"/>
      <color rgb="FFFF0000"/>
      <name val="ＭＳ 明朝"/>
      <family val="1"/>
      <charset val="128"/>
    </font>
    <font>
      <sz val="11"/>
      <color theme="0"/>
      <name val="ＭＳ Ｐ明朝"/>
      <family val="1"/>
      <charset val="128"/>
    </font>
    <font>
      <sz val="10"/>
      <color theme="2"/>
      <name val="ＭＳ 明朝"/>
      <family val="1"/>
      <charset val="128"/>
    </font>
    <font>
      <sz val="12"/>
      <color rgb="FFFF0000"/>
      <name val="ＭＳ 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2"/>
      <charset val="128"/>
      <scheme val="minor"/>
    </font>
    <font>
      <u/>
      <sz val="12"/>
      <color theme="0"/>
      <name val="ＭＳ Ｐゴシック"/>
      <family val="2"/>
      <charset val="128"/>
      <scheme val="minor"/>
    </font>
    <font>
      <u/>
      <sz val="20"/>
      <color theme="0"/>
      <name val="ＭＳ Ｐゴシック"/>
      <family val="2"/>
      <charset val="128"/>
      <scheme val="minor"/>
    </font>
    <font>
      <u/>
      <sz val="18"/>
      <color theme="0"/>
      <name val="ＭＳ Ｐゴシック"/>
      <family val="3"/>
      <charset val="128"/>
      <scheme val="minor"/>
    </font>
    <font>
      <b/>
      <u/>
      <sz val="14"/>
      <color theme="1"/>
      <name val="ＭＳ Ｐ明朝"/>
      <family val="1"/>
      <charset val="128"/>
    </font>
    <font>
      <sz val="11"/>
      <color rgb="FFFF0000"/>
      <name val="ＭＳ 明朝"/>
      <family val="1"/>
      <charset val="128"/>
    </font>
    <font>
      <sz val="20"/>
      <color theme="1"/>
      <name val="ＭＳ 明朝"/>
      <family val="1"/>
      <charset val="128"/>
    </font>
    <font>
      <sz val="6"/>
      <color theme="1"/>
      <name val="ＭＳ 明朝"/>
      <family val="1"/>
      <charset val="128"/>
    </font>
    <font>
      <sz val="11"/>
      <color theme="0" tint="-0.34998626667073579"/>
      <name val="ＭＳ Ｐ明朝"/>
      <family val="1"/>
      <charset val="128"/>
    </font>
    <font>
      <sz val="9"/>
      <color theme="0" tint="-0.34998626667073579"/>
      <name val="ＭＳ Ｐ明朝"/>
      <family val="1"/>
      <charset val="128"/>
    </font>
    <font>
      <sz val="16"/>
      <color theme="1"/>
      <name val="ＭＳ 明朝"/>
      <family val="1"/>
      <charset val="128"/>
    </font>
    <font>
      <b/>
      <sz val="12"/>
      <color theme="1"/>
      <name val="ＭＳ Ｐ明朝"/>
      <family val="1"/>
      <charset val="128"/>
    </font>
    <font>
      <u/>
      <sz val="11"/>
      <color theme="0"/>
      <name val="ＭＳ Ｐ明朝"/>
      <family val="1"/>
      <charset val="128"/>
    </font>
    <font>
      <b/>
      <sz val="11"/>
      <color theme="0"/>
      <name val="ＭＳ Ｐ明朝"/>
      <family val="1"/>
      <charset val="128"/>
    </font>
    <font>
      <sz val="18"/>
      <color theme="0"/>
      <name val="ＭＳ Ｐ明朝"/>
      <family val="1"/>
      <charset val="128"/>
    </font>
    <font>
      <sz val="10"/>
      <color indexed="8"/>
      <name val="ＭＳ Ｐ明朝"/>
      <family val="1"/>
      <charset val="128"/>
    </font>
    <font>
      <b/>
      <sz val="10"/>
      <color rgb="FFFF0000"/>
      <name val="ＭＳ 明朝"/>
      <family val="1"/>
      <charset val="128"/>
    </font>
    <font>
      <sz val="12"/>
      <color theme="0"/>
      <name val="ＭＳ Ｐ明朝"/>
      <family val="1"/>
      <charset val="128"/>
    </font>
    <font>
      <sz val="14"/>
      <color theme="0" tint="-0.34998626667073579"/>
      <name val="ＭＳ Ｐ明朝"/>
      <family val="1"/>
      <charset val="128"/>
    </font>
    <font>
      <b/>
      <sz val="20"/>
      <color rgb="FFFF0000"/>
      <name val="ＭＳ Ｐ明朝"/>
      <family val="1"/>
      <charset val="128"/>
    </font>
    <font>
      <b/>
      <u/>
      <sz val="14"/>
      <name val="ＭＳ Ｐ明朝"/>
      <family val="1"/>
      <charset val="128"/>
    </font>
    <font>
      <b/>
      <sz val="11"/>
      <name val="ＭＳ Ｐ明朝"/>
      <family val="1"/>
      <charset val="128"/>
    </font>
    <font>
      <sz val="14"/>
      <name val="Arial"/>
      <family val="2"/>
    </font>
    <font>
      <sz val="11"/>
      <color rgb="FF00B050"/>
      <name val="ＭＳ Ｐ明朝"/>
      <family val="1"/>
      <charset val="128"/>
    </font>
    <font>
      <sz val="10"/>
      <color rgb="FFFF0000"/>
      <name val="ＭＳ Ｐ明朝"/>
      <family val="1"/>
      <charset val="128"/>
    </font>
    <font>
      <sz val="16"/>
      <color theme="1"/>
      <name val="ＭＳ Ｐ明朝"/>
      <family val="1"/>
      <charset val="128"/>
    </font>
    <font>
      <b/>
      <sz val="11"/>
      <color rgb="FFFF0000"/>
      <name val="ＭＳ 明朝"/>
      <family val="1"/>
      <charset val="128"/>
    </font>
    <font>
      <sz val="9"/>
      <color theme="0" tint="-4.9989318521683403E-2"/>
      <name val="ＭＳ Ｐ明朝"/>
      <family val="1"/>
      <charset val="128"/>
    </font>
    <font>
      <sz val="10"/>
      <color theme="0" tint="-4.9989318521683403E-2"/>
      <name val="ＭＳ Ｐ明朝"/>
      <family val="1"/>
      <charset val="128"/>
    </font>
    <font>
      <sz val="10"/>
      <color theme="0" tint="-4.9989318521683403E-2"/>
      <name val="ＭＳ 明朝"/>
      <family val="1"/>
      <charset val="128"/>
    </font>
    <font>
      <sz val="11"/>
      <color theme="0" tint="-4.9989318521683403E-2"/>
      <name val="ＭＳ Ｐ明朝"/>
      <family val="1"/>
      <charset val="128"/>
    </font>
    <font>
      <sz val="14"/>
      <color theme="0" tint="-4.9989318521683403E-2"/>
      <name val="ＭＳ Ｐ明朝"/>
      <family val="1"/>
      <charset val="128"/>
    </font>
    <font>
      <vertAlign val="superscript"/>
      <sz val="12"/>
      <color theme="1"/>
      <name val="ＭＳ 明朝"/>
      <family val="1"/>
      <charset val="128"/>
    </font>
    <font>
      <b/>
      <sz val="9"/>
      <color rgb="FFFF0000"/>
      <name val="ＭＳ Ｐ明朝"/>
      <family val="1"/>
      <charset val="128"/>
    </font>
    <font>
      <sz val="8"/>
      <color theme="1"/>
      <name val="ＭＳ Ｐ明朝"/>
      <family val="1"/>
      <charset val="128"/>
    </font>
    <font>
      <sz val="10"/>
      <color rgb="FF0000CC"/>
      <name val="ＭＳ Ｐ明朝"/>
      <family val="1"/>
      <charset val="128"/>
    </font>
    <font>
      <b/>
      <sz val="28"/>
      <name val="ＭＳ Ｐ明朝"/>
      <family val="1"/>
      <charset val="128"/>
    </font>
    <font>
      <sz val="14"/>
      <color theme="0"/>
      <name val="ＭＳ 明朝"/>
      <family val="1"/>
      <charset val="128"/>
    </font>
    <font>
      <sz val="12"/>
      <color rgb="FFFF0000"/>
      <name val="ＭＳ Ｐ明朝"/>
      <family val="1"/>
      <charset val="128"/>
    </font>
    <font>
      <sz val="14"/>
      <color theme="0" tint="-0.34998626667073579"/>
      <name val="ＭＳ 明朝"/>
      <family val="1"/>
      <charset val="128"/>
    </font>
    <font>
      <sz val="9"/>
      <color theme="1"/>
      <name val="ＭＳ 明朝"/>
      <family val="1"/>
      <charset val="128"/>
    </font>
    <font>
      <b/>
      <sz val="24"/>
      <color theme="1"/>
      <name val="ＭＳ Ｐ明朝"/>
      <family val="1"/>
      <charset val="128"/>
    </font>
    <font>
      <b/>
      <sz val="20"/>
      <color rgb="FF000000"/>
      <name val="ＭＳ 明朝"/>
      <family val="1"/>
      <charset val="128"/>
    </font>
    <font>
      <b/>
      <sz val="18"/>
      <color theme="1"/>
      <name val="ＭＳ 明朝"/>
      <family val="1"/>
      <charset val="128"/>
    </font>
    <font>
      <u/>
      <sz val="20"/>
      <color theme="1"/>
      <name val="ＭＳ 明朝"/>
      <family val="1"/>
      <charset val="128"/>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rgb="FFFFFFEB"/>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1" tint="0.34998626667073579"/>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hair">
        <color auto="1"/>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thin">
        <color theme="0"/>
      </top>
      <bottom style="thin">
        <color theme="0"/>
      </bottom>
      <diagonal/>
    </border>
    <border>
      <left style="hair">
        <color theme="0" tint="-0.499984740745262"/>
      </left>
      <right/>
      <top style="thin">
        <color theme="0" tint="-0.499984740745262"/>
      </top>
      <bottom style="hair">
        <color theme="0"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indexed="64"/>
      </left>
      <right style="thin">
        <color indexed="64"/>
      </right>
      <top style="double">
        <color indexed="64"/>
      </top>
      <bottom/>
      <diagonal/>
    </border>
    <border>
      <left style="thin">
        <color auto="1"/>
      </left>
      <right style="hair">
        <color auto="1"/>
      </right>
      <top style="hair">
        <color auto="1"/>
      </top>
      <bottom style="thin">
        <color auto="1"/>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style="thin">
        <color theme="1" tint="0.34998626667073579"/>
      </left>
      <right style="thin">
        <color theme="1" tint="0.34998626667073579"/>
      </right>
      <top/>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double">
        <color theme="1" tint="0.34998626667073579"/>
      </top>
      <bottom style="thin">
        <color theme="1" tint="0.34998626667073579"/>
      </bottom>
      <diagonal/>
    </border>
    <border>
      <left/>
      <right style="thin">
        <color theme="1" tint="0.34998626667073579"/>
      </right>
      <top style="double">
        <color theme="1" tint="0.34998626667073579"/>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style="thin">
        <color indexed="64"/>
      </right>
      <top style="thin">
        <color indexed="64"/>
      </top>
      <bottom style="hair">
        <color theme="1" tint="0.34998626667073579"/>
      </bottom>
      <diagonal/>
    </border>
    <border>
      <left style="thin">
        <color theme="1" tint="0.34998626667073579"/>
      </left>
      <right style="thin">
        <color indexed="64"/>
      </right>
      <top style="hair">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indexed="64"/>
      </bottom>
      <diagonal/>
    </border>
    <border>
      <left style="hair">
        <color theme="1" tint="0.34998626667073579"/>
      </left>
      <right style="thin">
        <color indexed="64"/>
      </right>
      <top style="thin">
        <color theme="1" tint="0.34998626667073579"/>
      </top>
      <bottom style="thin">
        <color indexed="64"/>
      </bottom>
      <diagonal/>
    </border>
    <border>
      <left style="thin">
        <color theme="1" tint="0.34998626667073579"/>
      </left>
      <right/>
      <top style="double">
        <color theme="1" tint="0.34998626667073579"/>
      </top>
      <bottom style="thin">
        <color theme="1" tint="0.34998626667073579"/>
      </bottom>
      <diagonal/>
    </border>
    <border>
      <left/>
      <right/>
      <top style="double">
        <color theme="1" tint="0.34998626667073579"/>
      </top>
      <bottom style="thin">
        <color theme="1" tint="0.34998626667073579"/>
      </bottom>
      <diagonal/>
    </border>
    <border>
      <left style="thin">
        <color indexed="64"/>
      </left>
      <right style="hair">
        <color theme="1" tint="0.34998626667073579"/>
      </right>
      <top style="thin">
        <color indexed="64"/>
      </top>
      <bottom/>
      <diagonal/>
    </border>
    <border>
      <left style="thin">
        <color indexed="64"/>
      </left>
      <right style="hair">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theme="1" tint="0.34998626667073579"/>
      </top>
      <bottom style="hair">
        <color theme="1" tint="0.34998626667073579"/>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hair">
        <color theme="1" tint="0.34998626667073579"/>
      </right>
      <top/>
      <bottom/>
      <diagonal/>
    </border>
    <border>
      <left style="hair">
        <color theme="1" tint="0.34998626667073579"/>
      </left>
      <right style="thin">
        <color theme="1" tint="0.34998626667073579"/>
      </right>
      <top/>
      <bottom/>
      <diagonal/>
    </border>
    <border>
      <left style="hair">
        <color theme="1" tint="0.34998626667073579"/>
      </left>
      <right style="thin">
        <color theme="1" tint="0.34998626667073579"/>
      </right>
      <top style="thin">
        <color indexed="64"/>
      </top>
      <bottom style="hair">
        <color theme="1" tint="0.34998626667073579"/>
      </bottom>
      <diagonal/>
    </border>
    <border>
      <left style="thin">
        <color indexed="64"/>
      </left>
      <right/>
      <top style="hair">
        <color theme="1" tint="0.34998626667073579"/>
      </top>
      <bottom style="thin">
        <color indexed="64"/>
      </bottom>
      <diagonal/>
    </border>
    <border>
      <left/>
      <right style="thin">
        <color theme="1" tint="0.34998626667073579"/>
      </right>
      <top style="hair">
        <color theme="1" tint="0.34998626667073579"/>
      </top>
      <bottom style="thin">
        <color indexed="64"/>
      </bottom>
      <diagonal/>
    </border>
    <border>
      <left style="thin">
        <color theme="1" tint="0.34998626667073579"/>
      </left>
      <right style="thin">
        <color indexed="64"/>
      </right>
      <top style="hair">
        <color theme="1" tint="0.34998626667073579"/>
      </top>
      <bottom style="thin">
        <color indexed="64"/>
      </bottom>
      <diagonal/>
    </border>
    <border>
      <left style="medium">
        <color indexed="64"/>
      </left>
      <right style="hair">
        <color indexed="64"/>
      </right>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hair">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9">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8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66">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0" applyFont="1" applyProtection="1">
      <alignment vertical="center"/>
    </xf>
    <xf numFmtId="0" fontId="6" fillId="0" borderId="0" xfId="0" applyFont="1" applyBorder="1" applyAlignment="1" applyProtection="1">
      <alignment wrapText="1"/>
    </xf>
    <xf numFmtId="0" fontId="12" fillId="0" borderId="0" xfId="0" applyFont="1" applyBorder="1" applyAlignment="1" applyProtection="1">
      <alignment horizontal="right" vertical="center" wrapText="1"/>
    </xf>
    <xf numFmtId="0" fontId="10" fillId="0" borderId="0" xfId="0" applyFont="1" applyBorder="1" applyAlignment="1" applyProtection="1">
      <alignment horizontal="right" vertical="center" indent="1"/>
    </xf>
    <xf numFmtId="0" fontId="13" fillId="0" borderId="0" xfId="0" applyFont="1" applyAlignment="1" applyProtection="1"/>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15" fillId="0" borderId="0" xfId="0" applyFont="1" applyProtection="1">
      <alignment vertical="center"/>
    </xf>
    <xf numFmtId="0" fontId="6" fillId="0" borderId="1" xfId="0" applyFont="1" applyBorder="1" applyAlignment="1" applyProtection="1">
      <alignment vertical="center" wrapText="1"/>
      <protection locked="0"/>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0" borderId="0" xfId="2" applyFont="1" applyFill="1" applyProtection="1">
      <alignment vertical="center"/>
    </xf>
    <xf numFmtId="0" fontId="19" fillId="0" borderId="0" xfId="2" applyFont="1" applyAlignment="1" applyProtection="1">
      <alignment horizontal="left" vertical="center"/>
    </xf>
    <xf numFmtId="0" fontId="20" fillId="0" borderId="0" xfId="2" applyFont="1" applyAlignment="1" applyProtection="1">
      <alignment horizontal="right" vertical="top"/>
    </xf>
    <xf numFmtId="0" fontId="19" fillId="0" borderId="0" xfId="2" applyFont="1" applyAlignment="1" applyProtection="1">
      <alignment horizontal="right" vertical="center" indent="1"/>
    </xf>
    <xf numFmtId="0" fontId="18" fillId="0" borderId="0" xfId="2" applyFont="1" applyAlignment="1" applyProtection="1">
      <alignment horizontal="right" vertical="center" indent="1"/>
    </xf>
    <xf numFmtId="0" fontId="8" fillId="0" borderId="0" xfId="2" applyFont="1" applyAlignment="1" applyProtection="1">
      <alignment horizontal="right"/>
    </xf>
    <xf numFmtId="0" fontId="8" fillId="0" borderId="0" xfId="2" applyFont="1" applyBorder="1" applyProtection="1">
      <alignment vertical="center"/>
    </xf>
    <xf numFmtId="0" fontId="20" fillId="0" borderId="0" xfId="2" applyFont="1" applyProtection="1">
      <alignment vertical="center"/>
    </xf>
    <xf numFmtId="0" fontId="8" fillId="0" borderId="0" xfId="2" applyFont="1" applyAlignment="1" applyProtection="1">
      <alignment horizontal="left" vertical="center" wrapText="1"/>
    </xf>
    <xf numFmtId="0" fontId="19" fillId="0" borderId="0" xfId="2" applyFont="1" applyProtection="1">
      <alignment vertical="center"/>
    </xf>
    <xf numFmtId="0" fontId="19" fillId="0" borderId="0" xfId="2" applyFont="1" applyAlignment="1" applyProtection="1"/>
    <xf numFmtId="0" fontId="8" fillId="0" borderId="0" xfId="2" applyFont="1" applyFill="1" applyAlignment="1" applyProtection="1"/>
    <xf numFmtId="0" fontId="23" fillId="0" borderId="0" xfId="2" applyFont="1" applyProtection="1">
      <alignment vertical="center"/>
    </xf>
    <xf numFmtId="0" fontId="6" fillId="0" borderId="0" xfId="0" applyFont="1" applyBorder="1" applyAlignment="1" applyProtection="1">
      <alignment horizontal="center" wrapText="1"/>
    </xf>
    <xf numFmtId="0" fontId="26" fillId="0" borderId="26"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31" fillId="0" borderId="0" xfId="0" applyFont="1" applyAlignment="1" applyProtection="1"/>
    <xf numFmtId="0" fontId="14" fillId="3" borderId="0" xfId="0" applyFont="1" applyFill="1" applyAlignment="1" applyProtection="1">
      <alignment horizontal="right" vertical="center"/>
    </xf>
    <xf numFmtId="0" fontId="12" fillId="3" borderId="0" xfId="0" applyFont="1" applyFill="1" applyProtection="1">
      <alignment vertical="center"/>
    </xf>
    <xf numFmtId="0" fontId="16" fillId="3" borderId="0" xfId="0" applyFont="1" applyFill="1" applyAlignment="1" applyProtection="1">
      <alignment horizontal="right" vertical="center"/>
    </xf>
    <xf numFmtId="0" fontId="16" fillId="0" borderId="0"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16" fillId="0" borderId="0" xfId="0" applyFont="1" applyAlignment="1" applyProtection="1">
      <alignment horizontal="left" vertical="center"/>
    </xf>
    <xf numFmtId="0" fontId="36" fillId="0" borderId="0" xfId="0" applyFont="1" applyAlignment="1" applyProtection="1">
      <alignment horizontal="left" vertical="center"/>
    </xf>
    <xf numFmtId="0" fontId="0" fillId="0" borderId="0" xfId="0" applyFont="1" applyAlignment="1" applyProtection="1">
      <alignment horizontal="center" vertical="center"/>
    </xf>
    <xf numFmtId="0" fontId="32" fillId="0" borderId="15"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9" fillId="0" borderId="0" xfId="0" applyFont="1" applyProtection="1">
      <alignment vertical="center"/>
    </xf>
    <xf numFmtId="0" fontId="0" fillId="3" borderId="0" xfId="0" applyFont="1" applyFill="1" applyAlignment="1" applyProtection="1">
      <alignment horizontal="left" vertical="center"/>
    </xf>
    <xf numFmtId="0" fontId="17" fillId="4" borderId="1" xfId="0" applyFont="1" applyFill="1" applyBorder="1" applyProtection="1">
      <alignment vertical="center"/>
    </xf>
    <xf numFmtId="0" fontId="37" fillId="0" borderId="0" xfId="2" applyFont="1" applyAlignment="1">
      <alignment horizontal="center" vertical="center"/>
    </xf>
    <xf numFmtId="0" fontId="37" fillId="0" borderId="0" xfId="2" applyFont="1">
      <alignment vertical="center"/>
    </xf>
    <xf numFmtId="38" fontId="37" fillId="0" borderId="0" xfId="3" applyFont="1">
      <alignment vertical="center"/>
    </xf>
    <xf numFmtId="0" fontId="12" fillId="0" borderId="0" xfId="0" applyFont="1" applyProtection="1">
      <alignment vertical="center"/>
    </xf>
    <xf numFmtId="0" fontId="8" fillId="0" borderId="0" xfId="2" applyFont="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34" fillId="0" borderId="0" xfId="2" applyFont="1" applyAlignment="1" applyProtection="1">
      <alignment vertical="center" wrapText="1"/>
    </xf>
    <xf numFmtId="0" fontId="34" fillId="0" borderId="0" xfId="2" applyFont="1" applyProtection="1">
      <alignment vertical="center"/>
    </xf>
    <xf numFmtId="0" fontId="18" fillId="0" borderId="0" xfId="2" applyFont="1" applyAlignment="1" applyProtection="1">
      <alignment horizontal="right"/>
    </xf>
    <xf numFmtId="0" fontId="19" fillId="0" borderId="0" xfId="2" applyFont="1" applyAlignment="1" applyProtection="1">
      <alignment horizontal="right"/>
    </xf>
    <xf numFmtId="38" fontId="10" fillId="3" borderId="0" xfId="1" applyFont="1" applyFill="1" applyBorder="1" applyAlignment="1" applyProtection="1"/>
    <xf numFmtId="0" fontId="0" fillId="0" borderId="0" xfId="0" applyFont="1" applyAlignment="1" applyProtection="1">
      <alignment horizontal="left" vertical="center"/>
    </xf>
    <xf numFmtId="0" fontId="0" fillId="0" borderId="0" xfId="0" applyFont="1" applyProtection="1">
      <alignment vertical="center"/>
    </xf>
    <xf numFmtId="0" fontId="0" fillId="0" borderId="0" xfId="0" applyFont="1" applyBorder="1" applyProtection="1">
      <alignment vertical="center"/>
    </xf>
    <xf numFmtId="0" fontId="0" fillId="3" borderId="0" xfId="0" applyFont="1" applyFill="1" applyAlignment="1" applyProtection="1">
      <alignment horizontal="center" vertical="center"/>
    </xf>
    <xf numFmtId="0" fontId="0" fillId="0" borderId="48" xfId="0" applyFont="1" applyBorder="1" applyProtection="1">
      <alignment vertical="center"/>
    </xf>
    <xf numFmtId="0" fontId="6" fillId="0" borderId="49" xfId="0" applyFont="1" applyBorder="1" applyProtection="1">
      <alignment vertical="center"/>
    </xf>
    <xf numFmtId="176" fontId="6" fillId="3" borderId="0" xfId="0" applyNumberFormat="1" applyFont="1" applyFill="1" applyAlignment="1" applyProtection="1">
      <alignment horizontal="left" vertical="center"/>
    </xf>
    <xf numFmtId="0" fontId="34" fillId="0" borderId="0" xfId="2" applyFont="1" applyAlignment="1" applyProtection="1">
      <alignment vertical="center"/>
    </xf>
    <xf numFmtId="38" fontId="6" fillId="0" borderId="15"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6" fillId="0" borderId="1" xfId="0" applyFont="1" applyBorder="1" applyAlignment="1" applyProtection="1">
      <alignment vertical="center" shrinkToFit="1"/>
      <protection locked="0"/>
    </xf>
    <xf numFmtId="0" fontId="10" fillId="0" borderId="1" xfId="0" applyFont="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7" borderId="1" xfId="0" applyFont="1" applyFill="1" applyBorder="1" applyAlignment="1" applyProtection="1">
      <alignment horizontal="left" vertical="center" wrapText="1"/>
    </xf>
    <xf numFmtId="38" fontId="48" fillId="0" borderId="0" xfId="3" applyFont="1" applyAlignment="1" applyProtection="1">
      <alignment horizontal="right" vertical="top"/>
    </xf>
    <xf numFmtId="0" fontId="32" fillId="0" borderId="0" xfId="5" applyFont="1" applyProtection="1">
      <alignment vertical="center"/>
    </xf>
    <xf numFmtId="0" fontId="35" fillId="0" borderId="0" xfId="0" applyFont="1" applyProtection="1">
      <alignment vertical="center"/>
    </xf>
    <xf numFmtId="0" fontId="35" fillId="0" borderId="0" xfId="0" applyFont="1" applyAlignment="1" applyProtection="1">
      <alignment horizontal="center" vertical="center"/>
    </xf>
    <xf numFmtId="0" fontId="35" fillId="0" borderId="0" xfId="0" applyFont="1" applyBorder="1" applyProtection="1">
      <alignment vertical="center"/>
    </xf>
    <xf numFmtId="0" fontId="64" fillId="0" borderId="0" xfId="2" applyFont="1" applyProtection="1">
      <alignment vertical="center"/>
    </xf>
    <xf numFmtId="0" fontId="49" fillId="0" borderId="0" xfId="0" applyFont="1" applyProtection="1">
      <alignment vertical="center"/>
    </xf>
    <xf numFmtId="0" fontId="65" fillId="0" borderId="0" xfId="2" applyFont="1" applyAlignment="1" applyProtection="1">
      <alignment horizontal="left" vertical="center"/>
    </xf>
    <xf numFmtId="0" fontId="52" fillId="0" borderId="0" xfId="2" applyFont="1" applyAlignment="1" applyProtection="1">
      <alignment horizontal="left" vertical="center"/>
    </xf>
    <xf numFmtId="0" fontId="66" fillId="0" borderId="0" xfId="2" applyFont="1" applyAlignment="1" applyProtection="1">
      <alignment horizontal="left" vertical="center"/>
    </xf>
    <xf numFmtId="0" fontId="56" fillId="0" borderId="0" xfId="2" applyFont="1" applyAlignment="1" applyProtection="1">
      <alignment horizontal="left" vertical="center"/>
    </xf>
    <xf numFmtId="0" fontId="63" fillId="0" borderId="0" xfId="2" applyFont="1" applyAlignment="1" applyProtection="1">
      <alignment vertical="center" wrapText="1"/>
    </xf>
    <xf numFmtId="0" fontId="48" fillId="0" borderId="0" xfId="2" applyFont="1" applyAlignment="1" applyProtection="1">
      <alignment vertical="center" wrapText="1"/>
    </xf>
    <xf numFmtId="0" fontId="67" fillId="0" borderId="0" xfId="2" applyFont="1" applyBorder="1" applyProtection="1">
      <alignment vertical="center"/>
    </xf>
    <xf numFmtId="0" fontId="64" fillId="0" borderId="0" xfId="2" applyFont="1" applyBorder="1" applyProtection="1">
      <alignment vertical="center"/>
    </xf>
    <xf numFmtId="0" fontId="68" fillId="0" borderId="0" xfId="2" applyFont="1" applyBorder="1" applyAlignment="1" applyProtection="1">
      <alignment horizontal="left" vertical="center"/>
    </xf>
    <xf numFmtId="0" fontId="65" fillId="0" borderId="0" xfId="2" applyFont="1" applyBorder="1" applyAlignment="1" applyProtection="1">
      <alignment horizontal="left" vertical="center"/>
    </xf>
    <xf numFmtId="0" fontId="69" fillId="0" borderId="0" xfId="2" applyFont="1" applyBorder="1" applyAlignment="1" applyProtection="1">
      <alignment horizontal="left" vertical="center"/>
    </xf>
    <xf numFmtId="0" fontId="28" fillId="2" borderId="23" xfId="2" applyFont="1" applyFill="1" applyBorder="1" applyAlignment="1" applyProtection="1">
      <alignment horizontal="center" vertical="center"/>
    </xf>
    <xf numFmtId="0" fontId="67" fillId="2" borderId="34" xfId="2" applyFont="1" applyFill="1" applyBorder="1" applyAlignment="1" applyProtection="1">
      <alignment horizontal="center" vertical="center"/>
    </xf>
    <xf numFmtId="0" fontId="52" fillId="0" borderId="0" xfId="2" applyFont="1" applyAlignment="1" applyProtection="1">
      <alignment vertical="center"/>
    </xf>
    <xf numFmtId="0" fontId="35" fillId="0" borderId="25" xfId="2" applyFont="1" applyFill="1" applyBorder="1" applyAlignment="1" applyProtection="1">
      <alignment horizontal="left" vertical="center" wrapText="1"/>
      <protection locked="0"/>
    </xf>
    <xf numFmtId="0" fontId="52" fillId="0" borderId="0" xfId="2" applyFont="1" applyAlignment="1" applyProtection="1">
      <alignment vertical="center" wrapText="1"/>
    </xf>
    <xf numFmtId="38" fontId="16" fillId="0" borderId="1" xfId="2" applyNumberFormat="1" applyFont="1" applyBorder="1" applyAlignment="1" applyProtection="1">
      <alignment vertical="center" shrinkToFit="1"/>
      <protection locked="0"/>
    </xf>
    <xf numFmtId="0" fontId="20" fillId="2" borderId="20" xfId="2" applyFont="1" applyFill="1" applyBorder="1" applyAlignment="1" applyProtection="1">
      <alignment horizontal="center" vertical="center"/>
    </xf>
    <xf numFmtId="0" fontId="70" fillId="0" borderId="0" xfId="2" applyFont="1" applyProtection="1">
      <alignment vertical="center"/>
    </xf>
    <xf numFmtId="38" fontId="41" fillId="0" borderId="21" xfId="2" applyNumberFormat="1" applyFont="1" applyBorder="1" applyAlignment="1" applyProtection="1">
      <alignment vertical="center" shrinkToFit="1"/>
      <protection locked="0"/>
    </xf>
    <xf numFmtId="38" fontId="41" fillId="0" borderId="4" xfId="2" applyNumberFormat="1" applyFont="1" applyBorder="1" applyAlignment="1" applyProtection="1">
      <alignment vertical="center" shrinkToFit="1"/>
      <protection locked="0"/>
    </xf>
    <xf numFmtId="38" fontId="41" fillId="0" borderId="1" xfId="2" applyNumberFormat="1" applyFont="1" applyBorder="1" applyAlignment="1" applyProtection="1">
      <alignment vertical="center" shrinkToFit="1"/>
      <protection locked="0"/>
    </xf>
    <xf numFmtId="0" fontId="41" fillId="0" borderId="1" xfId="2" applyNumberFormat="1" applyFont="1" applyBorder="1" applyAlignment="1" applyProtection="1">
      <alignment vertical="center" shrinkToFit="1"/>
      <protection locked="0"/>
    </xf>
    <xf numFmtId="0" fontId="52" fillId="0" borderId="0" xfId="2" applyFont="1" applyProtection="1">
      <alignment vertical="center"/>
    </xf>
    <xf numFmtId="3" fontId="37" fillId="0" borderId="0" xfId="2" applyNumberFormat="1" applyFont="1">
      <alignment vertical="center"/>
    </xf>
    <xf numFmtId="0" fontId="37" fillId="8" borderId="0" xfId="2" applyFont="1" applyFill="1" applyAlignment="1">
      <alignment horizontal="center" vertical="center"/>
    </xf>
    <xf numFmtId="0" fontId="20" fillId="0" borderId="0" xfId="2" applyFont="1" applyAlignment="1" applyProtection="1">
      <alignment vertical="center"/>
    </xf>
    <xf numFmtId="0" fontId="20" fillId="0" borderId="0" xfId="2" applyFont="1" applyFill="1" applyProtection="1">
      <alignment vertical="center"/>
    </xf>
    <xf numFmtId="0" fontId="66" fillId="0" borderId="0" xfId="2" applyFont="1" applyProtection="1">
      <alignment vertical="center"/>
    </xf>
    <xf numFmtId="0" fontId="66" fillId="0" borderId="0" xfId="2" applyFont="1" applyAlignment="1" applyProtection="1">
      <alignment vertical="center" wrapText="1"/>
    </xf>
    <xf numFmtId="0" fontId="6" fillId="3" borderId="0" xfId="0" applyNumberFormat="1" applyFont="1" applyFill="1" applyProtection="1">
      <alignment vertical="center"/>
    </xf>
    <xf numFmtId="0" fontId="6" fillId="3" borderId="0" xfId="0" applyFont="1" applyFill="1" applyAlignment="1" applyProtection="1">
      <alignment horizontal="left" vertical="center" wrapText="1"/>
    </xf>
    <xf numFmtId="0" fontId="74" fillId="0" borderId="0" xfId="0" applyFont="1" applyAlignment="1" applyProtection="1">
      <alignment horizontal="center" vertical="center"/>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20" fillId="0" borderId="0" xfId="2" applyFont="1" applyAlignment="1" applyProtection="1">
      <alignment horizontal="center" vertical="center"/>
    </xf>
    <xf numFmtId="0" fontId="8" fillId="0" borderId="0" xfId="2" applyFont="1" applyAlignment="1" applyProtection="1">
      <alignment horizontal="center" vertical="center"/>
    </xf>
    <xf numFmtId="0" fontId="19" fillId="0" borderId="0" xfId="2" applyFont="1" applyAlignment="1" applyProtection="1">
      <alignment horizontal="center" vertical="center"/>
    </xf>
    <xf numFmtId="0" fontId="34" fillId="0" borderId="0" xfId="2" applyFont="1" applyAlignment="1" applyProtection="1">
      <alignment horizontal="center" vertical="center"/>
    </xf>
    <xf numFmtId="0" fontId="8" fillId="0" borderId="0" xfId="2" applyFont="1" applyAlignment="1" applyProtection="1">
      <alignment horizontal="center"/>
    </xf>
    <xf numFmtId="0" fontId="70" fillId="0" borderId="0" xfId="2" applyFont="1" applyAlignment="1" applyProtection="1">
      <alignment horizontal="center" vertical="center"/>
    </xf>
    <xf numFmtId="0" fontId="8" fillId="0" borderId="0" xfId="2" applyFont="1" applyFill="1" applyAlignment="1" applyProtection="1">
      <alignment horizontal="center" vertical="center"/>
    </xf>
    <xf numFmtId="0" fontId="23" fillId="0" borderId="0" xfId="2" applyFont="1" applyAlignment="1" applyProtection="1">
      <alignment horizontal="center" vertical="center"/>
    </xf>
    <xf numFmtId="38" fontId="16" fillId="0" borderId="61" xfId="2" applyNumberFormat="1" applyFont="1" applyBorder="1" applyAlignment="1" applyProtection="1">
      <alignment vertical="center" shrinkToFit="1"/>
      <protection locked="0"/>
    </xf>
    <xf numFmtId="0" fontId="77" fillId="0" borderId="0" xfId="0" applyFont="1" applyProtection="1">
      <alignment vertical="center"/>
    </xf>
    <xf numFmtId="0" fontId="78" fillId="0" borderId="0" xfId="2" applyFont="1" applyProtection="1">
      <alignment vertical="center"/>
    </xf>
    <xf numFmtId="0" fontId="78" fillId="0" borderId="0" xfId="2" applyFont="1" applyAlignment="1" applyProtection="1">
      <alignment vertical="center"/>
    </xf>
    <xf numFmtId="0" fontId="20" fillId="6" borderId="13" xfId="2" applyFont="1" applyFill="1" applyBorder="1" applyAlignment="1" applyProtection="1">
      <alignment vertical="center"/>
    </xf>
    <xf numFmtId="0" fontId="20" fillId="6" borderId="13" xfId="2" applyFont="1" applyFill="1" applyBorder="1" applyProtection="1">
      <alignment vertical="center"/>
    </xf>
    <xf numFmtId="0" fontId="20" fillId="6" borderId="13" xfId="2" applyFont="1" applyFill="1" applyBorder="1" applyAlignment="1" applyProtection="1">
      <alignment vertical="center" wrapText="1"/>
    </xf>
    <xf numFmtId="0" fontId="20" fillId="6" borderId="4" xfId="2" applyFont="1" applyFill="1" applyBorder="1" applyProtection="1">
      <alignment vertical="center"/>
    </xf>
    <xf numFmtId="0" fontId="76" fillId="6" borderId="13" xfId="2" applyFont="1" applyFill="1" applyBorder="1" applyAlignment="1" applyProtection="1">
      <alignment vertical="center" wrapText="1"/>
    </xf>
    <xf numFmtId="0" fontId="32" fillId="0" borderId="0" xfId="0" applyFont="1" applyProtection="1">
      <alignment vertical="center"/>
    </xf>
    <xf numFmtId="0" fontId="81" fillId="0" borderId="0" xfId="0" applyFont="1" applyProtection="1">
      <alignment vertical="center"/>
    </xf>
    <xf numFmtId="0" fontId="83" fillId="3" borderId="0" xfId="7" applyFont="1" applyFill="1" applyAlignment="1" applyProtection="1">
      <alignment horizontal="right" vertical="center" wrapText="1"/>
    </xf>
    <xf numFmtId="0" fontId="84" fillId="0" borderId="0" xfId="7" applyFont="1" applyAlignment="1" applyProtection="1">
      <alignment horizontal="right" vertical="center"/>
    </xf>
    <xf numFmtId="0" fontId="63" fillId="0" borderId="0" xfId="2" applyFont="1" applyProtection="1">
      <alignment vertical="center"/>
    </xf>
    <xf numFmtId="0" fontId="63" fillId="0" borderId="0" xfId="2" applyFont="1" applyBorder="1" applyProtection="1">
      <alignment vertical="center"/>
    </xf>
    <xf numFmtId="0" fontId="48" fillId="0" borderId="0" xfId="2" applyFont="1" applyProtection="1">
      <alignment vertical="center"/>
    </xf>
    <xf numFmtId="0" fontId="52" fillId="0" borderId="0" xfId="2" applyFont="1" applyBorder="1" applyAlignment="1" applyProtection="1">
      <alignment horizontal="center" vertical="center"/>
    </xf>
    <xf numFmtId="0" fontId="48" fillId="0" borderId="0" xfId="2" applyFont="1" applyBorder="1" applyAlignment="1" applyProtection="1">
      <alignment horizontal="center" vertical="center"/>
    </xf>
    <xf numFmtId="0" fontId="48" fillId="0" borderId="14" xfId="2" applyFont="1" applyBorder="1" applyProtection="1">
      <alignment vertical="center"/>
    </xf>
    <xf numFmtId="0" fontId="55" fillId="0" borderId="0" xfId="2" applyFont="1" applyAlignment="1" applyProtection="1">
      <alignment horizontal="left" vertical="center"/>
    </xf>
    <xf numFmtId="0" fontId="50" fillId="0" borderId="0" xfId="2" applyFont="1" applyAlignment="1" applyProtection="1">
      <alignment horizontal="left" vertical="center"/>
    </xf>
    <xf numFmtId="0" fontId="86" fillId="0" borderId="0" xfId="0" applyFont="1" applyAlignment="1" applyProtection="1">
      <alignment horizontal="left" vertical="center"/>
    </xf>
    <xf numFmtId="0" fontId="88" fillId="9"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10" fillId="0" borderId="3" xfId="0" quotePrefix="1" applyFont="1" applyBorder="1" applyAlignment="1" applyProtection="1">
      <alignment horizontal="center" vertical="center" wrapText="1"/>
    </xf>
    <xf numFmtId="38" fontId="42" fillId="10" borderId="21" xfId="2" applyNumberFormat="1" applyFont="1" applyFill="1" applyBorder="1" applyAlignment="1" applyProtection="1">
      <alignment horizontal="center" vertical="center" wrapText="1"/>
    </xf>
    <xf numFmtId="38" fontId="42" fillId="10" borderId="1" xfId="2" applyNumberFormat="1" applyFont="1" applyFill="1" applyBorder="1" applyAlignment="1" applyProtection="1">
      <alignment horizontal="center" vertical="center" wrapText="1"/>
    </xf>
    <xf numFmtId="38" fontId="41" fillId="10" borderId="1" xfId="2" applyNumberFormat="1" applyFont="1" applyFill="1" applyBorder="1" applyAlignment="1" applyProtection="1">
      <alignment vertical="center" wrapText="1"/>
    </xf>
    <xf numFmtId="38" fontId="6" fillId="3" borderId="0" xfId="1" applyFont="1" applyFill="1" applyProtection="1">
      <alignment vertical="center"/>
    </xf>
    <xf numFmtId="0" fontId="35" fillId="0" borderId="1" xfId="2" applyFont="1" applyFill="1" applyBorder="1" applyAlignment="1" applyProtection="1">
      <alignment horizontal="left" vertical="center" wrapText="1"/>
      <protection locked="0"/>
    </xf>
    <xf numFmtId="0" fontId="48" fillId="0" borderId="0" xfId="2" applyFont="1" applyBorder="1" applyAlignment="1" applyProtection="1">
      <alignment horizontal="left" vertical="center" wrapText="1"/>
    </xf>
    <xf numFmtId="0" fontId="35" fillId="0" borderId="16" xfId="2" applyFont="1" applyFill="1" applyBorder="1" applyAlignment="1" applyProtection="1">
      <alignment horizontal="left" vertical="center" wrapText="1"/>
      <protection locked="0"/>
    </xf>
    <xf numFmtId="0" fontId="17" fillId="0" borderId="0" xfId="0" applyFont="1" applyFill="1" applyBorder="1" applyAlignment="1" applyProtection="1">
      <alignment horizontal="right" vertical="center" wrapText="1"/>
      <protection locked="0"/>
    </xf>
    <xf numFmtId="0" fontId="32" fillId="10" borderId="37" xfId="0" applyFont="1" applyFill="1" applyBorder="1" applyProtection="1">
      <alignment vertical="center"/>
    </xf>
    <xf numFmtId="0" fontId="46" fillId="0" borderId="42" xfId="0" applyFont="1" applyBorder="1" applyAlignment="1" applyProtection="1">
      <alignment horizontal="center" vertical="center"/>
      <protection locked="0"/>
    </xf>
    <xf numFmtId="0" fontId="32" fillId="10" borderId="36" xfId="0" applyFont="1" applyFill="1" applyBorder="1" applyProtection="1">
      <alignment vertical="center"/>
    </xf>
    <xf numFmtId="0" fontId="32" fillId="10" borderId="38" xfId="0" applyFont="1" applyFill="1" applyBorder="1" applyProtection="1">
      <alignment vertical="center"/>
    </xf>
    <xf numFmtId="0" fontId="46" fillId="0" borderId="62" xfId="0" applyFont="1" applyBorder="1" applyAlignment="1" applyProtection="1">
      <alignment horizontal="center" vertical="center"/>
      <protection locked="0"/>
    </xf>
    <xf numFmtId="0" fontId="35" fillId="0" borderId="0" xfId="0" applyFont="1" applyFill="1" applyProtection="1">
      <alignment vertical="center"/>
    </xf>
    <xf numFmtId="0" fontId="81" fillId="0" borderId="0" xfId="0" applyFont="1" applyBorder="1" applyProtection="1">
      <alignment vertical="center"/>
    </xf>
    <xf numFmtId="0" fontId="32" fillId="0" borderId="0" xfId="0" applyFont="1" applyBorder="1" applyProtection="1">
      <alignment vertical="center"/>
    </xf>
    <xf numFmtId="0" fontId="59" fillId="0" borderId="0" xfId="0" applyFont="1" applyFill="1" applyAlignment="1" applyProtection="1">
      <alignment horizontal="right" vertical="center"/>
    </xf>
    <xf numFmtId="0" fontId="86" fillId="0" borderId="19" xfId="0" applyFont="1" applyBorder="1" applyProtection="1">
      <alignment vertical="center"/>
    </xf>
    <xf numFmtId="0" fontId="32" fillId="0" borderId="19" xfId="0" applyFont="1" applyBorder="1" applyProtection="1">
      <alignment vertical="center"/>
    </xf>
    <xf numFmtId="0" fontId="86" fillId="0" borderId="0" xfId="0" applyFont="1" applyProtection="1">
      <alignment vertical="center"/>
    </xf>
    <xf numFmtId="0" fontId="93" fillId="0" borderId="0" xfId="0" applyFont="1" applyProtection="1">
      <alignment vertical="center"/>
    </xf>
    <xf numFmtId="0" fontId="32" fillId="0" borderId="0" xfId="0" applyFont="1" applyAlignment="1" applyProtection="1">
      <alignment horizontal="left" vertical="center"/>
    </xf>
    <xf numFmtId="0" fontId="47" fillId="0" borderId="0" xfId="0" applyFont="1" applyProtection="1">
      <alignment vertical="center"/>
    </xf>
    <xf numFmtId="0" fontId="94" fillId="0" borderId="0" xfId="7" applyFont="1" applyAlignment="1" applyProtection="1">
      <alignment horizontal="right" vertical="center"/>
    </xf>
    <xf numFmtId="0" fontId="95" fillId="0" borderId="0" xfId="0" applyFont="1" applyProtection="1">
      <alignment vertical="center"/>
    </xf>
    <xf numFmtId="0" fontId="96" fillId="0" borderId="0" xfId="0" applyFont="1" applyProtection="1">
      <alignment vertical="center"/>
    </xf>
    <xf numFmtId="0" fontId="38" fillId="10" borderId="1" xfId="0" applyFont="1" applyFill="1" applyBorder="1" applyAlignment="1" applyProtection="1">
      <alignment horizontal="left" vertical="center" wrapText="1" shrinkToFit="1"/>
    </xf>
    <xf numFmtId="0" fontId="97" fillId="0" borderId="0" xfId="2" applyFont="1" applyBorder="1" applyProtection="1">
      <alignment vertical="center"/>
    </xf>
    <xf numFmtId="0" fontId="35" fillId="0" borderId="0" xfId="0" applyFont="1" applyAlignment="1" applyProtection="1">
      <alignment horizontal="left" vertical="center"/>
    </xf>
    <xf numFmtId="0" fontId="9" fillId="6" borderId="4" xfId="0" applyFont="1" applyFill="1" applyBorder="1" applyAlignment="1" applyProtection="1">
      <alignment horizontal="left" vertical="center"/>
    </xf>
    <xf numFmtId="0" fontId="52" fillId="6" borderId="9" xfId="2" applyFont="1" applyFill="1" applyBorder="1" applyProtection="1">
      <alignment vertical="center"/>
    </xf>
    <xf numFmtId="0" fontId="35" fillId="0" borderId="0" xfId="0" applyFont="1" applyFill="1" applyBorder="1" applyProtection="1">
      <alignment vertical="center"/>
    </xf>
    <xf numFmtId="0" fontId="16" fillId="0" borderId="0" xfId="2" applyFont="1" applyProtection="1">
      <alignment vertical="center"/>
    </xf>
    <xf numFmtId="38" fontId="41" fillId="10" borderId="4" xfId="2" applyNumberFormat="1" applyFont="1" applyFill="1" applyBorder="1" applyAlignment="1" applyProtection="1">
      <alignment vertical="center" wrapText="1"/>
    </xf>
    <xf numFmtId="0" fontId="52" fillId="6" borderId="0" xfId="2" applyFont="1" applyFill="1" applyBorder="1" applyAlignment="1" applyProtection="1">
      <alignment vertical="center" wrapText="1"/>
    </xf>
    <xf numFmtId="0" fontId="52" fillId="6" borderId="10" xfId="2" applyFont="1" applyFill="1" applyBorder="1" applyAlignment="1" applyProtection="1">
      <alignment vertical="center" wrapText="1"/>
    </xf>
    <xf numFmtId="0" fontId="52" fillId="0" borderId="16" xfId="2" applyNumberFormat="1" applyFont="1" applyFill="1" applyBorder="1" applyAlignment="1" applyProtection="1">
      <alignment horizontal="center" vertical="center" wrapText="1"/>
    </xf>
    <xf numFmtId="0" fontId="75" fillId="6" borderId="0" xfId="2" applyFont="1" applyFill="1" applyBorder="1" applyAlignment="1" applyProtection="1">
      <alignment horizontal="center" vertical="center"/>
    </xf>
    <xf numFmtId="0" fontId="75" fillId="6" borderId="0" xfId="2" applyFont="1" applyFill="1" applyBorder="1" applyProtection="1">
      <alignment vertical="center"/>
    </xf>
    <xf numFmtId="0" fontId="28" fillId="6" borderId="0" xfId="2" applyFont="1" applyFill="1" applyBorder="1" applyAlignment="1" applyProtection="1">
      <alignment vertical="center" wrapText="1"/>
    </xf>
    <xf numFmtId="0" fontId="28" fillId="6" borderId="10" xfId="2" applyFont="1" applyFill="1" applyBorder="1" applyAlignment="1" applyProtection="1">
      <alignment vertical="center" wrapText="1"/>
    </xf>
    <xf numFmtId="0" fontId="52" fillId="6" borderId="19" xfId="2" applyFont="1" applyFill="1" applyBorder="1" applyAlignment="1" applyProtection="1">
      <alignment vertical="center" wrapText="1"/>
    </xf>
    <xf numFmtId="0" fontId="52" fillId="6" borderId="12" xfId="2" applyFont="1" applyFill="1" applyBorder="1" applyAlignment="1" applyProtection="1">
      <alignment vertical="center" wrapText="1"/>
    </xf>
    <xf numFmtId="0" fontId="32" fillId="0" borderId="0" xfId="5" applyFont="1" applyAlignment="1" applyProtection="1">
      <alignment vertical="center" wrapText="1"/>
    </xf>
    <xf numFmtId="0" fontId="6" fillId="0" borderId="0" xfId="5" applyFont="1" applyProtection="1">
      <alignment vertical="center"/>
    </xf>
    <xf numFmtId="0" fontId="53" fillId="0" borderId="0" xfId="5" applyFont="1" applyProtection="1">
      <alignment vertical="center"/>
    </xf>
    <xf numFmtId="0" fontId="81" fillId="0" borderId="0" xfId="5" applyFont="1" applyProtection="1">
      <alignment vertical="center"/>
    </xf>
    <xf numFmtId="0" fontId="43" fillId="2" borderId="1" xfId="5" applyFont="1" applyFill="1" applyBorder="1" applyAlignment="1" applyProtection="1">
      <alignment horizontal="center" vertical="center"/>
    </xf>
    <xf numFmtId="0" fontId="6" fillId="2" borderId="1" xfId="5" applyFont="1" applyFill="1" applyBorder="1" applyAlignment="1" applyProtection="1">
      <alignment horizontal="center" vertical="center"/>
    </xf>
    <xf numFmtId="0" fontId="32" fillId="6" borderId="7" xfId="5" applyFont="1" applyFill="1" applyBorder="1" applyProtection="1">
      <alignment vertical="center"/>
    </xf>
    <xf numFmtId="0" fontId="32" fillId="6" borderId="14" xfId="5" applyFont="1" applyFill="1" applyBorder="1" applyProtection="1">
      <alignment vertical="center"/>
    </xf>
    <xf numFmtId="0" fontId="32" fillId="6" borderId="8" xfId="5" applyFont="1" applyFill="1" applyBorder="1" applyProtection="1">
      <alignment vertical="center"/>
    </xf>
    <xf numFmtId="0" fontId="32" fillId="6" borderId="11" xfId="5" applyFont="1" applyFill="1" applyBorder="1" applyAlignment="1" applyProtection="1">
      <alignment vertical="top"/>
    </xf>
    <xf numFmtId="0" fontId="32" fillId="6" borderId="19" xfId="5" applyFont="1" applyFill="1" applyBorder="1" applyProtection="1">
      <alignment vertical="center"/>
    </xf>
    <xf numFmtId="0" fontId="32" fillId="6" borderId="12" xfId="5" applyFont="1" applyFill="1" applyBorder="1" applyProtection="1">
      <alignment vertical="center"/>
    </xf>
    <xf numFmtId="0" fontId="6" fillId="0" borderId="0" xfId="5" applyFont="1" applyAlignment="1" applyProtection="1">
      <alignment vertical="center" wrapText="1"/>
    </xf>
    <xf numFmtId="0" fontId="80" fillId="0" borderId="0" xfId="5" applyFont="1" applyProtection="1">
      <alignment vertical="center"/>
    </xf>
    <xf numFmtId="38" fontId="29" fillId="0" borderId="0" xfId="3" applyFont="1" applyAlignment="1" applyProtection="1">
      <alignment vertical="center" wrapText="1"/>
    </xf>
    <xf numFmtId="38" fontId="48" fillId="0" borderId="0" xfId="6" applyFont="1" applyBorder="1" applyAlignment="1" applyProtection="1">
      <alignment vertical="center" wrapText="1"/>
    </xf>
    <xf numFmtId="38" fontId="48" fillId="0" borderId="0" xfId="6" applyFont="1" applyFill="1" applyBorder="1" applyAlignment="1" applyProtection="1">
      <alignment vertical="center" wrapText="1"/>
    </xf>
    <xf numFmtId="38" fontId="52" fillId="0" borderId="15" xfId="1" applyFont="1" applyBorder="1" applyAlignment="1" applyProtection="1">
      <alignment vertical="center" wrapText="1"/>
      <protection locked="0"/>
    </xf>
    <xf numFmtId="38" fontId="52" fillId="0" borderId="17" xfId="1" applyFont="1" applyBorder="1" applyAlignment="1" applyProtection="1">
      <alignment vertical="center" wrapText="1"/>
      <protection locked="0"/>
    </xf>
    <xf numFmtId="38" fontId="52" fillId="0" borderId="51" xfId="1" applyFont="1" applyBorder="1" applyAlignment="1" applyProtection="1">
      <alignment vertical="center" wrapText="1"/>
      <protection locked="0"/>
    </xf>
    <xf numFmtId="38" fontId="52" fillId="0" borderId="18" xfId="1" applyFont="1" applyBorder="1" applyAlignment="1" applyProtection="1">
      <alignment vertical="center" wrapText="1"/>
      <protection locked="0"/>
    </xf>
    <xf numFmtId="0" fontId="66" fillId="0" borderId="0" xfId="2" applyFont="1" applyAlignment="1" applyProtection="1">
      <alignment horizontal="left" vertical="center" wrapText="1"/>
    </xf>
    <xf numFmtId="0" fontId="63" fillId="0" borderId="0" xfId="2" applyFont="1" applyBorder="1" applyAlignment="1" applyProtection="1">
      <alignment vertical="center" wrapText="1"/>
    </xf>
    <xf numFmtId="0" fontId="48" fillId="0" borderId="14" xfId="2" applyFont="1" applyBorder="1" applyAlignment="1" applyProtection="1">
      <alignment vertical="center" wrapText="1"/>
    </xf>
    <xf numFmtId="0" fontId="52" fillId="0" borderId="0" xfId="7" applyFont="1" applyBorder="1" applyAlignment="1" applyProtection="1">
      <alignment horizontal="right" vertical="center"/>
    </xf>
    <xf numFmtId="0" fontId="77" fillId="0" borderId="0" xfId="0" applyFont="1" applyFill="1" applyBorder="1" applyProtection="1">
      <alignment vertical="center"/>
    </xf>
    <xf numFmtId="0" fontId="32" fillId="0" borderId="0" xfId="0" applyFont="1" applyFill="1" applyBorder="1" applyAlignment="1" applyProtection="1">
      <alignment vertical="top"/>
    </xf>
    <xf numFmtId="0" fontId="29" fillId="0" borderId="19" xfId="7" applyFont="1" applyFill="1" applyBorder="1" applyProtection="1">
      <alignment vertical="center"/>
    </xf>
    <xf numFmtId="0" fontId="32" fillId="0" borderId="0" xfId="0" applyFont="1" applyFill="1" applyBorder="1" applyProtection="1">
      <alignment vertical="center"/>
    </xf>
    <xf numFmtId="0" fontId="40" fillId="0" borderId="0" xfId="2" applyFont="1" applyFill="1" applyBorder="1" applyAlignment="1" applyProtection="1">
      <alignment horizontal="center" vertical="center" wrapText="1"/>
    </xf>
    <xf numFmtId="0" fontId="28" fillId="0" borderId="0" xfId="2" applyFont="1" applyFill="1" applyBorder="1" applyAlignment="1" applyProtection="1">
      <alignment horizontal="left" vertical="center" wrapText="1"/>
    </xf>
    <xf numFmtId="0" fontId="28" fillId="0" borderId="0" xfId="2" applyFont="1" applyFill="1" applyBorder="1" applyAlignment="1" applyProtection="1">
      <alignment horizontal="left" vertical="center"/>
    </xf>
    <xf numFmtId="49" fontId="40" fillId="0" borderId="0" xfId="2" applyNumberFormat="1" applyFont="1" applyFill="1" applyBorder="1" applyAlignment="1" applyProtection="1">
      <alignment horizontal="center" vertical="center" wrapText="1"/>
    </xf>
    <xf numFmtId="0" fontId="48" fillId="0" borderId="0" xfId="2" applyFont="1" applyBorder="1" applyAlignment="1" applyProtection="1">
      <alignment horizontal="left" vertical="center"/>
    </xf>
    <xf numFmtId="0" fontId="35" fillId="0" borderId="16" xfId="2" applyFont="1" applyFill="1" applyBorder="1" applyAlignment="1" applyProtection="1">
      <alignment horizontal="left" vertical="center" wrapText="1" shrinkToFit="1"/>
      <protection locked="0"/>
    </xf>
    <xf numFmtId="0" fontId="35" fillId="0" borderId="24" xfId="2" applyFont="1" applyFill="1" applyBorder="1" applyAlignment="1" applyProtection="1">
      <alignment horizontal="left" vertical="center" shrinkToFit="1"/>
      <protection locked="0"/>
    </xf>
    <xf numFmtId="0" fontId="40" fillId="0" borderId="16" xfId="2" applyFont="1" applyFill="1" applyBorder="1" applyAlignment="1" applyProtection="1">
      <alignment horizontal="center" vertical="center" wrapText="1"/>
      <protection locked="0"/>
    </xf>
    <xf numFmtId="0" fontId="73" fillId="0" borderId="0" xfId="5" applyFont="1" applyAlignment="1" applyProtection="1">
      <alignment vertical="center" wrapText="1"/>
      <protection locked="0"/>
    </xf>
    <xf numFmtId="49" fontId="6" fillId="0" borderId="0" xfId="5" applyNumberFormat="1" applyFont="1" applyAlignment="1" applyProtection="1">
      <alignment horizontal="right" vertical="center"/>
    </xf>
    <xf numFmtId="0" fontId="56" fillId="0" borderId="19" xfId="2" applyFont="1" applyBorder="1" applyAlignment="1" applyProtection="1">
      <alignment horizontal="left" vertical="center"/>
    </xf>
    <xf numFmtId="0" fontId="62" fillId="0" borderId="19" xfId="2" applyFont="1" applyBorder="1" applyAlignment="1" applyProtection="1">
      <alignment horizontal="left" vertical="center" wrapText="1"/>
    </xf>
    <xf numFmtId="0" fontId="63" fillId="0" borderId="19" xfId="2" applyFont="1" applyBorder="1" applyProtection="1">
      <alignment vertical="center"/>
    </xf>
    <xf numFmtId="0" fontId="93" fillId="0" borderId="0" xfId="0" applyFont="1" applyFill="1" applyBorder="1" applyProtection="1">
      <alignment vertical="center"/>
    </xf>
    <xf numFmtId="0" fontId="32" fillId="0" borderId="0" xfId="0" applyFont="1" applyFill="1" applyBorder="1" applyAlignment="1" applyProtection="1">
      <alignment horizontal="left" vertical="center"/>
    </xf>
    <xf numFmtId="38" fontId="40" fillId="3" borderId="0" xfId="1" applyFont="1" applyFill="1" applyBorder="1" applyAlignment="1" applyProtection="1">
      <alignment horizontal="center" vertical="center" wrapText="1"/>
    </xf>
    <xf numFmtId="178" fontId="40" fillId="2" borderId="5" xfId="6" applyNumberFormat="1" applyFont="1" applyFill="1" applyBorder="1" applyAlignment="1" applyProtection="1">
      <alignment horizontal="center" vertical="center" wrapText="1"/>
    </xf>
    <xf numFmtId="0" fontId="48" fillId="0" borderId="0" xfId="2" applyFont="1" applyFill="1" applyBorder="1" applyProtection="1">
      <alignment vertical="center"/>
    </xf>
    <xf numFmtId="9" fontId="63" fillId="0" borderId="0" xfId="8" applyFont="1" applyProtection="1">
      <alignment vertical="center"/>
    </xf>
    <xf numFmtId="9" fontId="48" fillId="0" borderId="0" xfId="8" applyFont="1" applyProtection="1">
      <alignment vertical="center"/>
    </xf>
    <xf numFmtId="9" fontId="48" fillId="0" borderId="0" xfId="8" applyFont="1" applyBorder="1" applyAlignment="1" applyProtection="1">
      <alignment horizontal="center" vertical="center"/>
    </xf>
    <xf numFmtId="9" fontId="48" fillId="0" borderId="14" xfId="8" applyFont="1" applyBorder="1" applyProtection="1">
      <alignment vertical="center"/>
    </xf>
    <xf numFmtId="0" fontId="40" fillId="0" borderId="15" xfId="5" applyFont="1" applyBorder="1" applyAlignment="1" applyProtection="1">
      <alignment horizontal="center" vertical="center" wrapText="1"/>
      <protection locked="0"/>
    </xf>
    <xf numFmtId="38" fontId="40" fillId="0" borderId="15" xfId="6" applyFont="1" applyFill="1" applyBorder="1" applyAlignment="1" applyProtection="1">
      <alignment horizontal="center" vertical="center" wrapText="1"/>
      <protection locked="0"/>
    </xf>
    <xf numFmtId="0" fontId="40" fillId="0" borderId="17" xfId="5" applyFont="1" applyBorder="1" applyAlignment="1" applyProtection="1">
      <alignment horizontal="center" vertical="center" wrapText="1"/>
      <protection locked="0"/>
    </xf>
    <xf numFmtId="38" fontId="40" fillId="0" borderId="17" xfId="6" applyFont="1" applyFill="1" applyBorder="1" applyAlignment="1" applyProtection="1">
      <alignment horizontal="center" vertical="center" wrapText="1"/>
      <protection locked="0"/>
    </xf>
    <xf numFmtId="0" fontId="40" fillId="0" borderId="18" xfId="5" applyFont="1" applyBorder="1" applyAlignment="1" applyProtection="1">
      <alignment horizontal="center" vertical="center" wrapText="1"/>
      <protection locked="0"/>
    </xf>
    <xf numFmtId="38" fontId="40" fillId="0" borderId="18" xfId="6"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shrinkToFit="1"/>
      <protection locked="0"/>
    </xf>
    <xf numFmtId="0" fontId="32" fillId="0" borderId="0" xfId="0" applyFont="1" applyBorder="1" applyAlignment="1" applyProtection="1">
      <alignment horizontal="left" vertical="center" wrapText="1"/>
    </xf>
    <xf numFmtId="0" fontId="59" fillId="3" borderId="0" xfId="0" applyFont="1" applyFill="1" applyBorder="1" applyAlignment="1" applyProtection="1">
      <alignment horizontal="right" vertical="center"/>
    </xf>
    <xf numFmtId="0" fontId="29" fillId="2" borderId="3" xfId="0" applyFont="1" applyFill="1" applyBorder="1" applyAlignment="1" applyProtection="1">
      <alignment horizontal="center" vertical="center"/>
    </xf>
    <xf numFmtId="0" fontId="103" fillId="0" borderId="0" xfId="0" applyFont="1" applyProtection="1">
      <alignment vertical="center"/>
    </xf>
    <xf numFmtId="0" fontId="103" fillId="0" borderId="0" xfId="0" applyFont="1" applyAlignment="1" applyProtection="1">
      <alignment horizontal="left" vertical="center"/>
    </xf>
    <xf numFmtId="0" fontId="32" fillId="0" borderId="0" xfId="0" applyFont="1" applyBorder="1" applyAlignment="1" applyProtection="1">
      <alignment horizontal="left" vertical="center" shrinkToFit="1"/>
    </xf>
    <xf numFmtId="0" fontId="102" fillId="0" borderId="0" xfId="0" applyFont="1" applyAlignment="1" applyProtection="1">
      <alignment vertical="center"/>
    </xf>
    <xf numFmtId="0" fontId="77" fillId="0" borderId="0" xfId="0" applyFont="1" applyFill="1" applyProtection="1">
      <alignmen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29" fillId="0" borderId="14" xfId="0" applyFont="1" applyFill="1" applyBorder="1" applyAlignment="1" applyProtection="1">
      <alignment horizontal="left" vertical="center" wrapText="1"/>
    </xf>
    <xf numFmtId="49" fontId="32" fillId="0" borderId="0" xfId="0" applyNumberFormat="1" applyFont="1" applyFill="1" applyBorder="1" applyAlignment="1" applyProtection="1">
      <alignment horizontal="center" vertical="center"/>
    </xf>
    <xf numFmtId="38" fontId="16" fillId="0" borderId="4" xfId="2" applyNumberFormat="1" applyFont="1" applyBorder="1" applyAlignment="1" applyProtection="1">
      <alignment vertical="center" shrinkToFit="1"/>
      <protection locked="0"/>
    </xf>
    <xf numFmtId="38" fontId="40" fillId="0" borderId="16" xfId="6" applyFont="1" applyFill="1" applyBorder="1" applyAlignment="1" applyProtection="1">
      <alignment vertical="center" wrapText="1"/>
      <protection locked="0"/>
    </xf>
    <xf numFmtId="38" fontId="40" fillId="0" borderId="17" xfId="6" applyFont="1" applyFill="1" applyBorder="1" applyAlignment="1" applyProtection="1">
      <alignment vertical="center" wrapText="1"/>
      <protection locked="0"/>
    </xf>
    <xf numFmtId="38" fontId="40" fillId="0" borderId="18" xfId="6" applyFont="1" applyFill="1" applyBorder="1" applyAlignment="1" applyProtection="1">
      <alignment vertical="center" wrapText="1"/>
      <protection locked="0"/>
    </xf>
    <xf numFmtId="38" fontId="6" fillId="0" borderId="0" xfId="1" applyFont="1" applyFill="1" applyProtection="1">
      <alignment vertical="center"/>
    </xf>
    <xf numFmtId="0" fontId="40" fillId="3" borderId="15" xfId="5" applyFont="1" applyFill="1" applyBorder="1" applyAlignment="1" applyProtection="1">
      <alignment horizontal="center" vertical="center" wrapText="1"/>
    </xf>
    <xf numFmtId="0" fontId="40" fillId="0" borderId="15" xfId="5" applyFont="1" applyBorder="1" applyAlignment="1" applyProtection="1">
      <alignment horizontal="center" vertical="center" wrapText="1"/>
    </xf>
    <xf numFmtId="0" fontId="40" fillId="3" borderId="17" xfId="5" applyFont="1" applyFill="1" applyBorder="1" applyAlignment="1" applyProtection="1">
      <alignment horizontal="center" vertical="center" wrapText="1"/>
    </xf>
    <xf numFmtId="0" fontId="40" fillId="0" borderId="17" xfId="5" applyFont="1" applyBorder="1" applyAlignment="1" applyProtection="1">
      <alignment horizontal="center" vertical="center" wrapText="1"/>
    </xf>
    <xf numFmtId="0" fontId="40" fillId="3" borderId="18" xfId="5" applyFont="1" applyFill="1" applyBorder="1" applyAlignment="1" applyProtection="1">
      <alignment horizontal="center" vertical="center" wrapText="1"/>
    </xf>
    <xf numFmtId="0" fontId="40" fillId="0" borderId="18" xfId="5" applyFont="1" applyBorder="1" applyAlignment="1" applyProtection="1">
      <alignment horizontal="center" vertical="center" wrapText="1"/>
    </xf>
    <xf numFmtId="0" fontId="40" fillId="3" borderId="16" xfId="5" applyFont="1" applyFill="1" applyBorder="1" applyAlignment="1" applyProtection="1">
      <alignment horizontal="center" vertical="center" wrapText="1"/>
    </xf>
    <xf numFmtId="0" fontId="35" fillId="0" borderId="16" xfId="2" applyFont="1" applyFill="1" applyBorder="1" applyAlignment="1" applyProtection="1">
      <alignment horizontal="left" vertical="center" wrapText="1"/>
    </xf>
    <xf numFmtId="0" fontId="73" fillId="4" borderId="1" xfId="0" applyFont="1" applyFill="1" applyBorder="1" applyProtection="1">
      <alignment vertical="center"/>
    </xf>
    <xf numFmtId="0" fontId="52" fillId="0" borderId="18" xfId="2" applyNumberFormat="1" applyFont="1" applyFill="1" applyBorder="1" applyAlignment="1" applyProtection="1">
      <alignment horizontal="center" vertical="center" wrapText="1"/>
    </xf>
    <xf numFmtId="0" fontId="35" fillId="0" borderId="18" xfId="2" applyFont="1" applyFill="1" applyBorder="1" applyAlignment="1" applyProtection="1">
      <alignment horizontal="left" vertical="center" wrapText="1"/>
      <protection locked="0"/>
    </xf>
    <xf numFmtId="0" fontId="35" fillId="0" borderId="18" xfId="2" applyFont="1" applyFill="1" applyBorder="1" applyAlignment="1" applyProtection="1">
      <alignment horizontal="left" vertical="center" wrapText="1" shrinkToFit="1"/>
      <protection locked="0"/>
    </xf>
    <xf numFmtId="0" fontId="35" fillId="0" borderId="91" xfId="2" applyFont="1" applyFill="1" applyBorder="1" applyAlignment="1" applyProtection="1">
      <alignment horizontal="left" vertical="center" shrinkToFit="1"/>
      <protection locked="0"/>
    </xf>
    <xf numFmtId="0" fontId="35" fillId="0" borderId="92" xfId="2" applyFont="1" applyFill="1" applyBorder="1" applyAlignment="1" applyProtection="1">
      <alignment horizontal="left" vertical="center" wrapText="1"/>
      <protection locked="0"/>
    </xf>
    <xf numFmtId="0" fontId="32" fillId="0" borderId="0" xfId="0" applyFont="1" applyFill="1" applyBorder="1" applyAlignment="1" applyProtection="1">
      <alignment vertical="center" wrapText="1"/>
    </xf>
    <xf numFmtId="0" fontId="39" fillId="4" borderId="1" xfId="0" applyFont="1" applyFill="1" applyBorder="1" applyAlignment="1" applyProtection="1">
      <alignment vertical="center"/>
    </xf>
    <xf numFmtId="0" fontId="40" fillId="0" borderId="16" xfId="5" applyFont="1" applyBorder="1" applyAlignment="1" applyProtection="1">
      <alignment horizontal="center" vertical="center" wrapText="1"/>
      <protection locked="0"/>
    </xf>
    <xf numFmtId="0" fontId="40" fillId="0" borderId="16" xfId="5" applyFont="1" applyBorder="1" applyAlignment="1" applyProtection="1">
      <alignment horizontal="center" vertical="center" wrapText="1"/>
    </xf>
    <xf numFmtId="38" fontId="40" fillId="0" borderId="16" xfId="6"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top" wrapText="1"/>
    </xf>
    <xf numFmtId="0" fontId="107" fillId="0" borderId="1" xfId="2" applyFont="1" applyFill="1" applyBorder="1" applyAlignment="1" applyProtection="1">
      <alignment horizontal="left" vertical="center" wrapText="1" shrinkToFit="1"/>
      <protection locked="0"/>
    </xf>
    <xf numFmtId="0" fontId="52" fillId="0" borderId="0" xfId="2" applyFont="1" applyFill="1" applyBorder="1" applyAlignment="1" applyProtection="1">
      <alignment vertical="center" wrapText="1"/>
    </xf>
    <xf numFmtId="0" fontId="52" fillId="0" borderId="0" xfId="2" applyFont="1" applyFill="1" applyBorder="1" applyAlignment="1" applyProtection="1">
      <alignment vertical="center"/>
    </xf>
    <xf numFmtId="0" fontId="32" fillId="0" borderId="15" xfId="0" applyFont="1" applyBorder="1" applyAlignment="1" applyProtection="1">
      <alignment vertical="center" wrapText="1" shrinkToFit="1"/>
      <protection locked="0"/>
    </xf>
    <xf numFmtId="0" fontId="32" fillId="2" borderId="13" xfId="0" applyFont="1" applyFill="1" applyBorder="1" applyAlignment="1" applyProtection="1">
      <alignment horizontal="center" vertical="center" wrapText="1"/>
    </xf>
    <xf numFmtId="0" fontId="32" fillId="2" borderId="15" xfId="0" applyFont="1" applyFill="1" applyBorder="1" applyAlignment="1" applyProtection="1">
      <alignment horizontal="center" vertical="center" wrapText="1"/>
    </xf>
    <xf numFmtId="0" fontId="16" fillId="3" borderId="0" xfId="0" applyFont="1" applyFill="1" applyAlignment="1" applyProtection="1">
      <alignment horizontal="left" vertical="center" indent="5"/>
    </xf>
    <xf numFmtId="0" fontId="17" fillId="3" borderId="0" xfId="0" applyNumberFormat="1" applyFont="1" applyFill="1" applyProtection="1">
      <alignment vertical="center"/>
    </xf>
    <xf numFmtId="181" fontId="6" fillId="0" borderId="0" xfId="0" applyNumberFormat="1" applyFont="1" applyFill="1" applyAlignment="1" applyProtection="1">
      <alignment vertical="center"/>
    </xf>
    <xf numFmtId="0" fontId="111" fillId="0" borderId="0" xfId="2" applyFont="1" applyProtection="1">
      <alignment vertical="center"/>
    </xf>
    <xf numFmtId="0" fontId="57" fillId="0" borderId="0" xfId="2" applyFont="1" applyAlignment="1" applyProtection="1">
      <alignment horizontal="center" vertical="center"/>
    </xf>
    <xf numFmtId="0" fontId="29" fillId="0" borderId="0" xfId="2" applyFont="1" applyProtection="1">
      <alignment vertical="center"/>
    </xf>
    <xf numFmtId="0" fontId="29" fillId="0" borderId="0" xfId="2" applyFont="1" applyAlignment="1" applyProtection="1">
      <alignment vertical="center" wrapText="1"/>
    </xf>
    <xf numFmtId="0" fontId="109" fillId="0" borderId="0" xfId="2" applyFont="1" applyProtection="1">
      <alignment vertical="center"/>
    </xf>
    <xf numFmtId="0" fontId="110" fillId="0" borderId="0" xfId="2" applyFont="1" applyProtection="1">
      <alignment vertical="center"/>
    </xf>
    <xf numFmtId="0" fontId="107" fillId="3" borderId="0" xfId="2" applyFont="1" applyFill="1" applyAlignment="1" applyProtection="1">
      <alignment horizontal="left" vertical="center"/>
    </xf>
    <xf numFmtId="0" fontId="57" fillId="3" borderId="0" xfId="2" applyFont="1" applyFill="1" applyAlignment="1" applyProtection="1">
      <alignment horizontal="center" vertical="center"/>
    </xf>
    <xf numFmtId="0" fontId="29" fillId="3" borderId="0" xfId="2" applyFont="1" applyFill="1" applyAlignment="1" applyProtection="1">
      <alignment vertical="center" wrapText="1"/>
    </xf>
    <xf numFmtId="0" fontId="29" fillId="3" borderId="0" xfId="2" applyFont="1" applyFill="1" applyAlignment="1" applyProtection="1">
      <alignment horizontal="left" wrapText="1"/>
    </xf>
    <xf numFmtId="0" fontId="51" fillId="3" borderId="0" xfId="2" applyFont="1" applyFill="1" applyAlignment="1" applyProtection="1">
      <alignment vertical="center" wrapText="1"/>
    </xf>
    <xf numFmtId="0" fontId="50" fillId="3" borderId="0" xfId="2" applyFont="1" applyFill="1" applyAlignment="1" applyProtection="1">
      <alignment vertical="center" wrapText="1"/>
    </xf>
    <xf numFmtId="0" fontId="90" fillId="0" borderId="0" xfId="0" applyFont="1" applyProtection="1">
      <alignment vertical="center"/>
    </xf>
    <xf numFmtId="40" fontId="29" fillId="0" borderId="0" xfId="5" applyNumberFormat="1" applyFont="1" applyAlignment="1" applyProtection="1">
      <alignment vertical="center" wrapText="1"/>
    </xf>
    <xf numFmtId="179" fontId="29" fillId="0" borderId="0" xfId="5" applyNumberFormat="1" applyFont="1" applyAlignment="1" applyProtection="1">
      <alignment vertical="center" wrapText="1"/>
    </xf>
    <xf numFmtId="0" fontId="109" fillId="0" borderId="0" xfId="0" applyFont="1" applyProtection="1">
      <alignment vertical="center"/>
    </xf>
    <xf numFmtId="0" fontId="112" fillId="0" borderId="0" xfId="0" applyFont="1" applyProtection="1">
      <alignment vertical="center"/>
    </xf>
    <xf numFmtId="0" fontId="100" fillId="0" borderId="0" xfId="0" applyFont="1" applyProtection="1">
      <alignment vertical="center"/>
    </xf>
    <xf numFmtId="0" fontId="40" fillId="12" borderId="3" xfId="0" applyFont="1" applyFill="1" applyBorder="1" applyAlignment="1" applyProtection="1">
      <alignment horizontal="center" vertical="center" wrapText="1"/>
    </xf>
    <xf numFmtId="0" fontId="40" fillId="13" borderId="3" xfId="0" applyFont="1" applyFill="1" applyBorder="1" applyAlignment="1" applyProtection="1">
      <alignment horizontal="center" vertical="center" wrapText="1"/>
    </xf>
    <xf numFmtId="0" fontId="40" fillId="0" borderId="0" xfId="0" applyFont="1" applyProtection="1">
      <alignment vertical="center"/>
    </xf>
    <xf numFmtId="0" fontId="113" fillId="0" borderId="0" xfId="0" applyFont="1" applyProtection="1">
      <alignment vertical="center"/>
    </xf>
    <xf numFmtId="0" fontId="52" fillId="12" borderId="4" xfId="5" applyFont="1" applyFill="1" applyBorder="1" applyAlignment="1" applyProtection="1">
      <alignment horizontal="center" vertical="center" wrapText="1"/>
    </xf>
    <xf numFmtId="0" fontId="52" fillId="13" borderId="4" xfId="5" applyFont="1" applyFill="1" applyBorder="1" applyAlignment="1" applyProtection="1">
      <alignment horizontal="center" vertical="center" wrapText="1"/>
    </xf>
    <xf numFmtId="0" fontId="40" fillId="0" borderId="0" xfId="0" applyFont="1" applyAlignment="1" applyProtection="1">
      <alignment vertical="center" wrapText="1"/>
    </xf>
    <xf numFmtId="0" fontId="113" fillId="0" borderId="0" xfId="0" applyFont="1" applyAlignment="1" applyProtection="1">
      <alignment horizontal="right" vertical="center"/>
    </xf>
    <xf numFmtId="0" fontId="71" fillId="0" borderId="0" xfId="0" applyFont="1" applyProtection="1">
      <alignment vertical="center"/>
    </xf>
    <xf numFmtId="38" fontId="113" fillId="0" borderId="0" xfId="0" applyNumberFormat="1" applyFont="1" applyProtection="1">
      <alignment vertical="center"/>
    </xf>
    <xf numFmtId="0" fontId="52" fillId="11" borderId="4" xfId="5" applyFont="1" applyFill="1" applyBorder="1" applyAlignment="1" applyProtection="1">
      <alignment horizontal="center" vertical="center" wrapText="1"/>
    </xf>
    <xf numFmtId="0" fontId="40" fillId="0" borderId="0" xfId="5" applyFont="1" applyProtection="1">
      <alignment vertical="center"/>
    </xf>
    <xf numFmtId="0" fontId="56" fillId="0" borderId="0" xfId="5" applyFont="1" applyProtection="1">
      <alignment vertical="center"/>
    </xf>
    <xf numFmtId="0" fontId="57" fillId="0" borderId="0" xfId="5" applyFont="1" applyAlignment="1" applyProtection="1">
      <alignment horizontal="center" vertical="center"/>
    </xf>
    <xf numFmtId="0" fontId="40" fillId="0" borderId="0" xfId="5" applyFont="1" applyAlignment="1" applyProtection="1">
      <alignment vertical="center" wrapText="1"/>
    </xf>
    <xf numFmtId="0" fontId="40" fillId="2" borderId="100" xfId="5" applyFont="1" applyFill="1" applyBorder="1" applyAlignment="1" applyProtection="1">
      <alignment horizontal="center" vertical="center" wrapText="1"/>
    </xf>
    <xf numFmtId="0" fontId="52" fillId="2" borderId="99" xfId="5" applyFont="1" applyFill="1" applyBorder="1" applyAlignment="1" applyProtection="1">
      <alignment horizontal="center" vertical="center"/>
    </xf>
    <xf numFmtId="0" fontId="40" fillId="2" borderId="13" xfId="5" applyFont="1" applyFill="1" applyBorder="1" applyAlignment="1" applyProtection="1">
      <alignment horizontal="center" vertical="center" wrapText="1"/>
    </xf>
    <xf numFmtId="0" fontId="40" fillId="14" borderId="13" xfId="5" applyFont="1" applyFill="1" applyBorder="1" applyAlignment="1" applyProtection="1">
      <alignment horizontal="center" vertical="center" wrapText="1"/>
    </xf>
    <xf numFmtId="0" fontId="52" fillId="14" borderId="4" xfId="5" applyFont="1" applyFill="1" applyBorder="1" applyAlignment="1" applyProtection="1">
      <alignment horizontal="center" vertical="center" wrapText="1"/>
    </xf>
    <xf numFmtId="0" fontId="56" fillId="0" borderId="0" xfId="0" applyFont="1" applyProtection="1">
      <alignment vertical="center"/>
    </xf>
    <xf numFmtId="0" fontId="46" fillId="0" borderId="0" xfId="5" applyFont="1" applyAlignment="1" applyProtection="1">
      <alignment vertical="center" wrapText="1"/>
    </xf>
    <xf numFmtId="38" fontId="46" fillId="0" borderId="0" xfId="6" applyFont="1" applyFill="1" applyBorder="1" applyAlignment="1" applyProtection="1">
      <alignment vertical="center" wrapText="1"/>
    </xf>
    <xf numFmtId="0" fontId="35" fillId="0" borderId="0" xfId="5" applyFont="1" applyAlignment="1" applyProtection="1">
      <alignment horizontal="center" vertical="center" wrapText="1"/>
    </xf>
    <xf numFmtId="0" fontId="35" fillId="0" borderId="0" xfId="5" applyFont="1" applyAlignment="1" applyProtection="1">
      <alignment vertical="center" wrapText="1"/>
    </xf>
    <xf numFmtId="0" fontId="40" fillId="2" borderId="87" xfId="5" applyFont="1" applyFill="1" applyBorder="1" applyAlignment="1" applyProtection="1">
      <alignment horizontal="center" vertical="center" wrapText="1"/>
    </xf>
    <xf numFmtId="3" fontId="40" fillId="0" borderId="89" xfId="5" applyNumberFormat="1" applyFont="1" applyFill="1" applyBorder="1" applyAlignment="1" applyProtection="1">
      <alignment vertical="center" wrapText="1"/>
    </xf>
    <xf numFmtId="3" fontId="40" fillId="0" borderId="50" xfId="5" applyNumberFormat="1" applyFont="1" applyFill="1" applyBorder="1" applyAlignment="1" applyProtection="1">
      <alignment vertical="center" wrapText="1"/>
    </xf>
    <xf numFmtId="0" fontId="40" fillId="2" borderId="1" xfId="5" applyFont="1" applyFill="1" applyBorder="1" applyAlignment="1" applyProtection="1">
      <alignment horizontal="center" vertical="center"/>
    </xf>
    <xf numFmtId="0" fontId="40" fillId="2" borderId="5" xfId="5" applyFont="1" applyFill="1" applyBorder="1" applyAlignment="1" applyProtection="1">
      <alignment horizontal="center" vertical="center" wrapText="1"/>
    </xf>
    <xf numFmtId="0" fontId="40" fillId="14" borderId="1" xfId="5" applyFont="1" applyFill="1" applyBorder="1" applyAlignment="1" applyProtection="1">
      <alignment horizontal="center" vertical="center" wrapText="1"/>
    </xf>
    <xf numFmtId="0" fontId="57" fillId="3" borderId="0" xfId="5" applyFont="1" applyFill="1" applyAlignment="1" applyProtection="1">
      <alignment horizontal="center" vertical="center"/>
    </xf>
    <xf numFmtId="0" fontId="29" fillId="0" borderId="0" xfId="5" applyFont="1" applyAlignment="1" applyProtection="1">
      <alignment vertical="center" wrapText="1"/>
    </xf>
    <xf numFmtId="49" fontId="29" fillId="0" borderId="0" xfId="5" applyNumberFormat="1" applyFont="1" applyAlignment="1" applyProtection="1">
      <alignment horizontal="right" vertical="center"/>
    </xf>
    <xf numFmtId="0" fontId="29" fillId="0" borderId="0" xfId="5" applyFont="1" applyAlignment="1" applyProtection="1">
      <alignment horizontal="right" vertical="center"/>
    </xf>
    <xf numFmtId="0" fontId="100" fillId="0" borderId="0" xfId="5" applyFont="1" applyAlignment="1" applyProtection="1">
      <alignment horizontal="center" vertical="center"/>
    </xf>
    <xf numFmtId="0" fontId="52" fillId="2" borderId="90" xfId="5" applyFont="1" applyFill="1" applyBorder="1" applyAlignment="1" applyProtection="1">
      <alignment horizontal="center" vertical="center" wrapText="1"/>
    </xf>
    <xf numFmtId="0" fontId="52" fillId="2" borderId="13" xfId="5" applyFont="1" applyFill="1" applyBorder="1" applyAlignment="1" applyProtection="1">
      <alignment horizontal="center" vertical="center" wrapText="1"/>
    </xf>
    <xf numFmtId="0" fontId="52" fillId="6" borderId="15" xfId="5" applyFont="1" applyFill="1" applyBorder="1" applyAlignment="1" applyProtection="1">
      <alignment horizontal="center" vertical="center" wrapText="1"/>
    </xf>
    <xf numFmtId="0" fontId="52" fillId="6" borderId="17" xfId="5" applyFont="1" applyFill="1" applyBorder="1" applyAlignment="1" applyProtection="1">
      <alignment horizontal="center" vertical="center" wrapText="1"/>
    </xf>
    <xf numFmtId="0" fontId="52" fillId="0" borderId="0" xfId="5" applyFont="1" applyProtection="1">
      <alignment vertical="center"/>
    </xf>
    <xf numFmtId="0" fontId="113" fillId="0" borderId="0" xfId="5" applyFont="1" applyProtection="1">
      <alignment vertical="center"/>
    </xf>
    <xf numFmtId="0" fontId="52" fillId="6" borderId="51" xfId="5" applyFont="1" applyFill="1" applyBorder="1" applyAlignment="1" applyProtection="1">
      <alignment horizontal="center" vertical="center" wrapText="1"/>
    </xf>
    <xf numFmtId="0" fontId="100" fillId="0" borderId="0" xfId="5" applyFont="1" applyProtection="1">
      <alignment vertical="center"/>
    </xf>
    <xf numFmtId="0" fontId="52" fillId="6" borderId="18" xfId="5" applyFont="1" applyFill="1" applyBorder="1" applyAlignment="1" applyProtection="1">
      <alignment horizontal="center" vertical="center" wrapText="1"/>
    </xf>
    <xf numFmtId="0" fontId="109" fillId="0" borderId="0" xfId="5" applyFont="1" applyProtection="1">
      <alignment vertical="center"/>
    </xf>
    <xf numFmtId="0" fontId="52" fillId="3" borderId="0" xfId="5" applyFont="1" applyFill="1" applyProtection="1">
      <alignment vertical="center"/>
    </xf>
    <xf numFmtId="0" fontId="113" fillId="3" borderId="0" xfId="5" applyFont="1" applyFill="1" applyProtection="1">
      <alignment vertical="center"/>
    </xf>
    <xf numFmtId="0" fontId="40" fillId="3" borderId="0" xfId="5" applyFont="1" applyFill="1" applyProtection="1">
      <alignment vertical="center"/>
    </xf>
    <xf numFmtId="0" fontId="100" fillId="3" borderId="0" xfId="5" applyFont="1" applyFill="1" applyAlignment="1" applyProtection="1">
      <alignment horizontal="center" vertical="center"/>
    </xf>
    <xf numFmtId="0" fontId="52" fillId="0" borderId="0" xfId="5" applyFont="1" applyAlignment="1" applyProtection="1">
      <alignment vertical="center" wrapText="1"/>
    </xf>
    <xf numFmtId="0" fontId="109" fillId="3" borderId="0" xfId="5" applyFont="1" applyFill="1" applyProtection="1">
      <alignment vertical="center"/>
    </xf>
    <xf numFmtId="0" fontId="58" fillId="0" borderId="0" xfId="5" applyFont="1" applyAlignment="1" applyProtection="1">
      <alignment vertical="center" wrapText="1"/>
    </xf>
    <xf numFmtId="0" fontId="40" fillId="0" borderId="0" xfId="5" applyFont="1" applyAlignment="1" applyProtection="1">
      <alignment horizontal="right" vertical="center" wrapText="1"/>
    </xf>
    <xf numFmtId="0" fontId="40" fillId="2" borderId="85" xfId="5" applyFont="1" applyFill="1" applyBorder="1" applyAlignment="1" applyProtection="1">
      <alignment horizontal="center" vertical="center" wrapText="1"/>
    </xf>
    <xf numFmtId="0" fontId="40" fillId="3" borderId="0" xfId="5" applyFont="1" applyFill="1" applyAlignment="1" applyProtection="1">
      <alignment vertical="center" wrapText="1"/>
    </xf>
    <xf numFmtId="0" fontId="52" fillId="3" borderId="0" xfId="5" applyFont="1" applyFill="1" applyAlignment="1" applyProtection="1">
      <alignment vertical="center" wrapText="1"/>
    </xf>
    <xf numFmtId="0" fontId="40" fillId="2" borderId="86" xfId="5" applyFont="1" applyFill="1" applyBorder="1" applyAlignment="1" applyProtection="1">
      <alignment horizontal="center" vertical="center" wrapText="1"/>
    </xf>
    <xf numFmtId="0" fontId="40" fillId="2" borderId="78" xfId="5" applyFont="1" applyFill="1" applyBorder="1" applyProtection="1">
      <alignment vertical="center"/>
    </xf>
    <xf numFmtId="0" fontId="40" fillId="2" borderId="74" xfId="5" applyFont="1" applyFill="1" applyBorder="1" applyProtection="1">
      <alignment vertical="center"/>
    </xf>
    <xf numFmtId="0" fontId="40" fillId="2" borderId="83" xfId="5" applyFont="1" applyFill="1" applyBorder="1" applyAlignment="1" applyProtection="1">
      <alignment vertical="center" wrapText="1"/>
    </xf>
    <xf numFmtId="0" fontId="52" fillId="2" borderId="95" xfId="5" applyFont="1" applyFill="1" applyBorder="1" applyAlignment="1" applyProtection="1">
      <alignment vertical="center" wrapText="1"/>
    </xf>
    <xf numFmtId="0" fontId="40" fillId="2" borderId="75" xfId="5" applyFont="1" applyFill="1" applyBorder="1" applyProtection="1">
      <alignment vertical="center"/>
    </xf>
    <xf numFmtId="0" fontId="53" fillId="2" borderId="84" xfId="5" applyFont="1" applyFill="1" applyBorder="1" applyAlignment="1" applyProtection="1">
      <alignment vertical="center" wrapText="1"/>
    </xf>
    <xf numFmtId="0" fontId="52" fillId="2" borderId="63" xfId="5" applyFont="1" applyFill="1" applyBorder="1" applyAlignment="1" applyProtection="1">
      <alignment vertical="center" wrapText="1"/>
    </xf>
    <xf numFmtId="38" fontId="40" fillId="0" borderId="0" xfId="5" applyNumberFormat="1" applyFont="1" applyAlignment="1" applyProtection="1">
      <alignment vertical="center" wrapText="1"/>
    </xf>
    <xf numFmtId="0" fontId="52" fillId="2" borderId="88" xfId="5" applyFont="1" applyFill="1" applyBorder="1" applyAlignment="1" applyProtection="1">
      <alignment vertical="center" wrapText="1"/>
    </xf>
    <xf numFmtId="0" fontId="110" fillId="0" borderId="0" xfId="5" applyFont="1" applyProtection="1">
      <alignment vertical="center"/>
    </xf>
    <xf numFmtId="0" fontId="91" fillId="0" borderId="0" xfId="5" applyFont="1" applyProtection="1">
      <alignment vertical="center"/>
    </xf>
    <xf numFmtId="0" fontId="32" fillId="0" borderId="0" xfId="5" applyFont="1" applyBorder="1" applyProtection="1">
      <alignment vertical="center"/>
    </xf>
    <xf numFmtId="0" fontId="40" fillId="0" borderId="0" xfId="5" applyFont="1" applyBorder="1" applyProtection="1">
      <alignment vertical="center"/>
    </xf>
    <xf numFmtId="0" fontId="52" fillId="0" borderId="0" xfId="5" applyFont="1" applyBorder="1" applyProtection="1">
      <alignment vertical="center"/>
    </xf>
    <xf numFmtId="0" fontId="56" fillId="0" borderId="0" xfId="5" applyFont="1" applyBorder="1" applyProtection="1">
      <alignment vertical="center"/>
    </xf>
    <xf numFmtId="9" fontId="57" fillId="0" borderId="0" xfId="8" applyFont="1" applyAlignment="1" applyProtection="1">
      <alignment horizontal="center" vertical="center"/>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11" borderId="3" xfId="0" applyFont="1" applyFill="1" applyBorder="1" applyAlignment="1" applyProtection="1">
      <alignment horizontal="center" vertical="center" wrapText="1"/>
    </xf>
    <xf numFmtId="0" fontId="32" fillId="0" borderId="15" xfId="0" applyFont="1" applyBorder="1" applyAlignment="1" applyProtection="1">
      <alignment horizontal="left" vertical="center" shrinkToFit="1"/>
      <protection locked="0"/>
    </xf>
    <xf numFmtId="0" fontId="32" fillId="0" borderId="18" xfId="0" applyFont="1" applyBorder="1" applyAlignment="1" applyProtection="1">
      <alignment vertical="center" wrapText="1" shrinkToFit="1"/>
      <protection locked="0"/>
    </xf>
    <xf numFmtId="0" fontId="40" fillId="0" borderId="0" xfId="2" applyNumberFormat="1" applyFont="1" applyFill="1" applyBorder="1" applyAlignment="1" applyProtection="1">
      <alignment horizontal="left" vertical="center" wrapText="1"/>
    </xf>
    <xf numFmtId="38" fontId="40" fillId="0" borderId="1" xfId="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xf>
    <xf numFmtId="0" fontId="10" fillId="5"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6" fillId="3" borderId="0" xfId="0" applyFont="1" applyFill="1" applyProtection="1">
      <alignment vertical="center"/>
    </xf>
    <xf numFmtId="0" fontId="6" fillId="3" borderId="0" xfId="0" applyFont="1" applyFill="1" applyAlignment="1" applyProtection="1">
      <alignment horizontal="center" vertical="center"/>
    </xf>
    <xf numFmtId="0" fontId="59" fillId="3" borderId="0" xfId="0" applyNumberFormat="1" applyFont="1" applyFill="1" applyAlignment="1" applyProtection="1">
      <alignment horizontal="right" vertical="center"/>
    </xf>
    <xf numFmtId="0" fontId="6" fillId="0" borderId="1" xfId="0" applyFont="1" applyBorder="1" applyAlignment="1" applyProtection="1">
      <alignment horizontal="center" vertical="center" wrapText="1"/>
    </xf>
    <xf numFmtId="0" fontId="12" fillId="0" borderId="0" xfId="0" applyFont="1" applyAlignment="1" applyProtection="1">
      <alignment horizontal="center" vertical="center"/>
    </xf>
    <xf numFmtId="0" fontId="32" fillId="2" borderId="1" xfId="0" applyFont="1" applyFill="1" applyBorder="1" applyProtection="1">
      <alignment vertical="center"/>
    </xf>
    <xf numFmtId="0" fontId="32" fillId="0" borderId="3" xfId="0" applyFont="1" applyBorder="1" applyAlignment="1" applyProtection="1">
      <alignment vertical="center" wrapText="1" shrinkToFit="1"/>
      <protection locked="0"/>
    </xf>
    <xf numFmtId="0" fontId="32" fillId="0" borderId="0" xfId="0" applyFont="1" applyFill="1" applyBorder="1" applyAlignment="1" applyProtection="1">
      <alignment vertical="center"/>
    </xf>
    <xf numFmtId="0" fontId="32" fillId="0" borderId="1" xfId="0" applyFont="1" applyBorder="1" applyAlignment="1" applyProtection="1">
      <alignment horizontal="left" vertical="center" wrapText="1"/>
      <protection locked="0"/>
    </xf>
    <xf numFmtId="0" fontId="20" fillId="2" borderId="20" xfId="2" applyFont="1" applyFill="1" applyBorder="1" applyAlignment="1" applyProtection="1">
      <alignment horizontal="center" vertical="center" wrapText="1"/>
    </xf>
    <xf numFmtId="0" fontId="21" fillId="0" borderId="0" xfId="2" applyFont="1" applyAlignment="1" applyProtection="1">
      <alignment horizontal="center" vertical="center"/>
    </xf>
    <xf numFmtId="0" fontId="40" fillId="2" borderId="1" xfId="0" applyFont="1" applyFill="1" applyBorder="1" applyAlignment="1" applyProtection="1">
      <alignment horizontal="center" vertical="center" wrapText="1"/>
    </xf>
    <xf numFmtId="0" fontId="55" fillId="0" borderId="0" xfId="5" applyFont="1" applyProtection="1">
      <alignment vertical="center"/>
    </xf>
    <xf numFmtId="0" fontId="52" fillId="2" borderId="3" xfId="5" applyFont="1" applyFill="1" applyBorder="1" applyAlignment="1" applyProtection="1">
      <alignment horizontal="center" vertical="center" wrapText="1"/>
    </xf>
    <xf numFmtId="0" fontId="52" fillId="2" borderId="4" xfId="5" applyFont="1" applyFill="1" applyBorder="1" applyAlignment="1" applyProtection="1">
      <alignment horizontal="center" vertical="center" wrapText="1"/>
    </xf>
    <xf numFmtId="0" fontId="40" fillId="2" borderId="88" xfId="5" applyFont="1" applyFill="1" applyBorder="1" applyAlignment="1" applyProtection="1">
      <alignment vertical="center" wrapText="1"/>
    </xf>
    <xf numFmtId="0" fontId="40" fillId="2" borderId="71" xfId="5" applyFont="1" applyFill="1" applyBorder="1" applyAlignment="1" applyProtection="1">
      <alignment vertical="center" wrapText="1"/>
    </xf>
    <xf numFmtId="0" fontId="32" fillId="3" borderId="0" xfId="0" applyNumberFormat="1" applyFont="1" applyFill="1" applyAlignment="1" applyProtection="1">
      <alignment horizontal="right" vertical="center"/>
    </xf>
    <xf numFmtId="0" fontId="40" fillId="2" borderId="1" xfId="5" applyFont="1" applyFill="1" applyBorder="1" applyAlignment="1" applyProtection="1">
      <alignment horizontal="center" vertical="center" wrapText="1"/>
    </xf>
    <xf numFmtId="0" fontId="40" fillId="0" borderId="1" xfId="0" applyFont="1" applyBorder="1" applyAlignment="1" applyProtection="1">
      <alignment horizontal="center" vertical="center" wrapText="1"/>
      <protection locked="0"/>
    </xf>
    <xf numFmtId="0" fontId="107" fillId="0" borderId="1" xfId="2" applyFont="1" applyFill="1" applyBorder="1" applyAlignment="1" applyProtection="1">
      <alignment horizontal="left" vertical="center" wrapText="1"/>
      <protection locked="0"/>
    </xf>
    <xf numFmtId="0" fontId="64" fillId="2" borderId="1" xfId="2" applyFont="1" applyFill="1" applyBorder="1" applyAlignment="1" applyProtection="1">
      <alignment horizontal="center" vertical="center"/>
    </xf>
    <xf numFmtId="0" fontId="65" fillId="2" borderId="1" xfId="2" applyFont="1" applyFill="1" applyBorder="1" applyAlignment="1" applyProtection="1">
      <alignment horizontal="center" vertical="center"/>
    </xf>
    <xf numFmtId="0" fontId="56" fillId="0" borderId="0" xfId="2" applyFont="1" applyBorder="1" applyAlignment="1" applyProtection="1">
      <alignment horizontal="left" vertical="center" wrapText="1"/>
    </xf>
    <xf numFmtId="0" fontId="56" fillId="0" borderId="19" xfId="2" applyFont="1" applyBorder="1" applyAlignment="1" applyProtection="1">
      <alignment horizontal="left" vertical="center" wrapText="1"/>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35" fillId="0" borderId="1" xfId="2" applyFont="1" applyFill="1" applyBorder="1" applyAlignment="1" applyProtection="1">
      <alignment horizontal="left" vertical="center" wrapText="1"/>
    </xf>
    <xf numFmtId="0" fontId="6" fillId="2" borderId="1" xfId="5" applyFont="1" applyFill="1" applyBorder="1" applyAlignment="1" applyProtection="1">
      <alignment horizontal="center" vertical="center" wrapText="1"/>
    </xf>
    <xf numFmtId="0" fontId="9" fillId="6" borderId="13" xfId="0" applyFont="1" applyFill="1" applyBorder="1" applyProtection="1">
      <alignment vertical="center"/>
    </xf>
    <xf numFmtId="0" fontId="12" fillId="6" borderId="13" xfId="0" applyFont="1" applyFill="1" applyBorder="1" applyProtection="1">
      <alignment vertical="center"/>
    </xf>
    <xf numFmtId="0" fontId="32" fillId="0" borderId="16" xfId="0" applyFont="1" applyBorder="1" applyAlignment="1" applyProtection="1">
      <alignment horizontal="left" vertical="center" shrinkToFit="1"/>
      <protection locked="0"/>
    </xf>
    <xf numFmtId="0" fontId="32" fillId="0" borderId="14" xfId="0" applyFont="1" applyFill="1" applyBorder="1" applyAlignment="1" applyProtection="1">
      <alignment vertical="top" wrapText="1"/>
    </xf>
    <xf numFmtId="0" fontId="119" fillId="4" borderId="1" xfId="0" applyFont="1" applyFill="1" applyBorder="1" applyAlignment="1" applyProtection="1">
      <alignment vertical="center"/>
    </xf>
    <xf numFmtId="0" fontId="40" fillId="0" borderId="0" xfId="0" applyFont="1" applyFill="1" applyBorder="1" applyAlignment="1" applyProtection="1">
      <alignment vertical="center" wrapText="1"/>
    </xf>
    <xf numFmtId="0" fontId="40" fillId="6" borderId="1" xfId="0" applyFont="1" applyFill="1" applyBorder="1" applyProtection="1">
      <alignment vertical="center"/>
    </xf>
    <xf numFmtId="38" fontId="33" fillId="3" borderId="14" xfId="1" applyFont="1" applyFill="1" applyBorder="1" applyAlignment="1" applyProtection="1">
      <alignment horizontal="right" vertical="center"/>
    </xf>
    <xf numFmtId="0" fontId="63" fillId="6" borderId="7" xfId="2" applyFont="1" applyFill="1" applyBorder="1" applyProtection="1">
      <alignment vertical="center"/>
    </xf>
    <xf numFmtId="0" fontId="63" fillId="6" borderId="14" xfId="2" applyFont="1" applyFill="1" applyBorder="1" applyProtection="1">
      <alignment vertical="center"/>
    </xf>
    <xf numFmtId="0" fontId="63" fillId="6" borderId="8" xfId="2" applyFont="1" applyFill="1" applyBorder="1" applyProtection="1">
      <alignment vertical="center"/>
    </xf>
    <xf numFmtId="0" fontId="28" fillId="6" borderId="11" xfId="2" applyFont="1" applyFill="1" applyBorder="1" applyProtection="1">
      <alignment vertical="center"/>
    </xf>
    <xf numFmtId="0" fontId="29" fillId="6" borderId="5" xfId="2" applyFont="1" applyFill="1" applyBorder="1" applyProtection="1">
      <alignment vertical="center"/>
    </xf>
    <xf numFmtId="0" fontId="29" fillId="6" borderId="6" xfId="2" applyFont="1" applyFill="1" applyBorder="1" applyProtection="1">
      <alignment vertical="center"/>
    </xf>
    <xf numFmtId="0" fontId="29" fillId="6" borderId="2" xfId="2" applyFont="1" applyFill="1" applyBorder="1" applyProtection="1">
      <alignment vertical="center"/>
    </xf>
    <xf numFmtId="0" fontId="35" fillId="0" borderId="0" xfId="2" applyFont="1" applyAlignment="1" applyProtection="1">
      <alignment horizontal="left"/>
    </xf>
    <xf numFmtId="0" fontId="105" fillId="0" borderId="0" xfId="2" applyFont="1" applyAlignment="1" applyProtection="1">
      <alignment horizontal="left" vertical="center" wrapText="1"/>
    </xf>
    <xf numFmtId="0" fontId="48" fillId="0" borderId="0" xfId="2" applyFont="1" applyAlignment="1" applyProtection="1">
      <alignment horizontal="left" vertical="top"/>
    </xf>
    <xf numFmtId="0" fontId="28" fillId="0" borderId="0" xfId="2" applyFont="1" applyProtection="1">
      <alignment vertical="center"/>
    </xf>
    <xf numFmtId="0" fontId="112" fillId="0" borderId="0" xfId="2" applyFont="1" applyProtection="1">
      <alignment vertical="center"/>
    </xf>
    <xf numFmtId="0" fontId="52" fillId="6" borderId="0" xfId="2" applyFont="1" applyFill="1" applyAlignment="1" applyProtection="1">
      <alignment vertical="center" wrapText="1"/>
    </xf>
    <xf numFmtId="0" fontId="52" fillId="6" borderId="11" xfId="2" applyFont="1" applyFill="1" applyBorder="1" applyProtection="1">
      <alignment vertical="center"/>
    </xf>
    <xf numFmtId="0" fontId="52" fillId="6" borderId="19" xfId="2" applyFont="1" applyFill="1" applyBorder="1" applyAlignment="1" applyProtection="1">
      <alignment vertical="top"/>
    </xf>
    <xf numFmtId="0" fontId="112" fillId="0" borderId="0" xfId="2" applyFont="1" applyAlignment="1" applyProtection="1">
      <alignment vertical="center" wrapText="1"/>
    </xf>
    <xf numFmtId="0" fontId="113" fillId="0" borderId="0" xfId="2" applyFont="1" applyAlignment="1" applyProtection="1">
      <alignment vertical="center" wrapText="1"/>
    </xf>
    <xf numFmtId="0" fontId="40" fillId="10" borderId="1" xfId="0"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xf>
    <xf numFmtId="0" fontId="6" fillId="0" borderId="0" xfId="2" applyFont="1" applyProtection="1">
      <alignment vertical="center"/>
    </xf>
    <xf numFmtId="0" fontId="6" fillId="0" borderId="0" xfId="2" applyFont="1" applyAlignment="1" applyProtection="1"/>
    <xf numFmtId="0" fontId="16" fillId="0" borderId="0" xfId="2" applyFont="1" applyAlignment="1" applyProtection="1">
      <alignment horizontal="center" vertical="center"/>
    </xf>
    <xf numFmtId="0" fontId="32" fillId="6" borderId="1" xfId="0" applyFont="1" applyFill="1" applyBorder="1" applyAlignment="1" applyProtection="1">
      <alignment vertical="center" wrapText="1"/>
    </xf>
    <xf numFmtId="0" fontId="32" fillId="6" borderId="1" xfId="0" applyFont="1" applyFill="1" applyBorder="1" applyProtection="1">
      <alignment vertical="center"/>
    </xf>
    <xf numFmtId="0" fontId="32" fillId="6" borderId="15" xfId="0" applyFont="1" applyFill="1" applyBorder="1" applyProtection="1">
      <alignment vertical="center"/>
    </xf>
    <xf numFmtId="0" fontId="32" fillId="6" borderId="18" xfId="0" applyFont="1" applyFill="1" applyBorder="1" applyProtection="1">
      <alignment vertical="center"/>
    </xf>
    <xf numFmtId="14" fontId="32" fillId="0" borderId="0" xfId="0" applyNumberFormat="1" applyFont="1" applyFill="1" applyBorder="1" applyAlignment="1" applyProtection="1">
      <alignment horizontal="left" vertical="center"/>
    </xf>
    <xf numFmtId="0" fontId="72" fillId="0" borderId="14" xfId="0" applyFont="1" applyFill="1" applyBorder="1" applyAlignment="1" applyProtection="1">
      <alignment vertical="top" wrapText="1"/>
    </xf>
    <xf numFmtId="0" fontId="29" fillId="0" borderId="19" xfId="0" applyFont="1" applyFill="1" applyBorder="1" applyAlignment="1" applyProtection="1">
      <alignment vertical="center" wrapText="1"/>
    </xf>
    <xf numFmtId="0" fontId="32" fillId="0" borderId="0" xfId="0" applyFont="1" applyFill="1" applyBorder="1" applyAlignment="1" applyProtection="1">
      <alignment vertical="center" wrapText="1" shrinkToFit="1"/>
    </xf>
    <xf numFmtId="0" fontId="29" fillId="0" borderId="0" xfId="0" applyFont="1" applyFill="1" applyBorder="1" applyAlignment="1" applyProtection="1">
      <alignment vertical="center" wrapText="1"/>
    </xf>
    <xf numFmtId="0" fontId="12" fillId="0" borderId="0" xfId="0" applyFont="1" applyAlignment="1" applyProtection="1">
      <alignment horizontal="left" vertical="center"/>
    </xf>
    <xf numFmtId="0" fontId="6" fillId="0" borderId="0" xfId="0" applyFont="1" applyAlignment="1" applyProtection="1">
      <alignment horizontal="right" vertical="center"/>
    </xf>
    <xf numFmtId="0" fontId="12" fillId="0" borderId="14" xfId="0" applyFont="1" applyFill="1" applyBorder="1" applyAlignment="1" applyProtection="1">
      <alignment vertical="top"/>
    </xf>
    <xf numFmtId="0" fontId="12" fillId="0" borderId="0" xfId="0" applyFont="1" applyFill="1" applyBorder="1" applyAlignment="1" applyProtection="1">
      <alignment vertical="top"/>
    </xf>
    <xf numFmtId="0" fontId="12" fillId="0" borderId="19" xfId="0" applyFont="1" applyFill="1" applyBorder="1" applyAlignment="1" applyProtection="1">
      <alignment vertical="top"/>
    </xf>
    <xf numFmtId="0" fontId="12" fillId="6" borderId="13" xfId="0" applyFont="1" applyFill="1" applyBorder="1" applyAlignment="1" applyProtection="1">
      <alignment vertical="center" wrapText="1"/>
    </xf>
    <xf numFmtId="0" fontId="12" fillId="0" borderId="0" xfId="0" applyFont="1" applyFill="1" applyBorder="1" applyAlignment="1" applyProtection="1">
      <alignment vertical="top" wrapText="1"/>
    </xf>
    <xf numFmtId="0" fontId="12" fillId="0" borderId="14" xfId="0" applyFont="1" applyFill="1" applyBorder="1" applyAlignment="1" applyProtection="1">
      <alignment vertical="top" wrapText="1"/>
    </xf>
    <xf numFmtId="0" fontId="6" fillId="0" borderId="22" xfId="0" applyFont="1" applyBorder="1" applyProtection="1">
      <alignment vertical="center"/>
    </xf>
    <xf numFmtId="0" fontId="98" fillId="0" borderId="0" xfId="0" applyFo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28" fillId="6" borderId="9" xfId="2" applyFont="1" applyFill="1" applyBorder="1" applyAlignment="1" applyProtection="1">
      <alignment vertical="center"/>
    </xf>
    <xf numFmtId="9" fontId="35" fillId="0" borderId="17" xfId="8" applyFont="1" applyFill="1" applyBorder="1" applyAlignment="1" applyProtection="1">
      <alignment horizontal="left" vertical="center" wrapText="1"/>
      <protection locked="0"/>
    </xf>
    <xf numFmtId="0" fontId="40" fillId="2" borderId="1" xfId="0" applyFont="1" applyFill="1" applyBorder="1" applyAlignment="1" applyProtection="1">
      <alignment horizontal="center" vertical="center" wrapText="1"/>
    </xf>
    <xf numFmtId="38" fontId="40" fillId="0" borderId="3" xfId="1" applyFont="1" applyFill="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32" fillId="10" borderId="44" xfId="0" applyFont="1" applyFill="1" applyBorder="1" applyAlignment="1" applyProtection="1">
      <alignment horizontal="center" vertical="center"/>
    </xf>
    <xf numFmtId="0" fontId="32" fillId="10" borderId="54" xfId="0" applyFont="1" applyFill="1" applyBorder="1" applyAlignment="1" applyProtection="1">
      <alignment horizontal="center" vertical="center"/>
    </xf>
    <xf numFmtId="0" fontId="32" fillId="10" borderId="45"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46" fillId="0" borderId="17"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117" fillId="0" borderId="0" xfId="0" applyFont="1" applyFill="1" applyBorder="1" applyAlignment="1" applyProtection="1">
      <alignment horizontal="left" vertical="center" wrapText="1"/>
    </xf>
    <xf numFmtId="0" fontId="100" fillId="0" borderId="0" xfId="0" applyFont="1" applyBorder="1" applyProtection="1">
      <alignment vertical="center"/>
    </xf>
    <xf numFmtId="0" fontId="40" fillId="10" borderId="5" xfId="0" applyFont="1" applyFill="1" applyBorder="1" applyAlignment="1" applyProtection="1">
      <alignment horizontal="center" vertical="center" wrapText="1"/>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48" fillId="6" borderId="9" xfId="2" applyFont="1" applyFill="1" applyBorder="1" applyAlignment="1" applyProtection="1">
      <alignment vertical="center" wrapText="1"/>
    </xf>
    <xf numFmtId="0" fontId="48" fillId="6" borderId="0" xfId="2" applyFont="1" applyFill="1" applyBorder="1" applyAlignment="1" applyProtection="1">
      <alignment vertical="center" wrapText="1"/>
    </xf>
    <xf numFmtId="0" fontId="48" fillId="6" borderId="10" xfId="2" applyFont="1" applyFill="1" applyBorder="1" applyAlignment="1" applyProtection="1">
      <alignment vertical="center" wrapText="1"/>
    </xf>
    <xf numFmtId="0" fontId="32" fillId="2" borderId="5"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6" borderId="1" xfId="0" applyFont="1" applyFill="1" applyBorder="1" applyAlignment="1" applyProtection="1">
      <alignment horizontal="left" vertical="center" wrapText="1"/>
    </xf>
    <xf numFmtId="38" fontId="40" fillId="0" borderId="1" xfId="1" applyFont="1" applyFill="1" applyBorder="1" applyAlignment="1" applyProtection="1">
      <alignment horizontal="center" vertical="center" wrapText="1"/>
      <protection locked="0"/>
    </xf>
    <xf numFmtId="0" fontId="32" fillId="6" borderId="3" xfId="0" applyFont="1" applyFill="1" applyBorder="1" applyAlignment="1" applyProtection="1">
      <alignment vertical="center" wrapText="1"/>
    </xf>
    <xf numFmtId="0" fontId="32" fillId="2" borderId="111"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32" fillId="2" borderId="117" xfId="0" applyFont="1" applyFill="1" applyBorder="1" applyAlignment="1" applyProtection="1">
      <alignment horizontal="center" vertical="center" wrapText="1"/>
    </xf>
    <xf numFmtId="0" fontId="32" fillId="2" borderId="118" xfId="0" applyFont="1" applyFill="1" applyBorder="1" applyAlignment="1" applyProtection="1">
      <alignment horizontal="center" vertical="center" wrapText="1"/>
    </xf>
    <xf numFmtId="0" fontId="32" fillId="2" borderId="119" xfId="0" applyFont="1" applyFill="1" applyBorder="1" applyAlignment="1" applyProtection="1">
      <alignment horizontal="center" vertical="center" wrapText="1"/>
    </xf>
    <xf numFmtId="0" fontId="59" fillId="3" borderId="19" xfId="0" applyNumberFormat="1" applyFont="1" applyFill="1" applyBorder="1" applyAlignment="1" applyProtection="1">
      <alignment horizontal="right" vertical="center"/>
    </xf>
    <xf numFmtId="0" fontId="59" fillId="3" borderId="0" xfId="0" applyNumberFormat="1" applyFont="1" applyFill="1" applyBorder="1" applyAlignment="1" applyProtection="1">
      <alignment horizontal="right" vertical="center"/>
    </xf>
    <xf numFmtId="0" fontId="8" fillId="0" borderId="0" xfId="2" applyFont="1">
      <alignment vertical="center"/>
    </xf>
    <xf numFmtId="0" fontId="20" fillId="0" borderId="0" xfId="2" applyFont="1" applyAlignment="1">
      <alignment horizontal="center" vertical="center"/>
    </xf>
    <xf numFmtId="0" fontId="20" fillId="0" borderId="0" xfId="2" applyFont="1">
      <alignment vertical="center"/>
    </xf>
    <xf numFmtId="0" fontId="8" fillId="0" borderId="0" xfId="2" applyFont="1" applyAlignment="1">
      <alignment horizontal="right" vertical="top"/>
    </xf>
    <xf numFmtId="0" fontId="8" fillId="0" borderId="0" xfId="2" applyFont="1" applyAlignment="1">
      <alignment horizontal="right" vertical="center"/>
    </xf>
    <xf numFmtId="0" fontId="25" fillId="0" borderId="0" xfId="2" applyFont="1">
      <alignment vertical="center"/>
    </xf>
    <xf numFmtId="0" fontId="20" fillId="2" borderId="1" xfId="2" applyFont="1" applyFill="1" applyBorder="1" applyAlignment="1">
      <alignment horizontal="center" vertical="center" wrapText="1"/>
    </xf>
    <xf numFmtId="0" fontId="20" fillId="2" borderId="120" xfId="2" applyFont="1" applyFill="1" applyBorder="1" applyAlignment="1">
      <alignment horizontal="center" vertical="center" wrapText="1"/>
    </xf>
    <xf numFmtId="0" fontId="121" fillId="0" borderId="0" xfId="2" applyFont="1">
      <alignment vertical="center"/>
    </xf>
    <xf numFmtId="38" fontId="20" fillId="14" borderId="1" xfId="2" applyNumberFormat="1" applyFont="1" applyFill="1" applyBorder="1" applyAlignment="1">
      <alignment horizontal="center" vertical="center" wrapText="1" shrinkToFit="1"/>
    </xf>
    <xf numFmtId="38" fontId="8" fillId="14" borderId="1" xfId="2" applyNumberFormat="1" applyFont="1" applyFill="1" applyBorder="1" applyAlignment="1">
      <alignment horizontal="left" vertical="center" wrapText="1" shrinkToFit="1"/>
    </xf>
    <xf numFmtId="38" fontId="9" fillId="14" borderId="120" xfId="2" applyNumberFormat="1" applyFont="1" applyFill="1" applyBorder="1" applyAlignment="1">
      <alignment horizontal="right" vertical="center" shrinkToFit="1"/>
    </xf>
    <xf numFmtId="38" fontId="8" fillId="14" borderId="1" xfId="2" applyNumberFormat="1" applyFont="1" applyFill="1" applyBorder="1" applyAlignment="1">
      <alignment horizontal="left" vertical="center" wrapText="1"/>
    </xf>
    <xf numFmtId="38" fontId="20" fillId="0" borderId="1" xfId="2" applyNumberFormat="1" applyFont="1" applyBorder="1" applyAlignment="1">
      <alignment horizontal="center" vertical="center" wrapText="1" shrinkToFit="1"/>
    </xf>
    <xf numFmtId="38" fontId="6" fillId="0" borderId="1" xfId="2" applyNumberFormat="1" applyFont="1" applyBorder="1" applyAlignment="1" applyProtection="1">
      <alignment horizontal="left" vertical="center" wrapText="1" shrinkToFit="1"/>
      <protection locked="0"/>
    </xf>
    <xf numFmtId="38" fontId="12" fillId="0" borderId="120" xfId="2" applyNumberFormat="1" applyFont="1" applyBorder="1" applyAlignment="1" applyProtection="1">
      <alignment horizontal="right" vertical="center" shrinkToFit="1"/>
      <protection locked="0"/>
    </xf>
    <xf numFmtId="38" fontId="6" fillId="0" borderId="1" xfId="2" applyNumberFormat="1" applyFont="1" applyBorder="1" applyAlignment="1" applyProtection="1">
      <alignment horizontal="left" vertical="center" wrapText="1"/>
      <protection locked="0"/>
    </xf>
    <xf numFmtId="0" fontId="20" fillId="0" borderId="0" xfId="2" applyFont="1" applyAlignment="1">
      <alignment horizontal="center" vertical="center" wrapText="1"/>
    </xf>
    <xf numFmtId="0" fontId="8" fillId="0" borderId="0" xfId="2" applyFont="1" applyAlignment="1">
      <alignment vertical="center" wrapText="1"/>
    </xf>
    <xf numFmtId="0" fontId="32" fillId="10" borderId="15" xfId="0" applyFont="1" applyFill="1" applyBorder="1" applyAlignment="1" applyProtection="1">
      <alignment horizontal="center" vertical="center" wrapText="1"/>
    </xf>
    <xf numFmtId="0" fontId="32" fillId="10" borderId="17" xfId="0" applyFont="1" applyFill="1" applyBorder="1" applyAlignment="1" applyProtection="1">
      <alignment horizontal="center" vertical="center" wrapText="1"/>
    </xf>
    <xf numFmtId="0" fontId="32" fillId="10" borderId="18"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9" xfId="0" applyFont="1" applyBorder="1" applyProtection="1">
      <alignment vertical="center"/>
    </xf>
    <xf numFmtId="0" fontId="10" fillId="0" borderId="5" xfId="0" applyFont="1" applyBorder="1" applyAlignment="1" applyProtection="1">
      <alignment horizontal="left" vertical="center" wrapText="1"/>
    </xf>
    <xf numFmtId="0" fontId="10" fillId="0" borderId="5" xfId="0" applyFont="1" applyBorder="1" applyAlignment="1" applyProtection="1">
      <alignment vertical="center" wrapText="1"/>
    </xf>
    <xf numFmtId="0" fontId="30" fillId="0" borderId="0" xfId="0" applyFont="1" applyFill="1" applyBorder="1" applyAlignment="1" applyProtection="1">
      <alignment vertical="center" wrapText="1"/>
    </xf>
    <xf numFmtId="0" fontId="88" fillId="0" borderId="0" xfId="0" applyFont="1" applyProtection="1">
      <alignment vertical="center"/>
    </xf>
    <xf numFmtId="3" fontId="40" fillId="3" borderId="15" xfId="5" applyNumberFormat="1" applyFont="1" applyFill="1" applyBorder="1" applyAlignment="1" applyProtection="1">
      <alignment horizontal="right" vertical="center" wrapText="1"/>
    </xf>
    <xf numFmtId="3" fontId="40" fillId="3" borderId="17" xfId="5" applyNumberFormat="1" applyFont="1" applyFill="1" applyBorder="1" applyAlignment="1" applyProtection="1">
      <alignment horizontal="right" vertical="center" wrapText="1"/>
    </xf>
    <xf numFmtId="3" fontId="40" fillId="3" borderId="16" xfId="5" applyNumberFormat="1" applyFont="1" applyFill="1" applyBorder="1" applyAlignment="1" applyProtection="1">
      <alignment horizontal="right" vertical="center" wrapText="1"/>
    </xf>
    <xf numFmtId="3" fontId="40" fillId="3" borderId="18" xfId="5" applyNumberFormat="1" applyFont="1" applyFill="1" applyBorder="1" applyAlignment="1" applyProtection="1">
      <alignment horizontal="right" vertical="center" wrapText="1"/>
    </xf>
    <xf numFmtId="38" fontId="40" fillId="0" borderId="16" xfId="6" applyFont="1" applyFill="1" applyBorder="1" applyAlignment="1" applyProtection="1">
      <alignment horizontal="right" vertical="center" wrapText="1"/>
      <protection locked="0"/>
    </xf>
    <xf numFmtId="38" fontId="40" fillId="0" borderId="15" xfId="6" applyFont="1" applyFill="1" applyBorder="1" applyAlignment="1" applyProtection="1">
      <alignment horizontal="right" vertical="center" wrapText="1"/>
    </xf>
    <xf numFmtId="38" fontId="40" fillId="0" borderId="17" xfId="6" applyFont="1" applyFill="1" applyBorder="1" applyAlignment="1" applyProtection="1">
      <alignment horizontal="right" vertical="center" wrapText="1"/>
      <protection locked="0"/>
    </xf>
    <xf numFmtId="38" fontId="40" fillId="0" borderId="17" xfId="6" applyFont="1" applyFill="1" applyBorder="1" applyAlignment="1" applyProtection="1">
      <alignment horizontal="right" vertical="center" wrapText="1"/>
    </xf>
    <xf numFmtId="38" fontId="40" fillId="0" borderId="18" xfId="6" applyFont="1" applyFill="1" applyBorder="1" applyAlignment="1" applyProtection="1">
      <alignment horizontal="right" vertical="center" wrapText="1"/>
      <protection locked="0"/>
    </xf>
    <xf numFmtId="38" fontId="40" fillId="0" borderId="18" xfId="6" applyFont="1" applyFill="1" applyBorder="1" applyAlignment="1" applyProtection="1">
      <alignment horizontal="right" vertical="center" wrapText="1"/>
    </xf>
    <xf numFmtId="0" fontId="28" fillId="6" borderId="0" xfId="2" applyFont="1" applyFill="1" applyBorder="1" applyAlignment="1" applyProtection="1">
      <alignment vertical="center" wrapText="1"/>
    </xf>
    <xf numFmtId="0" fontId="28" fillId="6" borderId="10" xfId="2" applyFont="1" applyFill="1" applyBorder="1" applyAlignment="1" applyProtection="1">
      <alignment vertical="center" wrapText="1"/>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59" fillId="3" borderId="0" xfId="0" applyNumberFormat="1" applyFont="1" applyFill="1" applyAlignment="1" applyProtection="1">
      <alignment horizontal="right" vertical="center"/>
    </xf>
    <xf numFmtId="0" fontId="32" fillId="3" borderId="0" xfId="0" applyNumberFormat="1" applyFont="1" applyFill="1" applyAlignment="1" applyProtection="1">
      <alignment horizontal="right" vertical="center"/>
    </xf>
    <xf numFmtId="0" fontId="40" fillId="0" borderId="18" xfId="2" applyFont="1" applyFill="1" applyBorder="1" applyAlignment="1" applyProtection="1">
      <alignment horizontal="center" vertical="center" wrapText="1"/>
      <protection locked="0"/>
    </xf>
    <xf numFmtId="0" fontId="35" fillId="0" borderId="18" xfId="2" applyFont="1" applyFill="1" applyBorder="1" applyAlignment="1" applyProtection="1">
      <alignment horizontal="left" vertical="center" wrapText="1"/>
    </xf>
    <xf numFmtId="9" fontId="35" fillId="0" borderId="18" xfId="8" applyFont="1" applyFill="1" applyBorder="1" applyAlignment="1" applyProtection="1">
      <alignment horizontal="left" vertical="center" wrapText="1"/>
      <protection locked="0"/>
    </xf>
    <xf numFmtId="0" fontId="124" fillId="0" borderId="22" xfId="0" applyFont="1" applyBorder="1" applyProtection="1">
      <alignment vertical="center"/>
    </xf>
    <xf numFmtId="0" fontId="125" fillId="0" borderId="0" xfId="0" applyFont="1" applyProtection="1">
      <alignment vertical="center"/>
    </xf>
    <xf numFmtId="0" fontId="33" fillId="0" borderId="0" xfId="0" applyFont="1" applyProtection="1">
      <alignment vertical="center"/>
    </xf>
    <xf numFmtId="0" fontId="82" fillId="0" borderId="0" xfId="7" applyFill="1" applyBorder="1" applyAlignment="1" applyProtection="1">
      <alignment horizontal="left" vertical="center"/>
    </xf>
    <xf numFmtId="0" fontId="20" fillId="6" borderId="3" xfId="2" applyFont="1" applyFill="1" applyBorder="1" applyAlignment="1" applyProtection="1">
      <alignment vertical="center" wrapText="1"/>
    </xf>
    <xf numFmtId="38" fontId="6" fillId="0" borderId="15" xfId="1" applyFont="1" applyFill="1" applyBorder="1" applyAlignment="1" applyProtection="1">
      <alignment horizontal="right" vertical="center" wrapText="1"/>
    </xf>
    <xf numFmtId="0" fontId="6" fillId="0" borderId="15" xfId="0" applyFont="1" applyFill="1" applyBorder="1" applyAlignment="1" applyProtection="1">
      <alignment horizontal="center" vertical="center" wrapText="1"/>
    </xf>
    <xf numFmtId="38" fontId="6" fillId="0" borderId="18" xfId="1" applyFont="1" applyFill="1" applyBorder="1" applyAlignment="1" applyProtection="1">
      <alignment horizontal="right" vertical="center" wrapText="1"/>
    </xf>
    <xf numFmtId="0" fontId="6" fillId="0" borderId="18" xfId="0" applyFont="1" applyFill="1" applyBorder="1" applyAlignment="1" applyProtection="1">
      <alignment horizontal="center" vertical="center" wrapText="1"/>
    </xf>
    <xf numFmtId="38" fontId="6" fillId="0" borderId="1" xfId="1" applyFont="1" applyFill="1" applyBorder="1" applyAlignment="1" applyProtection="1">
      <alignment horizontal="right" vertical="center" wrapText="1"/>
    </xf>
    <xf numFmtId="0" fontId="6" fillId="0" borderId="1" xfId="0" applyFont="1" applyFill="1" applyBorder="1" applyAlignment="1" applyProtection="1">
      <alignment horizontal="left" vertical="center" wrapText="1"/>
    </xf>
    <xf numFmtId="3" fontId="104" fillId="0" borderId="3" xfId="5" applyNumberFormat="1" applyFont="1" applyFill="1" applyBorder="1" applyAlignment="1" applyProtection="1">
      <alignment vertical="center" wrapText="1"/>
    </xf>
    <xf numFmtId="38" fontId="104" fillId="0" borderId="76" xfId="5" applyNumberFormat="1" applyFont="1" applyFill="1" applyBorder="1" applyAlignment="1" applyProtection="1">
      <alignment vertical="center" wrapText="1"/>
    </xf>
    <xf numFmtId="38" fontId="104" fillId="0" borderId="77" xfId="5" applyNumberFormat="1" applyFont="1" applyFill="1" applyBorder="1" applyAlignment="1" applyProtection="1">
      <alignment vertical="center" wrapText="1"/>
    </xf>
    <xf numFmtId="38" fontId="104" fillId="0" borderId="98" xfId="5" applyNumberFormat="1" applyFont="1" applyFill="1" applyBorder="1" applyAlignment="1" applyProtection="1">
      <alignment vertical="center" wrapText="1"/>
    </xf>
    <xf numFmtId="38" fontId="104" fillId="0" borderId="70" xfId="5" applyNumberFormat="1" applyFont="1" applyFill="1" applyBorder="1" applyAlignment="1" applyProtection="1">
      <alignment vertical="center" wrapText="1"/>
    </xf>
    <xf numFmtId="38" fontId="104" fillId="0" borderId="72" xfId="5" applyNumberFormat="1" applyFont="1" applyFill="1" applyBorder="1" applyAlignment="1" applyProtection="1">
      <alignment vertical="center" wrapText="1"/>
    </xf>
    <xf numFmtId="0" fontId="48" fillId="0" borderId="1" xfId="2" applyFont="1" applyFill="1" applyBorder="1" applyAlignment="1" applyProtection="1">
      <alignment horizontal="center" vertical="center" wrapText="1"/>
    </xf>
    <xf numFmtId="9" fontId="48" fillId="0" borderId="1" xfId="2" applyNumberFormat="1"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2" fillId="6" borderId="13"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07" fillId="2" borderId="1" xfId="2" applyFont="1" applyFill="1" applyBorder="1" applyAlignment="1" applyProtection="1">
      <alignment horizontal="center" vertical="center" wrapText="1" shrinkToFit="1"/>
    </xf>
    <xf numFmtId="0" fontId="88" fillId="0" borderId="5" xfId="0" applyFont="1" applyBorder="1" applyAlignment="1" applyProtection="1">
      <alignment vertical="center" wrapText="1"/>
    </xf>
    <xf numFmtId="0" fontId="88" fillId="0" borderId="6" xfId="0" applyFont="1" applyBorder="1" applyProtection="1">
      <alignment vertical="center"/>
    </xf>
    <xf numFmtId="0" fontId="88" fillId="0" borderId="2" xfId="0" applyFont="1" applyBorder="1" applyProtection="1">
      <alignment vertical="center"/>
    </xf>
    <xf numFmtId="0" fontId="10" fillId="5" borderId="5"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88" fillId="9" borderId="3" xfId="0" applyFont="1" applyFill="1" applyBorder="1" applyAlignment="1" applyProtection="1">
      <alignment horizontal="center" vertical="center" wrapText="1"/>
      <protection locked="0"/>
    </xf>
    <xf numFmtId="0" fontId="88" fillId="9" borderId="13" xfId="0" applyFont="1" applyFill="1" applyBorder="1" applyAlignment="1" applyProtection="1">
      <alignment horizontal="center" vertical="center" wrapText="1"/>
      <protection locked="0"/>
    </xf>
    <xf numFmtId="0" fontId="88" fillId="9" borderId="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xf>
    <xf numFmtId="0" fontId="92" fillId="0" borderId="31" xfId="0" applyNumberFormat="1" applyFont="1" applyFill="1" applyBorder="1" applyAlignment="1" applyProtection="1">
      <alignment horizontal="left" vertical="center" shrinkToFit="1"/>
    </xf>
    <xf numFmtId="0" fontId="92" fillId="0" borderId="32" xfId="0" applyNumberFormat="1" applyFont="1" applyFill="1" applyBorder="1" applyAlignment="1" applyProtection="1">
      <alignment horizontal="left" vertical="center" shrinkToFit="1"/>
    </xf>
    <xf numFmtId="0" fontId="92" fillId="0" borderId="33" xfId="0" applyNumberFormat="1" applyFont="1" applyFill="1" applyBorder="1" applyAlignment="1" applyProtection="1">
      <alignment horizontal="left" vertical="center" shrinkToFit="1"/>
    </xf>
    <xf numFmtId="0" fontId="26" fillId="0" borderId="27"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5" fillId="0" borderId="28" xfId="0" applyFont="1" applyBorder="1" applyAlignment="1" applyProtection="1">
      <alignment horizontal="center" vertical="center"/>
    </xf>
    <xf numFmtId="0" fontId="25" fillId="0" borderId="60" xfId="0" applyFont="1" applyBorder="1" applyAlignment="1" applyProtection="1">
      <alignment horizontal="center" vertical="center"/>
    </xf>
    <xf numFmtId="0" fontId="27" fillId="0" borderId="29"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6" fillId="0" borderId="56" xfId="0" applyFont="1" applyBorder="1" applyAlignment="1" applyProtection="1">
      <alignment horizontal="center" vertical="center"/>
    </xf>
    <xf numFmtId="0" fontId="6" fillId="0" borderId="59" xfId="0" applyFont="1" applyBorder="1" applyAlignment="1" applyProtection="1">
      <alignment horizontal="center" vertical="center"/>
    </xf>
    <xf numFmtId="0" fontId="88" fillId="0" borderId="46" xfId="0" applyFont="1" applyBorder="1" applyAlignment="1" applyProtection="1">
      <alignment horizontal="right" vertical="center" indent="1"/>
    </xf>
    <xf numFmtId="0" fontId="88" fillId="0" borderId="50" xfId="0" applyFont="1" applyBorder="1" applyAlignment="1" applyProtection="1">
      <alignment horizontal="right" vertical="center" indent="1"/>
    </xf>
    <xf numFmtId="0" fontId="30" fillId="0" borderId="0" xfId="0" applyFont="1" applyFill="1" applyBorder="1" applyAlignment="1" applyProtection="1">
      <alignment vertical="center" wrapText="1"/>
    </xf>
    <xf numFmtId="0" fontId="123" fillId="0" borderId="126" xfId="0" applyFont="1" applyFill="1" applyBorder="1" applyAlignment="1" applyProtection="1">
      <alignment horizontal="center" vertical="center" wrapText="1"/>
    </xf>
    <xf numFmtId="0" fontId="123" fillId="0" borderId="127" xfId="0" applyFont="1" applyFill="1" applyBorder="1" applyAlignment="1" applyProtection="1">
      <alignment horizontal="center" vertical="center" wrapText="1"/>
    </xf>
    <xf numFmtId="0" fontId="123" fillId="0" borderId="128" xfId="0" applyFont="1" applyFill="1" applyBorder="1" applyAlignment="1" applyProtection="1">
      <alignment horizontal="center" vertical="center" wrapText="1"/>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48" xfId="0" applyFont="1" applyFill="1" applyBorder="1" applyAlignment="1" applyProtection="1">
      <alignment vertical="center" wrapText="1"/>
    </xf>
    <xf numFmtId="0" fontId="6" fillId="0" borderId="57" xfId="0" applyFont="1" applyFill="1" applyBorder="1" applyAlignment="1" applyProtection="1">
      <alignment horizontal="left" vertical="center" wrapText="1"/>
    </xf>
    <xf numFmtId="0" fontId="6" fillId="0" borderId="55" xfId="0" applyFont="1" applyFill="1" applyBorder="1" applyAlignment="1" applyProtection="1">
      <alignment horizontal="left" vertical="center" wrapText="1"/>
    </xf>
    <xf numFmtId="0" fontId="6" fillId="0" borderId="58"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xf>
    <xf numFmtId="0" fontId="6" fillId="0" borderId="55"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12" fillId="6" borderId="3" xfId="0" applyFont="1" applyFill="1" applyBorder="1" applyAlignment="1" applyProtection="1">
      <alignment vertical="center"/>
    </xf>
    <xf numFmtId="0" fontId="12" fillId="6" borderId="13" xfId="0" applyFont="1" applyFill="1" applyBorder="1" applyAlignment="1" applyProtection="1">
      <alignment vertical="center"/>
    </xf>
    <xf numFmtId="0" fontId="12" fillId="6" borderId="3" xfId="0" applyFont="1" applyFill="1" applyBorder="1" applyAlignment="1" applyProtection="1">
      <alignment vertical="center" wrapText="1"/>
    </xf>
    <xf numFmtId="0" fontId="12" fillId="6" borderId="13" xfId="0" applyFont="1" applyFill="1" applyBorder="1" applyAlignment="1" applyProtection="1">
      <alignment vertical="center" wrapText="1"/>
    </xf>
    <xf numFmtId="0" fontId="12" fillId="6" borderId="3" xfId="0" applyFont="1" applyFill="1" applyBorder="1" applyAlignment="1" applyProtection="1">
      <alignment horizontal="left" vertical="center" wrapText="1"/>
    </xf>
    <xf numFmtId="0" fontId="12" fillId="6" borderId="13" xfId="0" applyFont="1" applyFill="1" applyBorder="1" applyAlignment="1" applyProtection="1">
      <alignment horizontal="left" vertical="center" wrapText="1"/>
    </xf>
    <xf numFmtId="0" fontId="6" fillId="3" borderId="0" xfId="0" applyFont="1" applyFill="1" applyAlignment="1" applyProtection="1">
      <alignment horizontal="center" vertical="top" wrapText="1"/>
    </xf>
    <xf numFmtId="0" fontId="12" fillId="3" borderId="0" xfId="0" applyFont="1" applyFill="1" applyAlignment="1" applyProtection="1">
      <alignment horizontal="left" vertical="center" wrapText="1" indent="1"/>
    </xf>
    <xf numFmtId="0" fontId="6" fillId="3" borderId="0" xfId="0" applyFont="1" applyFill="1" applyAlignment="1" applyProtection="1">
      <alignment horizontal="center" vertical="center"/>
    </xf>
    <xf numFmtId="0" fontId="6" fillId="0" borderId="0" xfId="0" applyFont="1" applyFill="1" applyAlignment="1" applyProtection="1">
      <alignment horizontal="left" vertical="center" wrapText="1" indent="1"/>
    </xf>
    <xf numFmtId="0" fontId="6" fillId="0" borderId="48" xfId="0" applyNumberFormat="1" applyFont="1" applyFill="1" applyBorder="1" applyAlignment="1" applyProtection="1">
      <alignment vertical="center" wrapText="1"/>
    </xf>
    <xf numFmtId="176" fontId="8" fillId="0" borderId="0" xfId="0" applyNumberFormat="1" applyFont="1" applyFill="1" applyAlignment="1" applyProtection="1">
      <alignment horizontal="left" vertical="center"/>
      <protection locked="0"/>
    </xf>
    <xf numFmtId="0" fontId="6" fillId="0" borderId="1" xfId="0" applyFont="1" applyBorder="1" applyAlignment="1" applyProtection="1">
      <alignment horizontal="center" vertical="center" wrapText="1"/>
    </xf>
    <xf numFmtId="0" fontId="12" fillId="6" borderId="1" xfId="0" applyFont="1" applyFill="1" applyBorder="1" applyAlignment="1" applyProtection="1">
      <alignment horizontal="left" vertical="center" wrapText="1"/>
    </xf>
    <xf numFmtId="0" fontId="12"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12" fillId="6" borderId="13" xfId="0" applyFont="1" applyFill="1" applyBorder="1" applyAlignment="1" applyProtection="1">
      <alignment horizontal="left" vertical="center"/>
    </xf>
    <xf numFmtId="0" fontId="12" fillId="6" borderId="4" xfId="0" applyFont="1" applyFill="1" applyBorder="1" applyAlignment="1" applyProtection="1">
      <alignment horizontal="left" vertical="center"/>
    </xf>
    <xf numFmtId="0" fontId="12" fillId="6" borderId="13" xfId="0" applyFont="1" applyFill="1" applyBorder="1" applyAlignment="1" applyProtection="1">
      <alignment vertical="top" wrapText="1"/>
    </xf>
    <xf numFmtId="0" fontId="16" fillId="0" borderId="19" xfId="0" applyFont="1" applyFill="1" applyBorder="1" applyAlignment="1" applyProtection="1">
      <alignment horizontal="left" vertical="center" shrinkToFi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32" fillId="6" borderId="13" xfId="0" applyFont="1" applyFill="1" applyBorder="1" applyAlignment="1" applyProtection="1">
      <alignment vertical="top" wrapText="1"/>
    </xf>
    <xf numFmtId="0" fontId="32" fillId="6" borderId="4" xfId="0" applyFont="1" applyFill="1" applyBorder="1" applyAlignment="1" applyProtection="1">
      <alignment vertical="top" wrapText="1"/>
    </xf>
    <xf numFmtId="0" fontId="32" fillId="6" borderId="1" xfId="0" applyFont="1" applyFill="1" applyBorder="1" applyAlignment="1" applyProtection="1">
      <alignment vertical="top" wrapText="1"/>
    </xf>
    <xf numFmtId="0" fontId="32" fillId="0" borderId="19" xfId="0" applyFont="1" applyBorder="1" applyAlignment="1" applyProtection="1">
      <alignment horizontal="left" vertical="center" wrapText="1"/>
    </xf>
    <xf numFmtId="0" fontId="60" fillId="0" borderId="0" xfId="0" applyFont="1" applyBorder="1" applyAlignment="1" applyProtection="1">
      <alignment horizontal="center" vertical="center"/>
    </xf>
    <xf numFmtId="0" fontId="32" fillId="2" borderId="5" xfId="0" applyFont="1" applyFill="1" applyBorder="1" applyAlignment="1" applyProtection="1">
      <alignment horizontal="center" vertical="center"/>
    </xf>
    <xf numFmtId="0" fontId="32" fillId="2" borderId="6"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xf>
    <xf numFmtId="0" fontId="32" fillId="0" borderId="3" xfId="0" applyFont="1" applyBorder="1" applyAlignment="1" applyProtection="1">
      <alignment horizontal="left" vertical="center" wrapText="1" shrinkToFit="1"/>
      <protection locked="0"/>
    </xf>
    <xf numFmtId="0" fontId="32" fillId="0" borderId="4" xfId="0" applyFont="1" applyBorder="1" applyAlignment="1" applyProtection="1">
      <alignment horizontal="left" vertical="center" wrapText="1" shrinkToFit="1"/>
      <protection locked="0"/>
    </xf>
    <xf numFmtId="0" fontId="29" fillId="0" borderId="3" xfId="0" applyFont="1" applyBorder="1" applyAlignment="1" applyProtection="1">
      <alignment vertical="center" wrapText="1" shrinkToFit="1"/>
    </xf>
    <xf numFmtId="0" fontId="29" fillId="0" borderId="4" xfId="0" applyFont="1" applyBorder="1" applyAlignment="1" applyProtection="1">
      <alignment vertical="center" wrapText="1" shrinkToFit="1"/>
    </xf>
    <xf numFmtId="0" fontId="32" fillId="2" borderId="1" xfId="0" applyFont="1" applyFill="1" applyBorder="1" applyAlignment="1" applyProtection="1">
      <alignment horizontal="left" vertical="center"/>
    </xf>
    <xf numFmtId="0" fontId="32" fillId="2" borderId="1" xfId="0" applyFont="1" applyFill="1" applyBorder="1" applyProtection="1">
      <alignment vertical="center"/>
    </xf>
    <xf numFmtId="0" fontId="32" fillId="2" borderId="1" xfId="0" applyFont="1" applyFill="1" applyBorder="1" applyAlignment="1" applyProtection="1">
      <alignment horizontal="left" vertical="center" wrapText="1"/>
    </xf>
    <xf numFmtId="0" fontId="32" fillId="0" borderId="5" xfId="0" applyFont="1" applyBorder="1" applyAlignment="1" applyProtection="1">
      <alignment horizontal="left" vertical="center" shrinkToFit="1"/>
      <protection locked="0"/>
    </xf>
    <xf numFmtId="0" fontId="32" fillId="0" borderId="6" xfId="0" applyFont="1" applyBorder="1" applyAlignment="1" applyProtection="1">
      <alignment horizontal="left" vertical="center" shrinkToFit="1"/>
      <protection locked="0"/>
    </xf>
    <xf numFmtId="0" fontId="32" fillId="0" borderId="2" xfId="0" applyFont="1" applyBorder="1" applyAlignment="1" applyProtection="1">
      <alignment horizontal="left" vertical="center" shrinkToFit="1"/>
      <protection locked="0"/>
    </xf>
    <xf numFmtId="0" fontId="32" fillId="0" borderId="5" xfId="0" applyFont="1" applyBorder="1" applyAlignment="1" applyProtection="1">
      <alignment horizontal="left" vertical="center"/>
      <protection locked="0"/>
    </xf>
    <xf numFmtId="0" fontId="32" fillId="0" borderId="6" xfId="0" applyFont="1" applyBorder="1" applyAlignment="1" applyProtection="1">
      <alignment horizontal="left" vertical="center"/>
      <protection locked="0"/>
    </xf>
    <xf numFmtId="0" fontId="32" fillId="0" borderId="2" xfId="0" applyFont="1" applyBorder="1" applyAlignment="1" applyProtection="1">
      <alignment horizontal="left" vertical="center"/>
      <protection locked="0"/>
    </xf>
    <xf numFmtId="0" fontId="35" fillId="0" borderId="5" xfId="0" applyFont="1" applyBorder="1" applyAlignment="1" applyProtection="1">
      <alignment vertical="center" shrinkToFit="1"/>
      <protection locked="0"/>
    </xf>
    <xf numFmtId="0" fontId="35" fillId="0" borderId="6" xfId="0" applyFont="1" applyBorder="1" applyAlignment="1" applyProtection="1">
      <alignment vertical="center" shrinkToFit="1"/>
      <protection locked="0"/>
    </xf>
    <xf numFmtId="0" fontId="35" fillId="0" borderId="2" xfId="0" applyFont="1" applyBorder="1" applyAlignment="1" applyProtection="1">
      <alignment vertical="center" shrinkToFit="1"/>
      <protection locked="0"/>
    </xf>
    <xf numFmtId="0" fontId="73" fillId="0" borderId="5" xfId="0" applyFont="1" applyBorder="1" applyAlignment="1" applyProtection="1">
      <alignment horizontal="right" vertical="center" wrapText="1"/>
      <protection locked="0"/>
    </xf>
    <xf numFmtId="0" fontId="73" fillId="0" borderId="6" xfId="0" applyFont="1" applyBorder="1" applyAlignment="1" applyProtection="1">
      <alignment horizontal="right" vertical="center" wrapText="1"/>
      <protection locked="0"/>
    </xf>
    <xf numFmtId="0" fontId="73" fillId="0" borderId="2" xfId="0" applyFont="1" applyBorder="1" applyAlignment="1" applyProtection="1">
      <alignment horizontal="right" vertical="center" wrapText="1"/>
      <protection locked="0"/>
    </xf>
    <xf numFmtId="0" fontId="32" fillId="0" borderId="5" xfId="0" applyFont="1" applyFill="1" applyBorder="1" applyAlignment="1" applyProtection="1">
      <alignment vertical="center" wrapText="1"/>
      <protection locked="0"/>
    </xf>
    <xf numFmtId="0" fontId="32" fillId="0" borderId="6" xfId="0" applyFont="1" applyFill="1" applyBorder="1" applyAlignment="1" applyProtection="1">
      <alignment vertical="center" wrapText="1"/>
      <protection locked="0"/>
    </xf>
    <xf numFmtId="0" fontId="32" fillId="0" borderId="2" xfId="0" applyFont="1" applyFill="1" applyBorder="1" applyAlignment="1" applyProtection="1">
      <alignment vertical="center" wrapText="1"/>
      <protection locked="0"/>
    </xf>
    <xf numFmtId="0" fontId="32" fillId="2" borderId="4" xfId="0" applyFont="1" applyFill="1" applyBorder="1" applyAlignment="1" applyProtection="1">
      <alignment horizontal="right" vertical="center"/>
    </xf>
    <xf numFmtId="0" fontId="32" fillId="0" borderId="3" xfId="0" applyFont="1" applyBorder="1" applyAlignment="1" applyProtection="1">
      <alignment vertical="center" wrapText="1" shrinkToFit="1"/>
      <protection locked="0"/>
    </xf>
    <xf numFmtId="0" fontId="32" fillId="0" borderId="4" xfId="0" applyFont="1" applyBorder="1" applyAlignment="1" applyProtection="1">
      <alignment vertical="center" wrapText="1" shrinkToFit="1"/>
      <protection locked="0"/>
    </xf>
    <xf numFmtId="0" fontId="73" fillId="0" borderId="5" xfId="0" applyFont="1" applyFill="1" applyBorder="1" applyAlignment="1" applyProtection="1">
      <alignment horizontal="right" vertical="center" wrapText="1"/>
      <protection locked="0"/>
    </xf>
    <xf numFmtId="0" fontId="73" fillId="0" borderId="6" xfId="0" applyFont="1" applyFill="1" applyBorder="1" applyAlignment="1" applyProtection="1">
      <alignment horizontal="right" vertical="center" wrapText="1"/>
      <protection locked="0"/>
    </xf>
    <xf numFmtId="0" fontId="73" fillId="0" borderId="2" xfId="0" applyFont="1" applyFill="1" applyBorder="1" applyAlignment="1" applyProtection="1">
      <alignment horizontal="right" vertical="center" wrapText="1"/>
      <protection locked="0"/>
    </xf>
    <xf numFmtId="0" fontId="32" fillId="2" borderId="3" xfId="0" applyFont="1" applyFill="1" applyBorder="1" applyAlignment="1" applyProtection="1">
      <alignment horizontal="center" vertical="center"/>
    </xf>
    <xf numFmtId="0" fontId="32" fillId="2" borderId="13" xfId="0" applyFont="1" applyFill="1" applyBorder="1" applyAlignment="1" applyProtection="1">
      <alignment horizontal="center" vertical="center"/>
    </xf>
    <xf numFmtId="0" fontId="29" fillId="6" borderId="3" xfId="0" applyFont="1" applyFill="1" applyBorder="1" applyAlignment="1" applyProtection="1">
      <alignment horizontal="left" vertical="top" wrapText="1"/>
    </xf>
    <xf numFmtId="0" fontId="29" fillId="6" borderId="13" xfId="0" applyFont="1" applyFill="1" applyBorder="1" applyAlignment="1" applyProtection="1">
      <alignment horizontal="left" vertical="top" wrapText="1"/>
    </xf>
    <xf numFmtId="0" fontId="29" fillId="6" borderId="4" xfId="0" applyFont="1" applyFill="1" applyBorder="1" applyAlignment="1" applyProtection="1">
      <alignment horizontal="left" vertical="top" wrapText="1"/>
    </xf>
    <xf numFmtId="0" fontId="32" fillId="0" borderId="0" xfId="0" applyFont="1" applyFill="1" applyBorder="1" applyAlignment="1" applyProtection="1">
      <alignment vertical="center"/>
    </xf>
    <xf numFmtId="0" fontId="32" fillId="0" borderId="14" xfId="0" applyFont="1" applyFill="1" applyBorder="1" applyAlignment="1" applyProtection="1">
      <alignment horizontal="center" vertical="center"/>
    </xf>
    <xf numFmtId="14" fontId="32" fillId="0" borderId="1" xfId="0" applyNumberFormat="1" applyFont="1" applyBorder="1" applyAlignment="1" applyProtection="1">
      <alignment horizontal="left" vertical="center"/>
      <protection locked="0"/>
    </xf>
    <xf numFmtId="0" fontId="32" fillId="0" borderId="1" xfId="0" applyNumberFormat="1" applyFont="1" applyBorder="1" applyAlignment="1" applyProtection="1">
      <alignment horizontal="left" vertical="center"/>
      <protection locked="0"/>
    </xf>
    <xf numFmtId="177" fontId="32" fillId="0" borderId="1"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4" xfId="0" applyNumberFormat="1" applyFont="1" applyBorder="1" applyAlignment="1" applyProtection="1">
      <alignment horizontal="left" vertical="center"/>
      <protection locked="0"/>
    </xf>
    <xf numFmtId="0" fontId="32" fillId="0" borderId="1" xfId="0" applyNumberFormat="1" applyFont="1" applyBorder="1" applyAlignment="1" applyProtection="1">
      <alignment horizontal="left" vertical="center" wrapText="1"/>
      <protection locked="0"/>
    </xf>
    <xf numFmtId="0" fontId="32" fillId="2" borderId="15" xfId="0" applyFont="1" applyFill="1" applyBorder="1" applyAlignment="1" applyProtection="1">
      <alignment vertical="center"/>
    </xf>
    <xf numFmtId="0" fontId="32" fillId="2" borderId="3"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3" fontId="32" fillId="0" borderId="47" xfId="0" applyNumberFormat="1" applyFont="1" applyBorder="1" applyAlignment="1" applyProtection="1">
      <alignment horizontal="center" vertical="center"/>
      <protection locked="0"/>
    </xf>
    <xf numFmtId="3" fontId="32" fillId="0" borderId="37" xfId="0" applyNumberFormat="1" applyFont="1" applyBorder="1" applyAlignment="1" applyProtection="1">
      <alignment horizontal="center" vertical="center"/>
      <protection locked="0"/>
    </xf>
    <xf numFmtId="180" fontId="32" fillId="0" borderId="3" xfId="0" applyNumberFormat="1" applyFont="1" applyFill="1" applyBorder="1" applyAlignment="1" applyProtection="1">
      <alignment horizontal="center" vertical="center" wrapText="1"/>
    </xf>
    <xf numFmtId="180" fontId="32" fillId="0" borderId="4" xfId="0" applyNumberFormat="1" applyFont="1" applyFill="1" applyBorder="1" applyAlignment="1" applyProtection="1">
      <alignment horizontal="center" vertical="center" wrapText="1"/>
    </xf>
    <xf numFmtId="0" fontId="32" fillId="2" borderId="5"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49" fontId="32" fillId="0" borderId="5" xfId="0" applyNumberFormat="1" applyFont="1" applyBorder="1" applyAlignment="1" applyProtection="1">
      <alignment horizontal="left" vertical="center" wrapText="1"/>
      <protection locked="0"/>
    </xf>
    <xf numFmtId="49" fontId="32" fillId="0" borderId="6" xfId="0" applyNumberFormat="1" applyFont="1" applyBorder="1" applyAlignment="1" applyProtection="1">
      <alignment horizontal="left" vertical="center" wrapText="1"/>
      <protection locked="0"/>
    </xf>
    <xf numFmtId="49" fontId="32" fillId="0" borderId="2" xfId="0" applyNumberFormat="1" applyFont="1" applyBorder="1" applyAlignment="1" applyProtection="1">
      <alignment horizontal="left" vertical="center" wrapText="1"/>
      <protection locked="0"/>
    </xf>
    <xf numFmtId="0" fontId="32" fillId="2" borderId="44" xfId="0" applyFont="1" applyFill="1" applyBorder="1" applyAlignment="1" applyProtection="1">
      <alignment vertical="center" wrapText="1"/>
    </xf>
    <xf numFmtId="0" fontId="32" fillId="2" borderId="47" xfId="0" applyFont="1" applyFill="1" applyBorder="1" applyAlignment="1" applyProtection="1">
      <alignment vertical="center" wrapText="1"/>
    </xf>
    <xf numFmtId="0" fontId="32" fillId="2" borderId="37" xfId="0" applyFont="1" applyFill="1" applyBorder="1" applyAlignment="1" applyProtection="1">
      <alignment vertical="center" wrapText="1"/>
    </xf>
    <xf numFmtId="0" fontId="38" fillId="2" borderId="123" xfId="0" applyFont="1" applyFill="1" applyBorder="1" applyAlignment="1" applyProtection="1">
      <alignment vertical="center" wrapText="1"/>
    </xf>
    <xf numFmtId="0" fontId="38" fillId="2" borderId="124" xfId="0" applyFont="1" applyFill="1" applyBorder="1" applyAlignment="1" applyProtection="1">
      <alignment vertical="center" wrapText="1"/>
    </xf>
    <xf numFmtId="0" fontId="38" fillId="2" borderId="125" xfId="0" applyFont="1" applyFill="1" applyBorder="1" applyAlignment="1" applyProtection="1">
      <alignment vertical="center" wrapText="1"/>
    </xf>
    <xf numFmtId="0" fontId="32" fillId="2" borderId="7" xfId="0" applyFont="1" applyFill="1" applyBorder="1" applyAlignment="1" applyProtection="1">
      <alignment vertical="center" wrapText="1"/>
    </xf>
    <xf numFmtId="0" fontId="32" fillId="2" borderId="8" xfId="0" applyFont="1" applyFill="1" applyBorder="1" applyAlignment="1" applyProtection="1">
      <alignment vertical="center" wrapText="1"/>
    </xf>
    <xf numFmtId="0" fontId="32" fillId="2" borderId="9" xfId="0" applyFont="1" applyFill="1" applyBorder="1" applyAlignment="1" applyProtection="1">
      <alignment vertical="center" wrapText="1"/>
    </xf>
    <xf numFmtId="0" fontId="32" fillId="2" borderId="10" xfId="0" applyFont="1" applyFill="1" applyBorder="1" applyAlignment="1" applyProtection="1">
      <alignment vertical="center" wrapText="1"/>
    </xf>
    <xf numFmtId="0" fontId="32" fillId="2" borderId="11" xfId="0" applyFont="1" applyFill="1" applyBorder="1" applyAlignment="1" applyProtection="1">
      <alignment vertical="center" wrapText="1"/>
    </xf>
    <xf numFmtId="0" fontId="32" fillId="2" borderId="12" xfId="0" applyFont="1" applyFill="1" applyBorder="1" applyAlignment="1" applyProtection="1">
      <alignment vertical="center" wrapText="1"/>
    </xf>
    <xf numFmtId="0" fontId="32" fillId="10" borderId="1" xfId="0" applyFont="1" applyFill="1" applyBorder="1" applyAlignment="1" applyProtection="1">
      <alignment horizontal="center" vertical="center" wrapText="1"/>
    </xf>
    <xf numFmtId="0" fontId="32" fillId="2" borderId="1" xfId="0" applyFont="1" applyFill="1" applyBorder="1" applyAlignment="1" applyProtection="1">
      <alignment vertical="center" wrapText="1"/>
    </xf>
    <xf numFmtId="0" fontId="32" fillId="2" borderId="5" xfId="0" applyFont="1" applyFill="1" applyBorder="1" applyAlignment="1" applyProtection="1">
      <alignment vertical="center" wrapText="1"/>
    </xf>
    <xf numFmtId="0" fontId="32" fillId="2" borderId="2" xfId="0" applyFont="1" applyFill="1" applyBorder="1" applyAlignment="1" applyProtection="1">
      <alignment vertical="center" wrapText="1"/>
    </xf>
    <xf numFmtId="0" fontId="32" fillId="10" borderId="5"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10" borderId="2" xfId="0" applyFont="1" applyFill="1" applyBorder="1" applyAlignment="1" applyProtection="1">
      <alignment horizontal="center" vertical="center" wrapText="1"/>
    </xf>
    <xf numFmtId="0" fontId="32" fillId="2" borderId="43" xfId="0" applyFont="1" applyFill="1" applyBorder="1" applyAlignment="1" applyProtection="1">
      <alignment vertical="center" wrapText="1"/>
    </xf>
    <xf numFmtId="0" fontId="32" fillId="2" borderId="52" xfId="0" applyFont="1" applyFill="1" applyBorder="1" applyAlignment="1" applyProtection="1">
      <alignment vertical="center" wrapText="1"/>
    </xf>
    <xf numFmtId="0" fontId="32" fillId="2" borderId="35" xfId="0" applyFont="1" applyFill="1" applyBorder="1" applyAlignment="1" applyProtection="1">
      <alignment vertical="center" wrapText="1"/>
    </xf>
    <xf numFmtId="3" fontId="32" fillId="0" borderId="45" xfId="0" applyNumberFormat="1" applyFont="1" applyBorder="1" applyAlignment="1" applyProtection="1">
      <alignment horizontal="center" vertical="center"/>
      <protection locked="0"/>
    </xf>
    <xf numFmtId="3" fontId="32" fillId="0" borderId="53" xfId="0" applyNumberFormat="1" applyFont="1" applyBorder="1" applyAlignment="1" applyProtection="1">
      <alignment horizontal="center" vertical="center"/>
      <protection locked="0"/>
    </xf>
    <xf numFmtId="3" fontId="32" fillId="0" borderId="38" xfId="0" applyNumberFormat="1" applyFont="1" applyBorder="1" applyAlignment="1" applyProtection="1">
      <alignment horizontal="center" vertical="center"/>
      <protection locked="0"/>
    </xf>
    <xf numFmtId="0" fontId="32" fillId="2" borderId="43" xfId="0" applyFont="1" applyFill="1" applyBorder="1" applyAlignment="1" applyProtection="1">
      <alignment horizontal="center" vertical="center" wrapText="1"/>
    </xf>
    <xf numFmtId="0" fontId="32" fillId="2" borderId="121" xfId="0" applyFont="1" applyFill="1" applyBorder="1" applyAlignment="1" applyProtection="1">
      <alignment horizontal="center" vertical="center" wrapText="1"/>
    </xf>
    <xf numFmtId="0" fontId="32" fillId="2" borderId="45" xfId="0" applyFont="1" applyFill="1" applyBorder="1" applyAlignment="1" applyProtection="1">
      <alignment horizontal="center" vertical="center" wrapText="1"/>
    </xf>
    <xf numFmtId="0" fontId="32" fillId="2" borderId="122" xfId="0" applyFont="1" applyFill="1" applyBorder="1" applyAlignment="1" applyProtection="1">
      <alignment horizontal="center" vertical="center" wrapText="1"/>
    </xf>
    <xf numFmtId="3" fontId="32" fillId="0" borderId="7" xfId="0" applyNumberFormat="1" applyFont="1" applyBorder="1" applyAlignment="1" applyProtection="1">
      <alignment horizontal="center" vertical="center" wrapText="1"/>
      <protection locked="0"/>
    </xf>
    <xf numFmtId="3" fontId="32" fillId="0" borderId="8" xfId="0" applyNumberFormat="1" applyFont="1" applyBorder="1" applyAlignment="1" applyProtection="1">
      <alignment horizontal="center" vertical="center" wrapText="1"/>
      <protection locked="0"/>
    </xf>
    <xf numFmtId="3" fontId="32" fillId="0" borderId="45" xfId="0" applyNumberFormat="1" applyFont="1" applyBorder="1" applyAlignment="1" applyProtection="1">
      <alignment horizontal="center" vertical="center" wrapText="1"/>
      <protection locked="0"/>
    </xf>
    <xf numFmtId="3" fontId="32" fillId="0" borderId="38" xfId="0" applyNumberFormat="1" applyFont="1" applyBorder="1" applyAlignment="1" applyProtection="1">
      <alignment horizontal="center" vertical="center" wrapText="1"/>
      <protection locked="0"/>
    </xf>
    <xf numFmtId="3" fontId="32" fillId="0" borderId="14" xfId="0" applyNumberFormat="1" applyFont="1" applyBorder="1" applyAlignment="1" applyProtection="1">
      <alignment horizontal="center" vertical="center" wrapText="1"/>
      <protection locked="0"/>
    </xf>
    <xf numFmtId="3" fontId="32" fillId="0" borderId="53" xfId="0" applyNumberFormat="1" applyFont="1" applyBorder="1" applyAlignment="1" applyProtection="1">
      <alignment horizontal="center" vertical="center" wrapText="1"/>
      <protection locked="0"/>
    </xf>
    <xf numFmtId="0" fontId="32" fillId="2" borderId="53" xfId="0" applyFont="1" applyFill="1" applyBorder="1" applyAlignment="1" applyProtection="1">
      <alignment horizontal="center" vertical="center" wrapText="1"/>
    </xf>
    <xf numFmtId="0" fontId="32" fillId="2" borderId="38"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2" fillId="2" borderId="5" xfId="0"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wrapText="1"/>
    </xf>
    <xf numFmtId="0" fontId="32" fillId="2" borderId="6" xfId="0" applyFont="1" applyFill="1" applyBorder="1" applyAlignment="1" applyProtection="1">
      <alignment vertical="center" wrapText="1"/>
    </xf>
    <xf numFmtId="0" fontId="32" fillId="0" borderId="11" xfId="0" applyNumberFormat="1" applyFont="1" applyBorder="1" applyAlignment="1" applyProtection="1">
      <alignment horizontal="left" vertical="center" wrapText="1"/>
      <protection locked="0"/>
    </xf>
    <xf numFmtId="0" fontId="32" fillId="0" borderId="19" xfId="0" applyNumberFormat="1" applyFont="1" applyBorder="1" applyAlignment="1" applyProtection="1">
      <alignment horizontal="left" vertical="center" wrapText="1"/>
      <protection locked="0"/>
    </xf>
    <xf numFmtId="0" fontId="32" fillId="0" borderId="12" xfId="0" applyNumberFormat="1" applyFont="1" applyBorder="1" applyAlignment="1" applyProtection="1">
      <alignment horizontal="left" vertical="center" wrapText="1"/>
      <protection locked="0"/>
    </xf>
    <xf numFmtId="0" fontId="32" fillId="2" borderId="3" xfId="0" applyFont="1" applyFill="1" applyBorder="1" applyAlignment="1" applyProtection="1">
      <alignment vertical="center" wrapText="1"/>
    </xf>
    <xf numFmtId="0" fontId="32" fillId="2" borderId="13" xfId="0" applyFont="1" applyFill="1" applyBorder="1" applyAlignment="1" applyProtection="1">
      <alignment vertical="center" wrapText="1"/>
    </xf>
    <xf numFmtId="0" fontId="32" fillId="2" borderId="4" xfId="0" applyFont="1" applyFill="1" applyBorder="1" applyAlignment="1" applyProtection="1">
      <alignment vertical="center" wrapText="1"/>
    </xf>
    <xf numFmtId="0" fontId="32" fillId="2" borderId="43" xfId="0" applyFont="1" applyFill="1" applyBorder="1" applyProtection="1">
      <alignment vertical="center"/>
    </xf>
    <xf numFmtId="0" fontId="32" fillId="2" borderId="35" xfId="0" applyFont="1" applyFill="1" applyBorder="1" applyProtection="1">
      <alignment vertical="center"/>
    </xf>
    <xf numFmtId="0" fontId="32" fillId="2" borderId="44" xfId="0" applyFont="1" applyFill="1" applyBorder="1" applyProtection="1">
      <alignment vertical="center"/>
    </xf>
    <xf numFmtId="0" fontId="32" fillId="2" borderId="37" xfId="0" applyFont="1" applyFill="1" applyBorder="1" applyProtection="1">
      <alignment vertical="center"/>
    </xf>
    <xf numFmtId="0" fontId="32" fillId="2" borderId="45" xfId="0" applyFont="1" applyFill="1" applyBorder="1" applyProtection="1">
      <alignment vertical="center"/>
    </xf>
    <xf numFmtId="0" fontId="32" fillId="2" borderId="38" xfId="0" applyFont="1" applyFill="1" applyBorder="1" applyProtection="1">
      <alignment vertical="center"/>
    </xf>
    <xf numFmtId="0" fontId="32" fillId="2" borderId="7"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0" fontId="38" fillId="2" borderId="45" xfId="0" applyFont="1" applyFill="1" applyBorder="1" applyAlignment="1" applyProtection="1">
      <alignment vertical="center" wrapText="1"/>
    </xf>
    <xf numFmtId="0" fontId="38" fillId="2" borderId="53" xfId="0" applyFont="1" applyFill="1" applyBorder="1" applyAlignment="1" applyProtection="1">
      <alignment vertical="center" wrapText="1"/>
    </xf>
    <xf numFmtId="0" fontId="38" fillId="2" borderId="38" xfId="0" applyFont="1" applyFill="1" applyBorder="1" applyAlignment="1" applyProtection="1">
      <alignment vertical="center" wrapText="1"/>
    </xf>
    <xf numFmtId="0" fontId="32" fillId="6" borderId="1" xfId="0" applyFont="1" applyFill="1" applyBorder="1" applyAlignment="1" applyProtection="1">
      <alignment horizontal="left" vertical="center" wrapText="1"/>
    </xf>
    <xf numFmtId="0" fontId="32" fillId="0" borderId="7"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38" fontId="32" fillId="0" borderId="1" xfId="0" applyNumberFormat="1"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6" borderId="3"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32" fillId="6" borderId="4" xfId="0" applyFont="1" applyFill="1" applyBorder="1" applyAlignment="1" applyProtection="1">
      <alignment horizontal="left" vertical="center" wrapText="1"/>
    </xf>
    <xf numFmtId="3" fontId="32" fillId="0" borderId="113" xfId="0" applyNumberFormat="1" applyFont="1" applyBorder="1" applyAlignment="1" applyProtection="1">
      <alignment horizontal="center" vertical="center"/>
      <protection locked="0"/>
    </xf>
    <xf numFmtId="3" fontId="32" fillId="0" borderId="2" xfId="0" applyNumberFormat="1" applyFont="1" applyBorder="1" applyAlignment="1" applyProtection="1">
      <alignment horizontal="center" vertical="center"/>
      <protection locked="0"/>
    </xf>
    <xf numFmtId="3" fontId="32" fillId="0" borderId="6" xfId="0" applyNumberFormat="1" applyFont="1" applyBorder="1" applyAlignment="1" applyProtection="1">
      <alignment horizontal="center" vertical="center"/>
      <protection locked="0"/>
    </xf>
    <xf numFmtId="49" fontId="32" fillId="0" borderId="54" xfId="0" applyNumberFormat="1" applyFont="1" applyBorder="1" applyAlignment="1" applyProtection="1">
      <alignment horizontal="left" vertical="center" wrapText="1"/>
      <protection locked="0"/>
    </xf>
    <xf numFmtId="49" fontId="32" fillId="0" borderId="108" xfId="0" applyNumberFormat="1" applyFont="1" applyBorder="1" applyAlignment="1" applyProtection="1">
      <alignment horizontal="left" vertical="center" wrapText="1"/>
      <protection locked="0"/>
    </xf>
    <xf numFmtId="49" fontId="32" fillId="0" borderId="36" xfId="0" applyNumberFormat="1" applyFont="1" applyBorder="1" applyAlignment="1" applyProtection="1">
      <alignment horizontal="left" vertical="center" wrapText="1"/>
      <protection locked="0"/>
    </xf>
    <xf numFmtId="49" fontId="32" fillId="0" borderId="44" xfId="0" applyNumberFormat="1" applyFont="1" applyBorder="1" applyAlignment="1" applyProtection="1">
      <alignment horizontal="left" vertical="center" wrapText="1"/>
      <protection locked="0"/>
    </xf>
    <xf numFmtId="49" fontId="32" fillId="0" borderId="47" xfId="0" applyNumberFormat="1" applyFont="1" applyBorder="1" applyAlignment="1" applyProtection="1">
      <alignment horizontal="left" vertical="center" wrapText="1"/>
      <protection locked="0"/>
    </xf>
    <xf numFmtId="49" fontId="32" fillId="0" borderId="37" xfId="0" applyNumberFormat="1" applyFont="1" applyBorder="1" applyAlignment="1" applyProtection="1">
      <alignment horizontal="left" vertical="center" wrapText="1"/>
      <protection locked="0"/>
    </xf>
    <xf numFmtId="49" fontId="32" fillId="0" borderId="45" xfId="0" applyNumberFormat="1" applyFont="1" applyBorder="1" applyAlignment="1" applyProtection="1">
      <alignment horizontal="left" vertical="center" wrapText="1"/>
      <protection locked="0"/>
    </xf>
    <xf numFmtId="49" fontId="32" fillId="0" borderId="53" xfId="0" applyNumberFormat="1" applyFont="1" applyBorder="1" applyAlignment="1" applyProtection="1">
      <alignment horizontal="left" vertical="center" wrapText="1"/>
      <protection locked="0"/>
    </xf>
    <xf numFmtId="49" fontId="32" fillId="0" borderId="38" xfId="0" applyNumberFormat="1" applyFont="1" applyBorder="1" applyAlignment="1" applyProtection="1">
      <alignment horizontal="left" vertical="center" wrapText="1"/>
      <protection locked="0"/>
    </xf>
    <xf numFmtId="3" fontId="32" fillId="0" borderId="11" xfId="0" applyNumberFormat="1" applyFont="1" applyFill="1" applyBorder="1" applyAlignment="1" applyProtection="1">
      <alignment horizontal="center" vertical="center"/>
    </xf>
    <xf numFmtId="3" fontId="32" fillId="0" borderId="19" xfId="0" applyNumberFormat="1" applyFont="1" applyFill="1" applyBorder="1" applyAlignment="1" applyProtection="1">
      <alignment horizontal="center" vertical="center"/>
    </xf>
    <xf numFmtId="3" fontId="32" fillId="0" borderId="12" xfId="0" applyNumberFormat="1" applyFont="1" applyFill="1" applyBorder="1" applyAlignment="1" applyProtection="1">
      <alignment horizontal="center" vertical="center"/>
    </xf>
    <xf numFmtId="0" fontId="32" fillId="2" borderId="4" xfId="0" applyFont="1" applyFill="1" applyBorder="1" applyAlignment="1" applyProtection="1">
      <alignment horizontal="left" vertical="center" wrapText="1"/>
    </xf>
    <xf numFmtId="0" fontId="32" fillId="2" borderId="114" xfId="0" applyFont="1" applyFill="1" applyBorder="1" applyAlignment="1" applyProtection="1">
      <alignment horizontal="center" vertical="center" wrapText="1"/>
    </xf>
    <xf numFmtId="0" fontId="32" fillId="2" borderId="115" xfId="0" applyFont="1" applyFill="1" applyBorder="1" applyAlignment="1" applyProtection="1">
      <alignment horizontal="center" vertical="center" wrapText="1"/>
    </xf>
    <xf numFmtId="0" fontId="32" fillId="2" borderId="116" xfId="0" applyFont="1" applyFill="1" applyBorder="1" applyAlignment="1" applyProtection="1">
      <alignment horizontal="center" vertical="center" wrapText="1"/>
    </xf>
    <xf numFmtId="0" fontId="32" fillId="2" borderId="112" xfId="0" applyFont="1" applyFill="1" applyBorder="1" applyAlignment="1" applyProtection="1">
      <alignment horizontal="center" vertical="center"/>
    </xf>
    <xf numFmtId="0" fontId="32" fillId="2" borderId="11" xfId="0" applyFont="1" applyFill="1" applyBorder="1" applyAlignment="1" applyProtection="1">
      <alignment horizontal="right" vertical="center"/>
    </xf>
    <xf numFmtId="0" fontId="32" fillId="2" borderId="12" xfId="0" applyFont="1" applyFill="1" applyBorder="1" applyAlignment="1" applyProtection="1">
      <alignment horizontal="right" vertical="center"/>
    </xf>
    <xf numFmtId="0" fontId="32" fillId="2" borderId="9"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19"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52" xfId="0" applyFont="1" applyFill="1" applyBorder="1" applyAlignment="1" applyProtection="1">
      <alignment horizontal="center" vertical="center" wrapText="1"/>
    </xf>
    <xf numFmtId="0" fontId="32" fillId="2" borderId="47" xfId="0" applyFont="1" applyFill="1" applyBorder="1" applyAlignment="1" applyProtection="1">
      <alignment horizontal="center" vertical="center" wrapText="1"/>
    </xf>
    <xf numFmtId="0" fontId="32" fillId="2" borderId="37" xfId="0" applyFont="1" applyFill="1" applyBorder="1" applyAlignment="1" applyProtection="1">
      <alignment horizontal="center" vertical="center" wrapText="1"/>
    </xf>
    <xf numFmtId="3" fontId="32" fillId="0" borderId="43" xfId="0" applyNumberFormat="1" applyFont="1" applyBorder="1" applyAlignment="1" applyProtection="1">
      <alignment horizontal="center" vertical="center"/>
      <protection locked="0"/>
    </xf>
    <xf numFmtId="3" fontId="32" fillId="0" borderId="52" xfId="0" applyNumberFormat="1" applyFont="1" applyBorder="1" applyAlignment="1" applyProtection="1">
      <alignment horizontal="center" vertical="center"/>
      <protection locked="0"/>
    </xf>
    <xf numFmtId="3" fontId="32" fillId="0" borderId="35" xfId="0" applyNumberFormat="1" applyFont="1" applyBorder="1" applyAlignment="1" applyProtection="1">
      <alignment horizontal="center" vertical="center"/>
      <protection locked="0"/>
    </xf>
    <xf numFmtId="3" fontId="32" fillId="0" borderId="44" xfId="0" applyNumberFormat="1" applyFont="1" applyBorder="1" applyAlignment="1" applyProtection="1">
      <alignment horizontal="center" vertical="center"/>
      <protection locked="0"/>
    </xf>
    <xf numFmtId="0" fontId="79" fillId="6" borderId="13" xfId="2" applyFont="1" applyFill="1" applyBorder="1" applyAlignment="1" applyProtection="1">
      <alignment horizontal="left" vertical="center" wrapText="1"/>
    </xf>
    <xf numFmtId="0" fontId="16" fillId="0" borderId="0" xfId="2" applyFont="1" applyAlignment="1" applyProtection="1">
      <alignment vertical="center" wrapText="1"/>
    </xf>
    <xf numFmtId="38" fontId="12" fillId="0" borderId="1" xfId="2" applyNumberFormat="1" applyFont="1" applyBorder="1" applyAlignment="1" applyProtection="1">
      <alignment vertical="center" wrapText="1"/>
      <protection locked="0"/>
    </xf>
    <xf numFmtId="38" fontId="12" fillId="0" borderId="5" xfId="2" applyNumberFormat="1" applyFont="1" applyBorder="1" applyAlignment="1" applyProtection="1">
      <alignment vertical="center" wrapText="1"/>
      <protection locked="0"/>
    </xf>
    <xf numFmtId="38" fontId="12" fillId="0" borderId="6" xfId="2" applyNumberFormat="1" applyFont="1" applyBorder="1" applyAlignment="1" applyProtection="1">
      <alignment vertical="center" wrapText="1"/>
      <protection locked="0"/>
    </xf>
    <xf numFmtId="38" fontId="12" fillId="0" borderId="2" xfId="2" applyNumberFormat="1" applyFont="1" applyBorder="1" applyAlignment="1" applyProtection="1">
      <alignment vertical="center" wrapText="1"/>
      <protection locked="0"/>
    </xf>
    <xf numFmtId="0" fontId="20" fillId="2" borderId="20" xfId="2" applyFont="1" applyFill="1" applyBorder="1" applyAlignment="1" applyProtection="1">
      <alignment horizontal="center" vertical="center" wrapText="1"/>
    </xf>
    <xf numFmtId="0" fontId="22" fillId="0" borderId="0" xfId="2" applyFont="1" applyAlignment="1" applyProtection="1">
      <alignment horizontal="center" vertical="center"/>
    </xf>
    <xf numFmtId="38" fontId="12" fillId="0" borderId="4" xfId="2" applyNumberFormat="1" applyFont="1" applyBorder="1" applyAlignment="1" applyProtection="1">
      <alignment vertical="center" wrapText="1"/>
      <protection locked="0"/>
    </xf>
    <xf numFmtId="0" fontId="28" fillId="2" borderId="20" xfId="2" applyFont="1" applyFill="1" applyBorder="1" applyAlignment="1" applyProtection="1">
      <alignment horizontal="center" vertical="center" wrapText="1"/>
    </xf>
    <xf numFmtId="0" fontId="79" fillId="6" borderId="13" xfId="2" applyFont="1" applyFill="1" applyBorder="1" applyAlignment="1" applyProtection="1">
      <alignment vertical="center" wrapText="1"/>
    </xf>
    <xf numFmtId="0" fontId="21" fillId="0" borderId="0" xfId="2" applyFont="1" applyAlignment="1" applyProtection="1">
      <alignment horizontal="center" vertical="center"/>
    </xf>
    <xf numFmtId="0" fontId="20" fillId="0" borderId="0" xfId="2" applyFont="1" applyAlignment="1" applyProtection="1">
      <alignment horizontal="left" vertical="center" wrapText="1"/>
    </xf>
    <xf numFmtId="38" fontId="10" fillId="0" borderId="19" xfId="1" applyFont="1" applyFill="1" applyBorder="1" applyAlignment="1" applyProtection="1">
      <alignment vertical="center" wrapText="1"/>
    </xf>
    <xf numFmtId="0" fontId="20" fillId="2" borderId="39" xfId="2" applyFont="1" applyFill="1" applyBorder="1" applyAlignment="1" applyProtection="1">
      <alignment horizontal="center" vertical="center"/>
    </xf>
    <xf numFmtId="0" fontId="20" fillId="2" borderId="40" xfId="2" applyFont="1" applyFill="1" applyBorder="1" applyAlignment="1" applyProtection="1">
      <alignment horizontal="center" vertical="center"/>
    </xf>
    <xf numFmtId="0" fontId="20" fillId="2" borderId="41" xfId="2" applyFont="1" applyFill="1" applyBorder="1" applyAlignment="1" applyProtection="1">
      <alignment horizontal="center" vertical="center"/>
    </xf>
    <xf numFmtId="38" fontId="12" fillId="0" borderId="11" xfId="2" applyNumberFormat="1" applyFont="1" applyBorder="1" applyAlignment="1" applyProtection="1">
      <alignment vertical="center" wrapText="1"/>
      <protection locked="0"/>
    </xf>
    <xf numFmtId="38" fontId="12" fillId="0" borderId="19" xfId="2" applyNumberFormat="1" applyFont="1" applyBorder="1" applyAlignment="1" applyProtection="1">
      <alignment vertical="center" wrapText="1"/>
      <protection locked="0"/>
    </xf>
    <xf numFmtId="38" fontId="12" fillId="0" borderId="12" xfId="2" applyNumberFormat="1" applyFont="1" applyBorder="1" applyAlignment="1" applyProtection="1">
      <alignment vertical="center" wrapText="1"/>
      <protection locked="0"/>
    </xf>
    <xf numFmtId="0" fontId="55" fillId="0" borderId="0" xfId="5" applyFont="1" applyAlignment="1" applyProtection="1">
      <alignment vertical="center" wrapText="1"/>
    </xf>
    <xf numFmtId="0" fontId="55" fillId="0" borderId="19" xfId="5" applyFont="1" applyBorder="1" applyAlignment="1" applyProtection="1">
      <alignment vertical="center" wrapText="1"/>
    </xf>
    <xf numFmtId="0" fontId="55" fillId="0" borderId="109" xfId="5" applyFont="1" applyBorder="1" applyAlignment="1" applyProtection="1">
      <alignment vertical="center" wrapText="1"/>
    </xf>
    <xf numFmtId="0" fontId="55" fillId="0" borderId="110" xfId="5" applyFont="1" applyBorder="1" applyAlignment="1" applyProtection="1">
      <alignment vertical="center" wrapText="1"/>
    </xf>
    <xf numFmtId="0" fontId="40" fillId="6" borderId="1" xfId="0" applyFont="1" applyFill="1" applyBorder="1" applyProtection="1">
      <alignment vertical="center"/>
    </xf>
    <xf numFmtId="0" fontId="52" fillId="6" borderId="1" xfId="0" applyFont="1" applyFill="1" applyBorder="1" applyAlignment="1" applyProtection="1">
      <alignment vertical="center" wrapText="1"/>
    </xf>
    <xf numFmtId="0" fontId="40" fillId="6" borderId="1" xfId="0" applyFont="1" applyFill="1" applyBorder="1" applyAlignment="1" applyProtection="1">
      <alignment vertical="center" wrapText="1"/>
    </xf>
    <xf numFmtId="0" fontId="52" fillId="2" borderId="5" xfId="2" applyFont="1" applyFill="1" applyBorder="1" applyAlignment="1" applyProtection="1">
      <alignment horizontal="center" vertical="center"/>
    </xf>
    <xf numFmtId="0" fontId="52" fillId="2" borderId="6" xfId="2" applyFont="1" applyFill="1" applyBorder="1" applyAlignment="1" applyProtection="1">
      <alignment horizontal="center" vertical="center"/>
    </xf>
    <xf numFmtId="0" fontId="52" fillId="2" borderId="2" xfId="2" applyFont="1" applyFill="1" applyBorder="1" applyAlignment="1" applyProtection="1">
      <alignment horizontal="center" vertical="center"/>
    </xf>
    <xf numFmtId="0" fontId="118" fillId="3" borderId="0" xfId="2" applyFont="1" applyFill="1" applyAlignment="1" applyProtection="1">
      <alignment horizontal="center" vertical="center"/>
    </xf>
    <xf numFmtId="0" fontId="40" fillId="0" borderId="5" xfId="2" applyNumberFormat="1" applyFont="1" applyFill="1" applyBorder="1" applyAlignment="1" applyProtection="1">
      <alignment horizontal="center" vertical="center" wrapText="1"/>
    </xf>
    <xf numFmtId="0" fontId="40" fillId="0" borderId="6" xfId="2" applyNumberFormat="1" applyFont="1" applyFill="1" applyBorder="1" applyAlignment="1" applyProtection="1">
      <alignment horizontal="center" vertical="center" wrapText="1"/>
    </xf>
    <xf numFmtId="0" fontId="40" fillId="0" borderId="2" xfId="2" applyNumberFormat="1" applyFont="1" applyFill="1" applyBorder="1" applyAlignment="1" applyProtection="1">
      <alignment horizontal="center" vertical="center" wrapText="1"/>
    </xf>
    <xf numFmtId="0" fontId="52" fillId="2" borderId="7" xfId="2" applyFont="1" applyFill="1" applyBorder="1" applyAlignment="1" applyProtection="1">
      <alignment horizontal="center" vertical="center" wrapText="1"/>
    </xf>
    <xf numFmtId="0" fontId="52" fillId="2" borderId="8" xfId="2" applyFont="1" applyFill="1" applyBorder="1" applyAlignment="1" applyProtection="1">
      <alignment horizontal="center" vertical="center" wrapText="1"/>
    </xf>
    <xf numFmtId="0" fontId="50" fillId="3" borderId="0" xfId="2" applyFont="1" applyFill="1" applyAlignment="1" applyProtection="1">
      <alignment horizontal="left" vertical="center" wrapText="1"/>
    </xf>
    <xf numFmtId="0" fontId="53" fillId="0" borderId="46" xfId="2" applyFont="1" applyBorder="1" applyAlignment="1" applyProtection="1">
      <alignment horizontal="center" vertical="center" wrapText="1" shrinkToFit="1"/>
      <protection locked="0"/>
    </xf>
    <xf numFmtId="0" fontId="53" fillId="0" borderId="50" xfId="2" applyFont="1" applyBorder="1" applyAlignment="1" applyProtection="1">
      <alignment horizontal="center" vertical="center" wrapText="1" shrinkToFit="1"/>
      <protection locked="0"/>
    </xf>
    <xf numFmtId="0" fontId="54" fillId="0" borderId="19" xfId="2" applyFont="1" applyBorder="1" applyAlignment="1" applyProtection="1">
      <alignment horizontal="center" vertical="center" wrapText="1"/>
    </xf>
    <xf numFmtId="0" fontId="101" fillId="3" borderId="0" xfId="2" applyFont="1" applyFill="1" applyAlignment="1" applyProtection="1">
      <alignment vertical="center" wrapText="1"/>
    </xf>
    <xf numFmtId="0" fontId="52" fillId="2" borderId="5" xfId="2" applyFont="1" applyFill="1" applyBorder="1" applyAlignment="1" applyProtection="1">
      <alignment horizontal="center" vertical="center" wrapText="1"/>
    </xf>
    <xf numFmtId="0" fontId="52" fillId="2" borderId="6" xfId="2" applyFont="1" applyFill="1" applyBorder="1" applyAlignment="1" applyProtection="1">
      <alignment horizontal="center" vertical="center" wrapText="1"/>
    </xf>
    <xf numFmtId="0" fontId="52" fillId="2" borderId="2" xfId="2" applyFont="1" applyFill="1" applyBorder="1" applyAlignment="1" applyProtection="1">
      <alignment horizontal="center" vertical="center" wrapText="1"/>
    </xf>
    <xf numFmtId="0" fontId="46" fillId="3" borderId="5" xfId="2" applyFont="1" applyFill="1" applyBorder="1" applyAlignment="1" applyProtection="1">
      <alignment horizontal="left" vertical="center" wrapText="1"/>
      <protection locked="0"/>
    </xf>
    <xf numFmtId="0" fontId="46" fillId="3" borderId="6" xfId="2" applyFont="1" applyFill="1" applyBorder="1" applyAlignment="1" applyProtection="1">
      <alignment horizontal="left" vertical="center" wrapText="1"/>
      <protection locked="0"/>
    </xf>
    <xf numFmtId="0" fontId="46" fillId="3" borderId="2" xfId="2" applyFont="1" applyFill="1" applyBorder="1" applyAlignment="1" applyProtection="1">
      <alignment horizontal="left" vertical="center" wrapText="1"/>
      <protection locked="0"/>
    </xf>
    <xf numFmtId="0" fontId="40" fillId="2" borderId="1" xfId="0" applyFont="1" applyFill="1" applyBorder="1" applyAlignment="1" applyProtection="1">
      <alignment horizontal="center" vertical="center" wrapText="1"/>
    </xf>
    <xf numFmtId="14" fontId="40" fillId="0" borderId="1" xfId="0" applyNumberFormat="1" applyFont="1" applyBorder="1" applyAlignment="1" applyProtection="1">
      <alignment horizontal="center" vertical="center" wrapText="1"/>
    </xf>
    <xf numFmtId="38" fontId="40" fillId="0" borderId="1" xfId="0" applyNumberFormat="1" applyFont="1" applyBorder="1" applyAlignment="1" applyProtection="1">
      <alignment vertical="center" wrapText="1"/>
    </xf>
    <xf numFmtId="38" fontId="40" fillId="0" borderId="1" xfId="1" applyFont="1" applyFill="1" applyBorder="1" applyAlignment="1" applyProtection="1">
      <alignment vertical="center" wrapText="1"/>
    </xf>
    <xf numFmtId="0" fontId="40" fillId="2" borderId="90" xfId="5" applyFont="1" applyFill="1" applyBorder="1" applyAlignment="1" applyProtection="1">
      <alignment horizontal="center" vertical="center" wrapText="1"/>
    </xf>
    <xf numFmtId="0" fontId="40" fillId="2" borderId="99" xfId="5" applyFont="1" applyFill="1" applyBorder="1" applyAlignment="1" applyProtection="1">
      <alignment horizontal="center" vertical="center" wrapText="1"/>
    </xf>
    <xf numFmtId="38" fontId="40" fillId="0" borderId="101" xfId="5" applyNumberFormat="1" applyFont="1" applyFill="1" applyBorder="1" applyAlignment="1" applyProtection="1">
      <alignment vertical="center" wrapText="1"/>
    </xf>
    <xf numFmtId="38" fontId="40" fillId="0" borderId="102" xfId="5" applyNumberFormat="1" applyFont="1" applyFill="1" applyBorder="1" applyAlignment="1" applyProtection="1">
      <alignment vertical="center" wrapText="1"/>
    </xf>
    <xf numFmtId="0" fontId="71" fillId="15" borderId="1" xfId="0" applyFont="1" applyFill="1" applyBorder="1" applyAlignment="1" applyProtection="1">
      <alignment horizontal="center" vertical="center"/>
    </xf>
    <xf numFmtId="38" fontId="40" fillId="0" borderId="4" xfId="1" applyFont="1" applyFill="1" applyBorder="1" applyAlignment="1" applyProtection="1">
      <alignment horizontal="right" vertical="center" wrapText="1"/>
      <protection locked="0"/>
    </xf>
    <xf numFmtId="38" fontId="40" fillId="0" borderId="1" xfId="1" applyFont="1" applyFill="1" applyBorder="1" applyAlignment="1" applyProtection="1">
      <alignment horizontal="right" vertical="center" wrapText="1"/>
      <protection locked="0"/>
    </xf>
    <xf numFmtId="0" fontId="56" fillId="0" borderId="9" xfId="0" applyFont="1" applyBorder="1" applyAlignment="1" applyProtection="1">
      <alignment vertical="center" wrapText="1"/>
    </xf>
    <xf numFmtId="0" fontId="56" fillId="0" borderId="0" xfId="0" applyFont="1" applyBorder="1" applyAlignment="1" applyProtection="1">
      <alignment vertical="center" wrapText="1"/>
    </xf>
    <xf numFmtId="0" fontId="120" fillId="0" borderId="9" xfId="0" applyFont="1" applyBorder="1" applyAlignment="1" applyProtection="1">
      <alignment vertical="center" wrapText="1"/>
    </xf>
    <xf numFmtId="0" fontId="120" fillId="0" borderId="0" xfId="0" applyFont="1" applyBorder="1" applyAlignment="1" applyProtection="1">
      <alignment vertical="center" wrapText="1"/>
    </xf>
    <xf numFmtId="0" fontId="40" fillId="2" borderId="3" xfId="5" applyFont="1" applyFill="1" applyBorder="1" applyAlignment="1" applyProtection="1">
      <alignment horizontal="center" vertical="center"/>
    </xf>
    <xf numFmtId="0" fontId="40" fillId="2" borderId="4" xfId="5" applyFont="1" applyFill="1" applyBorder="1" applyAlignment="1" applyProtection="1">
      <alignment horizontal="center" vertical="center"/>
    </xf>
    <xf numFmtId="0" fontId="40" fillId="2" borderId="3" xfId="5" applyFont="1" applyFill="1" applyBorder="1" applyAlignment="1" applyProtection="1">
      <alignment horizontal="center" vertical="center" wrapText="1"/>
    </xf>
    <xf numFmtId="0" fontId="40" fillId="2" borderId="4" xfId="5" applyFont="1" applyFill="1" applyBorder="1" applyAlignment="1" applyProtection="1">
      <alignment horizontal="center" vertical="center" wrapText="1"/>
    </xf>
    <xf numFmtId="0" fontId="40" fillId="2" borderId="103" xfId="5" applyFont="1" applyFill="1" applyBorder="1" applyAlignment="1" applyProtection="1">
      <alignment horizontal="center" vertical="center" wrapText="1"/>
    </xf>
    <xf numFmtId="0" fontId="40" fillId="14" borderId="103" xfId="5" applyFont="1" applyFill="1" applyBorder="1" applyAlignment="1" applyProtection="1">
      <alignment horizontal="center" vertical="center" wrapText="1"/>
    </xf>
    <xf numFmtId="0" fontId="40" fillId="14" borderId="4" xfId="5" applyFont="1" applyFill="1" applyBorder="1" applyAlignment="1" applyProtection="1">
      <alignment horizontal="center" vertical="center" wrapText="1"/>
    </xf>
    <xf numFmtId="38" fontId="40" fillId="0" borderId="44" xfId="6" applyFont="1" applyFill="1" applyBorder="1" applyAlignment="1" applyProtection="1">
      <alignment horizontal="left" vertical="center" wrapText="1"/>
      <protection locked="0"/>
    </xf>
    <xf numFmtId="38" fontId="40" fillId="0" borderId="47" xfId="6" applyFont="1" applyFill="1" applyBorder="1" applyAlignment="1" applyProtection="1">
      <alignment horizontal="left" vertical="center" wrapText="1"/>
      <protection locked="0"/>
    </xf>
    <xf numFmtId="38" fontId="40" fillId="0" borderId="37" xfId="6" applyFont="1" applyFill="1" applyBorder="1" applyAlignment="1" applyProtection="1">
      <alignment horizontal="left" vertical="center" wrapText="1"/>
      <protection locked="0"/>
    </xf>
    <xf numFmtId="0" fontId="40" fillId="2" borderId="1" xfId="5" applyFont="1" applyFill="1" applyBorder="1" applyAlignment="1" applyProtection="1">
      <alignment horizontal="center" vertical="center" wrapText="1"/>
    </xf>
    <xf numFmtId="38" fontId="40" fillId="0" borderId="43" xfId="6" applyFont="1" applyFill="1" applyBorder="1" applyAlignment="1" applyProtection="1">
      <alignment horizontal="left" vertical="center" wrapText="1"/>
      <protection locked="0"/>
    </xf>
    <xf numFmtId="38" fontId="40" fillId="0" borderId="52" xfId="6" applyFont="1" applyFill="1" applyBorder="1" applyAlignment="1" applyProtection="1">
      <alignment horizontal="left" vertical="center" wrapText="1"/>
      <protection locked="0"/>
    </xf>
    <xf numFmtId="38" fontId="40" fillId="0" borderId="35" xfId="6" applyFont="1" applyFill="1" applyBorder="1" applyAlignment="1" applyProtection="1">
      <alignment horizontal="left" vertical="center" wrapText="1"/>
      <protection locked="0"/>
    </xf>
    <xf numFmtId="0" fontId="52" fillId="6" borderId="3" xfId="2" applyFont="1" applyFill="1" applyBorder="1" applyAlignment="1" applyProtection="1">
      <alignment horizontal="left" vertical="top" wrapText="1"/>
    </xf>
    <xf numFmtId="0" fontId="52" fillId="6" borderId="13" xfId="2" applyFont="1" applyFill="1" applyBorder="1" applyAlignment="1" applyProtection="1">
      <alignment horizontal="left" vertical="top" wrapText="1"/>
    </xf>
    <xf numFmtId="0" fontId="52" fillId="6" borderId="4" xfId="2" applyFont="1" applyFill="1" applyBorder="1" applyAlignment="1" applyProtection="1">
      <alignment horizontal="left" vertical="top" wrapText="1"/>
    </xf>
    <xf numFmtId="0" fontId="52" fillId="2" borderId="3" xfId="5" applyFont="1" applyFill="1" applyBorder="1" applyAlignment="1" applyProtection="1">
      <alignment horizontal="center" vertical="center" wrapText="1"/>
    </xf>
    <xf numFmtId="0" fontId="52" fillId="2" borderId="4" xfId="5" applyFont="1" applyFill="1" applyBorder="1" applyAlignment="1" applyProtection="1">
      <alignment horizontal="center" vertical="center" wrapText="1"/>
    </xf>
    <xf numFmtId="0" fontId="52" fillId="2" borderId="7" xfId="5" applyFont="1" applyFill="1" applyBorder="1" applyAlignment="1" applyProtection="1">
      <alignment horizontal="center" vertical="center" wrapText="1"/>
    </xf>
    <xf numFmtId="0" fontId="52" fillId="2" borderId="14" xfId="5" applyFont="1" applyFill="1" applyBorder="1" applyAlignment="1" applyProtection="1">
      <alignment horizontal="center" vertical="center" wrapText="1"/>
    </xf>
    <xf numFmtId="0" fontId="52" fillId="2" borderId="8" xfId="5" applyFont="1" applyFill="1" applyBorder="1" applyAlignment="1" applyProtection="1">
      <alignment horizontal="center" vertical="center" wrapText="1"/>
    </xf>
    <xf numFmtId="0" fontId="52" fillId="2" borderId="11" xfId="5" applyFont="1" applyFill="1" applyBorder="1" applyAlignment="1" applyProtection="1">
      <alignment horizontal="center" vertical="center" wrapText="1"/>
    </xf>
    <xf numFmtId="0" fontId="52" fillId="2" borderId="19" xfId="5" applyFont="1" applyFill="1" applyBorder="1" applyAlignment="1" applyProtection="1">
      <alignment horizontal="center" vertical="center" wrapText="1"/>
    </xf>
    <xf numFmtId="0" fontId="52" fillId="2" borderId="12" xfId="5" applyFont="1" applyFill="1" applyBorder="1" applyAlignment="1" applyProtection="1">
      <alignment horizontal="center" vertical="center" wrapText="1"/>
    </xf>
    <xf numFmtId="0" fontId="52" fillId="2" borderId="1" xfId="5" applyFont="1" applyFill="1" applyBorder="1" applyAlignment="1" applyProtection="1">
      <alignment horizontal="center" vertical="center" wrapText="1"/>
    </xf>
    <xf numFmtId="0" fontId="52" fillId="0" borderId="43" xfId="5" applyFont="1" applyBorder="1" applyAlignment="1" applyProtection="1">
      <alignment vertical="center" wrapText="1"/>
      <protection locked="0"/>
    </xf>
    <xf numFmtId="0" fontId="52" fillId="0" borderId="52" xfId="5" applyFont="1" applyBorder="1" applyAlignment="1" applyProtection="1">
      <alignment vertical="center" wrapText="1"/>
      <protection locked="0"/>
    </xf>
    <xf numFmtId="0" fontId="52" fillId="0" borderId="35" xfId="5" applyFont="1" applyBorder="1" applyAlignment="1" applyProtection="1">
      <alignment vertical="center" wrapText="1"/>
      <protection locked="0"/>
    </xf>
    <xf numFmtId="0" fontId="52" fillId="0" borderId="44" xfId="5" applyFont="1" applyBorder="1" applyAlignment="1" applyProtection="1">
      <alignment vertical="center" wrapText="1"/>
      <protection locked="0"/>
    </xf>
    <xf numFmtId="0" fontId="52" fillId="0" borderId="47" xfId="5" applyFont="1" applyBorder="1" applyAlignment="1" applyProtection="1">
      <alignment vertical="center" wrapText="1"/>
      <protection locked="0"/>
    </xf>
    <xf numFmtId="0" fontId="52" fillId="0" borderId="37" xfId="5" applyFont="1" applyBorder="1" applyAlignment="1" applyProtection="1">
      <alignment vertical="center" wrapText="1"/>
      <protection locked="0"/>
    </xf>
    <xf numFmtId="0" fontId="52" fillId="0" borderId="45" xfId="5" applyFont="1" applyBorder="1" applyAlignment="1" applyProtection="1">
      <alignment vertical="center" wrapText="1"/>
      <protection locked="0"/>
    </xf>
    <xf numFmtId="0" fontId="52" fillId="0" borderId="53" xfId="5" applyFont="1" applyBorder="1" applyAlignment="1" applyProtection="1">
      <alignment vertical="center" wrapText="1"/>
      <protection locked="0"/>
    </xf>
    <xf numFmtId="0" fontId="52" fillId="0" borderId="38" xfId="5" applyFont="1" applyBorder="1" applyAlignment="1" applyProtection="1">
      <alignment vertical="center" wrapText="1"/>
      <protection locked="0"/>
    </xf>
    <xf numFmtId="0" fontId="40" fillId="0" borderId="1" xfId="5" applyFont="1" applyBorder="1" applyAlignment="1" applyProtection="1">
      <alignment horizontal="center" vertical="center" wrapText="1"/>
      <protection locked="0"/>
    </xf>
    <xf numFmtId="3" fontId="52" fillId="0" borderId="104" xfId="5" applyNumberFormat="1" applyFont="1" applyFill="1" applyBorder="1" applyProtection="1">
      <alignment vertical="center"/>
    </xf>
    <xf numFmtId="3" fontId="52" fillId="0" borderId="105" xfId="5" applyNumberFormat="1" applyFont="1" applyFill="1" applyBorder="1" applyProtection="1">
      <alignment vertical="center"/>
    </xf>
    <xf numFmtId="3" fontId="52" fillId="0" borderId="106" xfId="5" applyNumberFormat="1" applyFont="1" applyFill="1" applyBorder="1" applyProtection="1">
      <alignment vertical="center"/>
    </xf>
    <xf numFmtId="3" fontId="52" fillId="0" borderId="107" xfId="5" applyNumberFormat="1" applyFont="1" applyFill="1" applyBorder="1" applyProtection="1">
      <alignment vertical="center"/>
    </xf>
    <xf numFmtId="0" fontId="40" fillId="2" borderId="93" xfId="5" applyFont="1" applyFill="1" applyBorder="1" applyAlignment="1" applyProtection="1">
      <alignment horizontal="center" vertical="center" wrapText="1"/>
    </xf>
    <xf numFmtId="0" fontId="40" fillId="2" borderId="94" xfId="5" applyFont="1" applyFill="1" applyBorder="1" applyAlignment="1" applyProtection="1">
      <alignment horizontal="center" vertical="center" wrapText="1"/>
    </xf>
    <xf numFmtId="0" fontId="40" fillId="2" borderId="81" xfId="5" applyFont="1" applyFill="1" applyBorder="1" applyAlignment="1" applyProtection="1">
      <alignment horizontal="center" vertical="center"/>
    </xf>
    <xf numFmtId="0" fontId="40" fillId="2" borderId="82" xfId="5" applyFont="1" applyFill="1" applyBorder="1" applyAlignment="1" applyProtection="1">
      <alignment horizontal="center" vertical="center"/>
    </xf>
    <xf numFmtId="0" fontId="40" fillId="2" borderId="73" xfId="5" applyFont="1" applyFill="1" applyBorder="1" applyAlignment="1" applyProtection="1">
      <alignment horizontal="center" vertical="center"/>
    </xf>
    <xf numFmtId="0" fontId="40" fillId="2" borderId="66" xfId="5" applyFont="1" applyFill="1" applyBorder="1" applyAlignment="1" applyProtection="1">
      <alignment horizontal="center" vertical="center"/>
    </xf>
    <xf numFmtId="0" fontId="40" fillId="2" borderId="67" xfId="5" applyFont="1" applyFill="1" applyBorder="1" applyAlignment="1" applyProtection="1">
      <alignment horizontal="center" vertical="center"/>
    </xf>
    <xf numFmtId="0" fontId="40" fillId="2" borderId="64" xfId="5" applyFont="1" applyFill="1" applyBorder="1" applyAlignment="1" applyProtection="1">
      <alignment horizontal="center" vertical="center" wrapText="1"/>
    </xf>
    <xf numFmtId="0" fontId="40" fillId="2" borderId="68" xfId="5" applyFont="1" applyFill="1" applyBorder="1" applyAlignment="1" applyProtection="1">
      <alignment horizontal="center" vertical="center" wrapText="1"/>
    </xf>
    <xf numFmtId="0" fontId="40" fillId="2" borderId="65" xfId="5" applyFont="1" applyFill="1" applyBorder="1" applyAlignment="1" applyProtection="1">
      <alignment horizontal="center" vertical="center" wrapText="1"/>
    </xf>
    <xf numFmtId="0" fontId="40" fillId="2" borderId="69" xfId="5" applyFont="1" applyFill="1" applyBorder="1" applyAlignment="1" applyProtection="1">
      <alignment horizontal="center" vertical="center" wrapText="1"/>
    </xf>
    <xf numFmtId="0" fontId="52" fillId="6" borderId="3" xfId="5" applyFont="1" applyFill="1" applyBorder="1" applyProtection="1">
      <alignment vertical="center"/>
    </xf>
    <xf numFmtId="0" fontId="52" fillId="6" borderId="4" xfId="5" applyFont="1" applyFill="1" applyBorder="1" applyProtection="1">
      <alignment vertical="center"/>
    </xf>
    <xf numFmtId="0" fontId="40" fillId="2" borderId="79" xfId="5" applyFont="1" applyFill="1" applyBorder="1" applyAlignment="1" applyProtection="1">
      <alignment vertical="center" wrapText="1"/>
    </xf>
    <xf numFmtId="0" fontId="40" fillId="2" borderId="80" xfId="5" applyFont="1" applyFill="1" applyBorder="1" applyAlignment="1" applyProtection="1">
      <alignment vertical="center" wrapText="1"/>
    </xf>
    <xf numFmtId="0" fontId="40" fillId="2" borderId="88" xfId="5" applyFont="1" applyFill="1" applyBorder="1" applyAlignment="1" applyProtection="1">
      <alignment vertical="center" wrapText="1"/>
    </xf>
    <xf numFmtId="0" fontId="40" fillId="2" borderId="71" xfId="5" applyFont="1" applyFill="1" applyBorder="1" applyAlignment="1" applyProtection="1">
      <alignment vertical="center" wrapText="1"/>
    </xf>
    <xf numFmtId="0" fontId="40" fillId="2" borderId="96" xfId="5" applyFont="1" applyFill="1" applyBorder="1" applyAlignment="1" applyProtection="1">
      <alignment vertical="center" wrapText="1"/>
    </xf>
    <xf numFmtId="0" fontId="40" fillId="2" borderId="97" xfId="5" applyFont="1" applyFill="1" applyBorder="1" applyAlignment="1" applyProtection="1">
      <alignment vertical="center" wrapText="1"/>
    </xf>
    <xf numFmtId="0" fontId="40" fillId="0" borderId="44" xfId="5" applyFont="1" applyBorder="1" applyAlignment="1" applyProtection="1">
      <alignment vertical="center" wrapText="1"/>
      <protection locked="0"/>
    </xf>
    <xf numFmtId="0" fontId="40" fillId="0" borderId="37" xfId="5" applyFont="1" applyBorder="1" applyAlignment="1" applyProtection="1">
      <alignment vertical="center" wrapText="1"/>
      <protection locked="0"/>
    </xf>
    <xf numFmtId="0" fontId="40" fillId="0" borderId="44" xfId="5" applyFont="1" applyBorder="1" applyAlignment="1" applyProtection="1">
      <alignment horizontal="left" vertical="center" wrapText="1"/>
      <protection locked="0"/>
    </xf>
    <xf numFmtId="0" fontId="40" fillId="0" borderId="47" xfId="5" applyFont="1" applyBorder="1" applyAlignment="1" applyProtection="1">
      <alignment horizontal="left" vertical="center" wrapText="1"/>
      <protection locked="0"/>
    </xf>
    <xf numFmtId="0" fontId="40" fillId="0" borderId="37" xfId="5" applyFont="1" applyBorder="1" applyAlignment="1" applyProtection="1">
      <alignment horizontal="left" vertical="center" wrapText="1"/>
      <protection locked="0"/>
    </xf>
    <xf numFmtId="0" fontId="40" fillId="0" borderId="45" xfId="5" applyFont="1" applyBorder="1" applyAlignment="1" applyProtection="1">
      <alignment vertical="center" wrapText="1"/>
      <protection locked="0"/>
    </xf>
    <xf numFmtId="0" fontId="40" fillId="0" borderId="38" xfId="5" applyFont="1" applyBorder="1" applyAlignment="1" applyProtection="1">
      <alignment vertical="center" wrapText="1"/>
      <protection locked="0"/>
    </xf>
    <xf numFmtId="0" fontId="40" fillId="0" borderId="45" xfId="5" applyFont="1" applyBorder="1" applyAlignment="1" applyProtection="1">
      <alignment horizontal="left" vertical="center" wrapText="1"/>
      <protection locked="0"/>
    </xf>
    <xf numFmtId="0" fontId="40" fillId="0" borderId="53" xfId="5" applyFont="1" applyBorder="1" applyAlignment="1" applyProtection="1">
      <alignment horizontal="left" vertical="center" wrapText="1"/>
      <protection locked="0"/>
    </xf>
    <xf numFmtId="0" fontId="40" fillId="0" borderId="38" xfId="5" applyFont="1" applyBorder="1" applyAlignment="1" applyProtection="1">
      <alignment horizontal="left" vertical="center" wrapText="1"/>
      <protection locked="0"/>
    </xf>
    <xf numFmtId="0" fontId="55" fillId="0" borderId="0" xfId="5" applyFont="1" applyProtection="1">
      <alignment vertical="center"/>
    </xf>
    <xf numFmtId="0" fontId="55" fillId="0" borderId="19" xfId="5" applyFont="1" applyBorder="1" applyProtection="1">
      <alignment vertical="center"/>
    </xf>
    <xf numFmtId="0" fontId="52" fillId="6" borderId="3" xfId="5" applyFont="1" applyFill="1" applyBorder="1" applyAlignment="1" applyProtection="1">
      <alignment horizontal="left" vertical="top" wrapText="1"/>
    </xf>
    <xf numFmtId="0" fontId="52" fillId="6" borderId="13" xfId="5" applyFont="1" applyFill="1" applyBorder="1" applyAlignment="1" applyProtection="1">
      <alignment horizontal="left" vertical="top"/>
    </xf>
    <xf numFmtId="0" fontId="52" fillId="6" borderId="4" xfId="5" applyFont="1" applyFill="1" applyBorder="1" applyAlignment="1" applyProtection="1">
      <alignment horizontal="left" vertical="top"/>
    </xf>
    <xf numFmtId="0" fontId="52" fillId="2" borderId="0" xfId="5" applyFont="1" applyFill="1" applyBorder="1" applyAlignment="1" applyProtection="1">
      <alignment horizontal="center" vertical="center" wrapText="1"/>
    </xf>
    <xf numFmtId="0" fontId="52" fillId="2" borderId="10" xfId="5" applyFont="1" applyFill="1" applyBorder="1" applyAlignment="1" applyProtection="1">
      <alignment horizontal="center" vertical="center" wrapText="1"/>
    </xf>
    <xf numFmtId="0" fontId="40" fillId="0" borderId="43" xfId="5" applyFont="1" applyBorder="1" applyAlignment="1" applyProtection="1">
      <alignment vertical="center" wrapText="1"/>
      <protection locked="0"/>
    </xf>
    <xf numFmtId="0" fontId="40" fillId="0" borderId="35" xfId="5" applyFont="1" applyBorder="1" applyAlignment="1" applyProtection="1">
      <alignment vertical="center" wrapText="1"/>
      <protection locked="0"/>
    </xf>
    <xf numFmtId="0" fontId="40" fillId="0" borderId="43" xfId="5" applyFont="1" applyBorder="1" applyAlignment="1" applyProtection="1">
      <alignment horizontal="left" vertical="center" wrapText="1"/>
      <protection locked="0"/>
    </xf>
    <xf numFmtId="0" fontId="40" fillId="0" borderId="52" xfId="5" applyFont="1" applyBorder="1" applyAlignment="1" applyProtection="1">
      <alignment horizontal="left" vertical="center" wrapText="1"/>
      <protection locked="0"/>
    </xf>
    <xf numFmtId="0" fontId="40" fillId="0" borderId="35" xfId="5" applyFont="1" applyBorder="1" applyAlignment="1" applyProtection="1">
      <alignment horizontal="left" vertical="center" wrapText="1"/>
      <protection locked="0"/>
    </xf>
    <xf numFmtId="38" fontId="40" fillId="0" borderId="3" xfId="1" applyFont="1" applyFill="1" applyBorder="1" applyAlignment="1" applyProtection="1">
      <alignment horizontal="right" vertical="center" wrapText="1"/>
      <protection locked="0"/>
    </xf>
    <xf numFmtId="0" fontId="71" fillId="15" borderId="5" xfId="0" applyFont="1" applyFill="1" applyBorder="1" applyAlignment="1" applyProtection="1">
      <alignment horizontal="center" vertical="center"/>
    </xf>
    <xf numFmtId="0" fontId="71" fillId="15" borderId="6" xfId="0" applyFont="1" applyFill="1" applyBorder="1" applyAlignment="1" applyProtection="1">
      <alignment horizontal="center" vertical="center"/>
    </xf>
    <xf numFmtId="0" fontId="71" fillId="15" borderId="2" xfId="0" applyFont="1" applyFill="1" applyBorder="1" applyAlignment="1" applyProtection="1">
      <alignment horizontal="center" vertical="center"/>
    </xf>
    <xf numFmtId="38" fontId="40" fillId="0" borderId="45" xfId="6" applyFont="1" applyFill="1" applyBorder="1" applyAlignment="1" applyProtection="1">
      <alignment horizontal="left" vertical="center" wrapText="1"/>
      <protection locked="0"/>
    </xf>
    <xf numFmtId="38" fontId="40" fillId="0" borderId="53" xfId="6" applyFont="1" applyFill="1" applyBorder="1" applyAlignment="1" applyProtection="1">
      <alignment horizontal="left" vertical="center" wrapText="1"/>
      <protection locked="0"/>
    </xf>
    <xf numFmtId="38" fontId="40" fillId="0" borderId="38" xfId="6" applyFont="1" applyFill="1" applyBorder="1" applyAlignment="1" applyProtection="1">
      <alignment horizontal="left" vertical="center" wrapText="1"/>
      <protection locked="0"/>
    </xf>
    <xf numFmtId="38" fontId="40" fillId="0" borderId="3" xfId="1" applyFont="1" applyFill="1" applyBorder="1" applyAlignment="1" applyProtection="1">
      <alignment vertical="center" wrapText="1"/>
    </xf>
    <xf numFmtId="38" fontId="40" fillId="0" borderId="4" xfId="1" applyFont="1" applyFill="1" applyBorder="1" applyAlignment="1" applyProtection="1">
      <alignment vertical="center" wrapText="1"/>
    </xf>
    <xf numFmtId="0" fontId="20" fillId="6" borderId="9" xfId="2" applyFont="1" applyFill="1" applyBorder="1">
      <alignment vertical="center"/>
    </xf>
    <xf numFmtId="0" fontId="20" fillId="6" borderId="0" xfId="2" applyFont="1" applyFill="1">
      <alignment vertical="center"/>
    </xf>
    <xf numFmtId="0" fontId="20" fillId="6" borderId="10" xfId="2" applyFont="1" applyFill="1" applyBorder="1">
      <alignment vertical="center"/>
    </xf>
    <xf numFmtId="0" fontId="20" fillId="6" borderId="11" xfId="2" applyFont="1" applyFill="1" applyBorder="1">
      <alignment vertical="center"/>
    </xf>
    <xf numFmtId="0" fontId="20" fillId="6" borderId="19" xfId="2" applyFont="1" applyFill="1" applyBorder="1">
      <alignment vertical="center"/>
    </xf>
    <xf numFmtId="0" fontId="20" fillId="6" borderId="12" xfId="2" applyFont="1" applyFill="1" applyBorder="1">
      <alignment vertical="center"/>
    </xf>
    <xf numFmtId="0" fontId="20" fillId="6" borderId="9" xfId="2" applyFont="1" applyFill="1" applyBorder="1" applyAlignment="1">
      <alignment vertical="center" wrapText="1"/>
    </xf>
    <xf numFmtId="0" fontId="20" fillId="6" borderId="0" xfId="2" applyFont="1" applyFill="1" applyAlignment="1">
      <alignment vertical="center" wrapText="1"/>
    </xf>
    <xf numFmtId="0" fontId="20" fillId="6" borderId="10" xfId="2" applyFont="1" applyFill="1" applyBorder="1" applyAlignment="1">
      <alignment vertical="center" wrapText="1"/>
    </xf>
    <xf numFmtId="0" fontId="21" fillId="3" borderId="19" xfId="2" applyFont="1" applyFill="1" applyBorder="1" applyAlignment="1">
      <alignment horizontal="left" vertical="center"/>
    </xf>
    <xf numFmtId="0" fontId="20" fillId="0" borderId="0" xfId="2" applyFont="1">
      <alignment vertical="center"/>
    </xf>
    <xf numFmtId="0" fontId="39" fillId="4" borderId="9" xfId="0" applyFont="1" applyFill="1" applyBorder="1">
      <alignment vertical="center"/>
    </xf>
    <xf numFmtId="0" fontId="39" fillId="4" borderId="0" xfId="0" applyFont="1" applyFill="1">
      <alignment vertical="center"/>
    </xf>
    <xf numFmtId="0" fontId="19" fillId="3" borderId="0" xfId="2" applyFont="1" applyFill="1" applyAlignment="1">
      <alignment horizontal="right" vertical="center"/>
    </xf>
    <xf numFmtId="0" fontId="19" fillId="0" borderId="19" xfId="2" applyFont="1" applyBorder="1" applyAlignment="1">
      <alignment vertical="center" shrinkToFit="1"/>
    </xf>
    <xf numFmtId="0" fontId="107" fillId="0" borderId="1" xfId="2" applyFont="1" applyFill="1" applyBorder="1" applyAlignment="1" applyProtection="1">
      <alignment horizontal="center" vertical="center" wrapText="1"/>
      <protection locked="0"/>
    </xf>
    <xf numFmtId="0" fontId="107" fillId="0" borderId="5" xfId="2" applyNumberFormat="1" applyFont="1" applyFill="1" applyBorder="1" applyAlignment="1" applyProtection="1">
      <alignment horizontal="left" vertical="center" wrapText="1"/>
    </xf>
    <xf numFmtId="0" fontId="107" fillId="0" borderId="6" xfId="2" applyNumberFormat="1" applyFont="1" applyFill="1" applyBorder="1" applyAlignment="1" applyProtection="1">
      <alignment horizontal="left" vertical="center" wrapText="1"/>
    </xf>
    <xf numFmtId="0" fontId="107" fillId="0" borderId="2" xfId="2" applyNumberFormat="1" applyFont="1" applyFill="1" applyBorder="1" applyAlignment="1" applyProtection="1">
      <alignment horizontal="left" vertical="center" wrapText="1"/>
    </xf>
    <xf numFmtId="177" fontId="107" fillId="0" borderId="1" xfId="2" applyNumberFormat="1" applyFont="1" applyFill="1" applyBorder="1" applyAlignment="1" applyProtection="1">
      <alignment horizontal="left" vertical="center" wrapText="1"/>
      <protection locked="0"/>
    </xf>
    <xf numFmtId="0" fontId="107" fillId="0" borderId="1" xfId="2" applyFont="1" applyFill="1" applyBorder="1" applyAlignment="1" applyProtection="1">
      <alignment horizontal="left" vertical="center" wrapText="1"/>
      <protection locked="0"/>
    </xf>
    <xf numFmtId="0" fontId="65" fillId="2" borderId="1" xfId="2" applyFont="1" applyFill="1" applyBorder="1" applyAlignment="1" applyProtection="1">
      <alignment horizontal="center" vertical="center" wrapText="1"/>
    </xf>
    <xf numFmtId="0" fontId="64" fillId="0" borderId="1" xfId="2" applyFont="1" applyBorder="1" applyAlignment="1" applyProtection="1">
      <alignment horizontal="center" vertical="center" wrapText="1"/>
    </xf>
    <xf numFmtId="0" fontId="71" fillId="4" borderId="5" xfId="0" applyFont="1" applyFill="1" applyBorder="1" applyProtection="1">
      <alignment vertical="center"/>
    </xf>
    <xf numFmtId="0" fontId="71" fillId="4" borderId="6" xfId="0" applyFont="1" applyFill="1" applyBorder="1" applyProtection="1">
      <alignment vertical="center"/>
    </xf>
    <xf numFmtId="0" fontId="71" fillId="4" borderId="2" xfId="0" applyFont="1" applyFill="1" applyBorder="1" applyProtection="1">
      <alignment vertical="center"/>
    </xf>
    <xf numFmtId="0" fontId="65" fillId="2" borderId="5" xfId="2" applyFont="1" applyFill="1" applyBorder="1" applyAlignment="1" applyProtection="1">
      <alignment horizontal="center" vertical="center"/>
    </xf>
    <xf numFmtId="0" fontId="65" fillId="2" borderId="6" xfId="2" applyFont="1" applyFill="1" applyBorder="1" applyAlignment="1" applyProtection="1">
      <alignment horizontal="center" vertical="center"/>
    </xf>
    <xf numFmtId="0" fontId="65" fillId="2" borderId="2" xfId="2" applyFont="1" applyFill="1" applyBorder="1" applyAlignment="1" applyProtection="1">
      <alignment horizontal="center" vertical="center"/>
    </xf>
    <xf numFmtId="0" fontId="52" fillId="6" borderId="11" xfId="2" applyFont="1" applyFill="1" applyBorder="1" applyProtection="1">
      <alignment vertical="center"/>
    </xf>
    <xf numFmtId="0" fontId="52" fillId="6" borderId="19" xfId="2" applyFont="1" applyFill="1" applyBorder="1" applyProtection="1">
      <alignment vertical="center"/>
    </xf>
    <xf numFmtId="0" fontId="52" fillId="6" borderId="12" xfId="2" applyFont="1" applyFill="1" applyBorder="1" applyProtection="1">
      <alignment vertical="center"/>
    </xf>
    <xf numFmtId="0" fontId="85" fillId="0" borderId="6" xfId="7" applyFont="1" applyBorder="1" applyAlignment="1" applyProtection="1">
      <alignment horizontal="center" vertical="center"/>
    </xf>
    <xf numFmtId="0" fontId="52" fillId="6" borderId="9" xfId="2" applyFont="1" applyFill="1" applyBorder="1" applyProtection="1">
      <alignment vertical="center"/>
    </xf>
    <xf numFmtId="0" fontId="52" fillId="6" borderId="0" xfId="2" applyFont="1" applyFill="1" applyProtection="1">
      <alignment vertical="center"/>
    </xf>
    <xf numFmtId="0" fontId="52" fillId="6" borderId="10" xfId="2" applyFont="1" applyFill="1" applyBorder="1" applyProtection="1">
      <alignment vertical="center"/>
    </xf>
    <xf numFmtId="0" fontId="107" fillId="2" borderId="1" xfId="2" applyFont="1" applyFill="1" applyBorder="1" applyAlignment="1" applyProtection="1">
      <alignment horizontal="center" vertical="center" wrapText="1"/>
    </xf>
    <xf numFmtId="0" fontId="64" fillId="2" borderId="1" xfId="2" applyFont="1" applyFill="1" applyBorder="1" applyAlignment="1" applyProtection="1">
      <alignment horizontal="center" vertical="center"/>
    </xf>
    <xf numFmtId="0" fontId="65" fillId="2" borderId="1" xfId="2" applyFont="1" applyFill="1" applyBorder="1" applyAlignment="1" applyProtection="1">
      <alignment horizontal="center" vertical="center"/>
    </xf>
    <xf numFmtId="0" fontId="56" fillId="0" borderId="0" xfId="2" applyFont="1" applyBorder="1" applyAlignment="1" applyProtection="1">
      <alignment horizontal="left" vertical="center" wrapText="1"/>
    </xf>
    <xf numFmtId="0" fontId="56" fillId="0" borderId="19" xfId="2" applyFont="1" applyBorder="1" applyAlignment="1" applyProtection="1">
      <alignment horizontal="left" vertical="center" wrapText="1"/>
    </xf>
    <xf numFmtId="0" fontId="52" fillId="0" borderId="6" xfId="2" applyFont="1" applyBorder="1" applyProtection="1">
      <alignment vertical="center"/>
    </xf>
    <xf numFmtId="0" fontId="48" fillId="2" borderId="1" xfId="2" applyFont="1" applyFill="1" applyBorder="1" applyAlignment="1" applyProtection="1">
      <alignment horizontal="center" vertical="center" wrapText="1"/>
    </xf>
    <xf numFmtId="0" fontId="40" fillId="0" borderId="1" xfId="2" applyNumberFormat="1" applyFont="1" applyFill="1" applyBorder="1" applyAlignment="1" applyProtection="1">
      <alignment horizontal="left" vertical="center" wrapText="1"/>
    </xf>
    <xf numFmtId="0" fontId="99" fillId="4" borderId="5" xfId="0" applyFont="1" applyFill="1" applyBorder="1" applyAlignment="1" applyProtection="1">
      <alignment horizontal="left" vertical="center"/>
    </xf>
    <xf numFmtId="0" fontId="99" fillId="4" borderId="6" xfId="0" applyFont="1" applyFill="1" applyBorder="1" applyAlignment="1" applyProtection="1">
      <alignment horizontal="left" vertical="center"/>
    </xf>
    <xf numFmtId="0" fontId="99" fillId="4" borderId="2" xfId="0" applyFont="1" applyFill="1" applyBorder="1" applyAlignment="1" applyProtection="1">
      <alignment horizontal="left" vertical="center"/>
    </xf>
    <xf numFmtId="0" fontId="48" fillId="0" borderId="1" xfId="2" applyFont="1" applyFill="1" applyBorder="1" applyAlignment="1" applyProtection="1">
      <alignment horizontal="center" vertical="center" wrapText="1"/>
    </xf>
    <xf numFmtId="0" fontId="48" fillId="0" borderId="4" xfId="2" applyFont="1" applyFill="1" applyBorder="1" applyAlignment="1" applyProtection="1">
      <alignment horizontal="center" vertical="center" wrapText="1"/>
    </xf>
    <xf numFmtId="0" fontId="28" fillId="6" borderId="1" xfId="2" applyFont="1" applyFill="1" applyBorder="1" applyAlignment="1">
      <alignment horizontal="left" vertical="center" wrapText="1"/>
    </xf>
    <xf numFmtId="0" fontId="28" fillId="6" borderId="1" xfId="2" applyFont="1" applyFill="1" applyBorder="1" applyAlignment="1">
      <alignment horizontal="left" vertical="center"/>
    </xf>
    <xf numFmtId="0" fontId="28" fillId="6" borderId="9" xfId="2" applyFont="1" applyFill="1" applyBorder="1" applyAlignment="1" applyProtection="1">
      <alignment vertical="center" wrapText="1"/>
    </xf>
    <xf numFmtId="0" fontId="28" fillId="6" borderId="0" xfId="2" applyFont="1" applyFill="1" applyBorder="1" applyAlignment="1" applyProtection="1">
      <alignment vertical="center" wrapText="1"/>
    </xf>
    <xf numFmtId="0" fontId="28" fillId="6" borderId="10" xfId="2" applyFont="1" applyFill="1" applyBorder="1" applyAlignment="1" applyProtection="1">
      <alignment vertical="center" wrapText="1"/>
    </xf>
    <xf numFmtId="0" fontId="28" fillId="2" borderId="1" xfId="2" applyFont="1" applyFill="1" applyBorder="1" applyAlignment="1" applyProtection="1">
      <alignment horizontal="left" vertical="center" wrapText="1"/>
    </xf>
    <xf numFmtId="0" fontId="28" fillId="2" borderId="1" xfId="2" applyFont="1" applyFill="1" applyBorder="1" applyAlignment="1" applyProtection="1">
      <alignment horizontal="left" vertical="center"/>
    </xf>
    <xf numFmtId="0" fontId="28" fillId="2" borderId="3" xfId="2" applyFont="1" applyFill="1" applyBorder="1" applyAlignment="1" applyProtection="1">
      <alignment horizontal="center" vertical="center" wrapText="1"/>
    </xf>
    <xf numFmtId="0" fontId="28" fillId="2" borderId="4" xfId="2" applyFont="1" applyFill="1" applyBorder="1" applyAlignment="1" applyProtection="1">
      <alignment horizontal="center" vertical="center" wrapText="1"/>
    </xf>
    <xf numFmtId="0" fontId="28" fillId="6" borderId="7" xfId="2" applyFont="1" applyFill="1" applyBorder="1" applyProtection="1">
      <alignment vertical="center"/>
    </xf>
    <xf numFmtId="0" fontId="28" fillId="6" borderId="14" xfId="2" applyFont="1" applyFill="1" applyBorder="1" applyProtection="1">
      <alignment vertical="center"/>
    </xf>
    <xf numFmtId="0" fontId="28" fillId="6" borderId="8" xfId="2" applyFont="1" applyFill="1" applyBorder="1" applyProtection="1">
      <alignment vertical="center"/>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28" fillId="2" borderId="3" xfId="2" applyFont="1" applyFill="1" applyBorder="1" applyAlignment="1" applyProtection="1">
      <alignment horizontal="center" vertical="center"/>
    </xf>
    <xf numFmtId="0" fontId="28" fillId="2" borderId="4" xfId="2" applyFont="1" applyFill="1" applyBorder="1" applyAlignment="1" applyProtection="1">
      <alignment horizontal="center" vertical="center"/>
    </xf>
    <xf numFmtId="0" fontId="28" fillId="2" borderId="5" xfId="2" applyFont="1" applyFill="1" applyBorder="1" applyAlignment="1" applyProtection="1">
      <alignment horizontal="center" vertical="center"/>
    </xf>
    <xf numFmtId="0" fontId="28" fillId="2" borderId="2" xfId="2" applyFont="1" applyFill="1" applyBorder="1" applyAlignment="1" applyProtection="1">
      <alignment horizontal="center" vertical="center"/>
    </xf>
    <xf numFmtId="9" fontId="28" fillId="2" borderId="3" xfId="8" applyFont="1" applyFill="1" applyBorder="1" applyAlignment="1" applyProtection="1">
      <alignment horizontal="center" vertical="center"/>
    </xf>
    <xf numFmtId="9" fontId="28" fillId="2" borderId="4" xfId="8" applyFont="1" applyFill="1" applyBorder="1" applyAlignment="1" applyProtection="1">
      <alignment horizontal="center" vertical="center"/>
    </xf>
    <xf numFmtId="0" fontId="28" fillId="2" borderId="1" xfId="2" applyFont="1" applyFill="1" applyBorder="1" applyAlignment="1">
      <alignment horizontal="center" vertical="center" wrapText="1"/>
    </xf>
    <xf numFmtId="49" fontId="46" fillId="0" borderId="1" xfId="2" applyNumberFormat="1" applyFont="1" applyBorder="1" applyAlignment="1">
      <alignment horizontal="left" vertical="center" wrapText="1"/>
    </xf>
    <xf numFmtId="0" fontId="46" fillId="0" borderId="1" xfId="2" applyFont="1" applyBorder="1" applyAlignment="1">
      <alignment horizontal="left" vertical="center" wrapText="1"/>
    </xf>
    <xf numFmtId="0" fontId="6" fillId="2" borderId="1" xfId="5" applyFont="1" applyFill="1" applyBorder="1" applyAlignment="1" applyProtection="1">
      <alignment horizontal="center" vertical="center" wrapText="1"/>
    </xf>
    <xf numFmtId="0" fontId="35" fillId="0" borderId="1" xfId="2" applyFont="1" applyFill="1" applyBorder="1" applyAlignment="1" applyProtection="1">
      <alignment horizontal="left" vertical="center" wrapText="1"/>
    </xf>
    <xf numFmtId="0" fontId="38" fillId="0" borderId="0" xfId="5" applyFont="1" applyAlignment="1" applyProtection="1">
      <alignment horizontal="left" vertical="center" wrapText="1"/>
    </xf>
    <xf numFmtId="0" fontId="32" fillId="0" borderId="1" xfId="5" applyFont="1" applyBorder="1" applyAlignment="1" applyProtection="1">
      <alignment horizontal="center"/>
      <protection locked="0"/>
    </xf>
    <xf numFmtId="0" fontId="32" fillId="2" borderId="1" xfId="5" applyFont="1" applyFill="1" applyBorder="1" applyAlignment="1" applyProtection="1">
      <alignment horizontal="left" vertical="center" wrapText="1"/>
    </xf>
    <xf numFmtId="0" fontId="32" fillId="0" borderId="1" xfId="5" applyFont="1" applyBorder="1" applyAlignment="1" applyProtection="1">
      <alignment horizontal="center" vertical="center"/>
      <protection locked="0"/>
    </xf>
    <xf numFmtId="0" fontId="73" fillId="4" borderId="1" xfId="0" applyFont="1" applyFill="1" applyBorder="1" applyProtection="1">
      <alignment vertical="center"/>
    </xf>
    <xf numFmtId="0" fontId="29" fillId="2" borderId="1" xfId="2" applyFont="1" applyFill="1" applyBorder="1" applyAlignment="1" applyProtection="1">
      <alignment horizontal="center" vertical="center"/>
    </xf>
    <xf numFmtId="0" fontId="32" fillId="0" borderId="5" xfId="2" applyNumberFormat="1" applyFont="1" applyFill="1" applyBorder="1" applyAlignment="1" applyProtection="1">
      <alignment horizontal="center" vertical="center" wrapText="1"/>
    </xf>
    <xf numFmtId="0" fontId="32" fillId="0" borderId="2" xfId="2" applyNumberFormat="1" applyFont="1" applyFill="1" applyBorder="1" applyAlignment="1" applyProtection="1">
      <alignment horizontal="center" vertical="center" wrapText="1"/>
    </xf>
  </cellXfs>
  <cellStyles count="9">
    <cellStyle name="パーセント" xfId="8" builtinId="5"/>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62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ont>
        <color theme="8" tint="0.79998168889431442"/>
      </font>
    </dxf>
    <dxf>
      <fill>
        <patternFill>
          <bgColor theme="8" tint="0.79998168889431442"/>
        </patternFill>
      </fill>
    </dxf>
    <dxf>
      <font>
        <color theme="8" tint="0.79998168889431442"/>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ont>
        <color theme="0"/>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ont>
        <color theme="8" tint="0.79998168889431442"/>
      </font>
    </dxf>
    <dxf>
      <font>
        <color theme="8" tint="0.79998168889431442"/>
      </font>
    </dxf>
    <dxf>
      <font>
        <color theme="8" tint="0.79998168889431442"/>
      </font>
    </dxf>
    <dxf>
      <font>
        <color theme="8" tint="0.79998168889431442"/>
      </font>
    </dxf>
    <dxf>
      <fill>
        <patternFill>
          <bgColor rgb="FFFFFFE5"/>
        </patternFill>
      </fill>
    </dxf>
    <dxf>
      <fill>
        <patternFill>
          <bgColor theme="8" tint="0.79998168889431442"/>
        </patternFill>
      </fill>
    </dxf>
    <dxf>
      <fill>
        <patternFill>
          <bgColor rgb="FFFFFFEB"/>
        </patternFill>
      </fill>
    </dxf>
    <dxf>
      <font>
        <color auto="1"/>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patternType="solid">
          <fgColor rgb="FFFFFFCC"/>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ont>
        <color theme="0"/>
      </font>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ont>
        <color theme="3" tint="-0.24994659260841701"/>
      </font>
      <fill>
        <patternFill>
          <bgColor theme="3" tint="0.59996337778862885"/>
        </patternFill>
      </fill>
    </dxf>
    <dxf>
      <font>
        <color theme="3" tint="-0.24994659260841701"/>
      </font>
      <fill>
        <patternFill>
          <bgColor theme="3" tint="0.59996337778862885"/>
        </patternFill>
      </fill>
    </dxf>
    <dxf>
      <font>
        <color theme="8" tint="0.79998168889431442"/>
      </font>
      <fill>
        <patternFill>
          <bgColor theme="8" tint="0.79998168889431442"/>
        </patternFill>
      </fill>
    </dxf>
    <dxf>
      <font>
        <color theme="3" tint="-0.24994659260841701"/>
      </font>
      <fill>
        <patternFill>
          <bgColor theme="3" tint="0.59996337778862885"/>
        </patternFill>
      </fill>
    </dxf>
  </dxfs>
  <tableStyles count="0" defaultTableStyle="TableStyleMedium2" defaultPivotStyle="PivotStyleLight16"/>
  <colors>
    <mruColors>
      <color rgb="FFFFCCCC"/>
      <color rgb="FFFFFFEB"/>
      <color rgb="FFFFFFC1"/>
      <color rgb="FFFFFFD1"/>
      <color rgb="FFFFFFE5"/>
      <color rgb="FFFFFFE7"/>
      <color rgb="FFFFFFEF"/>
      <color rgb="FFFFFFCC"/>
      <color rgb="FF0000CC"/>
      <color rgb="FF00B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E$93" lockText="1" noThreeD="1"/>
</file>

<file path=xl/ctrlProps/ctrlProp2.xml><?xml version="1.0" encoding="utf-8"?>
<formControlPr xmlns="http://schemas.microsoft.com/office/spreadsheetml/2009/9/main" objectType="CheckBox" fmlaLink="$E$92" lockText="1" noThreeD="1"/>
</file>

<file path=xl/ctrlProps/ctrlProp3.xml><?xml version="1.0" encoding="utf-8"?>
<formControlPr xmlns="http://schemas.microsoft.com/office/spreadsheetml/2009/9/main" objectType="CheckBox" fmlaLink="$E$91" lockText="1" noThreeD="1"/>
</file>

<file path=xl/ctrlProps/ctrlProp4.xml><?xml version="1.0" encoding="utf-8"?>
<formControlPr xmlns="http://schemas.microsoft.com/office/spreadsheetml/2009/9/main" objectType="CheckBox" fmlaLink="$E$90" lockText="1" noThreeD="1"/>
</file>

<file path=xl/ctrlProps/ctrlProp5.xml><?xml version="1.0" encoding="utf-8"?>
<formControlPr xmlns="http://schemas.microsoft.com/office/spreadsheetml/2009/9/main" objectType="CheckBox" fmlaLink="$E$63" lockText="1" noThreeD="1"/>
</file>

<file path=xl/ctrlProps/ctrlProp6.xml><?xml version="1.0" encoding="utf-8"?>
<formControlPr xmlns="http://schemas.microsoft.com/office/spreadsheetml/2009/9/main" objectType="CheckBox" fmlaLink="$E$62" lockText="1" noThreeD="1"/>
</file>

<file path=xl/ctrlProps/ctrlProp7.xml><?xml version="1.0" encoding="utf-8"?>
<formControlPr xmlns="http://schemas.microsoft.com/office/spreadsheetml/2009/9/main" objectType="CheckBox" fmlaLink="$E$61" lockText="1" noThreeD="1"/>
</file>

<file path=xl/ctrlProps/ctrlProp8.xml><?xml version="1.0" encoding="utf-8"?>
<formControlPr xmlns="http://schemas.microsoft.com/office/spreadsheetml/2009/9/main" objectType="CheckBox" fmlaLink="$E$60" lockText="1" noThreeD="1"/>
</file>

<file path=xl/ctrlProps/ctrlProp9.xml><?xml version="1.0" encoding="utf-8"?>
<formControlPr xmlns="http://schemas.microsoft.com/office/spreadsheetml/2009/9/main" objectType="CheckBox" fmlaLink="$E$73" lockText="1" noThreeD="1"/>
</file>

<file path=xl/ctrlProps/ctrlProp10.xml><?xml version="1.0" encoding="utf-8"?>
<formControlPr xmlns="http://schemas.microsoft.com/office/spreadsheetml/2009/9/main" objectType="CheckBox" fmlaLink="$E$72" lockText="1" noThreeD="1"/>
</file>

<file path=xl/ctrlProps/ctrlProp11.xml><?xml version="1.0" encoding="utf-8"?>
<formControlPr xmlns="http://schemas.microsoft.com/office/spreadsheetml/2009/9/main" objectType="CheckBox" fmlaLink="$E$71" lockText="1" noThreeD="1"/>
</file>

<file path=xl/ctrlProps/ctrlProp12.xml><?xml version="1.0" encoding="utf-8"?>
<formControlPr xmlns="http://schemas.microsoft.com/office/spreadsheetml/2009/9/main" objectType="CheckBox" fmlaLink="$E$70" lockText="1" noThreeD="1"/>
</file>

<file path=xl/ctrlProps/ctrlProp13.xml><?xml version="1.0" encoding="utf-8"?>
<formControlPr xmlns="http://schemas.microsoft.com/office/spreadsheetml/2009/9/main" objectType="CheckBox" fmlaLink="$E$83" lockText="1" noThreeD="1"/>
</file>

<file path=xl/ctrlProps/ctrlProp14.xml><?xml version="1.0" encoding="utf-8"?>
<formControlPr xmlns="http://schemas.microsoft.com/office/spreadsheetml/2009/9/main" objectType="CheckBox" fmlaLink="$E$82" lockText="1" noThreeD="1"/>
</file>

<file path=xl/ctrlProps/ctrlProp15.xml><?xml version="1.0" encoding="utf-8"?>
<formControlPr xmlns="http://schemas.microsoft.com/office/spreadsheetml/2009/9/main" objectType="CheckBox" fmlaLink="$E$81" lockText="1" noThreeD="1"/>
</file>

<file path=xl/ctrlProps/ctrlProp16.xml><?xml version="1.0" encoding="utf-8"?>
<formControlPr xmlns="http://schemas.microsoft.com/office/spreadsheetml/2009/9/main" objectType="CheckBox" fmlaLink="$E$80" lockText="1" noThreeD="1"/>
</file>

<file path=xl/ctrlProps/ctrlProp17.xml><?xml version="1.0" encoding="utf-8"?>
<formControlPr xmlns="http://schemas.microsoft.com/office/spreadsheetml/2009/9/main" objectType="CheckBox" fmlaLink="$E$53" lockText="1" noThreeD="1"/>
</file>

<file path=xl/ctrlProps/ctrlProp18.xml><?xml version="1.0" encoding="utf-8"?>
<formControlPr xmlns="http://schemas.microsoft.com/office/spreadsheetml/2009/9/main" objectType="CheckBox" fmlaLink="$E$52" lockText="1" noThreeD="1"/>
</file>

<file path=xl/ctrlProps/ctrlProp19.xml><?xml version="1.0" encoding="utf-8"?>
<formControlPr xmlns="http://schemas.microsoft.com/office/spreadsheetml/2009/9/main" objectType="CheckBox" fmlaLink="$E$51" lockText="1" noThreeD="1"/>
</file>

<file path=xl/ctrlProps/ctrlProp20.xml><?xml version="1.0" encoding="utf-8"?>
<formControlPr xmlns="http://schemas.microsoft.com/office/spreadsheetml/2009/9/main" objectType="CheckBox" fmlaLink="$E$50"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155867</xdr:colOff>
      <xdr:row>0</xdr:row>
      <xdr:rowOff>155865</xdr:rowOff>
    </xdr:from>
    <xdr:to>
      <xdr:col>8</xdr:col>
      <xdr:colOff>0</xdr:colOff>
      <xdr:row>0</xdr:row>
      <xdr:rowOff>935183</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73581" y="155865"/>
          <a:ext cx="12047019" cy="779318"/>
          <a:chOff x="9386454" y="5784273"/>
          <a:chExt cx="11776365" cy="58881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47853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twoCellAnchor>
    <xdr:from>
      <xdr:col>2</xdr:col>
      <xdr:colOff>1237990</xdr:colOff>
      <xdr:row>46</xdr:row>
      <xdr:rowOff>117283</xdr:rowOff>
    </xdr:from>
    <xdr:to>
      <xdr:col>2</xdr:col>
      <xdr:colOff>2342755</xdr:colOff>
      <xdr:row>63</xdr:row>
      <xdr:rowOff>58508</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bwMode="auto">
        <a:xfrm>
          <a:off x="1904740" y="23004497"/>
          <a:ext cx="1104765" cy="248576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2</xdr:col>
      <xdr:colOff>2650179</xdr:colOff>
      <xdr:row>46</xdr:row>
      <xdr:rowOff>130618</xdr:rowOff>
    </xdr:from>
    <xdr:to>
      <xdr:col>2</xdr:col>
      <xdr:colOff>3370179</xdr:colOff>
      <xdr:row>63</xdr:row>
      <xdr:rowOff>35648</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bwMode="auto">
        <a:xfrm>
          <a:off x="3316929" y="23017832"/>
          <a:ext cx="720000"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4</xdr:col>
      <xdr:colOff>434681</xdr:colOff>
      <xdr:row>46</xdr:row>
      <xdr:rowOff>130618</xdr:rowOff>
    </xdr:from>
    <xdr:to>
      <xdr:col>5</xdr:col>
      <xdr:colOff>137094</xdr:colOff>
      <xdr:row>63</xdr:row>
      <xdr:rowOff>35648</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bwMode="auto">
        <a:xfrm>
          <a:off x="8027467" y="23017832"/>
          <a:ext cx="1049520"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申請書類の送付</a:t>
          </a:r>
        </a:p>
      </xdr:txBody>
    </xdr:sp>
    <xdr:clientData/>
  </xdr:twoCellAnchor>
  <xdr:twoCellAnchor>
    <xdr:from>
      <xdr:col>2</xdr:col>
      <xdr:colOff>2346565</xdr:colOff>
      <xdr:row>55</xdr:row>
      <xdr:rowOff>10199</xdr:rowOff>
    </xdr:from>
    <xdr:to>
      <xdr:col>2</xdr:col>
      <xdr:colOff>2646369</xdr:colOff>
      <xdr:row>55</xdr:row>
      <xdr:rowOff>11152</xdr:rowOff>
    </xdr:to>
    <xdr:cxnSp macro="">
      <xdr:nvCxnSpPr>
        <xdr:cNvPr id="146" name="直線矢印コネクタ 145">
          <a:extLst>
            <a:ext uri="{FF2B5EF4-FFF2-40B4-BE49-F238E27FC236}">
              <a16:creationId xmlns:a16="http://schemas.microsoft.com/office/drawing/2014/main" id="{00000000-0008-0000-0000-000092000000}"/>
            </a:ext>
          </a:extLst>
        </xdr:cNvPr>
        <xdr:cNvCxnSpPr>
          <a:cxnSpLocks/>
          <a:stCxn id="122" idx="3"/>
          <a:endCxn id="123" idx="1"/>
        </xdr:cNvCxnSpPr>
      </xdr:nvCxnSpPr>
      <xdr:spPr bwMode="auto">
        <a:xfrm flipV="1">
          <a:off x="3013315" y="24244520"/>
          <a:ext cx="299804" cy="953"/>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3373989</xdr:colOff>
      <xdr:row>55</xdr:row>
      <xdr:rowOff>10199</xdr:rowOff>
    </xdr:from>
    <xdr:to>
      <xdr:col>2</xdr:col>
      <xdr:colOff>4779300</xdr:colOff>
      <xdr:row>55</xdr:row>
      <xdr:rowOff>10199</xdr:rowOff>
    </xdr:to>
    <xdr:cxnSp macro="">
      <xdr:nvCxnSpPr>
        <xdr:cNvPr id="147" name="直線矢印コネクタ 146">
          <a:extLst>
            <a:ext uri="{FF2B5EF4-FFF2-40B4-BE49-F238E27FC236}">
              <a16:creationId xmlns:a16="http://schemas.microsoft.com/office/drawing/2014/main" id="{00000000-0008-0000-0000-000093000000}"/>
            </a:ext>
          </a:extLst>
        </xdr:cNvPr>
        <xdr:cNvCxnSpPr>
          <a:cxnSpLocks/>
          <a:stCxn id="123" idx="3"/>
          <a:endCxn id="103" idx="1"/>
        </xdr:cNvCxnSpPr>
      </xdr:nvCxnSpPr>
      <xdr:spPr bwMode="auto">
        <a:xfrm>
          <a:off x="4040739" y="24244520"/>
          <a:ext cx="1405311"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934376</xdr:colOff>
      <xdr:row>55</xdr:row>
      <xdr:rowOff>11152</xdr:rowOff>
    </xdr:from>
    <xdr:to>
      <xdr:col>2</xdr:col>
      <xdr:colOff>1241800</xdr:colOff>
      <xdr:row>55</xdr:row>
      <xdr:rowOff>12104</xdr:rowOff>
    </xdr:to>
    <xdr:cxnSp macro="">
      <xdr:nvCxnSpPr>
        <xdr:cNvPr id="148" name="直線矢印コネクタ 147">
          <a:extLst>
            <a:ext uri="{FF2B5EF4-FFF2-40B4-BE49-F238E27FC236}">
              <a16:creationId xmlns:a16="http://schemas.microsoft.com/office/drawing/2014/main" id="{00000000-0008-0000-0000-000094000000}"/>
            </a:ext>
          </a:extLst>
        </xdr:cNvPr>
        <xdr:cNvCxnSpPr>
          <a:cxnSpLocks/>
          <a:stCxn id="149" idx="3"/>
          <a:endCxn id="122" idx="1"/>
        </xdr:cNvCxnSpPr>
      </xdr:nvCxnSpPr>
      <xdr:spPr bwMode="auto">
        <a:xfrm flipV="1">
          <a:off x="1601126" y="24245473"/>
          <a:ext cx="307424" cy="95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210566</xdr:colOff>
      <xdr:row>46</xdr:row>
      <xdr:rowOff>117283</xdr:rowOff>
    </xdr:from>
    <xdr:to>
      <xdr:col>2</xdr:col>
      <xdr:colOff>930566</xdr:colOff>
      <xdr:row>63</xdr:row>
      <xdr:rowOff>60413</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bwMode="auto">
        <a:xfrm>
          <a:off x="877316" y="23004497"/>
          <a:ext cx="720000" cy="24876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5</xdr:col>
      <xdr:colOff>1145824</xdr:colOff>
      <xdr:row>46</xdr:row>
      <xdr:rowOff>117283</xdr:rowOff>
    </xdr:from>
    <xdr:to>
      <xdr:col>6</xdr:col>
      <xdr:colOff>553007</xdr:colOff>
      <xdr:row>63</xdr:row>
      <xdr:rowOff>58508</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bwMode="auto">
        <a:xfrm>
          <a:off x="10085717" y="23004497"/>
          <a:ext cx="754290" cy="248576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5</xdr:col>
      <xdr:colOff>133284</xdr:colOff>
      <xdr:row>55</xdr:row>
      <xdr:rowOff>10199</xdr:rowOff>
    </xdr:from>
    <xdr:to>
      <xdr:col>5</xdr:col>
      <xdr:colOff>1145824</xdr:colOff>
      <xdr:row>55</xdr:row>
      <xdr:rowOff>11152</xdr:rowOff>
    </xdr:to>
    <xdr:cxnSp macro="">
      <xdr:nvCxnSpPr>
        <xdr:cNvPr id="154" name="直線矢印コネクタ 153">
          <a:extLst>
            <a:ext uri="{FF2B5EF4-FFF2-40B4-BE49-F238E27FC236}">
              <a16:creationId xmlns:a16="http://schemas.microsoft.com/office/drawing/2014/main" id="{00000000-0008-0000-0000-00009A000000}"/>
            </a:ext>
          </a:extLst>
        </xdr:cNvPr>
        <xdr:cNvCxnSpPr>
          <a:cxnSpLocks/>
          <a:stCxn id="143" idx="3"/>
          <a:endCxn id="153" idx="1"/>
        </xdr:cNvCxnSpPr>
      </xdr:nvCxnSpPr>
      <xdr:spPr bwMode="auto">
        <a:xfrm>
          <a:off x="9073177" y="24244520"/>
          <a:ext cx="1012540" cy="953"/>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6</xdr:col>
      <xdr:colOff>896460</xdr:colOff>
      <xdr:row>46</xdr:row>
      <xdr:rowOff>117283</xdr:rowOff>
    </xdr:from>
    <xdr:to>
      <xdr:col>7</xdr:col>
      <xdr:colOff>515642</xdr:colOff>
      <xdr:row>63</xdr:row>
      <xdr:rowOff>58508</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bwMode="auto">
        <a:xfrm>
          <a:off x="11183460" y="23004497"/>
          <a:ext cx="653325" cy="248576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6</xdr:col>
      <xdr:colOff>549197</xdr:colOff>
      <xdr:row>55</xdr:row>
      <xdr:rowOff>11152</xdr:rowOff>
    </xdr:from>
    <xdr:to>
      <xdr:col>6</xdr:col>
      <xdr:colOff>892650</xdr:colOff>
      <xdr:row>55</xdr:row>
      <xdr:rowOff>11152</xdr:rowOff>
    </xdr:to>
    <xdr:cxnSp macro="">
      <xdr:nvCxnSpPr>
        <xdr:cNvPr id="156" name="直線矢印コネクタ 155">
          <a:extLst>
            <a:ext uri="{FF2B5EF4-FFF2-40B4-BE49-F238E27FC236}">
              <a16:creationId xmlns:a16="http://schemas.microsoft.com/office/drawing/2014/main" id="{00000000-0008-0000-0000-00009C000000}"/>
            </a:ext>
          </a:extLst>
        </xdr:cNvPr>
        <xdr:cNvCxnSpPr>
          <a:cxnSpLocks/>
          <a:stCxn id="153" idx="3"/>
          <a:endCxn id="155" idx="1"/>
        </xdr:cNvCxnSpPr>
      </xdr:nvCxnSpPr>
      <xdr:spPr bwMode="auto">
        <a:xfrm>
          <a:off x="10836197" y="24245473"/>
          <a:ext cx="343453"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oneCellAnchor>
    <xdr:from>
      <xdr:col>9</xdr:col>
      <xdr:colOff>1818409</xdr:colOff>
      <xdr:row>83</xdr:row>
      <xdr:rowOff>121227</xdr:rowOff>
    </xdr:from>
    <xdr:ext cx="184731" cy="264560"/>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5867784" y="28762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2060864</xdr:colOff>
      <xdr:row>88</xdr:row>
      <xdr:rowOff>0</xdr:rowOff>
    </xdr:from>
    <xdr:ext cx="184731" cy="264560"/>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6110239" y="33191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5173720</xdr:colOff>
      <xdr:row>75</xdr:row>
      <xdr:rowOff>123054</xdr:rowOff>
    </xdr:from>
    <xdr:to>
      <xdr:col>3</xdr:col>
      <xdr:colOff>1017745</xdr:colOff>
      <xdr:row>79</xdr:row>
      <xdr:rowOff>220470</xdr:rowOff>
    </xdr:to>
    <xdr:sp macro="" textlink="">
      <xdr:nvSpPr>
        <xdr:cNvPr id="263" name="右矢印 10">
          <a:extLst>
            <a:ext uri="{FF2B5EF4-FFF2-40B4-BE49-F238E27FC236}">
              <a16:creationId xmlns:a16="http://schemas.microsoft.com/office/drawing/2014/main" id="{00000000-0008-0000-0000-000007010000}"/>
            </a:ext>
          </a:extLst>
        </xdr:cNvPr>
        <xdr:cNvSpPr/>
      </xdr:nvSpPr>
      <xdr:spPr>
        <a:xfrm>
          <a:off x="5859520" y="29383854"/>
          <a:ext cx="1428396" cy="1185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400" b="1">
              <a:latin typeface="ＭＳ 明朝" panose="02020609040205080304" pitchFamily="17" charset="-128"/>
              <a:ea typeface="ＭＳ 明朝" panose="02020609040205080304" pitchFamily="17" charset="-128"/>
            </a:rPr>
            <a:t>データ添付</a:t>
          </a:r>
        </a:p>
      </xdr:txBody>
    </xdr:sp>
    <xdr:clientData/>
  </xdr:twoCellAnchor>
  <xdr:twoCellAnchor>
    <xdr:from>
      <xdr:col>2</xdr:col>
      <xdr:colOff>4360541</xdr:colOff>
      <xdr:row>63</xdr:row>
      <xdr:rowOff>105591</xdr:rowOff>
    </xdr:from>
    <xdr:to>
      <xdr:col>3</xdr:col>
      <xdr:colOff>741041</xdr:colOff>
      <xdr:row>65</xdr:row>
      <xdr:rowOff>260207</xdr:rowOff>
    </xdr:to>
    <xdr:sp macro="" textlink="">
      <xdr:nvSpPr>
        <xdr:cNvPr id="272" name="テキスト ボックス 92">
          <a:extLst>
            <a:ext uri="{FF2B5EF4-FFF2-40B4-BE49-F238E27FC236}">
              <a16:creationId xmlns:a16="http://schemas.microsoft.com/office/drawing/2014/main" id="{00000000-0008-0000-0000-000010010000}"/>
            </a:ext>
          </a:extLst>
        </xdr:cNvPr>
        <xdr:cNvSpPr txBox="1"/>
      </xdr:nvSpPr>
      <xdr:spPr bwMode="auto">
        <a:xfrm>
          <a:off x="5027291" y="25537341"/>
          <a:ext cx="1959429" cy="94383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600">
              <a:latin typeface="ＭＳ Ｐ明朝" panose="02020600040205080304" pitchFamily="18" charset="-128"/>
              <a:ea typeface="ＭＳ Ｐ明朝" panose="02020600040205080304" pitchFamily="18" charset="-128"/>
            </a:rPr>
            <a:t>提出資料チェックシートを用いて自己点検すること</a:t>
          </a:r>
          <a:endParaRPr kumimoji="0"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1009106</xdr:colOff>
      <xdr:row>63</xdr:row>
      <xdr:rowOff>101780</xdr:rowOff>
    </xdr:from>
    <xdr:to>
      <xdr:col>5</xdr:col>
      <xdr:colOff>930730</xdr:colOff>
      <xdr:row>66</xdr:row>
      <xdr:rowOff>54428</xdr:rowOff>
    </xdr:to>
    <xdr:sp macro="" textlink="">
      <xdr:nvSpPr>
        <xdr:cNvPr id="273" name="テキスト ボックス 93">
          <a:extLst>
            <a:ext uri="{FF2B5EF4-FFF2-40B4-BE49-F238E27FC236}">
              <a16:creationId xmlns:a16="http://schemas.microsoft.com/office/drawing/2014/main" id="{00000000-0008-0000-0000-000011010000}"/>
            </a:ext>
          </a:extLst>
        </xdr:cNvPr>
        <xdr:cNvSpPr txBox="1"/>
      </xdr:nvSpPr>
      <xdr:spPr bwMode="auto">
        <a:xfrm>
          <a:off x="7254785" y="25533530"/>
          <a:ext cx="2615838" cy="1136469"/>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600">
              <a:latin typeface="ＭＳ Ｐ明朝" panose="02020600040205080304" pitchFamily="18" charset="-128"/>
              <a:ea typeface="ＭＳ Ｐ明朝" panose="02020600040205080304" pitchFamily="18" charset="-128"/>
            </a:rPr>
            <a:t>※</a:t>
          </a:r>
          <a:r>
            <a:rPr kumimoji="0" lang="ja-JP" altLang="en-US" sz="1600">
              <a:latin typeface="ＭＳ Ｐ明朝" panose="02020600040205080304" pitchFamily="18" charset="-128"/>
              <a:ea typeface="ＭＳ Ｐ明朝" panose="02020600040205080304" pitchFamily="18" charset="-128"/>
            </a:rPr>
            <a:t>電子ファイルを添付したメールを提出する。</a:t>
          </a:r>
          <a:endParaRPr kumimoji="0" lang="en-US" altLang="ja-JP" sz="1600">
            <a:latin typeface="ＭＳ Ｐ明朝" panose="02020600040205080304" pitchFamily="18" charset="-128"/>
            <a:ea typeface="ＭＳ Ｐ明朝" panose="02020600040205080304" pitchFamily="18" charset="-128"/>
          </a:endParaRPr>
        </a:p>
        <a:p>
          <a:pPr algn="l" eaLnBrk="0" hangingPunct="0"/>
          <a:r>
            <a:rPr kumimoji="0" lang="ja-JP" altLang="en-US" sz="1600">
              <a:latin typeface="ＭＳ Ｐ明朝" panose="02020600040205080304" pitchFamily="18" charset="-128"/>
              <a:ea typeface="ＭＳ Ｐ明朝" panose="02020600040205080304" pitchFamily="18" charset="-128"/>
            </a:rPr>
            <a:t>（ファイル転送サービスの利用も可とする。）</a:t>
          </a:r>
          <a:endParaRPr kumimoji="0"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324186</xdr:colOff>
      <xdr:row>55</xdr:row>
      <xdr:rowOff>10199</xdr:rowOff>
    </xdr:from>
    <xdr:to>
      <xdr:col>4</xdr:col>
      <xdr:colOff>438491</xdr:colOff>
      <xdr:row>55</xdr:row>
      <xdr:rowOff>10199</xdr:rowOff>
    </xdr:to>
    <xdr:cxnSp macro="">
      <xdr:nvCxnSpPr>
        <xdr:cNvPr id="275" name="直線矢印コネクタ 274">
          <a:extLst>
            <a:ext uri="{FF2B5EF4-FFF2-40B4-BE49-F238E27FC236}">
              <a16:creationId xmlns:a16="http://schemas.microsoft.com/office/drawing/2014/main" id="{00000000-0008-0000-0000-000013010000}"/>
            </a:ext>
          </a:extLst>
        </xdr:cNvPr>
        <xdr:cNvCxnSpPr>
          <a:cxnSpLocks/>
          <a:stCxn id="103" idx="3"/>
          <a:endCxn id="143" idx="1"/>
        </xdr:cNvCxnSpPr>
      </xdr:nvCxnSpPr>
      <xdr:spPr bwMode="auto">
        <a:xfrm>
          <a:off x="6569865" y="24244520"/>
          <a:ext cx="1461412"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4</xdr:col>
      <xdr:colOff>516408</xdr:colOff>
      <xdr:row>75</xdr:row>
      <xdr:rowOff>75186</xdr:rowOff>
    </xdr:from>
    <xdr:to>
      <xdr:col>6</xdr:col>
      <xdr:colOff>282903</xdr:colOff>
      <xdr:row>80</xdr:row>
      <xdr:rowOff>3815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147294" y="29335986"/>
          <a:ext cx="2487923" cy="1289343"/>
          <a:chOff x="8109194" y="29289518"/>
          <a:chExt cx="2460709" cy="1293154"/>
        </a:xfrm>
      </xdr:grpSpPr>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8109194" y="30157008"/>
            <a:ext cx="2460709" cy="42566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lgn="ctr"/>
            <a:r>
              <a:rPr lang="ja-JP" altLang="en-US" sz="1600" b="1">
                <a:solidFill>
                  <a:sysClr val="windowText" lastClr="000000"/>
                </a:solidFill>
                <a:latin typeface="ＭＳ 明朝" panose="02020609040205080304" pitchFamily="17" charset="-128"/>
                <a:ea typeface="ＭＳ 明朝" panose="02020609040205080304" pitchFamily="17" charset="-128"/>
              </a:rPr>
              <a:t>申請書類の電子ファイル</a:t>
            </a:r>
            <a:endParaRPr lang="en-US" altLang="ja-JP" sz="1050" b="1">
              <a:solidFill>
                <a:sysClr val="windowText" lastClr="000000"/>
              </a:solidFill>
              <a:latin typeface="ＭＳ 明朝" panose="02020609040205080304" pitchFamily="17" charset="-128"/>
              <a:ea typeface="ＭＳ 明朝" panose="02020609040205080304" pitchFamily="17" charset="-128"/>
            </a:endParaRPr>
          </a:p>
        </xdr:txBody>
      </xdr:sp>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8828849" y="29291423"/>
            <a:ext cx="1004354" cy="791692"/>
            <a:chOff x="1152525" y="8436901"/>
            <a:chExt cx="698950" cy="425579"/>
          </a:xfrm>
        </xdr:grpSpPr>
        <xdr:sp macro="" textlink="">
          <xdr:nvSpPr>
            <xdr:cNvPr id="95" name="正方形/長方形 94">
              <a:extLst>
                <a:ext uri="{FF2B5EF4-FFF2-40B4-BE49-F238E27FC236}">
                  <a16:creationId xmlns:a16="http://schemas.microsoft.com/office/drawing/2014/main" id="{00000000-0008-0000-0000-00005F000000}"/>
                </a:ext>
              </a:extLst>
            </xdr:cNvPr>
            <xdr:cNvSpPr/>
          </xdr:nvSpPr>
          <xdr:spPr bwMode="auto">
            <a:xfrm>
              <a:off x="1152525" y="8443167"/>
              <a:ext cx="698950" cy="419313"/>
            </a:xfrm>
            <a:prstGeom prst="rect">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96" name="二等辺三角形 95">
              <a:extLst>
                <a:ext uri="{FF2B5EF4-FFF2-40B4-BE49-F238E27FC236}">
                  <a16:creationId xmlns:a16="http://schemas.microsoft.com/office/drawing/2014/main" id="{00000000-0008-0000-0000-000060000000}"/>
                </a:ext>
              </a:extLst>
            </xdr:cNvPr>
            <xdr:cNvSpPr/>
          </xdr:nvSpPr>
          <xdr:spPr bwMode="auto">
            <a:xfrm flipV="1">
              <a:off x="1152525" y="8436901"/>
              <a:ext cx="698950" cy="253916"/>
            </a:xfrm>
            <a:prstGeom prst="triangle">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grpSp>
    <xdr:clientData/>
  </xdr:twoCellAnchor>
  <xdr:twoCellAnchor>
    <xdr:from>
      <xdr:col>2</xdr:col>
      <xdr:colOff>4783110</xdr:colOff>
      <xdr:row>46</xdr:row>
      <xdr:rowOff>130618</xdr:rowOff>
    </xdr:from>
    <xdr:to>
      <xdr:col>3</xdr:col>
      <xdr:colOff>320376</xdr:colOff>
      <xdr:row>63</xdr:row>
      <xdr:rowOff>35648</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5449860" y="23017832"/>
          <a:ext cx="1116195"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7</xdr:col>
      <xdr:colOff>1039906</xdr:colOff>
      <xdr:row>0</xdr:row>
      <xdr:rowOff>506072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88570" y="91113"/>
          <a:ext cx="6405376"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59895</xdr:colOff>
      <xdr:row>0</xdr:row>
      <xdr:rowOff>73716</xdr:rowOff>
    </xdr:from>
    <xdr:to>
      <xdr:col>6</xdr:col>
      <xdr:colOff>899160</xdr:colOff>
      <xdr:row>0</xdr:row>
      <xdr:rowOff>488675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9895" y="73716"/>
          <a:ext cx="6356145"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0485" y="57150"/>
          <a:ext cx="6339507" cy="432955"/>
          <a:chOff x="9386454" y="5784273"/>
          <a:chExt cx="11776365" cy="588819"/>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水色</a:t>
            </a:r>
          </a:p>
        </xdr:txBody>
      </xdr:sp>
    </xdr:grpSp>
    <xdr:clientData fPrintsWithSheet="0"/>
  </xdr:twoCellAnchor>
  <xdr:twoCellAnchor editAs="oneCell">
    <xdr:from>
      <xdr:col>11</xdr:col>
      <xdr:colOff>67037</xdr:colOff>
      <xdr:row>8</xdr:row>
      <xdr:rowOff>239847</xdr:rowOff>
    </xdr:from>
    <xdr:to>
      <xdr:col>11</xdr:col>
      <xdr:colOff>3832498</xdr:colOff>
      <xdr:row>9</xdr:row>
      <xdr:rowOff>284488</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987" y="2535372"/>
          <a:ext cx="3774986" cy="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296493</xdr:colOff>
      <xdr:row>49</xdr:row>
      <xdr:rowOff>66830</xdr:rowOff>
    </xdr:from>
    <xdr:ext cx="2354985" cy="2160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401768" y="42300680"/>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50</xdr:row>
      <xdr:rowOff>63815</xdr:rowOff>
    </xdr:from>
    <xdr:ext cx="2153585" cy="21600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227720" y="27911451"/>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51</xdr:row>
      <xdr:rowOff>63910</xdr:rowOff>
    </xdr:from>
    <xdr:ext cx="4099759" cy="21600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227720" y="281713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52</xdr:row>
      <xdr:rowOff>59469</xdr:rowOff>
    </xdr:from>
    <xdr:ext cx="2221680" cy="21600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27720" y="28426651"/>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68580</xdr:colOff>
          <xdr:row>92</xdr:row>
          <xdr:rowOff>38100</xdr:rowOff>
        </xdr:from>
        <xdr:to>
          <xdr:col>4</xdr:col>
          <xdr:colOff>678180</xdr:colOff>
          <xdr:row>92</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22860</xdr:rowOff>
        </xdr:from>
        <xdr:to>
          <xdr:col>4</xdr:col>
          <xdr:colOff>678180</xdr:colOff>
          <xdr:row>91</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22860</xdr:rowOff>
        </xdr:from>
        <xdr:to>
          <xdr:col>4</xdr:col>
          <xdr:colOff>678180</xdr:colOff>
          <xdr:row>90</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22860</xdr:rowOff>
        </xdr:from>
        <xdr:to>
          <xdr:col>4</xdr:col>
          <xdr:colOff>678180</xdr:colOff>
          <xdr:row>89</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62</xdr:row>
          <xdr:rowOff>60960</xdr:rowOff>
        </xdr:from>
        <xdr:to>
          <xdr:col>4</xdr:col>
          <xdr:colOff>678180</xdr:colOff>
          <xdr:row>62</xdr:row>
          <xdr:rowOff>259080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68580</xdr:rowOff>
        </xdr:from>
        <xdr:to>
          <xdr:col>4</xdr:col>
          <xdr:colOff>678180</xdr:colOff>
          <xdr:row>61</xdr:row>
          <xdr:rowOff>259080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60</xdr:row>
          <xdr:rowOff>60960</xdr:rowOff>
        </xdr:from>
        <xdr:to>
          <xdr:col>4</xdr:col>
          <xdr:colOff>678180</xdr:colOff>
          <xdr:row>60</xdr:row>
          <xdr:rowOff>259080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59</xdr:row>
          <xdr:rowOff>60960</xdr:rowOff>
        </xdr:from>
        <xdr:to>
          <xdr:col>4</xdr:col>
          <xdr:colOff>678180</xdr:colOff>
          <xdr:row>59</xdr:row>
          <xdr:rowOff>259080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72</xdr:row>
          <xdr:rowOff>60960</xdr:rowOff>
        </xdr:from>
        <xdr:to>
          <xdr:col>4</xdr:col>
          <xdr:colOff>678180</xdr:colOff>
          <xdr:row>73</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71</xdr:row>
          <xdr:rowOff>45720</xdr:rowOff>
        </xdr:from>
        <xdr:to>
          <xdr:col>4</xdr:col>
          <xdr:colOff>678180</xdr:colOff>
          <xdr:row>71</xdr:row>
          <xdr:rowOff>259080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70</xdr:row>
          <xdr:rowOff>45720</xdr:rowOff>
        </xdr:from>
        <xdr:to>
          <xdr:col>4</xdr:col>
          <xdr:colOff>678180</xdr:colOff>
          <xdr:row>70</xdr:row>
          <xdr:rowOff>259080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69</xdr:row>
          <xdr:rowOff>60960</xdr:rowOff>
        </xdr:from>
        <xdr:to>
          <xdr:col>4</xdr:col>
          <xdr:colOff>678180</xdr:colOff>
          <xdr:row>69</xdr:row>
          <xdr:rowOff>259080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45720</xdr:rowOff>
        </xdr:from>
        <xdr:to>
          <xdr:col>4</xdr:col>
          <xdr:colOff>685800</xdr:colOff>
          <xdr:row>82</xdr:row>
          <xdr:rowOff>236220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81</xdr:row>
          <xdr:rowOff>38100</xdr:rowOff>
        </xdr:from>
        <xdr:to>
          <xdr:col>4</xdr:col>
          <xdr:colOff>685800</xdr:colOff>
          <xdr:row>81</xdr:row>
          <xdr:rowOff>236220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45720</xdr:rowOff>
        </xdr:from>
        <xdr:to>
          <xdr:col>4</xdr:col>
          <xdr:colOff>685800</xdr:colOff>
          <xdr:row>80</xdr:row>
          <xdr:rowOff>236220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79</xdr:row>
          <xdr:rowOff>38100</xdr:rowOff>
        </xdr:from>
        <xdr:to>
          <xdr:col>4</xdr:col>
          <xdr:colOff>685800</xdr:colOff>
          <xdr:row>79</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52</xdr:row>
          <xdr:rowOff>45720</xdr:rowOff>
        </xdr:from>
        <xdr:to>
          <xdr:col>4</xdr:col>
          <xdr:colOff>678180</xdr:colOff>
          <xdr:row>53</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51</xdr:row>
          <xdr:rowOff>60960</xdr:rowOff>
        </xdr:from>
        <xdr:to>
          <xdr:col>4</xdr:col>
          <xdr:colOff>678180</xdr:colOff>
          <xdr:row>51</xdr:row>
          <xdr:rowOff>259080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xdr:row>
          <xdr:rowOff>45720</xdr:rowOff>
        </xdr:from>
        <xdr:to>
          <xdr:col>4</xdr:col>
          <xdr:colOff>678180</xdr:colOff>
          <xdr:row>50</xdr:row>
          <xdr:rowOff>259080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49</xdr:row>
          <xdr:rowOff>45720</xdr:rowOff>
        </xdr:from>
        <xdr:to>
          <xdr:col>4</xdr:col>
          <xdr:colOff>678180</xdr:colOff>
          <xdr:row>49</xdr:row>
          <xdr:rowOff>259080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59</xdr:row>
      <xdr:rowOff>66830</xdr:rowOff>
    </xdr:from>
    <xdr:ext cx="2354985" cy="21600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4227720" y="29992648"/>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60</xdr:row>
      <xdr:rowOff>63815</xdr:rowOff>
    </xdr:from>
    <xdr:ext cx="2153585" cy="216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227720" y="30249406"/>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61</xdr:row>
      <xdr:rowOff>63910</xdr:rowOff>
    </xdr:from>
    <xdr:ext cx="4099759" cy="21600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4227720" y="305092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62</xdr:row>
      <xdr:rowOff>59469</xdr:rowOff>
    </xdr:from>
    <xdr:ext cx="2221680" cy="216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227720" y="30764605"/>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69</xdr:row>
      <xdr:rowOff>66830</xdr:rowOff>
    </xdr:from>
    <xdr:ext cx="2354985" cy="216000"/>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4227720" y="32330603"/>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70</xdr:row>
      <xdr:rowOff>63815</xdr:rowOff>
    </xdr:from>
    <xdr:ext cx="2153585" cy="216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4227720" y="32587360"/>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71</xdr:row>
      <xdr:rowOff>63910</xdr:rowOff>
    </xdr:from>
    <xdr:ext cx="4099759" cy="21600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4227720" y="32847228"/>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72</xdr:row>
      <xdr:rowOff>59469</xdr:rowOff>
    </xdr:from>
    <xdr:ext cx="2221680" cy="216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4227720" y="33102560"/>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79</xdr:row>
      <xdr:rowOff>49512</xdr:rowOff>
    </xdr:from>
    <xdr:ext cx="2354985" cy="21600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4227720" y="346512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80</xdr:row>
      <xdr:rowOff>46497</xdr:rowOff>
    </xdr:from>
    <xdr:ext cx="2153585" cy="216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4227720" y="34907997"/>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81</xdr:row>
      <xdr:rowOff>46592</xdr:rowOff>
    </xdr:from>
    <xdr:ext cx="4099759" cy="21600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4227720" y="35167865"/>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82</xdr:row>
      <xdr:rowOff>42151</xdr:rowOff>
    </xdr:from>
    <xdr:ext cx="2221680" cy="216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227720" y="3542319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89</xdr:row>
      <xdr:rowOff>32194</xdr:rowOff>
    </xdr:from>
    <xdr:ext cx="2354985" cy="216000"/>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4220793" y="413421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90</xdr:row>
      <xdr:rowOff>29179</xdr:rowOff>
    </xdr:from>
    <xdr:ext cx="2153585" cy="21600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4220793" y="416058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91</xdr:row>
      <xdr:rowOff>29274</xdr:rowOff>
    </xdr:from>
    <xdr:ext cx="4099759" cy="216000"/>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4220793" y="418725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92</xdr:row>
      <xdr:rowOff>24833</xdr:rowOff>
    </xdr:from>
    <xdr:ext cx="2221680" cy="216000"/>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xdr:from>
      <xdr:col>1</xdr:col>
      <xdr:colOff>267593</xdr:colOff>
      <xdr:row>0</xdr:row>
      <xdr:rowOff>66948</xdr:rowOff>
    </xdr:from>
    <xdr:to>
      <xdr:col>6</xdr:col>
      <xdr:colOff>2102785</xdr:colOff>
      <xdr:row>0</xdr:row>
      <xdr:rowOff>512568</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389513" y="66948"/>
          <a:ext cx="8799872" cy="445620"/>
          <a:chOff x="9386447" y="5784273"/>
          <a:chExt cx="31329404" cy="588819"/>
        </a:xfrm>
      </xdr:grpSpPr>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9386447" y="5784273"/>
            <a:ext cx="3132940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9611589" y="5836228"/>
            <a:ext cx="4290436" cy="50222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8</xdr:col>
      <xdr:colOff>60140</xdr:colOff>
      <xdr:row>34</xdr:row>
      <xdr:rowOff>56482</xdr:rowOff>
    </xdr:from>
    <xdr:to>
      <xdr:col>8</xdr:col>
      <xdr:colOff>6339840</xdr:colOff>
      <xdr:row>36</xdr:row>
      <xdr:rowOff>246486</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75590" y="10343482"/>
          <a:ext cx="6273985" cy="8186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267594</xdr:colOff>
      <xdr:row>0</xdr:row>
      <xdr:rowOff>66948</xdr:rowOff>
    </xdr:from>
    <xdr:to>
      <xdr:col>12</xdr:col>
      <xdr:colOff>1895475</xdr:colOff>
      <xdr:row>0</xdr:row>
      <xdr:rowOff>512568</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389514" y="66948"/>
          <a:ext cx="9689841" cy="445620"/>
          <a:chOff x="9386454" y="5784273"/>
          <a:chExt cx="15661575" cy="588819"/>
        </a:xfrm>
      </xdr:grpSpPr>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9386454" y="5784273"/>
            <a:ext cx="1566157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のセルの値は自動入力となっていますので編集不要です。</a:t>
            </a:r>
          </a:p>
        </xdr:txBody>
      </xdr:sp>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40822</xdr:colOff>
      <xdr:row>0</xdr:row>
      <xdr:rowOff>95252</xdr:rowOff>
    </xdr:from>
    <xdr:to>
      <xdr:col>10</xdr:col>
      <xdr:colOff>0</xdr:colOff>
      <xdr:row>0</xdr:row>
      <xdr:rowOff>874569</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117022" y="95252"/>
          <a:ext cx="11472998" cy="779317"/>
          <a:chOff x="9386454" y="5784273"/>
          <a:chExt cx="11776365" cy="588819"/>
        </a:xfrm>
      </xdr:grpSpPr>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703924" y="5836229"/>
            <a:ext cx="1235428"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6027965</xdr:colOff>
      <xdr:row>15</xdr:row>
      <xdr:rowOff>31245</xdr:rowOff>
    </xdr:from>
    <xdr:to>
      <xdr:col>18</xdr:col>
      <xdr:colOff>427808</xdr:colOff>
      <xdr:row>30</xdr:row>
      <xdr:rowOff>7395</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66929" y="6440209"/>
          <a:ext cx="10156915" cy="5459829"/>
        </a:xfrm>
        <a:prstGeom prst="rect">
          <a:avLst/>
        </a:prstGeom>
      </xdr:spPr>
    </xdr:pic>
    <xdr:clientData/>
  </xdr:twoCellAnchor>
  <xdr:twoCellAnchor>
    <xdr:from>
      <xdr:col>2</xdr:col>
      <xdr:colOff>355079</xdr:colOff>
      <xdr:row>0</xdr:row>
      <xdr:rowOff>88900</xdr:rowOff>
    </xdr:from>
    <xdr:to>
      <xdr:col>11</xdr:col>
      <xdr:colOff>0</xdr:colOff>
      <xdr:row>0</xdr:row>
      <xdr:rowOff>728382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2543108" y="88900"/>
          <a:ext cx="14830492" cy="639482"/>
          <a:chOff x="9386454" y="5784273"/>
          <a:chExt cx="11776365" cy="588819"/>
        </a:xfrm>
        <a:solidFill>
          <a:schemeClr val="accent5">
            <a:lumMod val="20000"/>
            <a:lumOff val="80000"/>
          </a:schemeClr>
        </a:solidFill>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9449151" y="5839421"/>
            <a:ext cx="944365" cy="50222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twoCellAnchor>
    <xdr:from>
      <xdr:col>12</xdr:col>
      <xdr:colOff>21201</xdr:colOff>
      <xdr:row>16</xdr:row>
      <xdr:rowOff>169074</xdr:rowOff>
    </xdr:from>
    <xdr:to>
      <xdr:col>12</xdr:col>
      <xdr:colOff>6040552</xdr:colOff>
      <xdr:row>29</xdr:row>
      <xdr:rowOff>169751</xdr:rowOff>
    </xdr:to>
    <xdr:grpSp>
      <xdr:nvGrpSpPr>
        <xdr:cNvPr id="114" name="グループ化 113">
          <a:extLst>
            <a:ext uri="{FF2B5EF4-FFF2-40B4-BE49-F238E27FC236}">
              <a16:creationId xmlns:a16="http://schemas.microsoft.com/office/drawing/2014/main" id="{00000000-0008-0000-0700-000072000000}"/>
            </a:ext>
          </a:extLst>
        </xdr:cNvPr>
        <xdr:cNvGrpSpPr/>
      </xdr:nvGrpSpPr>
      <xdr:grpSpPr>
        <a:xfrm>
          <a:off x="17721372" y="7092388"/>
          <a:ext cx="6019351" cy="4757734"/>
          <a:chOff x="17856352" y="7022661"/>
          <a:chExt cx="6001863" cy="4317549"/>
        </a:xfrm>
      </xdr:grpSpPr>
      <xdr:sp macro="" textlink="">
        <xdr:nvSpPr>
          <xdr:cNvPr id="55" name="左中かっこ 54">
            <a:extLst>
              <a:ext uri="{FF2B5EF4-FFF2-40B4-BE49-F238E27FC236}">
                <a16:creationId xmlns:a16="http://schemas.microsoft.com/office/drawing/2014/main" id="{00000000-0008-0000-0700-000037000000}"/>
              </a:ext>
            </a:extLst>
          </xdr:cNvPr>
          <xdr:cNvSpPr/>
        </xdr:nvSpPr>
        <xdr:spPr>
          <a:xfrm>
            <a:off x="23342514" y="9683982"/>
            <a:ext cx="494220" cy="1656228"/>
          </a:xfrm>
          <a:prstGeom prst="leftBrac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rot="5400000">
            <a:off x="22538460" y="9888781"/>
            <a:ext cx="267659" cy="1258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自動算出</a:t>
            </a:r>
          </a:p>
        </xdr:txBody>
      </xdr:sp>
      <xdr:grpSp>
        <xdr:nvGrpSpPr>
          <xdr:cNvPr id="71" name="グループ化 70">
            <a:extLst>
              <a:ext uri="{FF2B5EF4-FFF2-40B4-BE49-F238E27FC236}">
                <a16:creationId xmlns:a16="http://schemas.microsoft.com/office/drawing/2014/main" id="{00000000-0008-0000-0700-000047000000}"/>
              </a:ext>
            </a:extLst>
          </xdr:cNvPr>
          <xdr:cNvGrpSpPr/>
        </xdr:nvGrpSpPr>
        <xdr:grpSpPr>
          <a:xfrm>
            <a:off x="17856352" y="7022661"/>
            <a:ext cx="6001863" cy="2726496"/>
            <a:chOff x="18289910" y="6714186"/>
            <a:chExt cx="5362961" cy="2706932"/>
          </a:xfrm>
        </xdr:grpSpPr>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8289910" y="6714186"/>
              <a:ext cx="5043810" cy="36000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Ｐ明朝" panose="02020600040205080304" pitchFamily="18" charset="-128"/>
                  <a:ea typeface="ＭＳ Ｐ明朝" panose="02020600040205080304" pitchFamily="18" charset="-128"/>
                </a:rPr>
                <a:t>プランごとの支援対象者数を入力</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59" name="直線矢印コネクタ 58">
              <a:extLst>
                <a:ext uri="{FF2B5EF4-FFF2-40B4-BE49-F238E27FC236}">
                  <a16:creationId xmlns:a16="http://schemas.microsoft.com/office/drawing/2014/main" id="{00000000-0008-0000-0700-00003B000000}"/>
                </a:ext>
              </a:extLst>
            </xdr:cNvPr>
            <xdr:cNvCxnSpPr>
              <a:cxnSpLocks/>
            </xdr:cNvCxnSpPr>
          </xdr:nvCxnSpPr>
          <xdr:spPr>
            <a:xfrm flipV="1">
              <a:off x="23347883" y="6934881"/>
              <a:ext cx="304988"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18291405" y="7105404"/>
              <a:ext cx="5043339" cy="36597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者あたりに稼働する専門家の人数を入力</a:t>
              </a:r>
              <a:r>
                <a:rPr kumimoji="1" lang="ja-JP" altLang="en-US" sz="1400" baseline="0">
                  <a:effectLst/>
                  <a:latin typeface="ＭＳ Ｐ明朝" panose="02020600040205080304" pitchFamily="18" charset="-128"/>
                  <a:ea typeface="ＭＳ Ｐ明朝" panose="02020600040205080304" pitchFamily="18" charset="-128"/>
                </a:rPr>
                <a:t> </a:t>
              </a:r>
              <a:r>
                <a:rPr kumimoji="1" lang="en-US" altLang="ja-JP" sz="1400">
                  <a:effectLst/>
                  <a:latin typeface="ＭＳ Ｐ明朝" panose="02020600040205080304" pitchFamily="18" charset="-128"/>
                  <a:ea typeface="ＭＳ Ｐ明朝" panose="02020600040205080304" pitchFamily="18" charset="-128"/>
                </a:rPr>
                <a:t>※</a:t>
              </a:r>
              <a:r>
                <a:rPr kumimoji="1" lang="ja-JP" altLang="en-US" sz="1400">
                  <a:effectLst/>
                  <a:latin typeface="ＭＳ Ｐ明朝" panose="02020600040205080304" pitchFamily="18" charset="-128"/>
                  <a:ea typeface="ＭＳ Ｐ明朝" panose="02020600040205080304" pitchFamily="18" charset="-128"/>
                </a:rPr>
                <a:t>診断人数は固定値</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61" name="直線矢印コネクタ 60">
              <a:extLst>
                <a:ext uri="{FF2B5EF4-FFF2-40B4-BE49-F238E27FC236}">
                  <a16:creationId xmlns:a16="http://schemas.microsoft.com/office/drawing/2014/main" id="{00000000-0008-0000-0700-00003D000000}"/>
                </a:ext>
              </a:extLst>
            </xdr:cNvPr>
            <xdr:cNvCxnSpPr>
              <a:cxnSpLocks/>
            </xdr:cNvCxnSpPr>
          </xdr:nvCxnSpPr>
          <xdr:spPr>
            <a:xfrm>
              <a:off x="23344067" y="7355914"/>
              <a:ext cx="304988"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18293310" y="7527188"/>
              <a:ext cx="5045244" cy="35834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者あたりに訪問する回数を入力</a:t>
              </a:r>
              <a:r>
                <a:rPr kumimoji="1" lang="ja-JP" altLang="en-US" sz="1400" baseline="0">
                  <a:effectLst/>
                  <a:latin typeface="ＭＳ Ｐ明朝" panose="02020600040205080304" pitchFamily="18" charset="-128"/>
                  <a:ea typeface="ＭＳ Ｐ明朝" panose="02020600040205080304" pitchFamily="18" charset="-128"/>
                </a:rPr>
                <a:t> </a:t>
              </a:r>
              <a:r>
                <a:rPr kumimoji="1" lang="en-US" altLang="ja-JP" sz="1400">
                  <a:effectLst/>
                  <a:latin typeface="ＭＳ Ｐ明朝" panose="02020600040205080304" pitchFamily="18" charset="-128"/>
                  <a:ea typeface="ＭＳ Ｐ明朝" panose="02020600040205080304" pitchFamily="18" charset="-128"/>
                </a:rPr>
                <a:t>※</a:t>
              </a:r>
              <a:r>
                <a:rPr kumimoji="1" lang="ja-JP" altLang="en-US" sz="1400">
                  <a:effectLst/>
                  <a:latin typeface="ＭＳ Ｐ明朝" panose="02020600040205080304" pitchFamily="18" charset="-128"/>
                  <a:ea typeface="ＭＳ Ｐ明朝" panose="02020600040205080304" pitchFamily="18" charset="-128"/>
                </a:rPr>
                <a:t>事前打ち合わせ～報告会までを含む</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64" name="直線矢印コネクタ 63">
              <a:extLst>
                <a:ext uri="{FF2B5EF4-FFF2-40B4-BE49-F238E27FC236}">
                  <a16:creationId xmlns:a16="http://schemas.microsoft.com/office/drawing/2014/main" id="{00000000-0008-0000-0700-000040000000}"/>
                </a:ext>
              </a:extLst>
            </xdr:cNvPr>
            <xdr:cNvCxnSpPr>
              <a:cxnSpLocks/>
            </xdr:cNvCxnSpPr>
          </xdr:nvCxnSpPr>
          <xdr:spPr>
            <a:xfrm flipV="1">
              <a:off x="23347481" y="7776235"/>
              <a:ext cx="303902"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18293310" y="7929067"/>
              <a:ext cx="5045244" cy="35834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者あたりに要する事前打ち合わせ時間を入力</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67" name="直線矢印コネクタ 66">
              <a:extLst>
                <a:ext uri="{FF2B5EF4-FFF2-40B4-BE49-F238E27FC236}">
                  <a16:creationId xmlns:a16="http://schemas.microsoft.com/office/drawing/2014/main" id="{00000000-0008-0000-0700-000043000000}"/>
                </a:ext>
              </a:extLst>
            </xdr:cNvPr>
            <xdr:cNvCxnSpPr>
              <a:cxnSpLocks/>
            </xdr:cNvCxnSpPr>
          </xdr:nvCxnSpPr>
          <xdr:spPr>
            <a:xfrm flipV="1">
              <a:off x="23347480" y="8189222"/>
              <a:ext cx="303902"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8289911" y="9064928"/>
              <a:ext cx="5043810" cy="35619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effectLst/>
                  <a:latin typeface="ＭＳ Ｐ明朝" panose="02020600040205080304" pitchFamily="18" charset="-128"/>
                  <a:ea typeface="ＭＳ Ｐ明朝" panose="02020600040205080304" pitchFamily="18" charset="-128"/>
                </a:rPr>
                <a:t>訪問</a:t>
              </a:r>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回にかかる</a:t>
              </a:r>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人あたりの往復旅費を入力</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70" name="直線矢印コネクタ 69">
              <a:extLst>
                <a:ext uri="{FF2B5EF4-FFF2-40B4-BE49-F238E27FC236}">
                  <a16:creationId xmlns:a16="http://schemas.microsoft.com/office/drawing/2014/main" id="{00000000-0008-0000-0700-000046000000}"/>
                </a:ext>
              </a:extLst>
            </xdr:cNvPr>
            <xdr:cNvCxnSpPr>
              <a:cxnSpLocks/>
            </xdr:cNvCxnSpPr>
          </xdr:nvCxnSpPr>
          <xdr:spPr>
            <a:xfrm flipV="1">
              <a:off x="23344486" y="9209877"/>
              <a:ext cx="306085"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18293310" y="8335268"/>
              <a:ext cx="5045244" cy="690668"/>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effectLst/>
                  <a:latin typeface="ＭＳ Ｐ明朝" panose="02020600040205080304" pitchFamily="18" charset="-128"/>
                  <a:ea typeface="ＭＳ Ｐ明朝" panose="02020600040205080304" pitchFamily="18" charset="-128"/>
                </a:rPr>
                <a:t>カスタムプランの支援時間を入力 </a:t>
              </a:r>
              <a:r>
                <a:rPr kumimoji="1" lang="en-US" altLang="ja-JP" sz="1400">
                  <a:effectLst/>
                  <a:latin typeface="ＭＳ Ｐ明朝" panose="02020600040205080304" pitchFamily="18" charset="-128"/>
                  <a:ea typeface="ＭＳ Ｐ明朝" panose="02020600040205080304" pitchFamily="18" charset="-128"/>
                </a:rPr>
                <a:t>※</a:t>
              </a:r>
              <a:r>
                <a:rPr kumimoji="1" lang="ja-JP" altLang="en-US" sz="1400">
                  <a:effectLst/>
                  <a:latin typeface="ＭＳ Ｐ明朝" panose="02020600040205080304" pitchFamily="18" charset="-128"/>
                  <a:ea typeface="ＭＳ Ｐ明朝" panose="02020600040205080304" pitchFamily="18" charset="-128"/>
                </a:rPr>
                <a:t>その他プランの時間は固定値</a:t>
              </a:r>
              <a:endParaRPr kumimoji="1" lang="en-US" altLang="ja-JP" sz="1400">
                <a:effectLst/>
                <a:latin typeface="ＭＳ Ｐ明朝" panose="02020600040205080304" pitchFamily="18" charset="-128"/>
                <a:ea typeface="ＭＳ Ｐ明朝" panose="02020600040205080304" pitchFamily="18" charset="-128"/>
              </a:endParaRPr>
            </a:p>
            <a:p>
              <a:r>
                <a:rPr kumimoji="1" lang="ja-JP" altLang="en-US" sz="1200">
                  <a:effectLst/>
                  <a:latin typeface="ＭＳ Ｐ明朝" panose="02020600040205080304" pitchFamily="18" charset="-128"/>
                  <a:ea typeface="ＭＳ Ｐ明朝" panose="02020600040205080304" pitchFamily="18" charset="-128"/>
                </a:rPr>
                <a:t>算出方法：</a:t>
              </a:r>
              <a:r>
                <a:rPr kumimoji="1" lang="en-US" altLang="ja-JP" sz="1200">
                  <a:effectLst/>
                  <a:latin typeface="ＭＳ Ｐ明朝" panose="02020600040205080304" pitchFamily="18" charset="-128"/>
                  <a:ea typeface="ＭＳ Ｐ明朝" panose="02020600040205080304" pitchFamily="18" charset="-128"/>
                </a:rPr>
                <a:t>1</a:t>
              </a:r>
              <a:r>
                <a:rPr kumimoji="1" lang="ja-JP" altLang="en-US" sz="1200">
                  <a:effectLst/>
                  <a:latin typeface="ＭＳ Ｐ明朝" panose="02020600040205080304" pitchFamily="18" charset="-128"/>
                  <a:ea typeface="ＭＳ Ｐ明朝" panose="02020600040205080304" pitchFamily="18" charset="-128"/>
                </a:rPr>
                <a:t>回あたりの支援時間</a:t>
              </a:r>
              <a:r>
                <a:rPr kumimoji="1" lang="en-US" altLang="ja-JP" sz="1200">
                  <a:effectLst/>
                  <a:latin typeface="ＭＳ Ｐ明朝" panose="02020600040205080304" pitchFamily="18" charset="-128"/>
                  <a:ea typeface="ＭＳ Ｐ明朝" panose="02020600040205080304" pitchFamily="18" charset="-128"/>
                </a:rPr>
                <a:t>×</a:t>
              </a:r>
              <a:r>
                <a:rPr kumimoji="1" lang="ja-JP" altLang="en-US" sz="1200">
                  <a:effectLst/>
                  <a:latin typeface="ＭＳ Ｐ明朝" panose="02020600040205080304" pitchFamily="18" charset="-128"/>
                  <a:ea typeface="ＭＳ Ｐ明朝" panose="02020600040205080304" pitchFamily="18" charset="-128"/>
                </a:rPr>
                <a:t>支援回数（支援～報告会までを含む）</a:t>
              </a:r>
              <a:endParaRPr kumimoji="1" lang="en-US" altLang="ja-JP" sz="1200">
                <a:effectLst/>
                <a:latin typeface="ＭＳ Ｐ明朝" panose="02020600040205080304" pitchFamily="18" charset="-128"/>
                <a:ea typeface="ＭＳ Ｐ明朝" panose="02020600040205080304" pitchFamily="18" charset="-128"/>
              </a:endParaRPr>
            </a:p>
            <a:p>
              <a:r>
                <a:rPr kumimoji="1" lang="ja-JP" altLang="en-US" sz="1200">
                  <a:effectLst/>
                  <a:latin typeface="ＭＳ Ｐ明朝" panose="02020600040205080304" pitchFamily="18" charset="-128"/>
                  <a:ea typeface="ＭＳ Ｐ明朝" panose="02020600040205080304" pitchFamily="18" charset="-128"/>
                </a:rPr>
                <a:t>　　　　　　　＋報告書作成時間</a:t>
              </a:r>
              <a:endParaRPr lang="ja-JP" altLang="ja-JP" sz="1200">
                <a:effectLst/>
                <a:latin typeface="ＭＳ Ｐ明朝" panose="02020600040205080304" pitchFamily="18" charset="-128"/>
                <a:ea typeface="ＭＳ Ｐ明朝" panose="02020600040205080304" pitchFamily="18" charset="-128"/>
              </a:endParaRPr>
            </a:p>
          </xdr:txBody>
        </xdr:sp>
        <xdr:cxnSp macro="">
          <xdr:nvCxnSpPr>
            <xdr:cNvPr id="68" name="直線矢印コネクタ 67">
              <a:extLst>
                <a:ext uri="{FF2B5EF4-FFF2-40B4-BE49-F238E27FC236}">
                  <a16:creationId xmlns:a16="http://schemas.microsoft.com/office/drawing/2014/main" id="{00000000-0008-0000-0700-000044000000}"/>
                </a:ext>
              </a:extLst>
            </xdr:cNvPr>
            <xdr:cNvCxnSpPr>
              <a:cxnSpLocks/>
            </xdr:cNvCxnSpPr>
          </xdr:nvCxnSpPr>
          <xdr:spPr>
            <a:xfrm flipV="1">
              <a:off x="23347480" y="8619927"/>
              <a:ext cx="303902"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21228</xdr:colOff>
      <xdr:row>33</xdr:row>
      <xdr:rowOff>101781</xdr:rowOff>
    </xdr:from>
    <xdr:to>
      <xdr:col>19</xdr:col>
      <xdr:colOff>17694</xdr:colOff>
      <xdr:row>43</xdr:row>
      <xdr:rowOff>364230</xdr:rowOff>
    </xdr:to>
    <xdr:grpSp>
      <xdr:nvGrpSpPr>
        <xdr:cNvPr id="113" name="グループ化 112">
          <a:extLst>
            <a:ext uri="{FF2B5EF4-FFF2-40B4-BE49-F238E27FC236}">
              <a16:creationId xmlns:a16="http://schemas.microsoft.com/office/drawing/2014/main" id="{00000000-0008-0000-0700-000071000000}"/>
            </a:ext>
          </a:extLst>
        </xdr:cNvPr>
        <xdr:cNvGrpSpPr/>
      </xdr:nvGrpSpPr>
      <xdr:grpSpPr>
        <a:xfrm>
          <a:off x="17721399" y="13034010"/>
          <a:ext cx="16901981" cy="4584077"/>
          <a:chOff x="17856382" y="12384407"/>
          <a:chExt cx="16917765" cy="4480935"/>
        </a:xfrm>
      </xdr:grpSpPr>
      <xdr:pic>
        <xdr:nvPicPr>
          <xdr:cNvPr id="79" name="図 78">
            <a:extLst>
              <a:ext uri="{FF2B5EF4-FFF2-40B4-BE49-F238E27FC236}">
                <a16:creationId xmlns:a16="http://schemas.microsoft.com/office/drawing/2014/main" id="{00000000-0008-0000-0700-00004F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9" t="3174" r="389" b="3110"/>
          <a:stretch/>
        </xdr:blipFill>
        <xdr:spPr>
          <a:xfrm>
            <a:off x="17860463" y="12384407"/>
            <a:ext cx="16909868" cy="1875881"/>
          </a:xfrm>
          <a:prstGeom prst="rect">
            <a:avLst/>
          </a:prstGeom>
          <a:ln>
            <a:solidFill>
              <a:schemeClr val="tx1">
                <a:lumMod val="75000"/>
                <a:lumOff val="25000"/>
              </a:schemeClr>
            </a:solidFill>
          </a:ln>
        </xdr:spPr>
      </xdr:pic>
      <xdr:sp macro="" textlink="">
        <xdr:nvSpPr>
          <xdr:cNvPr id="83" name="四角形: 角を丸くする 82">
            <a:extLst>
              <a:ext uri="{FF2B5EF4-FFF2-40B4-BE49-F238E27FC236}">
                <a16:creationId xmlns:a16="http://schemas.microsoft.com/office/drawing/2014/main" id="{00000000-0008-0000-0700-000053000000}"/>
              </a:ext>
            </a:extLst>
          </xdr:cNvPr>
          <xdr:cNvSpPr/>
        </xdr:nvSpPr>
        <xdr:spPr>
          <a:xfrm>
            <a:off x="17898127" y="12413254"/>
            <a:ext cx="1594921" cy="1814340"/>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4" name="直線矢印コネクタ 83">
            <a:extLst>
              <a:ext uri="{FF2B5EF4-FFF2-40B4-BE49-F238E27FC236}">
                <a16:creationId xmlns:a16="http://schemas.microsoft.com/office/drawing/2014/main" id="{00000000-0008-0000-0700-000054000000}"/>
              </a:ext>
            </a:extLst>
          </xdr:cNvPr>
          <xdr:cNvCxnSpPr>
            <a:stCxn id="81" idx="0"/>
            <a:endCxn id="83" idx="2"/>
          </xdr:cNvCxnSpPr>
        </xdr:nvCxnSpPr>
        <xdr:spPr>
          <a:xfrm flipH="1" flipV="1">
            <a:off x="18699398" y="14227594"/>
            <a:ext cx="491" cy="38319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6" name="四角形: 角を丸くする 85">
            <a:extLst>
              <a:ext uri="{FF2B5EF4-FFF2-40B4-BE49-F238E27FC236}">
                <a16:creationId xmlns:a16="http://schemas.microsoft.com/office/drawing/2014/main" id="{00000000-0008-0000-0700-000056000000}"/>
              </a:ext>
            </a:extLst>
          </xdr:cNvPr>
          <xdr:cNvSpPr/>
        </xdr:nvSpPr>
        <xdr:spPr>
          <a:xfrm>
            <a:off x="19610070" y="12400191"/>
            <a:ext cx="1564821" cy="1861133"/>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7" name="直線矢印コネクタ 86">
            <a:extLst>
              <a:ext uri="{FF2B5EF4-FFF2-40B4-BE49-F238E27FC236}">
                <a16:creationId xmlns:a16="http://schemas.microsoft.com/office/drawing/2014/main" id="{00000000-0008-0000-0700-000057000000}"/>
              </a:ext>
            </a:extLst>
          </xdr:cNvPr>
          <xdr:cNvCxnSpPr>
            <a:stCxn id="85" idx="0"/>
            <a:endCxn id="86" idx="2"/>
          </xdr:cNvCxnSpPr>
        </xdr:nvCxnSpPr>
        <xdr:spPr>
          <a:xfrm flipH="1" flipV="1">
            <a:off x="20408673" y="14259419"/>
            <a:ext cx="1748" cy="346573"/>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7856382" y="14605069"/>
            <a:ext cx="1679393" cy="2255794"/>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職員名をプルダウンから選択</a:t>
            </a:r>
            <a:endParaRPr kumimoji="1" lang="en-US" altLang="ja-JP" sz="1400">
              <a:latin typeface="ＭＳ Ｐ明朝" panose="02020600040205080304" pitchFamily="18" charset="-128"/>
              <a:ea typeface="ＭＳ Ｐ明朝" panose="02020600040205080304" pitchFamily="18" charset="-128"/>
            </a:endParaRPr>
          </a:p>
          <a:p>
            <a:endParaRPr kumimoji="1" lang="en-US" altLang="ja-JP" sz="1400">
              <a:latin typeface="ＭＳ Ｐ明朝" panose="02020600040205080304" pitchFamily="18" charset="-128"/>
              <a:ea typeface="ＭＳ Ｐ明朝" panose="02020600040205080304" pitchFamily="18" charset="-128"/>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別添１「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．支援活動体制（１）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①補助事業に従事する担当者名</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」に記入している職員とすること。</a:t>
            </a:r>
            <a:endParaRPr lang="ja-JP" altLang="ja-JP" sz="1400">
              <a:effectLst/>
              <a:latin typeface="ＭＳ Ｐ明朝" panose="02020600040205080304" pitchFamily="18" charset="-128"/>
              <a:ea typeface="ＭＳ Ｐ明朝" panose="02020600040205080304" pitchFamily="18" charset="-128"/>
            </a:endParaRPr>
          </a:p>
        </xdr:txBody>
      </xdr:sp>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9575151" y="14605992"/>
            <a:ext cx="1670539" cy="225935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職員区分は「職員」であるか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事務補助員はコーディネーターとして稼働でき</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ないため、セルが赤くなる。</a:t>
            </a:r>
            <a:endParaRPr lang="ja-JP" altLang="ja-JP" sz="1600">
              <a:effectLst/>
              <a:latin typeface="ＭＳ Ｐ明朝" panose="02020600040205080304" pitchFamily="18" charset="-128"/>
              <a:ea typeface="ＭＳ Ｐ明朝" panose="02020600040205080304" pitchFamily="18" charset="-128"/>
            </a:endParaRPr>
          </a:p>
        </xdr:txBody>
      </xdr:sp>
      <xdr:sp macro="" textlink="">
        <xdr:nvSpPr>
          <xdr:cNvPr id="97" name="四角形: 角を丸くする 96">
            <a:extLst>
              <a:ext uri="{FF2B5EF4-FFF2-40B4-BE49-F238E27FC236}">
                <a16:creationId xmlns:a16="http://schemas.microsoft.com/office/drawing/2014/main" id="{00000000-0008-0000-0700-000061000000}"/>
              </a:ext>
            </a:extLst>
          </xdr:cNvPr>
          <xdr:cNvSpPr/>
        </xdr:nvSpPr>
        <xdr:spPr>
          <a:xfrm>
            <a:off x="24676009" y="12402096"/>
            <a:ext cx="1562916" cy="1857323"/>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8" name="直線矢印コネクタ 97">
            <a:extLst>
              <a:ext uri="{FF2B5EF4-FFF2-40B4-BE49-F238E27FC236}">
                <a16:creationId xmlns:a16="http://schemas.microsoft.com/office/drawing/2014/main" id="{00000000-0008-0000-0700-000062000000}"/>
              </a:ext>
            </a:extLst>
          </xdr:cNvPr>
          <xdr:cNvCxnSpPr>
            <a:stCxn id="99" idx="0"/>
            <a:endCxn id="97" idx="2"/>
          </xdr:cNvCxnSpPr>
        </xdr:nvCxnSpPr>
        <xdr:spPr>
          <a:xfrm flipH="1" flipV="1">
            <a:off x="25478422" y="14259419"/>
            <a:ext cx="0" cy="352288"/>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24640546" y="14600277"/>
            <a:ext cx="1676254" cy="225363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各職員が担当する者数を入力</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省エネ支援事業費で計画している支援対象者数を超過すると、セルが赤くなる。</a:t>
            </a:r>
            <a:endParaRPr lang="ja-JP" altLang="ja-JP" sz="1600">
              <a:effectLst/>
              <a:latin typeface="ＭＳ Ｐ明朝" panose="02020600040205080304" pitchFamily="18" charset="-128"/>
              <a:ea typeface="ＭＳ Ｐ明朝" panose="02020600040205080304" pitchFamily="18" charset="-128"/>
            </a:endParaRPr>
          </a:p>
        </xdr:txBody>
      </xdr:sp>
      <xdr:sp macro="" textlink="">
        <xdr:nvSpPr>
          <xdr:cNvPr id="100" name="四角形: 角を丸くする 99">
            <a:extLst>
              <a:ext uri="{FF2B5EF4-FFF2-40B4-BE49-F238E27FC236}">
                <a16:creationId xmlns:a16="http://schemas.microsoft.com/office/drawing/2014/main" id="{00000000-0008-0000-0700-000064000000}"/>
              </a:ext>
            </a:extLst>
          </xdr:cNvPr>
          <xdr:cNvSpPr/>
        </xdr:nvSpPr>
        <xdr:spPr>
          <a:xfrm>
            <a:off x="26394047" y="12390666"/>
            <a:ext cx="1559106" cy="1868753"/>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1" name="直線矢印コネクタ 100">
            <a:extLst>
              <a:ext uri="{FF2B5EF4-FFF2-40B4-BE49-F238E27FC236}">
                <a16:creationId xmlns:a16="http://schemas.microsoft.com/office/drawing/2014/main" id="{00000000-0008-0000-0700-000065000000}"/>
              </a:ext>
            </a:extLst>
          </xdr:cNvPr>
          <xdr:cNvCxnSpPr>
            <a:stCxn id="102" idx="0"/>
            <a:endCxn id="100" idx="2"/>
          </xdr:cNvCxnSpPr>
        </xdr:nvCxnSpPr>
        <xdr:spPr>
          <a:xfrm flipH="1" flipV="1">
            <a:off x="27169790" y="14259419"/>
            <a:ext cx="0" cy="340858"/>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6351236" y="14600277"/>
            <a:ext cx="1676254" cy="225363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者あたりに訪問する回数を入力</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事前打ち合わせと報告会に参加する場合、</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回となる。</a:t>
            </a:r>
            <a:endParaRPr lang="ja-JP" altLang="ja-JP" sz="1600">
              <a:effectLst/>
              <a:latin typeface="ＭＳ Ｐ明朝" panose="02020600040205080304" pitchFamily="18" charset="-128"/>
              <a:ea typeface="ＭＳ Ｐ明朝" panose="02020600040205080304" pitchFamily="18" charset="-128"/>
            </a:endParaRPr>
          </a:p>
        </xdr:txBody>
      </xdr:sp>
      <xdr:sp macro="" textlink="">
        <xdr:nvSpPr>
          <xdr:cNvPr id="103" name="左中かっこ 102">
            <a:extLst>
              <a:ext uri="{FF2B5EF4-FFF2-40B4-BE49-F238E27FC236}">
                <a16:creationId xmlns:a16="http://schemas.microsoft.com/office/drawing/2014/main" id="{00000000-0008-0000-0700-000067000000}"/>
              </a:ext>
            </a:extLst>
          </xdr:cNvPr>
          <xdr:cNvSpPr/>
        </xdr:nvSpPr>
        <xdr:spPr>
          <a:xfrm rot="16200000">
            <a:off x="21836498" y="12035276"/>
            <a:ext cx="501782" cy="5025388"/>
          </a:xfrm>
          <a:prstGeom prst="leftBrace">
            <a:avLst>
              <a:gd name="adj1" fmla="val 19426"/>
              <a:gd name="adj2" fmla="val 50000"/>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rot="5400000">
            <a:off x="21974187" y="14346167"/>
            <a:ext cx="248609" cy="127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自動反映</a:t>
            </a:r>
            <a:endParaRPr kumimoji="1" lang="en-US" altLang="ja-JP" sz="1400">
              <a:latin typeface="ＭＳ Ｐ明朝" panose="02020600040205080304" pitchFamily="18" charset="-128"/>
              <a:ea typeface="ＭＳ Ｐ明朝" panose="02020600040205080304" pitchFamily="18" charset="-128"/>
            </a:endParaRPr>
          </a:p>
        </xdr:txBody>
      </xdr:sp>
      <xdr:sp macro="" textlink="">
        <xdr:nvSpPr>
          <xdr:cNvPr id="105" name="左中かっこ 104">
            <a:extLst>
              <a:ext uri="{FF2B5EF4-FFF2-40B4-BE49-F238E27FC236}">
                <a16:creationId xmlns:a16="http://schemas.microsoft.com/office/drawing/2014/main" id="{00000000-0008-0000-0700-000069000000}"/>
              </a:ext>
            </a:extLst>
          </xdr:cNvPr>
          <xdr:cNvSpPr/>
        </xdr:nvSpPr>
        <xdr:spPr>
          <a:xfrm rot="16200000">
            <a:off x="32835017" y="12880686"/>
            <a:ext cx="520832" cy="3357428"/>
          </a:xfrm>
          <a:prstGeom prst="leftBrace">
            <a:avLst>
              <a:gd name="adj1" fmla="val 19426"/>
              <a:gd name="adj2" fmla="val 50000"/>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rot="5400000">
            <a:off x="32970936" y="14346167"/>
            <a:ext cx="248609" cy="127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自動算出</a:t>
            </a:r>
            <a:endParaRPr kumimoji="1" lang="en-US" altLang="ja-JP" sz="1400">
              <a:latin typeface="ＭＳ Ｐ明朝" panose="02020600040205080304" pitchFamily="18" charset="-128"/>
              <a:ea typeface="ＭＳ Ｐ明朝" panose="02020600040205080304" pitchFamily="18" charset="-128"/>
            </a:endParaRPr>
          </a:p>
        </xdr:txBody>
      </xdr:sp>
      <xdr:sp macro="" textlink="">
        <xdr:nvSpPr>
          <xdr:cNvPr id="107" name="四角形: 角を丸くする 106">
            <a:extLst>
              <a:ext uri="{FF2B5EF4-FFF2-40B4-BE49-F238E27FC236}">
                <a16:creationId xmlns:a16="http://schemas.microsoft.com/office/drawing/2014/main" id="{00000000-0008-0000-0700-00006B000000}"/>
              </a:ext>
            </a:extLst>
          </xdr:cNvPr>
          <xdr:cNvSpPr/>
        </xdr:nvSpPr>
        <xdr:spPr>
          <a:xfrm>
            <a:off x="28068269" y="12390666"/>
            <a:ext cx="1589586" cy="1868753"/>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8" name="直線矢印コネクタ 107">
            <a:extLst>
              <a:ext uri="{FF2B5EF4-FFF2-40B4-BE49-F238E27FC236}">
                <a16:creationId xmlns:a16="http://schemas.microsoft.com/office/drawing/2014/main" id="{00000000-0008-0000-0700-00006C000000}"/>
              </a:ext>
            </a:extLst>
          </xdr:cNvPr>
          <xdr:cNvCxnSpPr>
            <a:stCxn id="109" idx="0"/>
            <a:endCxn id="107" idx="2"/>
          </xdr:cNvCxnSpPr>
        </xdr:nvCxnSpPr>
        <xdr:spPr>
          <a:xfrm flipH="1" flipV="1">
            <a:off x="28872587" y="14303234"/>
            <a:ext cx="0" cy="297043"/>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28052400" y="14600277"/>
            <a:ext cx="1678159" cy="224982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訪問</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回あたりの</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従事時間を入力</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事前打ち合わせ、報告会ともに</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時間を想定する場合、</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時間となる。</a:t>
            </a:r>
            <a:endParaRPr lang="ja-JP" altLang="ja-JP" sz="1600">
              <a:effectLst/>
              <a:latin typeface="ＭＳ Ｐ明朝" panose="02020600040205080304" pitchFamily="18" charset="-128"/>
              <a:ea typeface="ＭＳ Ｐ明朝" panose="02020600040205080304" pitchFamily="18" charset="-128"/>
            </a:endParaRPr>
          </a:p>
        </xdr:txBody>
      </xdr:sp>
      <xdr:sp macro="" textlink="">
        <xdr:nvSpPr>
          <xdr:cNvPr id="110" name="四角形: 角を丸くする 109">
            <a:extLst>
              <a:ext uri="{FF2B5EF4-FFF2-40B4-BE49-F238E27FC236}">
                <a16:creationId xmlns:a16="http://schemas.microsoft.com/office/drawing/2014/main" id="{00000000-0008-0000-0700-00006E000000}"/>
              </a:ext>
            </a:extLst>
          </xdr:cNvPr>
          <xdr:cNvSpPr/>
        </xdr:nvSpPr>
        <xdr:spPr>
          <a:xfrm>
            <a:off x="29790389" y="12400191"/>
            <a:ext cx="1591491" cy="1859228"/>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1" name="直線矢印コネクタ 110">
            <a:extLst>
              <a:ext uri="{FF2B5EF4-FFF2-40B4-BE49-F238E27FC236}">
                <a16:creationId xmlns:a16="http://schemas.microsoft.com/office/drawing/2014/main" id="{00000000-0008-0000-0700-00006F000000}"/>
              </a:ext>
            </a:extLst>
          </xdr:cNvPr>
          <xdr:cNvCxnSpPr>
            <a:stCxn id="112" idx="0"/>
            <a:endCxn id="110" idx="2"/>
          </xdr:cNvCxnSpPr>
        </xdr:nvCxnSpPr>
        <xdr:spPr>
          <a:xfrm flipH="1" flipV="1">
            <a:off x="30586135" y="14259419"/>
            <a:ext cx="28418" cy="34657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9770710" y="14605993"/>
            <a:ext cx="1687684" cy="797292"/>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訪問</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回あたりの</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往復旅費を入力</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xdr:txBody>
      </xdr:sp>
    </xdr:grpSp>
    <xdr:clientData/>
  </xdr:twoCellAnchor>
  <xdr:twoCellAnchor editAs="oneCell">
    <xdr:from>
      <xdr:col>11</xdr:col>
      <xdr:colOff>320584</xdr:colOff>
      <xdr:row>47</xdr:row>
      <xdr:rowOff>101238</xdr:rowOff>
    </xdr:from>
    <xdr:to>
      <xdr:col>19</xdr:col>
      <xdr:colOff>53884</xdr:colOff>
      <xdr:row>52</xdr:row>
      <xdr:rowOff>96883</xdr:rowOff>
    </xdr:to>
    <xdr:pic>
      <xdr:nvPicPr>
        <xdr:cNvPr id="117" name="図 116">
          <a:extLst>
            <a:ext uri="{FF2B5EF4-FFF2-40B4-BE49-F238E27FC236}">
              <a16:creationId xmlns:a16="http://schemas.microsoft.com/office/drawing/2014/main" id="{00000000-0008-0000-0700-00007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 t="1633" r="340"/>
        <a:stretch/>
      </xdr:blipFill>
      <xdr:spPr>
        <a:xfrm>
          <a:off x="17832977" y="18334809"/>
          <a:ext cx="16962120" cy="2231299"/>
        </a:xfrm>
        <a:prstGeom prst="rect">
          <a:avLst/>
        </a:prstGeom>
        <a:ln>
          <a:solidFill>
            <a:schemeClr val="tx1">
              <a:lumMod val="75000"/>
              <a:lumOff val="25000"/>
            </a:schemeClr>
          </a:solidFill>
        </a:ln>
      </xdr:spPr>
    </xdr:pic>
    <xdr:clientData/>
  </xdr:twoCellAnchor>
  <xdr:twoCellAnchor>
    <xdr:from>
      <xdr:col>12</xdr:col>
      <xdr:colOff>32492</xdr:colOff>
      <xdr:row>47</xdr:row>
      <xdr:rowOff>135262</xdr:rowOff>
    </xdr:from>
    <xdr:to>
      <xdr:col>12</xdr:col>
      <xdr:colOff>1650273</xdr:colOff>
      <xdr:row>52</xdr:row>
      <xdr:rowOff>58239</xdr:rowOff>
    </xdr:to>
    <xdr:sp macro="" textlink="">
      <xdr:nvSpPr>
        <xdr:cNvPr id="118" name="四角形: 角を丸くする 117">
          <a:extLst>
            <a:ext uri="{FF2B5EF4-FFF2-40B4-BE49-F238E27FC236}">
              <a16:creationId xmlns:a16="http://schemas.microsoft.com/office/drawing/2014/main" id="{00000000-0008-0000-0700-000076000000}"/>
            </a:ext>
          </a:extLst>
        </xdr:cNvPr>
        <xdr:cNvSpPr/>
      </xdr:nvSpPr>
      <xdr:spPr>
        <a:xfrm>
          <a:off x="17871456" y="18368833"/>
          <a:ext cx="1617781" cy="2168156"/>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842335</xdr:colOff>
      <xdr:row>52</xdr:row>
      <xdr:rowOff>54429</xdr:rowOff>
    </xdr:from>
    <xdr:to>
      <xdr:col>12</xdr:col>
      <xdr:colOff>845684</xdr:colOff>
      <xdr:row>53</xdr:row>
      <xdr:rowOff>21587</xdr:rowOff>
    </xdr:to>
    <xdr:cxnSp macro="">
      <xdr:nvCxnSpPr>
        <xdr:cNvPr id="119" name="直線矢印コネクタ 118">
          <a:extLst>
            <a:ext uri="{FF2B5EF4-FFF2-40B4-BE49-F238E27FC236}">
              <a16:creationId xmlns:a16="http://schemas.microsoft.com/office/drawing/2014/main" id="{00000000-0008-0000-0700-000077000000}"/>
            </a:ext>
          </a:extLst>
        </xdr:cNvPr>
        <xdr:cNvCxnSpPr>
          <a:stCxn id="120" idx="0"/>
          <a:endCxn id="118" idx="2"/>
        </xdr:cNvCxnSpPr>
      </xdr:nvCxnSpPr>
      <xdr:spPr>
        <a:xfrm flipH="1" flipV="1">
          <a:off x="18681299" y="20533179"/>
          <a:ext cx="3349" cy="40258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17417</xdr:colOff>
      <xdr:row>53</xdr:row>
      <xdr:rowOff>21587</xdr:rowOff>
    </xdr:from>
    <xdr:to>
      <xdr:col>12</xdr:col>
      <xdr:colOff>1673950</xdr:colOff>
      <xdr:row>58</xdr:row>
      <xdr:rowOff>27215</xdr:rowOff>
    </xdr:to>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17856381" y="20935766"/>
          <a:ext cx="1656533" cy="218277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職員名をプルダウンから選択</a:t>
          </a:r>
          <a:endParaRPr kumimoji="1" lang="en-US" altLang="ja-JP" sz="1400">
            <a:latin typeface="ＭＳ Ｐ明朝" panose="02020600040205080304" pitchFamily="18" charset="-128"/>
            <a:ea typeface="ＭＳ Ｐ明朝" panose="02020600040205080304" pitchFamily="18" charset="-128"/>
          </a:endParaRPr>
        </a:p>
        <a:p>
          <a:endParaRPr kumimoji="1" lang="en-US" altLang="ja-JP" sz="1400">
            <a:latin typeface="ＭＳ Ｐ明朝" panose="02020600040205080304" pitchFamily="18" charset="-128"/>
            <a:ea typeface="ＭＳ Ｐ明朝" panose="02020600040205080304" pitchFamily="18" charset="-128"/>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別添１「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．支援活動体制（１）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①補助事業に従事する担当者名</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」に記入している職員とすること。</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1755320</xdr:colOff>
      <xdr:row>52</xdr:row>
      <xdr:rowOff>133622</xdr:rowOff>
    </xdr:from>
    <xdr:to>
      <xdr:col>12</xdr:col>
      <xdr:colOff>6784518</xdr:colOff>
      <xdr:row>53</xdr:row>
      <xdr:rowOff>182632</xdr:rowOff>
    </xdr:to>
    <xdr:sp macro="" textlink="">
      <xdr:nvSpPr>
        <xdr:cNvPr id="123" name="左中かっこ 122">
          <a:extLst>
            <a:ext uri="{FF2B5EF4-FFF2-40B4-BE49-F238E27FC236}">
              <a16:creationId xmlns:a16="http://schemas.microsoft.com/office/drawing/2014/main" id="{00000000-0008-0000-0700-00007B000000}"/>
            </a:ext>
          </a:extLst>
        </xdr:cNvPr>
        <xdr:cNvSpPr/>
      </xdr:nvSpPr>
      <xdr:spPr>
        <a:xfrm rot="16200000">
          <a:off x="21866663" y="18339993"/>
          <a:ext cx="484439" cy="5029198"/>
        </a:xfrm>
        <a:prstGeom prst="leftBrace">
          <a:avLst>
            <a:gd name="adj1" fmla="val 19426"/>
            <a:gd name="adj2" fmla="val 50000"/>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3638258</xdr:colOff>
      <xdr:row>53</xdr:row>
      <xdr:rowOff>235266</xdr:rowOff>
    </xdr:from>
    <xdr:to>
      <xdr:col>12</xdr:col>
      <xdr:colOff>4893304</xdr:colOff>
      <xdr:row>54</xdr:row>
      <xdr:rowOff>72153</xdr:rowOff>
    </xdr:to>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rot="5400000">
          <a:off x="21968587" y="20658080"/>
          <a:ext cx="272315" cy="1255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自動反映</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17</xdr:col>
      <xdr:colOff>701585</xdr:colOff>
      <xdr:row>52</xdr:row>
      <xdr:rowOff>131995</xdr:rowOff>
    </xdr:from>
    <xdr:to>
      <xdr:col>19</xdr:col>
      <xdr:colOff>54428</xdr:colOff>
      <xdr:row>53</xdr:row>
      <xdr:rowOff>149678</xdr:rowOff>
    </xdr:to>
    <xdr:sp macro="" textlink="">
      <xdr:nvSpPr>
        <xdr:cNvPr id="125" name="左中かっこ 124">
          <a:extLst>
            <a:ext uri="{FF2B5EF4-FFF2-40B4-BE49-F238E27FC236}">
              <a16:creationId xmlns:a16="http://schemas.microsoft.com/office/drawing/2014/main" id="{00000000-0008-0000-0700-00007D000000}"/>
            </a:ext>
          </a:extLst>
        </xdr:cNvPr>
        <xdr:cNvSpPr/>
      </xdr:nvSpPr>
      <xdr:spPr>
        <a:xfrm rot="16200000">
          <a:off x="33747487" y="20004272"/>
          <a:ext cx="453112" cy="1666057"/>
        </a:xfrm>
        <a:prstGeom prst="leftBrace">
          <a:avLst>
            <a:gd name="adj1" fmla="val 19426"/>
            <a:gd name="adj2" fmla="val 50000"/>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917101</xdr:colOff>
      <xdr:row>53</xdr:row>
      <xdr:rowOff>208055</xdr:rowOff>
    </xdr:from>
    <xdr:to>
      <xdr:col>18</xdr:col>
      <xdr:colOff>1011730</xdr:colOff>
      <xdr:row>54</xdr:row>
      <xdr:rowOff>50657</xdr:rowOff>
    </xdr:to>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rot="5400000">
          <a:off x="33843133" y="20635631"/>
          <a:ext cx="278030" cy="1251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自動算出</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12</xdr:col>
      <xdr:colOff>6828172</xdr:colOff>
      <xdr:row>47</xdr:row>
      <xdr:rowOff>131452</xdr:rowOff>
    </xdr:from>
    <xdr:to>
      <xdr:col>12</xdr:col>
      <xdr:colOff>8442143</xdr:colOff>
      <xdr:row>52</xdr:row>
      <xdr:rowOff>54429</xdr:rowOff>
    </xdr:to>
    <xdr:sp macro="" textlink="">
      <xdr:nvSpPr>
        <xdr:cNvPr id="130" name="四角形: 角を丸くする 129">
          <a:extLst>
            <a:ext uri="{FF2B5EF4-FFF2-40B4-BE49-F238E27FC236}">
              <a16:creationId xmlns:a16="http://schemas.microsoft.com/office/drawing/2014/main" id="{00000000-0008-0000-0700-000082000000}"/>
            </a:ext>
          </a:extLst>
        </xdr:cNvPr>
        <xdr:cNvSpPr/>
      </xdr:nvSpPr>
      <xdr:spPr>
        <a:xfrm>
          <a:off x="24667136" y="18365023"/>
          <a:ext cx="1613971" cy="2168156"/>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7631348</xdr:colOff>
      <xdr:row>52</xdr:row>
      <xdr:rowOff>58239</xdr:rowOff>
    </xdr:from>
    <xdr:to>
      <xdr:col>12</xdr:col>
      <xdr:colOff>7636601</xdr:colOff>
      <xdr:row>53</xdr:row>
      <xdr:rowOff>21587</xdr:rowOff>
    </xdr:to>
    <xdr:cxnSp macro="">
      <xdr:nvCxnSpPr>
        <xdr:cNvPr id="131" name="直線矢印コネクタ 130">
          <a:extLst>
            <a:ext uri="{FF2B5EF4-FFF2-40B4-BE49-F238E27FC236}">
              <a16:creationId xmlns:a16="http://schemas.microsoft.com/office/drawing/2014/main" id="{00000000-0008-0000-0700-000083000000}"/>
            </a:ext>
          </a:extLst>
        </xdr:cNvPr>
        <xdr:cNvCxnSpPr>
          <a:stCxn id="132" idx="0"/>
          <a:endCxn id="130" idx="2"/>
        </xdr:cNvCxnSpPr>
      </xdr:nvCxnSpPr>
      <xdr:spPr>
        <a:xfrm flipH="1" flipV="1">
          <a:off x="25470312" y="20536989"/>
          <a:ext cx="5253" cy="39877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6813097</xdr:colOff>
      <xdr:row>53</xdr:row>
      <xdr:rowOff>21587</xdr:rowOff>
    </xdr:from>
    <xdr:to>
      <xdr:col>12</xdr:col>
      <xdr:colOff>8460105</xdr:colOff>
      <xdr:row>55</xdr:row>
      <xdr:rowOff>211999</xdr:rowOff>
    </xdr:to>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652061" y="20935766"/>
          <a:ext cx="1647008" cy="1061269"/>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工数の根拠から</a:t>
          </a:r>
          <a:endParaRPr kumimoji="1" lang="en-US" altLang="ja-JP" sz="1400">
            <a:latin typeface="ＭＳ Ｐ明朝" panose="02020600040205080304" pitchFamily="18" charset="-128"/>
            <a:ea typeface="ＭＳ Ｐ明朝" panose="02020600040205080304" pitchFamily="18" charset="-128"/>
          </a:endParaRPr>
        </a:p>
        <a:p>
          <a:r>
            <a:rPr kumimoji="1" lang="ja-JP" altLang="en-US" sz="1400">
              <a:latin typeface="ＭＳ Ｐ明朝" panose="02020600040205080304" pitchFamily="18" charset="-128"/>
              <a:ea typeface="ＭＳ Ｐ明朝" panose="02020600040205080304" pitchFamily="18" charset="-128"/>
            </a:rPr>
            <a:t>算出した稼働時間を入力</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12</xdr:col>
      <xdr:colOff>8498040</xdr:colOff>
      <xdr:row>47</xdr:row>
      <xdr:rowOff>131452</xdr:rowOff>
    </xdr:from>
    <xdr:to>
      <xdr:col>17</xdr:col>
      <xdr:colOff>598714</xdr:colOff>
      <xdr:row>52</xdr:row>
      <xdr:rowOff>54429</xdr:rowOff>
    </xdr:to>
    <xdr:sp macro="" textlink="">
      <xdr:nvSpPr>
        <xdr:cNvPr id="137" name="四角形: 角を丸くする 136">
          <a:extLst>
            <a:ext uri="{FF2B5EF4-FFF2-40B4-BE49-F238E27FC236}">
              <a16:creationId xmlns:a16="http://schemas.microsoft.com/office/drawing/2014/main" id="{00000000-0008-0000-0700-000089000000}"/>
            </a:ext>
          </a:extLst>
        </xdr:cNvPr>
        <xdr:cNvSpPr/>
      </xdr:nvSpPr>
      <xdr:spPr>
        <a:xfrm>
          <a:off x="26337004" y="18365023"/>
          <a:ext cx="6701139" cy="2168156"/>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248384</xdr:colOff>
      <xdr:row>52</xdr:row>
      <xdr:rowOff>58239</xdr:rowOff>
    </xdr:from>
    <xdr:to>
      <xdr:col>13</xdr:col>
      <xdr:colOff>248384</xdr:colOff>
      <xdr:row>53</xdr:row>
      <xdr:rowOff>17777</xdr:rowOff>
    </xdr:to>
    <xdr:cxnSp macro="">
      <xdr:nvCxnSpPr>
        <xdr:cNvPr id="138" name="直線矢印コネクタ 137">
          <a:extLst>
            <a:ext uri="{FF2B5EF4-FFF2-40B4-BE49-F238E27FC236}">
              <a16:creationId xmlns:a16="http://schemas.microsoft.com/office/drawing/2014/main" id="{00000000-0008-0000-0700-00008A000000}"/>
            </a:ext>
          </a:extLst>
        </xdr:cNvPr>
        <xdr:cNvCxnSpPr>
          <a:stCxn id="139" idx="0"/>
          <a:endCxn id="137" idx="2"/>
        </xdr:cNvCxnSpPr>
      </xdr:nvCxnSpPr>
      <xdr:spPr>
        <a:xfrm flipH="1" flipV="1">
          <a:off x="29694241" y="20536989"/>
          <a:ext cx="0" cy="39496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8518072</xdr:colOff>
      <xdr:row>53</xdr:row>
      <xdr:rowOff>17777</xdr:rowOff>
    </xdr:from>
    <xdr:to>
      <xdr:col>17</xdr:col>
      <xdr:colOff>710993</xdr:colOff>
      <xdr:row>55</xdr:row>
      <xdr:rowOff>208189</xdr:rowOff>
    </xdr:to>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357036" y="20931956"/>
          <a:ext cx="6793386" cy="1061269"/>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月ごとの事業運営に要する時間から、事業期間中の稼働時間を算出</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100851</xdr:rowOff>
    </xdr:from>
    <xdr:to>
      <xdr:col>6</xdr:col>
      <xdr:colOff>11206</xdr:colOff>
      <xdr:row>0</xdr:row>
      <xdr:rowOff>767880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71450" y="97041"/>
          <a:ext cx="9061861" cy="672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clientData fPrintsWithSheet="0"/>
  </xdr:twoCellAnchor>
  <xdr:twoCellAnchor>
    <xdr:from>
      <xdr:col>1</xdr:col>
      <xdr:colOff>28304</xdr:colOff>
      <xdr:row>0</xdr:row>
      <xdr:rowOff>219075</xdr:rowOff>
    </xdr:from>
    <xdr:to>
      <xdr:col>2</xdr:col>
      <xdr:colOff>662941</xdr:colOff>
      <xdr:row>0</xdr:row>
      <xdr:rowOff>637045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97849" y="217170"/>
          <a:ext cx="973727" cy="41797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b="1">
              <a:solidFill>
                <a:sysClr val="windowText" lastClr="000000"/>
              </a:solidFill>
            </a:rPr>
            <a:t>水色</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587375</xdr:colOff>
      <xdr:row>0</xdr:row>
      <xdr:rowOff>65764</xdr:rowOff>
    </xdr:from>
    <xdr:to>
      <xdr:col>7</xdr:col>
      <xdr:colOff>1454726</xdr:colOff>
      <xdr:row>0</xdr:row>
      <xdr:rowOff>559870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842434" y="65764"/>
          <a:ext cx="7088857" cy="494106"/>
          <a:chOff x="9386454" y="5784270"/>
          <a:chExt cx="66532700" cy="588819"/>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386454" y="5784270"/>
            <a:ext cx="66532700"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611590" y="5836229"/>
            <a:ext cx="10127775"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47242</xdr:colOff>
      <xdr:row>0</xdr:row>
      <xdr:rowOff>136074</xdr:rowOff>
    </xdr:from>
    <xdr:to>
      <xdr:col>8</xdr:col>
      <xdr:colOff>1088571</xdr:colOff>
      <xdr:row>0</xdr:row>
      <xdr:rowOff>585109</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312162" y="136074"/>
          <a:ext cx="8638469" cy="449035"/>
          <a:chOff x="9014455" y="5819959"/>
          <a:chExt cx="15702394" cy="588819"/>
        </a:xfrm>
      </xdr:grpSpPr>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014455" y="5819959"/>
            <a:ext cx="1570239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239593" y="5871915"/>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twoCellAnchor>
    <xdr:from>
      <xdr:col>12</xdr:col>
      <xdr:colOff>536386</xdr:colOff>
      <xdr:row>26</xdr:row>
      <xdr:rowOff>943</xdr:rowOff>
    </xdr:from>
    <xdr:to>
      <xdr:col>17</xdr:col>
      <xdr:colOff>419824</xdr:colOff>
      <xdr:row>33</xdr:row>
      <xdr:rowOff>489250</xdr:rowOff>
    </xdr:to>
    <xdr:sp macro="" textlink="" fLocksText="0">
      <xdr:nvSpPr>
        <xdr:cNvPr id="5" name="正方形/長方形 4">
          <a:extLst>
            <a:ext uri="{FF2B5EF4-FFF2-40B4-BE49-F238E27FC236}">
              <a16:creationId xmlns:a16="http://schemas.microsoft.com/office/drawing/2014/main" id="{00000000-0008-0000-0A00-000005000000}"/>
            </a:ext>
          </a:extLst>
        </xdr:cNvPr>
        <xdr:cNvSpPr/>
      </xdr:nvSpPr>
      <xdr:spPr>
        <a:xfrm>
          <a:off x="12616327" y="10803414"/>
          <a:ext cx="2909026" cy="4018160"/>
        </a:xfrm>
        <a:prstGeom prst="rect">
          <a:avLst/>
        </a:prstGeom>
        <a:solidFill>
          <a:srgbClr val="FFFFCC"/>
        </a:solidFill>
        <a:ln>
          <a:solidFill>
            <a:srgbClr val="FFFF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b="1" u="sng">
              <a:solidFill>
                <a:sysClr val="windowText" lastClr="000000"/>
              </a:solidFill>
            </a:rPr>
            <a:t>業種区分</a:t>
          </a:r>
        </a:p>
        <a:p>
          <a:pPr algn="l"/>
          <a:r>
            <a:rPr kumimoji="1" lang="ja-JP" altLang="en-US" sz="1200"/>
            <a:t>農業</a:t>
          </a:r>
          <a:r>
            <a:rPr kumimoji="1" lang="en-US" altLang="ja-JP" sz="1200"/>
            <a:t>､</a:t>
          </a:r>
          <a:r>
            <a:rPr kumimoji="1" lang="ja-JP" altLang="en-US" sz="1200"/>
            <a:t>林業</a:t>
          </a:r>
        </a:p>
        <a:p>
          <a:pPr algn="l"/>
          <a:r>
            <a:rPr kumimoji="1" lang="ja-JP" altLang="en-US" sz="1200"/>
            <a:t>漁業</a:t>
          </a:r>
        </a:p>
        <a:p>
          <a:pPr algn="l"/>
          <a:r>
            <a:rPr kumimoji="1" lang="ja-JP" altLang="en-US" sz="1200"/>
            <a:t>鉱業、採石業、砂利採取業</a:t>
          </a:r>
        </a:p>
        <a:p>
          <a:pPr algn="l"/>
          <a:r>
            <a:rPr kumimoji="1" lang="ja-JP" altLang="en-US" sz="1200"/>
            <a:t>建設業</a:t>
          </a:r>
        </a:p>
        <a:p>
          <a:pPr algn="l"/>
          <a:r>
            <a:rPr kumimoji="1" lang="ja-JP" altLang="en-US" sz="1200"/>
            <a:t>製造業</a:t>
          </a:r>
        </a:p>
        <a:p>
          <a:pPr algn="l"/>
          <a:r>
            <a:rPr kumimoji="1" lang="ja-JP" altLang="en-US" sz="1200"/>
            <a:t>電気･ガス･熱供給･水道業</a:t>
          </a:r>
        </a:p>
        <a:p>
          <a:pPr algn="l"/>
          <a:r>
            <a:rPr kumimoji="1" lang="ja-JP" altLang="en-US" sz="1200"/>
            <a:t>情報通信業</a:t>
          </a:r>
        </a:p>
        <a:p>
          <a:pPr algn="l"/>
          <a:r>
            <a:rPr kumimoji="1" lang="ja-JP" altLang="en-US" sz="1200"/>
            <a:t>運輸業</a:t>
          </a:r>
          <a:r>
            <a:rPr kumimoji="1" lang="en-US" altLang="ja-JP" sz="1200"/>
            <a:t>､</a:t>
          </a:r>
          <a:r>
            <a:rPr kumimoji="1" lang="ja-JP" altLang="en-US" sz="1200"/>
            <a:t>郵便業</a:t>
          </a:r>
        </a:p>
        <a:p>
          <a:pPr algn="l"/>
          <a:r>
            <a:rPr kumimoji="1" lang="ja-JP" altLang="en-US" sz="1200"/>
            <a:t>卸売業</a:t>
          </a:r>
          <a:r>
            <a:rPr kumimoji="1" lang="en-US" altLang="ja-JP" sz="1200"/>
            <a:t>､</a:t>
          </a:r>
          <a:r>
            <a:rPr kumimoji="1" lang="ja-JP" altLang="en-US" sz="1200"/>
            <a:t>小売業</a:t>
          </a:r>
        </a:p>
        <a:p>
          <a:pPr algn="l"/>
          <a:r>
            <a:rPr kumimoji="1" lang="ja-JP" altLang="en-US" sz="1200"/>
            <a:t>金融業</a:t>
          </a:r>
          <a:r>
            <a:rPr kumimoji="1" lang="en-US" altLang="ja-JP" sz="1200"/>
            <a:t>､</a:t>
          </a:r>
          <a:r>
            <a:rPr kumimoji="1" lang="ja-JP" altLang="en-US" sz="1200"/>
            <a:t>保険業</a:t>
          </a:r>
        </a:p>
        <a:p>
          <a:pPr algn="l"/>
          <a:r>
            <a:rPr kumimoji="1" lang="ja-JP" altLang="en-US" sz="1200"/>
            <a:t>不動産業</a:t>
          </a:r>
          <a:r>
            <a:rPr kumimoji="1" lang="en-US" altLang="ja-JP" sz="1200"/>
            <a:t>､</a:t>
          </a:r>
          <a:r>
            <a:rPr kumimoji="1" lang="ja-JP" altLang="en-US" sz="1200"/>
            <a:t>物品賃貸業</a:t>
          </a:r>
        </a:p>
        <a:p>
          <a:pPr algn="l"/>
          <a:r>
            <a:rPr kumimoji="1" lang="ja-JP" altLang="en-US" sz="1200"/>
            <a:t>学術研究</a:t>
          </a:r>
          <a:r>
            <a:rPr kumimoji="1" lang="en-US" altLang="ja-JP" sz="1200"/>
            <a:t>､</a:t>
          </a:r>
          <a:r>
            <a:rPr kumimoji="1" lang="ja-JP" altLang="en-US" sz="1200"/>
            <a:t>専門･技術サービス業</a:t>
          </a:r>
        </a:p>
        <a:p>
          <a:pPr algn="l"/>
          <a:r>
            <a:rPr kumimoji="1" lang="ja-JP" altLang="en-US" sz="1200"/>
            <a:t>宿泊業</a:t>
          </a:r>
          <a:r>
            <a:rPr kumimoji="1" lang="en-US" altLang="ja-JP" sz="1200"/>
            <a:t>､</a:t>
          </a:r>
          <a:r>
            <a:rPr kumimoji="1" lang="ja-JP" altLang="en-US" sz="1200"/>
            <a:t>飲食サービス業</a:t>
          </a:r>
        </a:p>
        <a:p>
          <a:pPr algn="l"/>
          <a:r>
            <a:rPr kumimoji="1" lang="ja-JP" altLang="en-US" sz="1200"/>
            <a:t>生活関連サービス業</a:t>
          </a:r>
          <a:r>
            <a:rPr kumimoji="1" lang="en-US" altLang="ja-JP" sz="1200"/>
            <a:t>､</a:t>
          </a:r>
          <a:r>
            <a:rPr kumimoji="1" lang="ja-JP" altLang="en-US" sz="1200"/>
            <a:t>娯楽業</a:t>
          </a:r>
        </a:p>
        <a:p>
          <a:pPr algn="l"/>
          <a:r>
            <a:rPr kumimoji="1" lang="ja-JP" altLang="en-US" sz="1200"/>
            <a:t>教育</a:t>
          </a:r>
          <a:r>
            <a:rPr kumimoji="1" lang="en-US" altLang="ja-JP" sz="1200"/>
            <a:t>､</a:t>
          </a:r>
          <a:r>
            <a:rPr kumimoji="1" lang="ja-JP" altLang="en-US" sz="1200"/>
            <a:t>学習支援業</a:t>
          </a:r>
        </a:p>
        <a:p>
          <a:pPr algn="l"/>
          <a:r>
            <a:rPr kumimoji="1" lang="ja-JP" altLang="en-US" sz="1200"/>
            <a:t>医療</a:t>
          </a:r>
          <a:r>
            <a:rPr kumimoji="1" lang="en-US" altLang="ja-JP" sz="1200"/>
            <a:t>､</a:t>
          </a:r>
          <a:r>
            <a:rPr kumimoji="1" lang="ja-JP" altLang="en-US" sz="1200"/>
            <a:t>福祉</a:t>
          </a:r>
        </a:p>
        <a:p>
          <a:pPr algn="l"/>
          <a:r>
            <a:rPr kumimoji="1" lang="ja-JP" altLang="en-US" sz="1200"/>
            <a:t>複合サービス事業</a:t>
          </a:r>
        </a:p>
        <a:p>
          <a:pPr algn="l"/>
          <a:r>
            <a:rPr kumimoji="1" lang="ja-JP" altLang="en-US" sz="1200"/>
            <a:t>サービス業</a:t>
          </a:r>
          <a:r>
            <a:rPr kumimoji="1" lang="en-US" altLang="ja-JP" sz="1200"/>
            <a:t>(</a:t>
          </a:r>
          <a:r>
            <a:rPr kumimoji="1" lang="ja-JP" altLang="en-US" sz="1200"/>
            <a:t>他に分類されないもの</a:t>
          </a:r>
          <a:r>
            <a:rPr kumimoji="1" lang="en-US" altLang="ja-JP" sz="1200"/>
            <a:t>)</a:t>
          </a:r>
          <a:endParaRPr kumimoji="1" lang="ja-JP" altLang="en-US" sz="1200"/>
        </a:p>
      </xdr:txBody>
    </xdr:sp>
    <xdr:clientData fLocksWithSheet="0" fPrintsWithSheet="0"/>
  </xdr:twoCellAnchor>
  <xdr:twoCellAnchor>
    <xdr:from>
      <xdr:col>12</xdr:col>
      <xdr:colOff>97700</xdr:colOff>
      <xdr:row>13</xdr:row>
      <xdr:rowOff>480060</xdr:rowOff>
    </xdr:from>
    <xdr:to>
      <xdr:col>20</xdr:col>
      <xdr:colOff>18779</xdr:colOff>
      <xdr:row>20</xdr:row>
      <xdr:rowOff>462644</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12167236" y="4739096"/>
          <a:ext cx="4819650" cy="3506834"/>
        </a:xfrm>
        <a:prstGeom prst="rect">
          <a:avLst/>
        </a:prstGeom>
        <a:solidFill>
          <a:srgbClr val="FFFFCC"/>
        </a:solidFill>
        <a:ln>
          <a:solidFill>
            <a:srgbClr val="FFFFCC"/>
          </a:solidFill>
          <a:headEnd/>
          <a:tailEnd/>
        </a:ln>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dk1"/>
              </a:solidFill>
              <a:latin typeface="+mn-lt"/>
              <a:ea typeface="+mn-ea"/>
              <a:cs typeface="+mn-cs"/>
            </a:defRPr>
          </a:lvl1pPr>
          <a:lvl2pPr marL="477838" indent="-20638" algn="l" defTabSz="957263" rtl="0" fontAlgn="base">
            <a:spcBef>
              <a:spcPct val="0"/>
            </a:spcBef>
            <a:spcAft>
              <a:spcPct val="0"/>
            </a:spcAft>
            <a:defRPr kumimoji="1" sz="1900" kern="1200">
              <a:solidFill>
                <a:schemeClr val="dk1"/>
              </a:solidFill>
              <a:latin typeface="+mn-lt"/>
              <a:ea typeface="+mn-ea"/>
              <a:cs typeface="+mn-cs"/>
            </a:defRPr>
          </a:lvl2pPr>
          <a:lvl3pPr marL="957263" indent="-42863" algn="l" defTabSz="957263" rtl="0" fontAlgn="base">
            <a:spcBef>
              <a:spcPct val="0"/>
            </a:spcBef>
            <a:spcAft>
              <a:spcPct val="0"/>
            </a:spcAft>
            <a:defRPr kumimoji="1" sz="1900" kern="1200">
              <a:solidFill>
                <a:schemeClr val="dk1"/>
              </a:solidFill>
              <a:latin typeface="+mn-lt"/>
              <a:ea typeface="+mn-ea"/>
              <a:cs typeface="+mn-cs"/>
            </a:defRPr>
          </a:lvl3pPr>
          <a:lvl4pPr marL="1436688" indent="-65088" algn="l" defTabSz="957263" rtl="0" fontAlgn="base">
            <a:spcBef>
              <a:spcPct val="0"/>
            </a:spcBef>
            <a:spcAft>
              <a:spcPct val="0"/>
            </a:spcAft>
            <a:defRPr kumimoji="1" sz="1900" kern="1200">
              <a:solidFill>
                <a:schemeClr val="dk1"/>
              </a:solidFill>
              <a:latin typeface="+mn-lt"/>
              <a:ea typeface="+mn-ea"/>
              <a:cs typeface="+mn-cs"/>
            </a:defRPr>
          </a:lvl4pPr>
          <a:lvl5pPr marL="1914525" indent="-85725" algn="l" defTabSz="957263"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原則として、下表の各区分において、Ａ若しくはＢのいずれかの条件に</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該当する法人・個人事業主、又は年間のエネルギー使用量（原油換算値）が１，５００ｋ</a:t>
          </a:r>
          <a:r>
            <a:rPr lang="en-US" altLang="ja-JP" sz="1200">
              <a:solidFill>
                <a:schemeClr val="tx1"/>
              </a:solidFill>
              <a:latin typeface="ＭＳ Ｐ明朝" panose="02020600040205080304" pitchFamily="18" charset="-128"/>
              <a:ea typeface="ＭＳ Ｐ明朝" panose="02020600040205080304" pitchFamily="18" charset="-128"/>
            </a:rPr>
            <a:t>L</a:t>
          </a:r>
          <a:r>
            <a:rPr lang="ja-JP" altLang="en-US" sz="1200">
              <a:solidFill>
                <a:schemeClr val="tx1"/>
              </a:solidFill>
              <a:latin typeface="ＭＳ Ｐ明朝" panose="02020600040205080304" pitchFamily="18" charset="-128"/>
              <a:ea typeface="ＭＳ Ｐ明朝" panose="02020600040205080304" pitchFamily="18" charset="-128"/>
            </a:rPr>
            <a:t>未満の事業所であること。</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ja-JP" altLang="en-US"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12</xdr:col>
      <xdr:colOff>249555</xdr:colOff>
      <xdr:row>16</xdr:row>
      <xdr:rowOff>101990</xdr:rowOff>
    </xdr:from>
    <xdr:to>
      <xdr:col>19</xdr:col>
      <xdr:colOff>552292</xdr:colOff>
      <xdr:row>20</xdr:row>
      <xdr:rowOff>174380</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12228643" y="5424784"/>
          <a:ext cx="4542371" cy="20786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87631</xdr:colOff>
      <xdr:row>0</xdr:row>
      <xdr:rowOff>131435</xdr:rowOff>
    </xdr:from>
    <xdr:to>
      <xdr:col>5</xdr:col>
      <xdr:colOff>342900</xdr:colOff>
      <xdr:row>2</xdr:row>
      <xdr:rowOff>102870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697356" y="131435"/>
          <a:ext cx="4112894" cy="2762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2</xdr:col>
      <xdr:colOff>213122</xdr:colOff>
      <xdr:row>0</xdr:row>
      <xdr:rowOff>114300</xdr:rowOff>
    </xdr:from>
    <xdr:to>
      <xdr:col>2</xdr:col>
      <xdr:colOff>714375</xdr:colOff>
      <xdr:row>2</xdr:row>
      <xdr:rowOff>89882</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003822" y="114300"/>
          <a:ext cx="501253"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oneCellAnchor>
    <xdr:from>
      <xdr:col>1</xdr:col>
      <xdr:colOff>391743</xdr:colOff>
      <xdr:row>16</xdr:row>
      <xdr:rowOff>49944</xdr:rowOff>
    </xdr:from>
    <xdr:ext cx="391884" cy="239415"/>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53668" y="2621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16</xdr:row>
          <xdr:rowOff>45720</xdr:rowOff>
        </xdr:from>
        <xdr:to>
          <xdr:col>1</xdr:col>
          <xdr:colOff>769620</xdr:colOff>
          <xdr:row>17</xdr:row>
          <xdr:rowOff>99060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B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16</xdr:row>
          <xdr:rowOff>45720</xdr:rowOff>
        </xdr:from>
        <xdr:to>
          <xdr:col>1</xdr:col>
          <xdr:colOff>1470660</xdr:colOff>
          <xdr:row>17</xdr:row>
          <xdr:rowOff>99060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B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16</xdr:row>
      <xdr:rowOff>49944</xdr:rowOff>
    </xdr:from>
    <xdr:ext cx="505056" cy="239415"/>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1239468" y="2621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146</xdr:row>
      <xdr:rowOff>49944</xdr:rowOff>
    </xdr:from>
    <xdr:ext cx="391884" cy="239415"/>
    <xdr:sp macro="" textlink="">
      <xdr:nvSpPr>
        <xdr:cNvPr id="37" name="テキスト ボックス 36">
          <a:extLst>
            <a:ext uri="{FF2B5EF4-FFF2-40B4-BE49-F238E27FC236}">
              <a16:creationId xmlns:a16="http://schemas.microsoft.com/office/drawing/2014/main" id="{00000000-0008-0000-0B00-000025000000}"/>
            </a:ext>
          </a:extLst>
        </xdr:cNvPr>
        <xdr:cNvSpPr txBox="1"/>
      </xdr:nvSpPr>
      <xdr:spPr>
        <a:xfrm>
          <a:off x="553668" y="26788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146</xdr:row>
          <xdr:rowOff>45720</xdr:rowOff>
        </xdr:from>
        <xdr:to>
          <xdr:col>1</xdr:col>
          <xdr:colOff>769620</xdr:colOff>
          <xdr:row>147</xdr:row>
          <xdr:rowOff>99060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B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146</xdr:row>
          <xdr:rowOff>45720</xdr:rowOff>
        </xdr:from>
        <xdr:to>
          <xdr:col>1</xdr:col>
          <xdr:colOff>1470660</xdr:colOff>
          <xdr:row>147</xdr:row>
          <xdr:rowOff>99060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B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146</xdr:row>
      <xdr:rowOff>49944</xdr:rowOff>
    </xdr:from>
    <xdr:ext cx="505056" cy="239415"/>
    <xdr:sp macro="" textlink="">
      <xdr:nvSpPr>
        <xdr:cNvPr id="40" name="テキスト ボックス 39">
          <a:extLst>
            <a:ext uri="{FF2B5EF4-FFF2-40B4-BE49-F238E27FC236}">
              <a16:creationId xmlns:a16="http://schemas.microsoft.com/office/drawing/2014/main" id="{00000000-0008-0000-0B00-000028000000}"/>
            </a:ext>
          </a:extLst>
        </xdr:cNvPr>
        <xdr:cNvSpPr txBox="1"/>
      </xdr:nvSpPr>
      <xdr:spPr>
        <a:xfrm>
          <a:off x="1239468" y="26788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280</xdr:row>
      <xdr:rowOff>49944</xdr:rowOff>
    </xdr:from>
    <xdr:ext cx="391884" cy="239415"/>
    <xdr:sp macro="" textlink="">
      <xdr:nvSpPr>
        <xdr:cNvPr id="41" name="テキスト ボックス 40">
          <a:extLst>
            <a:ext uri="{FF2B5EF4-FFF2-40B4-BE49-F238E27FC236}">
              <a16:creationId xmlns:a16="http://schemas.microsoft.com/office/drawing/2014/main" id="{00000000-0008-0000-0B00-000029000000}"/>
            </a:ext>
          </a:extLst>
        </xdr:cNvPr>
        <xdr:cNvSpPr txBox="1"/>
      </xdr:nvSpPr>
      <xdr:spPr>
        <a:xfrm>
          <a:off x="553668" y="207953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280</xdr:row>
          <xdr:rowOff>45720</xdr:rowOff>
        </xdr:from>
        <xdr:to>
          <xdr:col>1</xdr:col>
          <xdr:colOff>769620</xdr:colOff>
          <xdr:row>281</xdr:row>
          <xdr:rowOff>99060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B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280</xdr:row>
          <xdr:rowOff>45720</xdr:rowOff>
        </xdr:from>
        <xdr:to>
          <xdr:col>1</xdr:col>
          <xdr:colOff>1470660</xdr:colOff>
          <xdr:row>281</xdr:row>
          <xdr:rowOff>99060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B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280</xdr:row>
      <xdr:rowOff>49944</xdr:rowOff>
    </xdr:from>
    <xdr:ext cx="505056" cy="239415"/>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1239468" y="207953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xdr:row>
      <xdr:rowOff>49944</xdr:rowOff>
    </xdr:from>
    <xdr:ext cx="391884" cy="239415"/>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553668" y="30979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12</xdr:row>
          <xdr:rowOff>45720</xdr:rowOff>
        </xdr:from>
        <xdr:to>
          <xdr:col>1</xdr:col>
          <xdr:colOff>769620</xdr:colOff>
          <xdr:row>13</xdr:row>
          <xdr:rowOff>99060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B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12</xdr:row>
          <xdr:rowOff>45720</xdr:rowOff>
        </xdr:from>
        <xdr:to>
          <xdr:col>1</xdr:col>
          <xdr:colOff>1470660</xdr:colOff>
          <xdr:row>13</xdr:row>
          <xdr:rowOff>99060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B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xdr:row>
      <xdr:rowOff>49944</xdr:rowOff>
    </xdr:from>
    <xdr:ext cx="505056" cy="239415"/>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239468" y="30979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150</xdr:row>
      <xdr:rowOff>49944</xdr:rowOff>
    </xdr:from>
    <xdr:ext cx="391884" cy="239415"/>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553668" y="3345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150</xdr:row>
          <xdr:rowOff>45720</xdr:rowOff>
        </xdr:from>
        <xdr:to>
          <xdr:col>1</xdr:col>
          <xdr:colOff>769620</xdr:colOff>
          <xdr:row>151</xdr:row>
          <xdr:rowOff>99060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B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150</xdr:row>
          <xdr:rowOff>45720</xdr:rowOff>
        </xdr:from>
        <xdr:to>
          <xdr:col>1</xdr:col>
          <xdr:colOff>1470660</xdr:colOff>
          <xdr:row>151</xdr:row>
          <xdr:rowOff>99060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B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150</xdr:row>
      <xdr:rowOff>49944</xdr:rowOff>
    </xdr:from>
    <xdr:ext cx="505056" cy="239415"/>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39468" y="3345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284</xdr:row>
      <xdr:rowOff>49944</xdr:rowOff>
    </xdr:from>
    <xdr:ext cx="391884" cy="239415"/>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553668" y="221288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284</xdr:row>
          <xdr:rowOff>45720</xdr:rowOff>
        </xdr:from>
        <xdr:to>
          <xdr:col>1</xdr:col>
          <xdr:colOff>769620</xdr:colOff>
          <xdr:row>285</xdr:row>
          <xdr:rowOff>99060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B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284</xdr:row>
          <xdr:rowOff>45720</xdr:rowOff>
        </xdr:from>
        <xdr:to>
          <xdr:col>1</xdr:col>
          <xdr:colOff>1470660</xdr:colOff>
          <xdr:row>285</xdr:row>
          <xdr:rowOff>99060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B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284</xdr:row>
      <xdr:rowOff>49944</xdr:rowOff>
    </xdr:from>
    <xdr:ext cx="505056" cy="239415"/>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1239468" y="221288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8" tint="0.39997558519241921"/>
  </sheetPr>
  <dimension ref="B1:J120"/>
  <sheetViews>
    <sheetView showGridLines="0" tabSelected="1" zoomScale="70" zoomScaleNormal="70" zoomScaleSheetLayoutView="55" workbookViewId="0"/>
  </sheetViews>
  <sheetFormatPr defaultColWidth="9" defaultRowHeight="12" x14ac:dyDescent="0.2"/>
  <cols>
    <col min="1" max="1" width="3.109375" style="4" customWidth="1"/>
    <col min="2" max="2" width="6.77734375" style="4" customWidth="1"/>
    <col min="3" max="3" width="81.44140625" style="4" customWidth="1"/>
    <col min="4" max="6" width="19.77734375" style="4" customWidth="1"/>
    <col min="7" max="8" width="15.109375" style="4" customWidth="1"/>
    <col min="9" max="9" width="4" style="4" customWidth="1"/>
    <col min="10" max="10" width="72" style="4" customWidth="1"/>
    <col min="11" max="16384" width="9" style="4"/>
  </cols>
  <sheetData>
    <row r="1" spans="2:8" ht="87" customHeight="1" x14ac:dyDescent="0.2"/>
    <row r="2" spans="2:8" x14ac:dyDescent="0.2">
      <c r="G2" s="603"/>
    </row>
    <row r="3" spans="2:8" ht="23.4" x14ac:dyDescent="0.15">
      <c r="B3" s="5" t="s">
        <v>47</v>
      </c>
      <c r="E3" s="6"/>
      <c r="F3" s="6"/>
      <c r="G3" s="603"/>
      <c r="H3" s="6"/>
    </row>
    <row r="4" spans="2:8" ht="57.75" customHeight="1" x14ac:dyDescent="0.2">
      <c r="B4" s="5"/>
      <c r="D4" s="611" t="s">
        <v>74</v>
      </c>
      <c r="E4" s="612"/>
      <c r="F4" s="30" t="s">
        <v>72</v>
      </c>
      <c r="G4" s="613"/>
      <c r="H4" s="614"/>
    </row>
    <row r="5" spans="2:8" ht="57.75" customHeight="1" x14ac:dyDescent="0.2">
      <c r="B5" s="5"/>
      <c r="D5" s="607" t="s">
        <v>73</v>
      </c>
      <c r="E5" s="608"/>
      <c r="F5" s="609"/>
      <c r="G5" s="609"/>
      <c r="H5" s="610"/>
    </row>
    <row r="6" spans="2:8" ht="13.5" customHeight="1" thickBot="1" x14ac:dyDescent="0.2">
      <c r="B6" s="5"/>
      <c r="E6" s="6"/>
      <c r="F6" s="29"/>
      <c r="G6" s="7"/>
    </row>
    <row r="7" spans="2:8" ht="54" customHeight="1" thickBot="1" x14ac:dyDescent="0.25">
      <c r="B7" s="615" t="s">
        <v>199</v>
      </c>
      <c r="C7" s="616"/>
      <c r="D7" s="604">
        <f>'補助事業概要説明書(別添１)１～２'!$E$6</f>
        <v>0</v>
      </c>
      <c r="E7" s="605"/>
      <c r="F7" s="605"/>
      <c r="G7" s="605"/>
      <c r="H7" s="606"/>
    </row>
    <row r="8" spans="2:8" ht="13.5" customHeight="1" thickBot="1" x14ac:dyDescent="0.25">
      <c r="C8" s="8"/>
      <c r="D8" s="8"/>
      <c r="E8" s="8"/>
      <c r="F8" s="8"/>
      <c r="G8" s="8"/>
      <c r="H8" s="8"/>
    </row>
    <row r="9" spans="2:8" ht="74.25" customHeight="1" thickBot="1" x14ac:dyDescent="0.25">
      <c r="B9" s="618" t="s">
        <v>490</v>
      </c>
      <c r="C9" s="619"/>
      <c r="D9" s="619"/>
      <c r="E9" s="619"/>
      <c r="F9" s="619"/>
      <c r="G9" s="619"/>
      <c r="H9" s="620"/>
    </row>
    <row r="10" spans="2:8" ht="13.5" customHeight="1" x14ac:dyDescent="0.2">
      <c r="C10" s="403"/>
      <c r="D10" s="403"/>
      <c r="E10" s="403"/>
      <c r="F10" s="403"/>
      <c r="G10" s="403"/>
      <c r="H10" s="403"/>
    </row>
    <row r="11" spans="2:8" ht="34.5" customHeight="1" x14ac:dyDescent="0.35">
      <c r="B11" s="32" t="s">
        <v>48</v>
      </c>
      <c r="E11" s="56"/>
      <c r="F11" s="8"/>
      <c r="G11" s="154"/>
      <c r="H11" s="154"/>
    </row>
    <row r="12" spans="2:8" ht="9.75" customHeight="1" x14ac:dyDescent="0.35">
      <c r="B12" s="32"/>
      <c r="E12" s="56"/>
      <c r="F12" s="8"/>
      <c r="G12" s="154"/>
      <c r="H12" s="154"/>
    </row>
    <row r="13" spans="2:8" ht="51" customHeight="1" x14ac:dyDescent="0.2">
      <c r="C13" s="617" t="s">
        <v>491</v>
      </c>
      <c r="D13" s="617"/>
      <c r="E13" s="617"/>
      <c r="F13" s="617"/>
      <c r="G13" s="617"/>
      <c r="H13" s="617"/>
    </row>
    <row r="14" spans="2:8" ht="12" customHeight="1" x14ac:dyDescent="0.2">
      <c r="C14" s="617" t="s">
        <v>76</v>
      </c>
      <c r="D14" s="617"/>
      <c r="E14" s="617"/>
      <c r="F14" s="617"/>
      <c r="G14" s="617"/>
      <c r="H14" s="617"/>
    </row>
    <row r="15" spans="2:8" ht="23.4" x14ac:dyDescent="0.2">
      <c r="C15" s="617" t="s">
        <v>77</v>
      </c>
      <c r="D15" s="617"/>
      <c r="E15" s="617"/>
      <c r="F15" s="617"/>
      <c r="G15" s="617"/>
      <c r="H15" s="617"/>
    </row>
    <row r="16" spans="2:8" ht="12" customHeight="1" x14ac:dyDescent="0.2">
      <c r="C16" s="548"/>
      <c r="D16" s="548"/>
      <c r="E16" s="548"/>
      <c r="F16" s="548"/>
      <c r="G16" s="548"/>
      <c r="H16" s="548"/>
    </row>
    <row r="17" spans="2:10" ht="50.25" customHeight="1" x14ac:dyDescent="0.2">
      <c r="C17" s="617" t="s">
        <v>494</v>
      </c>
      <c r="D17" s="617"/>
      <c r="E17" s="617"/>
      <c r="F17" s="617"/>
      <c r="G17" s="617"/>
      <c r="H17" s="617"/>
    </row>
    <row r="18" spans="2:10" ht="12" customHeight="1" x14ac:dyDescent="0.2">
      <c r="C18" s="403"/>
      <c r="D18" s="403"/>
      <c r="E18" s="403"/>
      <c r="F18" s="403"/>
      <c r="G18" s="403"/>
      <c r="H18" s="403"/>
    </row>
    <row r="19" spans="2:10" ht="50.25" customHeight="1" x14ac:dyDescent="0.2">
      <c r="C19" s="617" t="s">
        <v>492</v>
      </c>
      <c r="D19" s="617"/>
      <c r="E19" s="617"/>
      <c r="F19" s="617"/>
      <c r="G19" s="617"/>
      <c r="H19" s="617"/>
    </row>
    <row r="20" spans="2:10" ht="12" customHeight="1" x14ac:dyDescent="0.2">
      <c r="B20" s="9"/>
    </row>
    <row r="21" spans="2:10" ht="30.75" customHeight="1" x14ac:dyDescent="0.2">
      <c r="B21" s="596" t="s">
        <v>49</v>
      </c>
      <c r="C21" s="597"/>
      <c r="D21" s="596" t="s">
        <v>50</v>
      </c>
      <c r="E21" s="597"/>
      <c r="G21" s="154"/>
      <c r="H21" s="10"/>
    </row>
    <row r="22" spans="2:10" ht="30.75" customHeight="1" x14ac:dyDescent="0.2">
      <c r="B22" s="598" t="s">
        <v>51</v>
      </c>
      <c r="C22" s="598" t="s">
        <v>52</v>
      </c>
      <c r="D22" s="596" t="s">
        <v>53</v>
      </c>
      <c r="E22" s="597"/>
      <c r="G22" s="154"/>
      <c r="H22" s="10"/>
      <c r="J22" s="4" t="s">
        <v>54</v>
      </c>
    </row>
    <row r="23" spans="2:10" ht="30.75" customHeight="1" x14ac:dyDescent="0.2">
      <c r="B23" s="599"/>
      <c r="C23" s="599"/>
      <c r="D23" s="404" t="s">
        <v>55</v>
      </c>
      <c r="E23" s="405" t="s">
        <v>511</v>
      </c>
      <c r="G23" s="154"/>
      <c r="H23" s="154"/>
    </row>
    <row r="24" spans="2:10" ht="57" customHeight="1" x14ac:dyDescent="0.2">
      <c r="B24" s="76">
        <v>1</v>
      </c>
      <c r="C24" s="546" t="s">
        <v>47</v>
      </c>
      <c r="D24" s="77"/>
      <c r="E24" s="600"/>
      <c r="G24" s="154"/>
      <c r="H24" s="154"/>
    </row>
    <row r="25" spans="2:10" ht="57" customHeight="1" x14ac:dyDescent="0.2">
      <c r="B25" s="78">
        <v>2</v>
      </c>
      <c r="C25" s="547" t="s">
        <v>56</v>
      </c>
      <c r="D25" s="153"/>
      <c r="E25" s="601"/>
      <c r="G25" s="154"/>
      <c r="H25" s="10"/>
    </row>
    <row r="26" spans="2:10" ht="57" customHeight="1" x14ac:dyDescent="0.2">
      <c r="B26" s="76">
        <v>3</v>
      </c>
      <c r="C26" s="546" t="s">
        <v>57</v>
      </c>
      <c r="D26" s="77"/>
      <c r="E26" s="601"/>
      <c r="G26" s="154"/>
      <c r="H26" s="10"/>
    </row>
    <row r="27" spans="2:10" ht="57" customHeight="1" x14ac:dyDescent="0.2">
      <c r="B27" s="78">
        <v>4</v>
      </c>
      <c r="C27" s="547" t="s">
        <v>58</v>
      </c>
      <c r="D27" s="153"/>
      <c r="E27" s="601"/>
      <c r="G27" s="154"/>
      <c r="H27" s="10"/>
    </row>
    <row r="28" spans="2:10" ht="57" customHeight="1" x14ac:dyDescent="0.2">
      <c r="B28" s="76">
        <v>5</v>
      </c>
      <c r="C28" s="546" t="s">
        <v>180</v>
      </c>
      <c r="D28" s="77"/>
      <c r="E28" s="601"/>
      <c r="G28" s="154"/>
      <c r="H28" s="10"/>
    </row>
    <row r="29" spans="2:10" ht="57" customHeight="1" x14ac:dyDescent="0.2">
      <c r="B29" s="78">
        <v>6</v>
      </c>
      <c r="C29" s="546" t="s">
        <v>486</v>
      </c>
      <c r="D29" s="77"/>
      <c r="E29" s="601"/>
      <c r="G29" s="154"/>
      <c r="H29" s="10"/>
    </row>
    <row r="30" spans="2:10" ht="57" customHeight="1" x14ac:dyDescent="0.2">
      <c r="B30" s="76">
        <v>7</v>
      </c>
      <c r="C30" s="546" t="s">
        <v>179</v>
      </c>
      <c r="D30" s="77"/>
      <c r="E30" s="601"/>
      <c r="G30" s="154"/>
      <c r="H30" s="10"/>
    </row>
    <row r="31" spans="2:10" ht="57" customHeight="1" x14ac:dyDescent="0.2">
      <c r="B31" s="78">
        <v>8</v>
      </c>
      <c r="C31" s="546" t="s">
        <v>268</v>
      </c>
      <c r="D31" s="77"/>
      <c r="E31" s="601"/>
      <c r="G31" s="154"/>
      <c r="H31" s="10"/>
    </row>
    <row r="32" spans="2:10" ht="57" customHeight="1" x14ac:dyDescent="0.2">
      <c r="B32" s="76">
        <v>9</v>
      </c>
      <c r="C32" s="546" t="s">
        <v>237</v>
      </c>
      <c r="D32" s="77"/>
      <c r="E32" s="602"/>
      <c r="G32" s="154"/>
      <c r="H32" s="10"/>
    </row>
    <row r="33" spans="2:8" ht="57" customHeight="1" x14ac:dyDescent="0.2">
      <c r="B33" s="155" t="s">
        <v>487</v>
      </c>
      <c r="C33" s="546" t="s">
        <v>344</v>
      </c>
      <c r="D33" s="153"/>
      <c r="E33" s="79"/>
      <c r="G33" s="11"/>
      <c r="H33" s="11"/>
    </row>
    <row r="34" spans="2:8" ht="73.5" customHeight="1" x14ac:dyDescent="0.2">
      <c r="B34" s="155" t="s">
        <v>488</v>
      </c>
      <c r="C34" s="546" t="s">
        <v>493</v>
      </c>
      <c r="D34" s="153"/>
      <c r="E34" s="79"/>
      <c r="G34" s="11"/>
      <c r="H34" s="11"/>
    </row>
    <row r="35" spans="2:8" ht="57" customHeight="1" x14ac:dyDescent="0.2">
      <c r="B35" s="78">
        <v>11</v>
      </c>
      <c r="C35" s="546" t="s">
        <v>161</v>
      </c>
      <c r="D35" s="153"/>
      <c r="E35" s="79"/>
      <c r="G35" s="11"/>
      <c r="H35" s="11"/>
    </row>
    <row r="36" spans="2:8" ht="57" customHeight="1" x14ac:dyDescent="0.2">
      <c r="B36" s="78">
        <v>12</v>
      </c>
      <c r="C36" s="546" t="s">
        <v>114</v>
      </c>
      <c r="D36" s="153"/>
      <c r="E36" s="79"/>
      <c r="G36" s="11"/>
      <c r="H36" s="11"/>
    </row>
    <row r="37" spans="2:8" ht="57" customHeight="1" x14ac:dyDescent="0.2">
      <c r="B37" s="78">
        <v>13</v>
      </c>
      <c r="C37" s="546" t="s">
        <v>128</v>
      </c>
      <c r="D37" s="153"/>
      <c r="E37" s="79"/>
      <c r="G37" s="11"/>
      <c r="H37" s="11"/>
    </row>
    <row r="38" spans="2:8" ht="57" customHeight="1" x14ac:dyDescent="0.2">
      <c r="B38" s="78">
        <v>14</v>
      </c>
      <c r="C38" s="546" t="s">
        <v>206</v>
      </c>
      <c r="D38" s="153"/>
      <c r="E38" s="79"/>
      <c r="G38" s="11"/>
      <c r="H38" s="11"/>
    </row>
    <row r="39" spans="2:8" ht="57" customHeight="1" x14ac:dyDescent="0.2">
      <c r="B39" s="76">
        <v>15</v>
      </c>
      <c r="C39" s="546" t="s">
        <v>146</v>
      </c>
      <c r="D39" s="153"/>
      <c r="E39" s="79"/>
      <c r="G39" s="11"/>
      <c r="H39" s="11"/>
    </row>
    <row r="41" spans="2:8" ht="28.2" x14ac:dyDescent="0.35">
      <c r="B41" s="32" t="s">
        <v>78</v>
      </c>
    </row>
    <row r="44" spans="2:8" ht="24" thickBot="1" x14ac:dyDescent="0.25">
      <c r="B44" s="570" t="s">
        <v>59</v>
      </c>
      <c r="C44" s="484"/>
      <c r="D44" s="484"/>
      <c r="E44" s="484"/>
      <c r="F44" s="484"/>
      <c r="G44" s="484"/>
      <c r="H44" s="484"/>
    </row>
    <row r="64" ht="31.8" customHeight="1" x14ac:dyDescent="0.2"/>
    <row r="65" spans="2:10" ht="31.8" customHeight="1" x14ac:dyDescent="0.2"/>
    <row r="66" spans="2:10" ht="31.8" customHeight="1" x14ac:dyDescent="0.2"/>
    <row r="67" spans="2:10" ht="31.8" customHeight="1" x14ac:dyDescent="0.2"/>
    <row r="68" spans="2:10" ht="24" thickBot="1" x14ac:dyDescent="0.25">
      <c r="B68" s="570" t="s">
        <v>512</v>
      </c>
      <c r="C68" s="484"/>
      <c r="D68" s="484"/>
      <c r="E68" s="484"/>
      <c r="F68" s="484"/>
      <c r="G68" s="484"/>
      <c r="H68" s="484"/>
    </row>
    <row r="70" spans="2:10" ht="21" x14ac:dyDescent="0.2">
      <c r="C70" s="571" t="s">
        <v>495</v>
      </c>
    </row>
    <row r="71" spans="2:10" ht="21" x14ac:dyDescent="0.2">
      <c r="C71" s="572" t="s">
        <v>496</v>
      </c>
    </row>
    <row r="72" spans="2:10" ht="21" x14ac:dyDescent="0.2">
      <c r="C72" s="572" t="s">
        <v>497</v>
      </c>
    </row>
    <row r="73" spans="2:10" ht="21" x14ac:dyDescent="0.2">
      <c r="C73" s="572" t="s">
        <v>501</v>
      </c>
    </row>
    <row r="74" spans="2:10" ht="21" x14ac:dyDescent="0.2">
      <c r="C74" s="572" t="s">
        <v>500</v>
      </c>
    </row>
    <row r="75" spans="2:10" ht="21" x14ac:dyDescent="0.2">
      <c r="C75" s="572" t="s">
        <v>499</v>
      </c>
    </row>
    <row r="76" spans="2:10" ht="21" x14ac:dyDescent="0.2">
      <c r="C76" s="572" t="s">
        <v>502</v>
      </c>
      <c r="J76" s="485"/>
    </row>
    <row r="77" spans="2:10" ht="21" x14ac:dyDescent="0.2">
      <c r="C77" s="572" t="s">
        <v>498</v>
      </c>
    </row>
    <row r="78" spans="2:10" ht="21" x14ac:dyDescent="0.2">
      <c r="C78" s="572" t="s">
        <v>503</v>
      </c>
    </row>
    <row r="79" spans="2:10" ht="21" x14ac:dyDescent="0.2">
      <c r="C79" s="572" t="s">
        <v>504</v>
      </c>
    </row>
    <row r="80" spans="2:10" ht="21" x14ac:dyDescent="0.2">
      <c r="C80" s="572" t="s">
        <v>505</v>
      </c>
    </row>
    <row r="81" spans="2:8" ht="21" x14ac:dyDescent="0.2">
      <c r="C81" s="572" t="s">
        <v>506</v>
      </c>
    </row>
    <row r="82" spans="2:8" ht="21" x14ac:dyDescent="0.2">
      <c r="C82" s="572" t="s">
        <v>507</v>
      </c>
    </row>
    <row r="83" spans="2:8" ht="21" x14ac:dyDescent="0.2">
      <c r="C83" s="572" t="s">
        <v>508</v>
      </c>
    </row>
    <row r="84" spans="2:8" ht="21" x14ac:dyDescent="0.2">
      <c r="C84" s="572" t="s">
        <v>509</v>
      </c>
    </row>
    <row r="85" spans="2:8" ht="21" x14ac:dyDescent="0.2">
      <c r="C85" s="572" t="s">
        <v>510</v>
      </c>
    </row>
    <row r="89" spans="2:8" ht="24" thickBot="1" x14ac:dyDescent="0.25">
      <c r="B89" s="570" t="s">
        <v>60</v>
      </c>
      <c r="C89" s="484"/>
      <c r="D89" s="484"/>
      <c r="E89" s="484"/>
      <c r="F89" s="484"/>
      <c r="G89" s="484"/>
      <c r="H89" s="484"/>
    </row>
    <row r="91" spans="2:8" ht="35.4" customHeight="1" x14ac:dyDescent="0.2">
      <c r="C91" s="549" t="s">
        <v>530</v>
      </c>
    </row>
    <row r="93" spans="2:8" ht="232.95" customHeight="1" x14ac:dyDescent="0.2">
      <c r="C93" s="593" t="s">
        <v>531</v>
      </c>
      <c r="D93" s="594"/>
      <c r="E93" s="594"/>
      <c r="F93" s="594"/>
      <c r="G93" s="594"/>
      <c r="H93" s="595"/>
    </row>
    <row r="120" spans="3:3" ht="13.2" x14ac:dyDescent="0.2">
      <c r="C120" s="1"/>
    </row>
  </sheetData>
  <sheetProtection algorithmName="SHA-512" hashValue="8EAzeWtpOqPzr9Td4byKqaozNLpT7wWaDBUEcHZVzdeM1WDYX5FHlktkKWL9YVXnzmf5tFhJwbGyQK09QL9Wbw==" saltValue="FxldM6xZza9FVoQ140rlZA==" spinCount="100000" sheet="1" insertColumns="0" insertRows="0" deleteColumns="0" deleteRows="0"/>
  <mergeCells count="20">
    <mergeCell ref="B7:C7"/>
    <mergeCell ref="C13:H13"/>
    <mergeCell ref="C14:H14"/>
    <mergeCell ref="D22:E22"/>
    <mergeCell ref="C17:H17"/>
    <mergeCell ref="C19:H19"/>
    <mergeCell ref="B9:H9"/>
    <mergeCell ref="C15:H15"/>
    <mergeCell ref="G2:G3"/>
    <mergeCell ref="D7:H7"/>
    <mergeCell ref="D5:E5"/>
    <mergeCell ref="F5:H5"/>
    <mergeCell ref="D4:E4"/>
    <mergeCell ref="G4:H4"/>
    <mergeCell ref="C93:H93"/>
    <mergeCell ref="B21:C21"/>
    <mergeCell ref="C22:C23"/>
    <mergeCell ref="B22:B23"/>
    <mergeCell ref="E24:E32"/>
    <mergeCell ref="D21:E21"/>
  </mergeCells>
  <phoneticPr fontId="1"/>
  <conditionalFormatting sqref="E24 D33:D39">
    <cfRule type="cellIs" dxfId="619" priority="42" operator="equal">
      <formula>"○"</formula>
    </cfRule>
  </conditionalFormatting>
  <conditionalFormatting sqref="D7:H7">
    <cfRule type="cellIs" dxfId="618" priority="6" operator="equal">
      <formula>0</formula>
    </cfRule>
  </conditionalFormatting>
  <conditionalFormatting sqref="D25">
    <cfRule type="cellIs" dxfId="617" priority="2" operator="equal">
      <formula>"○"</formula>
    </cfRule>
  </conditionalFormatting>
  <conditionalFormatting sqref="D27">
    <cfRule type="cellIs" dxfId="616" priority="1" operator="equal">
      <formula>"○"</formula>
    </cfRule>
  </conditionalFormatting>
  <dataValidations count="2">
    <dataValidation type="list" allowBlank="1" showInputMessage="1" showErrorMessage="1" sqref="E24 D33:D39" xr:uid="{00000000-0002-0000-0000-000001000000}">
      <formula1>"○,"</formula1>
    </dataValidation>
    <dataValidation type="list" allowBlank="1" showInputMessage="1" showErrorMessage="1" sqref="D25 D27" xr:uid="{D8D429A3-49BE-4257-9809-27CFAA658DA9}">
      <formula1>"○,押印不要"</formula1>
    </dataValidation>
  </dataValidations>
  <pageMargins left="0.74803149606299213" right="0.15748031496062992" top="0.55118110236220474" bottom="0.43307086614173229" header="0.31496062992125984" footer="0.15748031496062992"/>
  <pageSetup paperSize="9" scale="48" fitToHeight="2" orientation="portrait" r:id="rId1"/>
  <rowBreaks count="1" manualBreakCount="1">
    <brk id="4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B1:J39"/>
  <sheetViews>
    <sheetView showGridLines="0" zoomScaleNormal="100" zoomScaleSheetLayoutView="100" workbookViewId="0"/>
  </sheetViews>
  <sheetFormatPr defaultColWidth="9" defaultRowHeight="13.2" x14ac:dyDescent="0.2"/>
  <cols>
    <col min="1" max="1" width="3" style="1" customWidth="1"/>
    <col min="2" max="2" width="3.6640625" style="1" customWidth="1"/>
    <col min="3" max="3" width="31" style="1" customWidth="1"/>
    <col min="4" max="4" width="10.44140625" style="1" customWidth="1"/>
    <col min="5" max="5" width="11.6640625" style="1" customWidth="1"/>
    <col min="6" max="6" width="8.6640625" style="1" customWidth="1"/>
    <col min="7" max="7" width="14" style="1" customWidth="1"/>
    <col min="8" max="8" width="19.109375" style="1" customWidth="1"/>
    <col min="9" max="9" width="1.6640625" style="44" customWidth="1"/>
    <col min="10" max="10" width="99.33203125" style="50" customWidth="1"/>
    <col min="11" max="16384" width="9" style="1"/>
  </cols>
  <sheetData>
    <row r="1" spans="2:10" ht="45.75" customHeight="1" x14ac:dyDescent="0.2"/>
    <row r="2" spans="2:10" x14ac:dyDescent="0.2">
      <c r="B2" s="406" t="s">
        <v>68</v>
      </c>
      <c r="C2" s="406"/>
      <c r="D2" s="406"/>
      <c r="E2" s="406"/>
      <c r="F2" s="406"/>
      <c r="G2" s="159"/>
      <c r="H2" s="159"/>
      <c r="I2" s="45"/>
      <c r="J2" s="52" t="s">
        <v>2</v>
      </c>
    </row>
    <row r="3" spans="2:10" ht="13.5" customHeight="1" x14ac:dyDescent="0.2">
      <c r="B3" s="406"/>
      <c r="C3" s="406"/>
      <c r="D3" s="406"/>
      <c r="E3" s="406"/>
      <c r="F3" s="406"/>
      <c r="G3" s="406"/>
      <c r="H3" s="406"/>
      <c r="I3" s="45"/>
      <c r="J3" s="634" t="s">
        <v>534</v>
      </c>
    </row>
    <row r="4" spans="2:10" x14ac:dyDescent="0.2">
      <c r="B4" s="406"/>
      <c r="C4" s="406"/>
      <c r="D4" s="406"/>
      <c r="E4" s="66"/>
      <c r="F4" s="66"/>
      <c r="G4" s="2" t="s">
        <v>13</v>
      </c>
      <c r="H4" s="303" t="str">
        <f>IF('補助事業概要説明書(別添１)１～２'!E5="","",'補助事業概要説明書(別添１)１～２'!E5)</f>
        <v/>
      </c>
      <c r="I4" s="46"/>
      <c r="J4" s="635"/>
    </row>
    <row r="5" spans="2:10" x14ac:dyDescent="0.2">
      <c r="B5" s="406" t="s">
        <v>105</v>
      </c>
      <c r="C5" s="406"/>
      <c r="D5" s="406"/>
      <c r="E5" s="406"/>
      <c r="F5" s="406"/>
      <c r="G5" s="406"/>
      <c r="H5" s="406"/>
      <c r="I5" s="45"/>
      <c r="J5" s="635"/>
    </row>
    <row r="6" spans="2:10" x14ac:dyDescent="0.2">
      <c r="B6" s="4" t="s">
        <v>318</v>
      </c>
      <c r="C6" s="477"/>
      <c r="D6" s="2"/>
      <c r="E6" s="406"/>
      <c r="F6" s="117"/>
      <c r="G6" s="117"/>
      <c r="H6" s="302"/>
      <c r="I6" s="45"/>
      <c r="J6" s="635"/>
    </row>
    <row r="7" spans="2:10" ht="14.4" x14ac:dyDescent="0.2">
      <c r="B7" s="3"/>
      <c r="C7" s="2"/>
      <c r="D7" s="2"/>
      <c r="E7" s="406"/>
      <c r="F7" s="406"/>
      <c r="G7" s="118"/>
      <c r="H7" s="142"/>
      <c r="I7" s="45"/>
      <c r="J7" s="635"/>
    </row>
    <row r="8" spans="2:10" ht="15.75" customHeight="1" x14ac:dyDescent="0.2">
      <c r="B8" s="406"/>
      <c r="C8" s="406"/>
      <c r="D8" s="66"/>
      <c r="E8" s="2" t="s">
        <v>123</v>
      </c>
      <c r="F8" s="640" t="str">
        <f>'補助事業概要説明書(別添１)１～２'!E11 &amp;""</f>
        <v/>
      </c>
      <c r="G8" s="640"/>
      <c r="H8" s="640"/>
      <c r="I8" s="45"/>
      <c r="J8" s="635"/>
    </row>
    <row r="9" spans="2:10" ht="15.75" customHeight="1" x14ac:dyDescent="0.2">
      <c r="B9" s="406"/>
      <c r="C9" s="406"/>
      <c r="D9" s="66"/>
      <c r="E9" s="2"/>
      <c r="F9" s="623" t="str">
        <f>'補助事業概要説明書(別添１)１～２'!E12&amp;""</f>
        <v/>
      </c>
      <c r="G9" s="623"/>
      <c r="H9" s="623"/>
      <c r="I9" s="45"/>
      <c r="J9" s="635"/>
    </row>
    <row r="10" spans="2:10" ht="30" customHeight="1" x14ac:dyDescent="0.2">
      <c r="B10" s="406"/>
      <c r="C10" s="406"/>
      <c r="D10" s="2" t="s">
        <v>100</v>
      </c>
      <c r="E10" s="2" t="s">
        <v>124</v>
      </c>
      <c r="F10" s="624" t="str">
        <f>'補助事業概要説明書(別添１)１～２'!E6&amp;""</f>
        <v/>
      </c>
      <c r="G10" s="625"/>
      <c r="H10" s="626"/>
      <c r="I10" s="45"/>
      <c r="J10" s="635"/>
    </row>
    <row r="11" spans="2:10" x14ac:dyDescent="0.2">
      <c r="B11" s="406"/>
      <c r="C11" s="406"/>
      <c r="D11" s="406"/>
      <c r="E11" s="2" t="s">
        <v>113</v>
      </c>
      <c r="F11" s="627" t="str">
        <f>'補助事業概要説明書(別添１)１～２'!E9&amp;"　"&amp;'補助事業概要説明書(別添１)１～２'!E8&amp;""</f>
        <v>　</v>
      </c>
      <c r="G11" s="628"/>
      <c r="H11" s="629"/>
      <c r="I11" s="47"/>
      <c r="J11" s="635"/>
    </row>
    <row r="12" spans="2:10" ht="14.4" x14ac:dyDescent="0.2">
      <c r="B12" s="406"/>
      <c r="C12" s="406"/>
      <c r="D12" s="406"/>
      <c r="E12" s="2"/>
      <c r="F12" s="406"/>
      <c r="G12" s="66"/>
      <c r="H12" s="301"/>
      <c r="I12" s="48"/>
      <c r="J12" s="635"/>
    </row>
    <row r="13" spans="2:10" ht="32.25" customHeight="1" x14ac:dyDescent="0.2">
      <c r="B13" s="406"/>
      <c r="C13" s="406"/>
      <c r="D13" s="406"/>
      <c r="E13" s="406"/>
      <c r="F13" s="406"/>
      <c r="G13" s="406"/>
      <c r="H13" s="406"/>
      <c r="I13" s="45"/>
      <c r="J13" s="635"/>
    </row>
    <row r="14" spans="2:10" ht="45" customHeight="1" x14ac:dyDescent="0.2">
      <c r="B14" s="636" t="s">
        <v>398</v>
      </c>
      <c r="C14" s="636"/>
      <c r="D14" s="636"/>
      <c r="E14" s="636"/>
      <c r="F14" s="636"/>
      <c r="G14" s="636"/>
      <c r="H14" s="636"/>
      <c r="I14" s="49"/>
      <c r="J14" s="478"/>
    </row>
    <row r="15" spans="2:10" ht="150" customHeight="1" x14ac:dyDescent="0.2">
      <c r="B15" s="637" t="s">
        <v>540</v>
      </c>
      <c r="C15" s="637"/>
      <c r="D15" s="637"/>
      <c r="E15" s="637"/>
      <c r="F15" s="637"/>
      <c r="G15" s="637"/>
      <c r="H15" s="637"/>
      <c r="I15" s="45"/>
      <c r="J15" s="479"/>
    </row>
    <row r="16" spans="2:10" x14ac:dyDescent="0.2">
      <c r="B16" s="638" t="s">
        <v>3</v>
      </c>
      <c r="C16" s="638"/>
      <c r="D16" s="638"/>
      <c r="E16" s="638"/>
      <c r="F16" s="638"/>
      <c r="G16" s="638"/>
      <c r="H16" s="638"/>
      <c r="I16" s="48"/>
      <c r="J16" s="479"/>
    </row>
    <row r="17" spans="2:10" ht="13.5" customHeight="1" x14ac:dyDescent="0.2">
      <c r="B17" s="406" t="s">
        <v>106</v>
      </c>
      <c r="C17" s="406"/>
      <c r="D17" s="406"/>
      <c r="E17" s="406"/>
      <c r="F17" s="406"/>
      <c r="G17" s="406"/>
      <c r="H17" s="406"/>
      <c r="I17" s="45"/>
      <c r="J17" s="480"/>
    </row>
    <row r="18" spans="2:10" ht="39" customHeight="1" x14ac:dyDescent="0.2">
      <c r="B18" s="406"/>
      <c r="C18" s="639" t="str">
        <f>'補助事業概要説明書(別添１)１～２'!E13&amp;""</f>
        <v/>
      </c>
      <c r="D18" s="639"/>
      <c r="E18" s="639"/>
      <c r="F18" s="639"/>
      <c r="G18" s="639"/>
      <c r="H18" s="639"/>
      <c r="I18" s="45"/>
      <c r="J18" s="481" t="s">
        <v>404</v>
      </c>
    </row>
    <row r="19" spans="2:10" x14ac:dyDescent="0.2">
      <c r="B19" s="406"/>
      <c r="C19" s="406"/>
      <c r="D19" s="406"/>
      <c r="E19" s="406"/>
      <c r="F19" s="406"/>
      <c r="G19" s="406"/>
      <c r="H19" s="406"/>
      <c r="I19" s="45"/>
      <c r="J19" s="478"/>
    </row>
    <row r="20" spans="2:10" x14ac:dyDescent="0.2">
      <c r="B20" s="406" t="s">
        <v>4</v>
      </c>
      <c r="C20" s="406"/>
      <c r="D20" s="406"/>
      <c r="E20" s="406"/>
      <c r="F20" s="406"/>
      <c r="G20" s="406"/>
      <c r="H20" s="406"/>
      <c r="I20" s="45"/>
      <c r="J20" s="479"/>
    </row>
    <row r="21" spans="2:10" x14ac:dyDescent="0.2">
      <c r="B21" s="406"/>
      <c r="C21" s="406" t="s">
        <v>5</v>
      </c>
      <c r="D21" s="406"/>
      <c r="E21" s="406"/>
      <c r="F21" s="406"/>
      <c r="G21" s="406"/>
      <c r="H21" s="406"/>
      <c r="I21" s="45"/>
      <c r="J21" s="479"/>
    </row>
    <row r="22" spans="2:10" ht="15" customHeight="1" x14ac:dyDescent="0.2">
      <c r="B22" s="406"/>
      <c r="C22" s="406"/>
      <c r="D22" s="406"/>
      <c r="E22" s="406"/>
      <c r="F22" s="406"/>
      <c r="G22" s="406"/>
      <c r="H22" s="406"/>
      <c r="I22" s="45"/>
      <c r="J22" s="479"/>
    </row>
    <row r="23" spans="2:10" x14ac:dyDescent="0.2">
      <c r="B23" s="406" t="s">
        <v>6</v>
      </c>
      <c r="C23" s="406"/>
      <c r="D23" s="406"/>
      <c r="E23" s="406"/>
      <c r="F23" s="406"/>
      <c r="G23" s="406"/>
      <c r="H23" s="406"/>
      <c r="I23" s="45"/>
      <c r="J23" s="479"/>
    </row>
    <row r="24" spans="2:10" x14ac:dyDescent="0.2">
      <c r="B24" s="406"/>
      <c r="C24" s="406" t="s">
        <v>5</v>
      </c>
      <c r="D24" s="406"/>
      <c r="E24" s="406"/>
      <c r="F24" s="406"/>
      <c r="G24" s="406"/>
      <c r="H24" s="406"/>
      <c r="I24" s="45"/>
      <c r="J24" s="479"/>
    </row>
    <row r="25" spans="2:10" ht="15" customHeight="1" x14ac:dyDescent="0.2">
      <c r="B25" s="406"/>
      <c r="C25" s="406"/>
      <c r="D25" s="406"/>
      <c r="E25" s="406"/>
      <c r="F25" s="406"/>
      <c r="G25" s="406"/>
      <c r="H25" s="406"/>
      <c r="I25" s="45"/>
      <c r="J25" s="480"/>
    </row>
    <row r="26" spans="2:10" x14ac:dyDescent="0.2">
      <c r="B26" s="406" t="s">
        <v>7</v>
      </c>
      <c r="C26" s="406"/>
      <c r="D26" s="406"/>
      <c r="E26" s="406"/>
      <c r="F26" s="406"/>
      <c r="G26" s="406"/>
      <c r="H26" s="406"/>
      <c r="I26" s="45"/>
      <c r="J26" s="630" t="s">
        <v>406</v>
      </c>
    </row>
    <row r="27" spans="2:10" ht="13.5" customHeight="1" x14ac:dyDescent="0.2">
      <c r="B27" s="406"/>
      <c r="C27" s="406" t="s">
        <v>8</v>
      </c>
      <c r="D27" s="273">
        <f>'様式第１（別紙１・２） '!C10</f>
        <v>0</v>
      </c>
      <c r="E27" s="406" t="s">
        <v>12</v>
      </c>
      <c r="F27" s="67"/>
      <c r="G27" s="406"/>
      <c r="H27" s="406"/>
      <c r="I27" s="45"/>
      <c r="J27" s="631"/>
    </row>
    <row r="28" spans="2:10" x14ac:dyDescent="0.2">
      <c r="B28" s="406"/>
      <c r="C28" s="406" t="s">
        <v>10</v>
      </c>
      <c r="D28" s="273">
        <f>'様式第１（別紙１・２） '!D10</f>
        <v>0</v>
      </c>
      <c r="E28" s="406" t="s">
        <v>12</v>
      </c>
      <c r="F28" s="69"/>
      <c r="G28" s="406"/>
      <c r="H28" s="406"/>
      <c r="I28" s="45"/>
      <c r="J28" s="631"/>
    </row>
    <row r="29" spans="2:10" x14ac:dyDescent="0.2">
      <c r="B29" s="406"/>
      <c r="C29" s="406" t="s">
        <v>9</v>
      </c>
      <c r="D29" s="273">
        <f>'様式第１（別紙１・２） '!F10</f>
        <v>0</v>
      </c>
      <c r="E29" s="406" t="s">
        <v>12</v>
      </c>
      <c r="F29" s="66"/>
      <c r="G29" s="406"/>
      <c r="H29" s="406"/>
      <c r="I29" s="45"/>
      <c r="J29" s="478"/>
    </row>
    <row r="30" spans="2:10" x14ac:dyDescent="0.2">
      <c r="B30" s="406"/>
      <c r="C30" s="406"/>
      <c r="D30" s="2"/>
      <c r="E30" s="406"/>
      <c r="F30" s="406"/>
      <c r="G30" s="406"/>
      <c r="H30" s="406"/>
      <c r="I30" s="45"/>
      <c r="J30" s="479"/>
    </row>
    <row r="31" spans="2:10" x14ac:dyDescent="0.2">
      <c r="B31" s="4" t="s">
        <v>84</v>
      </c>
      <c r="C31" s="406"/>
      <c r="D31" s="2"/>
      <c r="E31" s="406"/>
      <c r="F31" s="406"/>
      <c r="G31" s="406"/>
      <c r="H31" s="406"/>
      <c r="I31" s="45"/>
      <c r="J31" s="479"/>
    </row>
    <row r="32" spans="2:10" x14ac:dyDescent="0.2">
      <c r="B32" s="406"/>
      <c r="C32" s="406"/>
      <c r="D32" s="2"/>
      <c r="E32" s="406"/>
      <c r="F32" s="406"/>
      <c r="G32" s="406"/>
      <c r="H32" s="406"/>
      <c r="I32" s="45"/>
      <c r="J32" s="479"/>
    </row>
    <row r="33" spans="2:10" ht="15" customHeight="1" x14ac:dyDescent="0.2">
      <c r="B33" s="70" t="s">
        <v>85</v>
      </c>
      <c r="C33" s="406"/>
      <c r="D33" s="406"/>
      <c r="E33" s="406"/>
      <c r="F33" s="406"/>
      <c r="G33" s="406"/>
      <c r="H33" s="406"/>
      <c r="I33" s="45"/>
      <c r="J33" s="482"/>
    </row>
    <row r="34" spans="2:10" ht="15" customHeight="1" x14ac:dyDescent="0.2">
      <c r="B34" s="4"/>
      <c r="C34" s="406"/>
      <c r="D34" s="406"/>
      <c r="E34" s="406"/>
      <c r="F34" s="406"/>
      <c r="G34" s="406"/>
      <c r="H34" s="406"/>
      <c r="I34" s="45"/>
      <c r="J34" s="480"/>
    </row>
    <row r="35" spans="2:10" x14ac:dyDescent="0.2">
      <c r="B35" s="406" t="s">
        <v>107</v>
      </c>
      <c r="C35" s="406"/>
      <c r="D35" s="406"/>
      <c r="E35" s="406"/>
      <c r="F35" s="406"/>
      <c r="G35" s="406"/>
      <c r="H35" s="406"/>
      <c r="I35" s="45"/>
      <c r="J35" s="632" t="s">
        <v>405</v>
      </c>
    </row>
    <row r="36" spans="2:10" x14ac:dyDescent="0.2">
      <c r="B36" s="406"/>
      <c r="C36" s="407" t="s">
        <v>11</v>
      </c>
      <c r="D36" s="641">
        <v>44957</v>
      </c>
      <c r="E36" s="641"/>
      <c r="F36" s="406"/>
      <c r="G36" s="406"/>
      <c r="H36" s="406"/>
      <c r="I36" s="45"/>
      <c r="J36" s="633"/>
    </row>
    <row r="37" spans="2:10" x14ac:dyDescent="0.2">
      <c r="B37" s="406"/>
      <c r="C37" s="407"/>
      <c r="D37" s="406"/>
      <c r="E37" s="71"/>
      <c r="F37" s="406"/>
      <c r="G37" s="406"/>
      <c r="H37" s="406"/>
      <c r="I37" s="45"/>
      <c r="J37" s="633"/>
    </row>
    <row r="38" spans="2:10" x14ac:dyDescent="0.2">
      <c r="B38" s="406"/>
      <c r="C38" s="406"/>
      <c r="D38" s="406"/>
      <c r="E38" s="406"/>
      <c r="F38" s="406"/>
      <c r="G38" s="406"/>
      <c r="H38" s="406"/>
      <c r="I38" s="45"/>
      <c r="J38" s="483"/>
    </row>
    <row r="39" spans="2:10" ht="102" customHeight="1" x14ac:dyDescent="0.2">
      <c r="B39" s="621" t="s">
        <v>108</v>
      </c>
      <c r="C39" s="622"/>
      <c r="D39" s="622"/>
      <c r="E39" s="622"/>
      <c r="F39" s="622"/>
      <c r="G39" s="622"/>
      <c r="H39" s="406"/>
      <c r="I39" s="45"/>
      <c r="J39" s="479"/>
    </row>
  </sheetData>
  <sheetProtection algorithmName="SHA-512" hashValue="f7BQ36MXFbwDCaUDklfasSsP1Gl2ZLmxaIZmvCkukNVzMMajfCWGQOIKxzajPGrcy75SJhAEpkep9K7EWvdQCg==" saltValue="iTCy/HpCrNuOpK+a/G6ATA==" spinCount="100000" sheet="1" insertColumns="0" insertRows="0" deleteColumns="0" deleteRows="0"/>
  <mergeCells count="13">
    <mergeCell ref="B39:G39"/>
    <mergeCell ref="F9:H9"/>
    <mergeCell ref="F10:H10"/>
    <mergeCell ref="F11:H11"/>
    <mergeCell ref="J26:J28"/>
    <mergeCell ref="J35:J37"/>
    <mergeCell ref="J3:J13"/>
    <mergeCell ref="B14:H14"/>
    <mergeCell ref="B15:H15"/>
    <mergeCell ref="B16:H16"/>
    <mergeCell ref="C18:H18"/>
    <mergeCell ref="F8:H8"/>
    <mergeCell ref="D36:E36"/>
  </mergeCells>
  <phoneticPr fontId="1"/>
  <conditionalFormatting sqref="D27:D29">
    <cfRule type="cellIs" dxfId="615" priority="13" operator="equal">
      <formula>0</formula>
    </cfRule>
  </conditionalFormatting>
  <conditionalFormatting sqref="C18:H18">
    <cfRule type="containsBlanks" dxfId="614" priority="2">
      <formula>LEN(TRIM(C18))=0</formula>
    </cfRule>
  </conditionalFormatting>
  <conditionalFormatting sqref="F8:H11 H4">
    <cfRule type="containsBlanks" dxfId="613" priority="1">
      <formula>LEN(TRIM(F4))=0</formula>
    </cfRule>
  </conditionalFormatting>
  <dataValidations count="1">
    <dataValidation type="date" operator="lessThanOrEqual" allowBlank="1" showInputMessage="1" showErrorMessage="1" errorTitle="事業完了日を確認してください" error="事業期間は平成30年2月9日までとなっております。" sqref="E37" xr:uid="{00000000-0002-0000-0100-000001000000}">
      <formula1>43504</formula1>
    </dataValidation>
  </dataValidations>
  <pageMargins left="0.74803149606299213" right="0.15748031496062992" top="0.55118110236220474" bottom="0.43307086614173229" header="0.31496062992125984" footer="0.15748031496062992"/>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I32"/>
  <sheetViews>
    <sheetView showGridLines="0" zoomScaleNormal="100" zoomScaleSheetLayoutView="100" workbookViewId="0"/>
  </sheetViews>
  <sheetFormatPr defaultColWidth="9" defaultRowHeight="13.2" x14ac:dyDescent="0.2"/>
  <cols>
    <col min="1" max="1" width="2.6640625" style="65" customWidth="1"/>
    <col min="2" max="2" width="18.6640625" style="65" customWidth="1"/>
    <col min="3" max="7" width="14.77734375" style="65" customWidth="1"/>
    <col min="8" max="8" width="1.109375" style="65" customWidth="1"/>
    <col min="9" max="9" width="72.77734375" style="476" customWidth="1"/>
    <col min="10" max="16384" width="9" style="65"/>
  </cols>
  <sheetData>
    <row r="1" spans="2:9" s="56" customFormat="1" ht="45.75" customHeight="1" x14ac:dyDescent="0.2"/>
    <row r="2" spans="2:9" x14ac:dyDescent="0.2">
      <c r="F2" s="33"/>
      <c r="G2" s="476"/>
      <c r="I2" s="65"/>
    </row>
    <row r="3" spans="2:9" ht="14.4" x14ac:dyDescent="0.2">
      <c r="B3" s="38" t="s">
        <v>86</v>
      </c>
    </row>
    <row r="4" spans="2:9" x14ac:dyDescent="0.2">
      <c r="B4" s="644" t="s">
        <v>87</v>
      </c>
      <c r="C4" s="644"/>
      <c r="D4" s="644"/>
      <c r="E4" s="644"/>
      <c r="F4" s="644"/>
      <c r="G4" s="644"/>
      <c r="H4" s="410"/>
    </row>
    <row r="5" spans="2:9" x14ac:dyDescent="0.2">
      <c r="B5" s="39"/>
      <c r="G5" s="51"/>
      <c r="H5" s="51"/>
    </row>
    <row r="6" spans="2:9" x14ac:dyDescent="0.2">
      <c r="B6" s="645" t="s">
        <v>88</v>
      </c>
      <c r="C6" s="645"/>
      <c r="D6" s="645"/>
      <c r="E6" s="645"/>
      <c r="F6" s="645"/>
      <c r="G6" s="51"/>
      <c r="H6" s="51"/>
    </row>
    <row r="7" spans="2:9" s="40" customFormat="1" ht="24" x14ac:dyDescent="0.2">
      <c r="B7" s="409" t="s">
        <v>399</v>
      </c>
      <c r="C7" s="409" t="s">
        <v>109</v>
      </c>
      <c r="D7" s="409" t="s">
        <v>110</v>
      </c>
      <c r="E7" s="409" t="s">
        <v>89</v>
      </c>
      <c r="F7" s="409" t="s">
        <v>111</v>
      </c>
      <c r="G7" s="68"/>
      <c r="H7" s="68"/>
      <c r="I7" s="52" t="s">
        <v>2</v>
      </c>
    </row>
    <row r="8" spans="2:9" ht="48.75" customHeight="1" x14ac:dyDescent="0.2">
      <c r="B8" s="41" t="s">
        <v>79</v>
      </c>
      <c r="C8" s="575">
        <f>'支出計画書(別添２－２)'!$E$111</f>
        <v>0</v>
      </c>
      <c r="D8" s="575">
        <f>C8</f>
        <v>0</v>
      </c>
      <c r="E8" s="576" t="s">
        <v>112</v>
      </c>
      <c r="F8" s="575">
        <f>C8</f>
        <v>0</v>
      </c>
      <c r="G8" s="51"/>
      <c r="H8" s="51"/>
      <c r="I8" s="634" t="s">
        <v>407</v>
      </c>
    </row>
    <row r="9" spans="2:9" ht="48.75" customHeight="1" x14ac:dyDescent="0.2">
      <c r="B9" s="42" t="s">
        <v>99</v>
      </c>
      <c r="C9" s="577">
        <f>'支出計画書(別添２－２)'!$E$121</f>
        <v>0</v>
      </c>
      <c r="D9" s="577">
        <f>C9</f>
        <v>0</v>
      </c>
      <c r="E9" s="578" t="s">
        <v>118</v>
      </c>
      <c r="F9" s="577">
        <f>C9</f>
        <v>0</v>
      </c>
      <c r="G9" s="51"/>
      <c r="H9" s="51"/>
      <c r="I9" s="646"/>
    </row>
    <row r="10" spans="2:9" ht="20.25" customHeight="1" x14ac:dyDescent="0.2">
      <c r="B10" s="409" t="s">
        <v>93</v>
      </c>
      <c r="C10" s="579">
        <f>SUM(C8:C9)</f>
        <v>0</v>
      </c>
      <c r="D10" s="579">
        <f>SUM(D8:D9)</f>
        <v>0</v>
      </c>
      <c r="E10" s="580"/>
      <c r="F10" s="579">
        <f>SUM(F8:F9)</f>
        <v>0</v>
      </c>
      <c r="G10" s="51"/>
      <c r="H10" s="51"/>
      <c r="I10" s="647"/>
    </row>
    <row r="11" spans="2:9" x14ac:dyDescent="0.2">
      <c r="B11" s="39"/>
      <c r="G11" s="51"/>
      <c r="H11" s="51"/>
    </row>
    <row r="12" spans="2:9" x14ac:dyDescent="0.2">
      <c r="B12" s="39"/>
      <c r="G12" s="51"/>
      <c r="H12" s="51"/>
    </row>
    <row r="13" spans="2:9" x14ac:dyDescent="0.2">
      <c r="B13" s="39"/>
      <c r="G13" s="51"/>
      <c r="H13" s="51"/>
    </row>
    <row r="14" spans="2:9" x14ac:dyDescent="0.2">
      <c r="B14" s="39"/>
      <c r="G14" s="51"/>
      <c r="H14" s="51"/>
    </row>
    <row r="15" spans="2:9" x14ac:dyDescent="0.2">
      <c r="B15" s="39"/>
      <c r="G15" s="51"/>
      <c r="H15" s="51"/>
    </row>
    <row r="16" spans="2:9" x14ac:dyDescent="0.2">
      <c r="B16" s="39"/>
      <c r="G16" s="51"/>
      <c r="H16" s="51"/>
    </row>
    <row r="17" spans="2:9" x14ac:dyDescent="0.2">
      <c r="B17" s="39"/>
    </row>
    <row r="18" spans="2:9" x14ac:dyDescent="0.2">
      <c r="B18" s="39"/>
    </row>
    <row r="19" spans="2:9" ht="14.4" x14ac:dyDescent="0.2">
      <c r="B19" s="38" t="s">
        <v>90</v>
      </c>
    </row>
    <row r="20" spans="2:9" x14ac:dyDescent="0.2">
      <c r="B20" s="644" t="s">
        <v>91</v>
      </c>
      <c r="C20" s="644"/>
      <c r="D20" s="644"/>
      <c r="E20" s="644"/>
      <c r="F20" s="644"/>
      <c r="G20" s="644"/>
      <c r="H20" s="51"/>
    </row>
    <row r="21" spans="2:9" x14ac:dyDescent="0.2">
      <c r="B21" s="39"/>
      <c r="H21" s="51"/>
    </row>
    <row r="22" spans="2:9" x14ac:dyDescent="0.2">
      <c r="B22" s="39"/>
      <c r="H22" s="51"/>
    </row>
    <row r="23" spans="2:9" x14ac:dyDescent="0.2">
      <c r="B23" s="645" t="s">
        <v>88</v>
      </c>
      <c r="C23" s="645"/>
      <c r="D23" s="645"/>
      <c r="E23" s="645"/>
      <c r="F23" s="645"/>
      <c r="G23" s="645"/>
      <c r="H23" s="51"/>
    </row>
    <row r="24" spans="2:9" ht="20.25" customHeight="1" x14ac:dyDescent="0.2">
      <c r="B24" s="642" t="s">
        <v>119</v>
      </c>
      <c r="C24" s="642" t="s">
        <v>92</v>
      </c>
      <c r="D24" s="642"/>
      <c r="E24" s="642"/>
      <c r="F24" s="642"/>
      <c r="G24" s="642"/>
      <c r="H24" s="51"/>
    </row>
    <row r="25" spans="2:9" ht="20.25" customHeight="1" x14ac:dyDescent="0.2">
      <c r="B25" s="642"/>
      <c r="C25" s="43" t="s">
        <v>94</v>
      </c>
      <c r="D25" s="43" t="s">
        <v>95</v>
      </c>
      <c r="E25" s="43" t="s">
        <v>96</v>
      </c>
      <c r="F25" s="43" t="s">
        <v>97</v>
      </c>
      <c r="G25" s="43" t="s">
        <v>98</v>
      </c>
      <c r="H25" s="51"/>
    </row>
    <row r="26" spans="2:9" ht="48.75" customHeight="1" x14ac:dyDescent="0.2">
      <c r="B26" s="41" t="s">
        <v>79</v>
      </c>
      <c r="C26" s="73"/>
      <c r="D26" s="73"/>
      <c r="E26" s="73"/>
      <c r="F26" s="73"/>
      <c r="G26" s="575">
        <f>SUM(C26:F26)</f>
        <v>0</v>
      </c>
      <c r="H26" s="51"/>
      <c r="I26" s="643" t="s">
        <v>424</v>
      </c>
    </row>
    <row r="27" spans="2:9" ht="48.75" customHeight="1" x14ac:dyDescent="0.2">
      <c r="B27" s="42" t="s">
        <v>99</v>
      </c>
      <c r="C27" s="74"/>
      <c r="D27" s="74"/>
      <c r="E27" s="74"/>
      <c r="F27" s="74"/>
      <c r="G27" s="577">
        <f>SUM(C27:F27)</f>
        <v>0</v>
      </c>
      <c r="H27" s="51"/>
      <c r="I27" s="643"/>
    </row>
    <row r="28" spans="2:9" ht="20.25" customHeight="1" x14ac:dyDescent="0.2">
      <c r="B28" s="409" t="s">
        <v>93</v>
      </c>
      <c r="C28" s="579">
        <f>SUM(C26:C27)</f>
        <v>0</v>
      </c>
      <c r="D28" s="579">
        <f>SUM(D26:D27)</f>
        <v>0</v>
      </c>
      <c r="E28" s="579">
        <f>SUM(E26:E27)</f>
        <v>0</v>
      </c>
      <c r="F28" s="579">
        <f>SUM(F26:F27)</f>
        <v>0</v>
      </c>
      <c r="G28" s="579">
        <f>SUM(G26:G27)</f>
        <v>0</v>
      </c>
      <c r="H28" s="51"/>
      <c r="I28" s="643"/>
    </row>
    <row r="29" spans="2:9" x14ac:dyDescent="0.2">
      <c r="G29" s="119" t="str">
        <f>IF(G28=0,"",IF(F10=G28,"","金額確認"))</f>
        <v/>
      </c>
      <c r="H29" s="51"/>
    </row>
    <row r="30" spans="2:9" x14ac:dyDescent="0.2">
      <c r="H30" s="51"/>
    </row>
    <row r="31" spans="2:9" x14ac:dyDescent="0.2">
      <c r="H31" s="51"/>
    </row>
    <row r="32" spans="2:9" x14ac:dyDescent="0.2">
      <c r="H32" s="51"/>
    </row>
  </sheetData>
  <sheetProtection algorithmName="SHA-512" hashValue="njhCFcxFx041dz2k8ga2LLg6hA47oZlxEI9gBqHfnTAy/YrbU9GuksNEzlBnkoHZlGcOwtzmUMPqA6/KuMzlMw==" saltValue="z/7XZDMNBZkn2Tj5mJiCJA==" spinCount="100000" sheet="1" insertColumns="0" insertRows="0" deleteColumns="0" deleteRows="0"/>
  <mergeCells count="8">
    <mergeCell ref="B24:B25"/>
    <mergeCell ref="C24:G24"/>
    <mergeCell ref="I26:I28"/>
    <mergeCell ref="B4:G4"/>
    <mergeCell ref="B6:F6"/>
    <mergeCell ref="I8:I10"/>
    <mergeCell ref="B20:G20"/>
    <mergeCell ref="B23:G23"/>
  </mergeCells>
  <phoneticPr fontId="1"/>
  <conditionalFormatting sqref="C8:C9 C26:F27">
    <cfRule type="cellIs" dxfId="612" priority="4" operator="equal">
      <formula>""</formula>
    </cfRule>
  </conditionalFormatting>
  <conditionalFormatting sqref="C8:F9 C10:D10 F10">
    <cfRule type="cellIs" dxfId="611" priority="2" operator="equal">
      <formula>0</formula>
    </cfRule>
  </conditionalFormatting>
  <conditionalFormatting sqref="G26:G28 C28:F28">
    <cfRule type="cellIs" dxfId="610" priority="1" operator="equal">
      <formula>0</formula>
    </cfRule>
  </conditionalFormatting>
  <dataValidations count="2">
    <dataValidation type="whole" allowBlank="1" showInputMessage="1" showErrorMessage="1" error="入力した値が事業費の総額を超過しています。" sqref="C27:F27" xr:uid="{00000000-0002-0000-0200-000000000000}">
      <formula1>0</formula1>
      <formula2>$F$9</formula2>
    </dataValidation>
    <dataValidation type="whole" allowBlank="1" showInputMessage="1" showErrorMessage="1" error="入力した値が人件費の総額を超過しています。" sqref="C26:F26" xr:uid="{00000000-0002-0000-0200-000001000000}">
      <formula1>0</formula1>
      <formula2>$F$8</formula2>
    </dataValidation>
  </dataValidations>
  <pageMargins left="0.74803149606299213" right="0.15748031496062992" top="0.55118110236220474" bottom="0.43307086614173229" header="0.31496062992125984" footer="0.1574803149606299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L30"/>
  <sheetViews>
    <sheetView showGridLines="0" zoomScale="130" zoomScaleNormal="130" zoomScaleSheetLayoutView="100" workbookViewId="0"/>
  </sheetViews>
  <sheetFormatPr defaultColWidth="9" defaultRowHeight="13.2" x14ac:dyDescent="0.2"/>
  <cols>
    <col min="1" max="1" width="1" style="56" customWidth="1"/>
    <col min="2" max="3" width="12.88671875" style="56" customWidth="1"/>
    <col min="4" max="7" width="5.109375" style="56" customWidth="1"/>
    <col min="8" max="8" width="5.77734375" style="56" customWidth="1"/>
    <col min="9" max="9" width="23.21875" style="56" customWidth="1"/>
    <col min="10" max="10" width="16.33203125" style="56" customWidth="1"/>
    <col min="11" max="11" width="1.33203125" style="56" customWidth="1"/>
    <col min="12" max="12" width="72.44140625" style="56" customWidth="1"/>
    <col min="13" max="16384" width="9" style="56"/>
  </cols>
  <sheetData>
    <row r="1" spans="2:12" ht="45.75" customHeight="1" x14ac:dyDescent="0.2"/>
    <row r="2" spans="2:12" x14ac:dyDescent="0.2">
      <c r="B2" s="406" t="s">
        <v>101</v>
      </c>
      <c r="J2" s="33"/>
    </row>
    <row r="3" spans="2:12" ht="27" customHeight="1" x14ac:dyDescent="0.2">
      <c r="B3" s="12" t="s">
        <v>24</v>
      </c>
      <c r="C3" s="34"/>
      <c r="D3" s="34"/>
      <c r="E3" s="34"/>
      <c r="F3" s="34"/>
      <c r="G3" s="34"/>
      <c r="H3" s="34"/>
      <c r="I3" s="34"/>
    </row>
    <row r="4" spans="2:12" ht="15" customHeight="1" x14ac:dyDescent="0.2">
      <c r="B4" s="12"/>
      <c r="L4" s="52" t="s">
        <v>2</v>
      </c>
    </row>
    <row r="5" spans="2:12" ht="25.5" customHeight="1" x14ac:dyDescent="0.2">
      <c r="C5" s="35" t="s">
        <v>67</v>
      </c>
      <c r="D5" s="649">
        <f>'補助事業概要説明書(別添１)１～２'!$E$6</f>
        <v>0</v>
      </c>
      <c r="E5" s="649"/>
      <c r="F5" s="649"/>
      <c r="G5" s="649"/>
      <c r="H5" s="649"/>
      <c r="I5" s="649"/>
      <c r="J5" s="36"/>
      <c r="L5" s="632" t="s">
        <v>520</v>
      </c>
    </row>
    <row r="6" spans="2:12" ht="15" customHeight="1" x14ac:dyDescent="0.2">
      <c r="C6" s="35"/>
      <c r="J6" s="36"/>
      <c r="L6" s="633"/>
    </row>
    <row r="7" spans="2:12" x14ac:dyDescent="0.2">
      <c r="B7" s="650" t="s">
        <v>14</v>
      </c>
      <c r="C7" s="650" t="s">
        <v>15</v>
      </c>
      <c r="D7" s="652" t="s">
        <v>16</v>
      </c>
      <c r="E7" s="653"/>
      <c r="F7" s="653"/>
      <c r="G7" s="654"/>
      <c r="H7" s="650" t="s">
        <v>21</v>
      </c>
      <c r="I7" s="650" t="s">
        <v>22</v>
      </c>
      <c r="J7" s="650" t="s">
        <v>23</v>
      </c>
      <c r="L7" s="437"/>
    </row>
    <row r="8" spans="2:12" x14ac:dyDescent="0.2">
      <c r="B8" s="651"/>
      <c r="C8" s="651"/>
      <c r="D8" s="37" t="s">
        <v>17</v>
      </c>
      <c r="E8" s="37" t="s">
        <v>18</v>
      </c>
      <c r="F8" s="37" t="s">
        <v>19</v>
      </c>
      <c r="G8" s="37" t="s">
        <v>20</v>
      </c>
      <c r="H8" s="651"/>
      <c r="I8" s="651"/>
      <c r="J8" s="651"/>
      <c r="L8" s="436" t="s">
        <v>120</v>
      </c>
    </row>
    <row r="9" spans="2:12" ht="28.5" customHeight="1" x14ac:dyDescent="0.2">
      <c r="B9" s="120"/>
      <c r="C9" s="120"/>
      <c r="D9" s="121"/>
      <c r="E9" s="122"/>
      <c r="F9" s="122"/>
      <c r="G9" s="122"/>
      <c r="H9" s="121"/>
      <c r="I9" s="122"/>
      <c r="J9" s="122"/>
      <c r="L9" s="648" t="s">
        <v>136</v>
      </c>
    </row>
    <row r="10" spans="2:12" ht="28.5" customHeight="1" x14ac:dyDescent="0.2">
      <c r="B10" s="75"/>
      <c r="C10" s="75"/>
      <c r="D10" s="31"/>
      <c r="E10" s="13"/>
      <c r="F10" s="13"/>
      <c r="G10" s="13"/>
      <c r="H10" s="31"/>
      <c r="I10" s="13"/>
      <c r="J10" s="13"/>
      <c r="L10" s="648"/>
    </row>
    <row r="11" spans="2:12" ht="28.5" customHeight="1" x14ac:dyDescent="0.2">
      <c r="B11" s="75"/>
      <c r="C11" s="75"/>
      <c r="D11" s="31"/>
      <c r="E11" s="13"/>
      <c r="F11" s="13"/>
      <c r="G11" s="13"/>
      <c r="H11" s="31"/>
      <c r="I11" s="13"/>
      <c r="J11" s="13"/>
      <c r="L11" s="185" t="s">
        <v>408</v>
      </c>
    </row>
    <row r="12" spans="2:12" ht="28.5" customHeight="1" x14ac:dyDescent="0.2">
      <c r="B12" s="75"/>
      <c r="C12" s="75"/>
      <c r="D12" s="31"/>
      <c r="E12" s="13"/>
      <c r="F12" s="13"/>
      <c r="G12" s="13"/>
      <c r="H12" s="31"/>
      <c r="I12" s="13"/>
      <c r="J12" s="13"/>
    </row>
    <row r="13" spans="2:12" ht="28.5" customHeight="1" x14ac:dyDescent="0.2">
      <c r="B13" s="75"/>
      <c r="C13" s="75"/>
      <c r="D13" s="31"/>
      <c r="E13" s="13"/>
      <c r="F13" s="13"/>
      <c r="G13" s="13"/>
      <c r="H13" s="31"/>
      <c r="I13" s="13"/>
      <c r="J13" s="13"/>
    </row>
    <row r="14" spans="2:12" ht="28.5" customHeight="1" x14ac:dyDescent="0.2">
      <c r="B14" s="75"/>
      <c r="C14" s="75"/>
      <c r="D14" s="31"/>
      <c r="E14" s="13"/>
      <c r="F14" s="13"/>
      <c r="G14" s="13"/>
      <c r="H14" s="31"/>
      <c r="I14" s="13"/>
      <c r="J14" s="13"/>
    </row>
    <row r="15" spans="2:12" ht="28.5" customHeight="1" x14ac:dyDescent="0.2">
      <c r="B15" s="75"/>
      <c r="C15" s="75"/>
      <c r="D15" s="31"/>
      <c r="E15" s="13"/>
      <c r="F15" s="13"/>
      <c r="G15" s="13"/>
      <c r="H15" s="31"/>
      <c r="I15" s="13"/>
      <c r="J15" s="13"/>
    </row>
    <row r="16" spans="2:12" ht="28.5" customHeight="1" x14ac:dyDescent="0.2">
      <c r="B16" s="75"/>
      <c r="C16" s="75"/>
      <c r="D16" s="31"/>
      <c r="E16" s="13"/>
      <c r="F16" s="13"/>
      <c r="G16" s="13"/>
      <c r="H16" s="31"/>
      <c r="I16" s="13"/>
      <c r="J16" s="13"/>
    </row>
    <row r="17" spans="2:10" ht="28.5" customHeight="1" x14ac:dyDescent="0.2">
      <c r="B17" s="75"/>
      <c r="C17" s="75"/>
      <c r="D17" s="31"/>
      <c r="E17" s="13"/>
      <c r="F17" s="13"/>
      <c r="G17" s="13"/>
      <c r="H17" s="31"/>
      <c r="I17" s="13"/>
      <c r="J17" s="13"/>
    </row>
    <row r="18" spans="2:10" ht="28.5" customHeight="1" x14ac:dyDescent="0.2">
      <c r="B18" s="75"/>
      <c r="C18" s="75"/>
      <c r="D18" s="31"/>
      <c r="E18" s="13"/>
      <c r="F18" s="13"/>
      <c r="G18" s="13"/>
      <c r="H18" s="31"/>
      <c r="I18" s="13"/>
      <c r="J18" s="13"/>
    </row>
    <row r="19" spans="2:10" ht="28.5" customHeight="1" x14ac:dyDescent="0.2">
      <c r="B19" s="75"/>
      <c r="C19" s="75"/>
      <c r="D19" s="31"/>
      <c r="E19" s="13"/>
      <c r="F19" s="13"/>
      <c r="G19" s="13"/>
      <c r="H19" s="31"/>
      <c r="I19" s="13"/>
      <c r="J19" s="13"/>
    </row>
    <row r="20" spans="2:10" ht="28.5" customHeight="1" x14ac:dyDescent="0.2">
      <c r="B20" s="75"/>
      <c r="C20" s="75"/>
      <c r="D20" s="31"/>
      <c r="E20" s="13"/>
      <c r="F20" s="13"/>
      <c r="G20" s="13"/>
      <c r="H20" s="31"/>
      <c r="I20" s="13"/>
      <c r="J20" s="13"/>
    </row>
    <row r="21" spans="2:10" ht="28.5" customHeight="1" x14ac:dyDescent="0.2">
      <c r="B21" s="75"/>
      <c r="C21" s="75"/>
      <c r="D21" s="31"/>
      <c r="E21" s="13"/>
      <c r="F21" s="13"/>
      <c r="G21" s="13"/>
      <c r="H21" s="31"/>
      <c r="I21" s="13"/>
      <c r="J21" s="13"/>
    </row>
    <row r="22" spans="2:10" ht="28.5" customHeight="1" x14ac:dyDescent="0.2">
      <c r="B22" s="75"/>
      <c r="C22" s="75"/>
      <c r="D22" s="31"/>
      <c r="E22" s="13"/>
      <c r="F22" s="13"/>
      <c r="G22" s="13"/>
      <c r="H22" s="31"/>
      <c r="I22" s="13"/>
      <c r="J22" s="13"/>
    </row>
    <row r="23" spans="2:10" ht="28.5" customHeight="1" x14ac:dyDescent="0.2">
      <c r="B23" s="75"/>
      <c r="C23" s="75"/>
      <c r="D23" s="31"/>
      <c r="E23" s="13"/>
      <c r="F23" s="13"/>
      <c r="G23" s="13"/>
      <c r="H23" s="31"/>
      <c r="I23" s="13"/>
      <c r="J23" s="13"/>
    </row>
    <row r="24" spans="2:10" ht="28.5" customHeight="1" x14ac:dyDescent="0.2">
      <c r="B24" s="75"/>
      <c r="C24" s="75"/>
      <c r="D24" s="31"/>
      <c r="E24" s="13"/>
      <c r="F24" s="13"/>
      <c r="G24" s="13"/>
      <c r="H24" s="31"/>
      <c r="I24" s="13"/>
      <c r="J24" s="13"/>
    </row>
    <row r="25" spans="2:10" ht="28.5" customHeight="1" x14ac:dyDescent="0.2">
      <c r="B25" s="75"/>
      <c r="C25" s="75"/>
      <c r="D25" s="31"/>
      <c r="E25" s="13"/>
      <c r="F25" s="13"/>
      <c r="G25" s="13"/>
      <c r="H25" s="31"/>
      <c r="I25" s="13"/>
      <c r="J25" s="13"/>
    </row>
    <row r="26" spans="2:10" ht="28.5" customHeight="1" x14ac:dyDescent="0.2">
      <c r="B26" s="75"/>
      <c r="C26" s="75"/>
      <c r="D26" s="31"/>
      <c r="E26" s="13"/>
      <c r="F26" s="13"/>
      <c r="G26" s="13"/>
      <c r="H26" s="31"/>
      <c r="I26" s="13"/>
      <c r="J26" s="13"/>
    </row>
    <row r="27" spans="2:10" ht="28.5" customHeight="1" x14ac:dyDescent="0.2">
      <c r="B27" s="75"/>
      <c r="C27" s="75"/>
      <c r="D27" s="31"/>
      <c r="E27" s="13"/>
      <c r="F27" s="13"/>
      <c r="G27" s="13"/>
      <c r="H27" s="31"/>
      <c r="I27" s="13"/>
      <c r="J27" s="13"/>
    </row>
    <row r="28" spans="2:10" ht="28.5" customHeight="1" x14ac:dyDescent="0.2">
      <c r="B28" s="75"/>
      <c r="C28" s="75"/>
      <c r="D28" s="31"/>
      <c r="E28" s="13"/>
      <c r="F28" s="13"/>
      <c r="G28" s="13"/>
      <c r="H28" s="31"/>
      <c r="I28" s="13"/>
      <c r="J28" s="13"/>
    </row>
    <row r="29" spans="2:10" x14ac:dyDescent="0.2">
      <c r="B29" s="406"/>
      <c r="C29" s="406"/>
      <c r="D29" s="406"/>
      <c r="E29" s="406"/>
      <c r="F29" s="406"/>
      <c r="G29" s="406"/>
      <c r="H29" s="406"/>
      <c r="I29" s="406"/>
      <c r="J29" s="406"/>
    </row>
    <row r="30" spans="2:10" ht="90" customHeight="1" x14ac:dyDescent="0.2">
      <c r="B30" s="621" t="s">
        <v>75</v>
      </c>
      <c r="C30" s="622"/>
      <c r="D30" s="622"/>
      <c r="E30" s="622"/>
      <c r="F30" s="622"/>
      <c r="G30" s="622"/>
      <c r="H30" s="622"/>
      <c r="I30" s="622"/>
      <c r="J30" s="622"/>
    </row>
  </sheetData>
  <sheetProtection algorithmName="SHA-512" hashValue="hCKjp5fM69QwCPjy/4AG0SDDllv+fyt8cDjwOBacnIkj5ywNTDdSBbPvQ5wJ2QBS6O4FuR+ZOhnPCPpm1fRFeg==" saltValue="3TQSWH3u9PypL93Yoo0siQ==" spinCount="100000" sheet="1" insertColumns="0" insertRows="0" deleteColumns="0" deleteRows="0"/>
  <mergeCells count="10">
    <mergeCell ref="L9:L10"/>
    <mergeCell ref="D5:I5"/>
    <mergeCell ref="B30:J30"/>
    <mergeCell ref="B7:B8"/>
    <mergeCell ref="C7:C8"/>
    <mergeCell ref="D7:G7"/>
    <mergeCell ref="H7:H8"/>
    <mergeCell ref="I7:I8"/>
    <mergeCell ref="J7:J8"/>
    <mergeCell ref="L5:L6"/>
  </mergeCells>
  <phoneticPr fontId="1"/>
  <conditionalFormatting sqref="B9:J28">
    <cfRule type="containsBlanks" dxfId="609" priority="5">
      <formula>LEN(TRIM(B9))=0</formula>
    </cfRule>
  </conditionalFormatting>
  <conditionalFormatting sqref="D5:I5">
    <cfRule type="cellIs" dxfId="608" priority="1" operator="equal">
      <formula>0</formula>
    </cfRule>
  </conditionalFormatting>
  <dataValidations count="5">
    <dataValidation type="list" allowBlank="1" showInputMessage="1" showErrorMessage="1" sqref="D9:D28" xr:uid="{00000000-0002-0000-0300-000000000000}">
      <formula1>"T,S,H"</formula1>
    </dataValidation>
    <dataValidation type="list" allowBlank="1" showInputMessage="1" showErrorMessage="1" prompt="M：男性_x000a_F：女性" sqref="H9:H28" xr:uid="{00000000-0002-0000-0300-000001000000}">
      <formula1>"M,F"</formula1>
    </dataValidation>
    <dataValidation imeMode="hiragana" allowBlank="1" showInputMessage="1" showErrorMessage="1" sqref="C9:C28" xr:uid="{00000000-0002-0000-0300-000002000000}"/>
    <dataValidation type="whole" imeMode="halfAlpha" operator="greaterThanOrEqual" allowBlank="1" showInputMessage="1" showErrorMessage="1" sqref="E9:G28" xr:uid="{00000000-0002-0000-0300-000003000000}">
      <formula1>1</formula1>
    </dataValidation>
    <dataValidation imeMode="halfKatakana" allowBlank="1" showInputMessage="1" showErrorMessage="1" prompt="半角ｶﾀｶﾅで入力" sqref="B9:B28" xr:uid="{00000000-0002-0000-0300-000004000000}"/>
  </dataValidations>
  <pageMargins left="0.74803149606299213" right="0.15748031496062992" top="0.55118110236220474" bottom="0.43307086614173229" header="0.31496062992125984" footer="0.15748031496062992"/>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J109"/>
  <sheetViews>
    <sheetView showGridLines="0" zoomScaleNormal="100" zoomScaleSheetLayoutView="85" workbookViewId="0"/>
  </sheetViews>
  <sheetFormatPr defaultColWidth="9" defaultRowHeight="13.2" x14ac:dyDescent="0.2"/>
  <cols>
    <col min="1" max="1" width="1.77734375" style="132" customWidth="1"/>
    <col min="2" max="4" width="15.6640625" style="82" customWidth="1"/>
    <col min="5" max="5" width="11.5546875" style="82" bestFit="1" customWidth="1"/>
    <col min="6" max="6" width="43" style="82" customWidth="1"/>
    <col min="7" max="7" width="30.6640625" style="169" customWidth="1"/>
    <col min="8" max="8" width="1.6640625" style="169" customWidth="1"/>
    <col min="9" max="9" width="93.88671875" style="82" customWidth="1"/>
    <col min="10" max="10" width="28.77734375" style="82" customWidth="1"/>
    <col min="11" max="11" width="9" style="82" customWidth="1"/>
    <col min="12" max="16384" width="9" style="82"/>
  </cols>
  <sheetData>
    <row r="1" spans="1:9" ht="50.25" customHeight="1" x14ac:dyDescent="0.2"/>
    <row r="2" spans="1:9" x14ac:dyDescent="0.2">
      <c r="B2" s="84" t="s">
        <v>0</v>
      </c>
      <c r="C2" s="170"/>
      <c r="D2" s="171"/>
      <c r="G2" s="408"/>
      <c r="H2" s="172"/>
    </row>
    <row r="3" spans="1:9" ht="29.25" customHeight="1" x14ac:dyDescent="0.2">
      <c r="B3" s="659" t="s">
        <v>1</v>
      </c>
      <c r="C3" s="659"/>
      <c r="D3" s="659"/>
      <c r="E3" s="659"/>
      <c r="F3" s="659"/>
      <c r="G3" s="659"/>
      <c r="H3" s="413"/>
    </row>
    <row r="4" spans="1:9" ht="29.25" customHeight="1" x14ac:dyDescent="0.2">
      <c r="B4" s="173" t="s">
        <v>256</v>
      </c>
      <c r="C4" s="174"/>
      <c r="D4" s="174"/>
      <c r="E4" s="223"/>
      <c r="F4" s="223"/>
      <c r="G4" s="413"/>
      <c r="H4" s="413"/>
      <c r="I4" s="282" t="s">
        <v>2</v>
      </c>
    </row>
    <row r="5" spans="1:9" ht="24.9" customHeight="1" x14ac:dyDescent="0.2">
      <c r="B5" s="674" t="s">
        <v>170</v>
      </c>
      <c r="C5" s="674"/>
      <c r="D5" s="674"/>
      <c r="E5" s="704"/>
      <c r="F5" s="704"/>
      <c r="G5" s="704"/>
      <c r="H5" s="413"/>
      <c r="I5" s="468" t="s">
        <v>535</v>
      </c>
    </row>
    <row r="6" spans="1:9" ht="24.9" customHeight="1" x14ac:dyDescent="0.2">
      <c r="B6" s="674" t="s">
        <v>210</v>
      </c>
      <c r="C6" s="674"/>
      <c r="D6" s="674"/>
      <c r="E6" s="705"/>
      <c r="F6" s="705"/>
      <c r="G6" s="705"/>
      <c r="H6" s="413"/>
      <c r="I6" s="468" t="s">
        <v>409</v>
      </c>
    </row>
    <row r="7" spans="1:9" ht="24.9" customHeight="1" x14ac:dyDescent="0.2">
      <c r="B7" s="674" t="s">
        <v>211</v>
      </c>
      <c r="C7" s="674"/>
      <c r="D7" s="674"/>
      <c r="E7" s="706"/>
      <c r="F7" s="706"/>
      <c r="G7" s="706"/>
      <c r="H7" s="413"/>
      <c r="I7" s="468" t="s">
        <v>410</v>
      </c>
    </row>
    <row r="8" spans="1:9" ht="24.9" customHeight="1" x14ac:dyDescent="0.2">
      <c r="B8" s="673" t="s">
        <v>212</v>
      </c>
      <c r="C8" s="673"/>
      <c r="D8" s="673"/>
      <c r="E8" s="705"/>
      <c r="F8" s="705"/>
      <c r="G8" s="705"/>
      <c r="H8" s="413"/>
      <c r="I8" s="468" t="s">
        <v>411</v>
      </c>
    </row>
    <row r="9" spans="1:9" ht="24.9" customHeight="1" x14ac:dyDescent="0.2">
      <c r="B9" s="673" t="s">
        <v>171</v>
      </c>
      <c r="C9" s="673"/>
      <c r="D9" s="673"/>
      <c r="E9" s="705"/>
      <c r="F9" s="705"/>
      <c r="G9" s="705"/>
      <c r="H9" s="413"/>
      <c r="I9" s="468" t="s">
        <v>432</v>
      </c>
    </row>
    <row r="10" spans="1:9" ht="24.9" customHeight="1" x14ac:dyDescent="0.2">
      <c r="B10" s="673" t="s">
        <v>213</v>
      </c>
      <c r="C10" s="674" t="s">
        <v>214</v>
      </c>
      <c r="D10" s="674"/>
      <c r="E10" s="705"/>
      <c r="F10" s="705"/>
      <c r="G10" s="705"/>
      <c r="H10" s="413"/>
      <c r="I10" s="468" t="s">
        <v>412</v>
      </c>
    </row>
    <row r="11" spans="1:9" ht="24.9" customHeight="1" x14ac:dyDescent="0.2">
      <c r="B11" s="673"/>
      <c r="C11" s="710" t="s">
        <v>181</v>
      </c>
      <c r="D11" s="710"/>
      <c r="E11" s="707"/>
      <c r="F11" s="707"/>
      <c r="G11" s="707"/>
      <c r="H11" s="413"/>
      <c r="I11" s="469" t="s">
        <v>425</v>
      </c>
    </row>
    <row r="12" spans="1:9" ht="24.9" customHeight="1" x14ac:dyDescent="0.2">
      <c r="B12" s="673"/>
      <c r="C12" s="691" t="s">
        <v>182</v>
      </c>
      <c r="D12" s="691"/>
      <c r="E12" s="708"/>
      <c r="F12" s="708"/>
      <c r="G12" s="708"/>
      <c r="H12" s="413"/>
      <c r="I12" s="470" t="s">
        <v>413</v>
      </c>
    </row>
    <row r="13" spans="1:9" ht="24.9" customHeight="1" x14ac:dyDescent="0.2">
      <c r="B13" s="674" t="s">
        <v>207</v>
      </c>
      <c r="C13" s="674"/>
      <c r="D13" s="674"/>
      <c r="E13" s="709"/>
      <c r="F13" s="709"/>
      <c r="G13" s="709"/>
      <c r="H13" s="413"/>
      <c r="I13" s="467" t="s">
        <v>172</v>
      </c>
    </row>
    <row r="14" spans="1:9" ht="24.9" customHeight="1" x14ac:dyDescent="0.2">
      <c r="B14" s="411" t="s">
        <v>208</v>
      </c>
      <c r="C14" s="674" t="s">
        <v>209</v>
      </c>
      <c r="D14" s="674"/>
      <c r="E14" s="705"/>
      <c r="F14" s="705"/>
      <c r="G14" s="705"/>
      <c r="H14" s="413"/>
      <c r="I14" s="655" t="s">
        <v>438</v>
      </c>
    </row>
    <row r="15" spans="1:9" s="169" customFormat="1" ht="8.25" customHeight="1" x14ac:dyDescent="0.2">
      <c r="A15" s="264"/>
      <c r="B15" s="227"/>
      <c r="C15" s="227"/>
      <c r="D15" s="471"/>
      <c r="E15" s="471"/>
      <c r="F15" s="471"/>
      <c r="G15" s="413"/>
      <c r="H15" s="413"/>
      <c r="I15" s="655"/>
    </row>
    <row r="16" spans="1:9" ht="29.25" customHeight="1" x14ac:dyDescent="0.2">
      <c r="B16" s="175" t="s">
        <v>285</v>
      </c>
      <c r="C16" s="140"/>
      <c r="D16" s="140"/>
      <c r="E16" s="258"/>
      <c r="F16" s="258"/>
      <c r="G16" s="413"/>
      <c r="H16" s="413"/>
      <c r="I16" s="656"/>
    </row>
    <row r="17" spans="2:10" ht="22.5" customHeight="1" x14ac:dyDescent="0.2">
      <c r="B17" s="176" t="s">
        <v>321</v>
      </c>
      <c r="C17" s="140"/>
      <c r="D17" s="140"/>
      <c r="E17" s="177"/>
      <c r="F17" s="177"/>
      <c r="G17" s="413"/>
      <c r="H17" s="413"/>
      <c r="I17" s="294"/>
    </row>
    <row r="18" spans="2:10" ht="24.9" customHeight="1" x14ac:dyDescent="0.2">
      <c r="B18" s="260" t="s">
        <v>287</v>
      </c>
      <c r="C18" s="140"/>
      <c r="D18" s="140"/>
      <c r="E18" s="179"/>
      <c r="F18" s="179"/>
      <c r="G18" s="413"/>
      <c r="H18" s="413"/>
      <c r="I18" s="140"/>
    </row>
    <row r="19" spans="2:10" ht="24.9" customHeight="1" x14ac:dyDescent="0.2">
      <c r="B19" s="259" t="s">
        <v>202</v>
      </c>
      <c r="C19" s="259" t="s">
        <v>122</v>
      </c>
      <c r="D19" s="259" t="s">
        <v>286</v>
      </c>
      <c r="E19" s="660" t="s">
        <v>215</v>
      </c>
      <c r="F19" s="661"/>
      <c r="G19" s="662"/>
      <c r="H19" s="413"/>
      <c r="I19" s="699" t="s">
        <v>521</v>
      </c>
    </row>
    <row r="20" spans="2:10" ht="24.9" customHeight="1" x14ac:dyDescent="0.2">
      <c r="B20" s="414"/>
      <c r="C20" s="182" t="s">
        <v>229</v>
      </c>
      <c r="D20" s="414"/>
      <c r="E20" s="663"/>
      <c r="F20" s="664"/>
      <c r="G20" s="665"/>
      <c r="H20" s="413"/>
      <c r="I20" s="700"/>
    </row>
    <row r="21" spans="2:10" ht="24.9" customHeight="1" x14ac:dyDescent="0.2">
      <c r="B21" s="414"/>
      <c r="C21" s="256"/>
      <c r="D21" s="414"/>
      <c r="E21" s="663"/>
      <c r="F21" s="664"/>
      <c r="G21" s="665"/>
      <c r="H21" s="413"/>
      <c r="I21" s="700"/>
    </row>
    <row r="22" spans="2:10" ht="24.9" customHeight="1" x14ac:dyDescent="0.2">
      <c r="B22" s="414"/>
      <c r="C22" s="256"/>
      <c r="D22" s="414"/>
      <c r="E22" s="663"/>
      <c r="F22" s="664"/>
      <c r="G22" s="665"/>
      <c r="H22" s="413"/>
      <c r="I22" s="700"/>
    </row>
    <row r="23" spans="2:10" ht="24.9" customHeight="1" x14ac:dyDescent="0.2">
      <c r="B23" s="414"/>
      <c r="C23" s="256"/>
      <c r="D23" s="414"/>
      <c r="E23" s="663"/>
      <c r="F23" s="664"/>
      <c r="G23" s="665"/>
      <c r="H23" s="413"/>
      <c r="I23" s="700"/>
    </row>
    <row r="24" spans="2:10" ht="24.9" customHeight="1" x14ac:dyDescent="0.2">
      <c r="B24" s="414"/>
      <c r="C24" s="256"/>
      <c r="D24" s="414"/>
      <c r="E24" s="663"/>
      <c r="F24" s="664"/>
      <c r="G24" s="665"/>
      <c r="H24" s="413"/>
      <c r="I24" s="700"/>
    </row>
    <row r="25" spans="2:10" ht="24.9" customHeight="1" x14ac:dyDescent="0.2">
      <c r="B25" s="414"/>
      <c r="C25" s="256"/>
      <c r="D25" s="414"/>
      <c r="E25" s="663"/>
      <c r="F25" s="664"/>
      <c r="G25" s="665"/>
      <c r="H25" s="413"/>
      <c r="I25" s="700"/>
    </row>
    <row r="26" spans="2:10" ht="24.9" customHeight="1" x14ac:dyDescent="0.2">
      <c r="B26" s="414"/>
      <c r="C26" s="256"/>
      <c r="D26" s="414"/>
      <c r="E26" s="663"/>
      <c r="F26" s="664"/>
      <c r="G26" s="665"/>
      <c r="H26" s="413"/>
      <c r="I26" s="700"/>
    </row>
    <row r="27" spans="2:10" ht="24.9" customHeight="1" x14ac:dyDescent="0.2">
      <c r="B27" s="414"/>
      <c r="C27" s="256"/>
      <c r="D27" s="414"/>
      <c r="E27" s="663"/>
      <c r="F27" s="664"/>
      <c r="G27" s="665"/>
      <c r="H27" s="413"/>
      <c r="I27" s="700"/>
    </row>
    <row r="28" spans="2:10" ht="24.9" customHeight="1" x14ac:dyDescent="0.2">
      <c r="B28" s="414"/>
      <c r="C28" s="256"/>
      <c r="D28" s="414"/>
      <c r="E28" s="663"/>
      <c r="F28" s="664"/>
      <c r="G28" s="665"/>
      <c r="H28" s="413"/>
      <c r="I28" s="700"/>
    </row>
    <row r="29" spans="2:10" ht="24.9" customHeight="1" x14ac:dyDescent="0.2">
      <c r="B29" s="414"/>
      <c r="C29" s="256"/>
      <c r="D29" s="414"/>
      <c r="E29" s="663"/>
      <c r="F29" s="664"/>
      <c r="G29" s="665"/>
      <c r="H29" s="413"/>
      <c r="I29" s="701"/>
    </row>
    <row r="30" spans="2:10" ht="6.75" customHeight="1" x14ac:dyDescent="0.2">
      <c r="B30" s="262"/>
      <c r="C30" s="257"/>
      <c r="D30" s="257"/>
      <c r="E30" s="257"/>
      <c r="F30" s="257"/>
      <c r="G30" s="413"/>
      <c r="H30" s="413"/>
      <c r="I30" s="472"/>
    </row>
    <row r="31" spans="2:10" ht="22.5" customHeight="1" x14ac:dyDescent="0.2">
      <c r="B31" s="261" t="s">
        <v>322</v>
      </c>
      <c r="C31" s="177"/>
      <c r="D31" s="177"/>
      <c r="E31" s="177"/>
      <c r="F31" s="177"/>
      <c r="G31" s="413"/>
      <c r="H31" s="413"/>
      <c r="I31" s="473"/>
    </row>
    <row r="32" spans="2:10" ht="16.5" customHeight="1" x14ac:dyDescent="0.2">
      <c r="B32" s="666" t="s">
        <v>428</v>
      </c>
      <c r="C32" s="666" t="s">
        <v>202</v>
      </c>
      <c r="D32" s="697" t="s">
        <v>173</v>
      </c>
      <c r="E32" s="666" t="s">
        <v>429</v>
      </c>
      <c r="F32" s="666" t="s">
        <v>430</v>
      </c>
      <c r="G32" s="300" t="s">
        <v>222</v>
      </c>
      <c r="H32" s="293"/>
      <c r="I32" s="699" t="s">
        <v>431</v>
      </c>
      <c r="J32" s="413"/>
    </row>
    <row r="33" spans="1:10" ht="16.5" customHeight="1" x14ac:dyDescent="0.2">
      <c r="B33" s="668"/>
      <c r="C33" s="667"/>
      <c r="D33" s="668"/>
      <c r="E33" s="667"/>
      <c r="F33" s="667"/>
      <c r="G33" s="299" t="s">
        <v>312</v>
      </c>
      <c r="H33" s="293"/>
      <c r="I33" s="700"/>
      <c r="J33" s="413"/>
    </row>
    <row r="34" spans="1:10" ht="24.9" customHeight="1" x14ac:dyDescent="0.2">
      <c r="B34" s="669"/>
      <c r="C34" s="399"/>
      <c r="D34" s="671" t="str">
        <f>IF(B34&lt;&gt;"",$E$14," ")</f>
        <v xml:space="preserve"> </v>
      </c>
      <c r="E34" s="692"/>
      <c r="F34" s="692"/>
      <c r="G34" s="298"/>
      <c r="H34" s="474"/>
      <c r="I34" s="700"/>
      <c r="J34" s="413"/>
    </row>
    <row r="35" spans="1:10" ht="24.9" customHeight="1" x14ac:dyDescent="0.2">
      <c r="A35" s="132">
        <f>B34</f>
        <v>0</v>
      </c>
      <c r="B35" s="670"/>
      <c r="C35" s="438"/>
      <c r="D35" s="672"/>
      <c r="E35" s="693"/>
      <c r="F35" s="693"/>
      <c r="G35" s="400"/>
      <c r="H35" s="474"/>
      <c r="I35" s="700"/>
      <c r="J35" s="413"/>
    </row>
    <row r="36" spans="1:10" ht="24.9" customHeight="1" x14ac:dyDescent="0.2">
      <c r="B36" s="669"/>
      <c r="C36" s="399"/>
      <c r="D36" s="671" t="str">
        <f>IF(B36&lt;&gt;"",$E$14," ")</f>
        <v xml:space="preserve"> </v>
      </c>
      <c r="E36" s="692"/>
      <c r="F36" s="692"/>
      <c r="G36" s="298"/>
      <c r="H36" s="474"/>
      <c r="I36" s="700"/>
      <c r="J36" s="413"/>
    </row>
    <row r="37" spans="1:10" ht="24.9" customHeight="1" x14ac:dyDescent="0.2">
      <c r="A37" s="132">
        <f>B36</f>
        <v>0</v>
      </c>
      <c r="B37" s="670"/>
      <c r="C37" s="438"/>
      <c r="D37" s="672"/>
      <c r="E37" s="693"/>
      <c r="F37" s="693"/>
      <c r="G37" s="400"/>
      <c r="H37" s="474"/>
      <c r="I37" s="700"/>
      <c r="J37" s="413"/>
    </row>
    <row r="38" spans="1:10" ht="24.9" customHeight="1" x14ac:dyDescent="0.2">
      <c r="B38" s="669"/>
      <c r="C38" s="399"/>
      <c r="D38" s="671" t="str">
        <f>IF(B38&lt;&gt;"",$E$14," ")</f>
        <v xml:space="preserve"> </v>
      </c>
      <c r="E38" s="692"/>
      <c r="F38" s="692"/>
      <c r="G38" s="412"/>
      <c r="H38" s="474"/>
      <c r="I38" s="700"/>
      <c r="J38" s="413"/>
    </row>
    <row r="39" spans="1:10" ht="24.9" customHeight="1" x14ac:dyDescent="0.2">
      <c r="A39" s="132">
        <f>B38</f>
        <v>0</v>
      </c>
      <c r="B39" s="670"/>
      <c r="C39" s="438"/>
      <c r="D39" s="672"/>
      <c r="E39" s="693"/>
      <c r="F39" s="693"/>
      <c r="G39" s="400"/>
      <c r="H39" s="474"/>
      <c r="I39" s="701"/>
      <c r="J39" s="413"/>
    </row>
    <row r="40" spans="1:10" ht="9" customHeight="1" x14ac:dyDescent="0.2">
      <c r="B40" s="703"/>
      <c r="C40" s="703"/>
      <c r="D40" s="703"/>
      <c r="E40" s="703"/>
      <c r="F40" s="487"/>
      <c r="G40" s="413"/>
      <c r="H40" s="413"/>
      <c r="I40" s="475"/>
    </row>
    <row r="41" spans="1:10" ht="24.75" customHeight="1" x14ac:dyDescent="0.2">
      <c r="B41" s="241" t="s">
        <v>216</v>
      </c>
      <c r="C41" s="227"/>
      <c r="D41" s="227"/>
      <c r="E41" s="242"/>
      <c r="F41" s="242"/>
      <c r="G41" s="413"/>
      <c r="H41" s="413"/>
      <c r="I41" s="475"/>
    </row>
    <row r="42" spans="1:10" ht="30" customHeight="1" x14ac:dyDescent="0.2">
      <c r="B42" s="702" t="s">
        <v>175</v>
      </c>
      <c r="C42" s="702"/>
      <c r="D42" s="702"/>
      <c r="E42" s="702"/>
      <c r="F42" s="486"/>
      <c r="G42" s="413"/>
      <c r="H42" s="413"/>
      <c r="I42" s="475"/>
    </row>
    <row r="43" spans="1:10" s="178" customFormat="1" ht="24" customHeight="1" x14ac:dyDescent="0.2">
      <c r="A43" s="180"/>
      <c r="B43" s="176" t="s">
        <v>217</v>
      </c>
      <c r="C43" s="141"/>
      <c r="D43" s="141"/>
      <c r="G43" s="408"/>
      <c r="H43" s="413"/>
    </row>
    <row r="44" spans="1:10" ht="28.5" customHeight="1" x14ac:dyDescent="0.2">
      <c r="B44" s="658" t="s">
        <v>218</v>
      </c>
      <c r="C44" s="658"/>
      <c r="D44" s="658"/>
      <c r="E44" s="658"/>
      <c r="F44" s="658"/>
      <c r="G44" s="658"/>
      <c r="H44" s="413"/>
      <c r="I44" s="140"/>
    </row>
    <row r="45" spans="1:10" ht="17.100000000000001" customHeight="1" x14ac:dyDescent="0.2">
      <c r="B45" s="697" t="s">
        <v>219</v>
      </c>
      <c r="C45" s="673" t="s">
        <v>220</v>
      </c>
      <c r="D45" s="673"/>
      <c r="E45" s="676"/>
      <c r="F45" s="677"/>
      <c r="G45" s="678"/>
      <c r="H45" s="413"/>
      <c r="I45" s="657" t="s">
        <v>414</v>
      </c>
    </row>
    <row r="46" spans="1:10" ht="17.100000000000001" customHeight="1" x14ac:dyDescent="0.2">
      <c r="B46" s="698"/>
      <c r="C46" s="673" t="s">
        <v>221</v>
      </c>
      <c r="D46" s="673"/>
      <c r="E46" s="676"/>
      <c r="F46" s="677"/>
      <c r="G46" s="678"/>
      <c r="H46" s="413"/>
      <c r="I46" s="657"/>
    </row>
    <row r="47" spans="1:10" ht="17.100000000000001" customHeight="1" x14ac:dyDescent="0.2">
      <c r="B47" s="698"/>
      <c r="C47" s="673" t="s">
        <v>228</v>
      </c>
      <c r="D47" s="673"/>
      <c r="E47" s="676"/>
      <c r="F47" s="677"/>
      <c r="G47" s="678"/>
      <c r="H47" s="413"/>
      <c r="I47" s="657"/>
    </row>
    <row r="48" spans="1:10" ht="17.100000000000001" customHeight="1" x14ac:dyDescent="0.2">
      <c r="B48" s="698"/>
      <c r="C48" s="673" t="s">
        <v>222</v>
      </c>
      <c r="D48" s="673"/>
      <c r="E48" s="679"/>
      <c r="F48" s="680"/>
      <c r="G48" s="681"/>
      <c r="H48" s="413"/>
      <c r="I48" s="657"/>
    </row>
    <row r="49" spans="1:9" ht="17.100000000000001" customHeight="1" x14ac:dyDescent="0.2">
      <c r="B49" s="698"/>
      <c r="C49" s="673" t="s">
        <v>188</v>
      </c>
      <c r="D49" s="673"/>
      <c r="E49" s="682"/>
      <c r="F49" s="683"/>
      <c r="G49" s="684"/>
      <c r="H49" s="413"/>
      <c r="I49" s="657"/>
    </row>
    <row r="50" spans="1:9" ht="21" x14ac:dyDescent="0.2">
      <c r="A50" s="181"/>
      <c r="B50" s="698"/>
      <c r="C50" s="675" t="s">
        <v>223</v>
      </c>
      <c r="D50" s="675"/>
      <c r="E50" s="685"/>
      <c r="F50" s="686"/>
      <c r="G50" s="687"/>
      <c r="H50" s="413"/>
      <c r="I50" s="657"/>
    </row>
    <row r="51" spans="1:9" ht="21" x14ac:dyDescent="0.2">
      <c r="A51" s="181"/>
      <c r="B51" s="698"/>
      <c r="C51" s="675"/>
      <c r="D51" s="675"/>
      <c r="E51" s="685"/>
      <c r="F51" s="686"/>
      <c r="G51" s="687"/>
      <c r="H51" s="413"/>
      <c r="I51" s="657"/>
    </row>
    <row r="52" spans="1:9" ht="21" x14ac:dyDescent="0.2">
      <c r="A52" s="181"/>
      <c r="B52" s="698"/>
      <c r="C52" s="675"/>
      <c r="D52" s="675"/>
      <c r="E52" s="685"/>
      <c r="F52" s="686"/>
      <c r="G52" s="687"/>
      <c r="H52" s="413"/>
      <c r="I52" s="657"/>
    </row>
    <row r="53" spans="1:9" ht="21" x14ac:dyDescent="0.2">
      <c r="A53" s="181"/>
      <c r="B53" s="698"/>
      <c r="C53" s="675"/>
      <c r="D53" s="675"/>
      <c r="E53" s="694"/>
      <c r="F53" s="695"/>
      <c r="G53" s="696"/>
      <c r="H53" s="413"/>
      <c r="I53" s="657"/>
    </row>
    <row r="54" spans="1:9" ht="21" x14ac:dyDescent="0.2">
      <c r="A54" s="181"/>
      <c r="B54" s="668"/>
      <c r="C54" s="675"/>
      <c r="D54" s="675"/>
      <c r="E54" s="688"/>
      <c r="F54" s="689"/>
      <c r="G54" s="690"/>
      <c r="H54" s="413"/>
      <c r="I54" s="657"/>
    </row>
    <row r="55" spans="1:9" ht="17.100000000000001" customHeight="1" x14ac:dyDescent="0.2">
      <c r="B55" s="697" t="s">
        <v>224</v>
      </c>
      <c r="C55" s="673" t="s">
        <v>220</v>
      </c>
      <c r="D55" s="673"/>
      <c r="E55" s="676"/>
      <c r="F55" s="677"/>
      <c r="G55" s="678"/>
      <c r="H55" s="413"/>
      <c r="I55" s="657"/>
    </row>
    <row r="56" spans="1:9" ht="17.100000000000001" customHeight="1" x14ac:dyDescent="0.2">
      <c r="B56" s="698"/>
      <c r="C56" s="673" t="s">
        <v>221</v>
      </c>
      <c r="D56" s="673"/>
      <c r="E56" s="676"/>
      <c r="F56" s="677"/>
      <c r="G56" s="678"/>
      <c r="H56" s="413"/>
      <c r="I56" s="657"/>
    </row>
    <row r="57" spans="1:9" ht="17.100000000000001" customHeight="1" x14ac:dyDescent="0.2">
      <c r="B57" s="698"/>
      <c r="C57" s="673" t="s">
        <v>228</v>
      </c>
      <c r="D57" s="673"/>
      <c r="E57" s="676"/>
      <c r="F57" s="677"/>
      <c r="G57" s="678"/>
      <c r="H57" s="413"/>
      <c r="I57" s="657"/>
    </row>
    <row r="58" spans="1:9" ht="17.100000000000001" customHeight="1" x14ac:dyDescent="0.2">
      <c r="B58" s="698"/>
      <c r="C58" s="673" t="s">
        <v>222</v>
      </c>
      <c r="D58" s="673"/>
      <c r="E58" s="679"/>
      <c r="F58" s="680"/>
      <c r="G58" s="681"/>
      <c r="H58" s="413"/>
      <c r="I58" s="657"/>
    </row>
    <row r="59" spans="1:9" ht="17.100000000000001" customHeight="1" x14ac:dyDescent="0.2">
      <c r="B59" s="698"/>
      <c r="C59" s="673" t="s">
        <v>188</v>
      </c>
      <c r="D59" s="673"/>
      <c r="E59" s="682"/>
      <c r="F59" s="683"/>
      <c r="G59" s="684"/>
      <c r="H59" s="413"/>
      <c r="I59" s="657"/>
    </row>
    <row r="60" spans="1:9" ht="21" x14ac:dyDescent="0.2">
      <c r="A60" s="181"/>
      <c r="B60" s="698"/>
      <c r="C60" s="675" t="s">
        <v>223</v>
      </c>
      <c r="D60" s="675"/>
      <c r="E60" s="685"/>
      <c r="F60" s="686"/>
      <c r="G60" s="687"/>
      <c r="H60" s="413"/>
      <c r="I60" s="439"/>
    </row>
    <row r="61" spans="1:9" ht="21" x14ac:dyDescent="0.2">
      <c r="A61" s="181"/>
      <c r="B61" s="698"/>
      <c r="C61" s="675"/>
      <c r="D61" s="675"/>
      <c r="E61" s="685"/>
      <c r="F61" s="686"/>
      <c r="G61" s="687"/>
      <c r="H61" s="413"/>
      <c r="I61" s="294"/>
    </row>
    <row r="62" spans="1:9" ht="21" x14ac:dyDescent="0.2">
      <c r="A62" s="181"/>
      <c r="B62" s="698"/>
      <c r="C62" s="675"/>
      <c r="D62" s="675"/>
      <c r="E62" s="685"/>
      <c r="F62" s="686"/>
      <c r="G62" s="687"/>
      <c r="H62" s="413"/>
      <c r="I62" s="294"/>
    </row>
    <row r="63" spans="1:9" ht="21" x14ac:dyDescent="0.2">
      <c r="A63" s="181"/>
      <c r="B63" s="698"/>
      <c r="C63" s="675"/>
      <c r="D63" s="675"/>
      <c r="E63" s="694"/>
      <c r="F63" s="695"/>
      <c r="G63" s="696"/>
      <c r="H63" s="413"/>
      <c r="I63" s="294"/>
    </row>
    <row r="64" spans="1:9" ht="21" x14ac:dyDescent="0.2">
      <c r="A64" s="181"/>
      <c r="B64" s="668"/>
      <c r="C64" s="675"/>
      <c r="D64" s="675"/>
      <c r="E64" s="688"/>
      <c r="F64" s="689"/>
      <c r="G64" s="690"/>
      <c r="H64" s="413"/>
      <c r="I64" s="294"/>
    </row>
    <row r="65" spans="1:9" ht="17.100000000000001" customHeight="1" x14ac:dyDescent="0.2">
      <c r="B65" s="697" t="s">
        <v>225</v>
      </c>
      <c r="C65" s="673" t="s">
        <v>220</v>
      </c>
      <c r="D65" s="673"/>
      <c r="E65" s="676"/>
      <c r="F65" s="677"/>
      <c r="G65" s="678"/>
      <c r="H65" s="413"/>
      <c r="I65" s="294"/>
    </row>
    <row r="66" spans="1:9" ht="17.100000000000001" customHeight="1" x14ac:dyDescent="0.2">
      <c r="B66" s="698"/>
      <c r="C66" s="673" t="s">
        <v>221</v>
      </c>
      <c r="D66" s="673"/>
      <c r="E66" s="676"/>
      <c r="F66" s="677"/>
      <c r="G66" s="678"/>
      <c r="H66" s="413"/>
      <c r="I66" s="294"/>
    </row>
    <row r="67" spans="1:9" ht="17.100000000000001" customHeight="1" x14ac:dyDescent="0.2">
      <c r="B67" s="698"/>
      <c r="C67" s="673" t="s">
        <v>228</v>
      </c>
      <c r="D67" s="673"/>
      <c r="E67" s="676"/>
      <c r="F67" s="677"/>
      <c r="G67" s="678"/>
      <c r="H67" s="413"/>
      <c r="I67" s="294"/>
    </row>
    <row r="68" spans="1:9" ht="17.100000000000001" customHeight="1" x14ac:dyDescent="0.2">
      <c r="B68" s="698"/>
      <c r="C68" s="673" t="s">
        <v>222</v>
      </c>
      <c r="D68" s="673"/>
      <c r="E68" s="679"/>
      <c r="F68" s="680"/>
      <c r="G68" s="681"/>
      <c r="H68" s="413"/>
      <c r="I68" s="294"/>
    </row>
    <row r="69" spans="1:9" ht="17.100000000000001" customHeight="1" x14ac:dyDescent="0.2">
      <c r="B69" s="698"/>
      <c r="C69" s="673" t="s">
        <v>188</v>
      </c>
      <c r="D69" s="673"/>
      <c r="E69" s="682"/>
      <c r="F69" s="683"/>
      <c r="G69" s="684"/>
      <c r="H69" s="413"/>
      <c r="I69" s="294"/>
    </row>
    <row r="70" spans="1:9" ht="21" x14ac:dyDescent="0.2">
      <c r="A70" s="181"/>
      <c r="B70" s="698"/>
      <c r="C70" s="675" t="s">
        <v>223</v>
      </c>
      <c r="D70" s="675"/>
      <c r="E70" s="685"/>
      <c r="F70" s="686"/>
      <c r="G70" s="687"/>
      <c r="H70" s="413"/>
      <c r="I70" s="294"/>
    </row>
    <row r="71" spans="1:9" ht="21" x14ac:dyDescent="0.2">
      <c r="A71" s="181"/>
      <c r="B71" s="698"/>
      <c r="C71" s="675"/>
      <c r="D71" s="675"/>
      <c r="E71" s="685"/>
      <c r="F71" s="686"/>
      <c r="G71" s="687"/>
      <c r="H71" s="413"/>
      <c r="I71" s="294"/>
    </row>
    <row r="72" spans="1:9" ht="21" x14ac:dyDescent="0.2">
      <c r="A72" s="181"/>
      <c r="B72" s="698"/>
      <c r="C72" s="675"/>
      <c r="D72" s="675"/>
      <c r="E72" s="685"/>
      <c r="F72" s="686"/>
      <c r="G72" s="687"/>
      <c r="H72" s="413"/>
      <c r="I72" s="294"/>
    </row>
    <row r="73" spans="1:9" ht="21" x14ac:dyDescent="0.2">
      <c r="A73" s="181"/>
      <c r="B73" s="698"/>
      <c r="C73" s="675"/>
      <c r="D73" s="675"/>
      <c r="E73" s="694"/>
      <c r="F73" s="695"/>
      <c r="G73" s="696"/>
      <c r="H73" s="413"/>
      <c r="I73" s="294"/>
    </row>
    <row r="74" spans="1:9" ht="21" x14ac:dyDescent="0.2">
      <c r="A74" s="181"/>
      <c r="B74" s="668"/>
      <c r="C74" s="675"/>
      <c r="D74" s="675"/>
      <c r="E74" s="688"/>
      <c r="F74" s="689"/>
      <c r="G74" s="690"/>
      <c r="H74" s="413"/>
      <c r="I74" s="294"/>
    </row>
    <row r="75" spans="1:9" ht="17.100000000000001" customHeight="1" x14ac:dyDescent="0.2">
      <c r="B75" s="697" t="s">
        <v>226</v>
      </c>
      <c r="C75" s="673" t="s">
        <v>220</v>
      </c>
      <c r="D75" s="673"/>
      <c r="E75" s="676"/>
      <c r="F75" s="677"/>
      <c r="G75" s="678"/>
      <c r="H75" s="413"/>
      <c r="I75" s="294"/>
    </row>
    <row r="76" spans="1:9" ht="17.100000000000001" customHeight="1" x14ac:dyDescent="0.2">
      <c r="B76" s="698"/>
      <c r="C76" s="673" t="s">
        <v>221</v>
      </c>
      <c r="D76" s="673"/>
      <c r="E76" s="676"/>
      <c r="F76" s="677"/>
      <c r="G76" s="678"/>
      <c r="H76" s="413"/>
      <c r="I76" s="294"/>
    </row>
    <row r="77" spans="1:9" ht="17.100000000000001" customHeight="1" x14ac:dyDescent="0.2">
      <c r="B77" s="698"/>
      <c r="C77" s="673" t="s">
        <v>228</v>
      </c>
      <c r="D77" s="673"/>
      <c r="E77" s="676"/>
      <c r="F77" s="677"/>
      <c r="G77" s="678"/>
      <c r="H77" s="413"/>
      <c r="I77" s="294"/>
    </row>
    <row r="78" spans="1:9" ht="17.100000000000001" customHeight="1" x14ac:dyDescent="0.2">
      <c r="B78" s="698"/>
      <c r="C78" s="673" t="s">
        <v>222</v>
      </c>
      <c r="D78" s="673"/>
      <c r="E78" s="679"/>
      <c r="F78" s="680"/>
      <c r="G78" s="681"/>
      <c r="H78" s="413"/>
      <c r="I78" s="294"/>
    </row>
    <row r="79" spans="1:9" ht="17.100000000000001" customHeight="1" x14ac:dyDescent="0.2">
      <c r="B79" s="698"/>
      <c r="C79" s="673" t="s">
        <v>188</v>
      </c>
      <c r="D79" s="673"/>
      <c r="E79" s="682"/>
      <c r="F79" s="683"/>
      <c r="G79" s="684"/>
      <c r="H79" s="413"/>
      <c r="I79" s="294"/>
    </row>
    <row r="80" spans="1:9" ht="21" x14ac:dyDescent="0.2">
      <c r="A80" s="181"/>
      <c r="B80" s="698"/>
      <c r="C80" s="675" t="s">
        <v>223</v>
      </c>
      <c r="D80" s="675"/>
      <c r="E80" s="685"/>
      <c r="F80" s="686"/>
      <c r="G80" s="687"/>
      <c r="H80" s="413"/>
      <c r="I80" s="294"/>
    </row>
    <row r="81" spans="1:9" ht="21" x14ac:dyDescent="0.2">
      <c r="A81" s="181"/>
      <c r="B81" s="698"/>
      <c r="C81" s="675"/>
      <c r="D81" s="675"/>
      <c r="E81" s="685"/>
      <c r="F81" s="686"/>
      <c r="G81" s="687"/>
      <c r="H81" s="413"/>
      <c r="I81" s="294"/>
    </row>
    <row r="82" spans="1:9" ht="21" x14ac:dyDescent="0.2">
      <c r="A82" s="181"/>
      <c r="B82" s="698"/>
      <c r="C82" s="675"/>
      <c r="D82" s="675"/>
      <c r="E82" s="685"/>
      <c r="F82" s="686"/>
      <c r="G82" s="687"/>
      <c r="H82" s="413"/>
      <c r="I82" s="294"/>
    </row>
    <row r="83" spans="1:9" ht="21" x14ac:dyDescent="0.2">
      <c r="A83" s="181"/>
      <c r="B83" s="698"/>
      <c r="C83" s="675"/>
      <c r="D83" s="675"/>
      <c r="E83" s="694"/>
      <c r="F83" s="695"/>
      <c r="G83" s="696"/>
      <c r="H83" s="413"/>
      <c r="I83" s="294"/>
    </row>
    <row r="84" spans="1:9" ht="21" x14ac:dyDescent="0.2">
      <c r="A84" s="181"/>
      <c r="B84" s="668"/>
      <c r="C84" s="675"/>
      <c r="D84" s="675"/>
      <c r="E84" s="688"/>
      <c r="F84" s="689"/>
      <c r="G84" s="690"/>
      <c r="H84" s="413"/>
      <c r="I84" s="294"/>
    </row>
    <row r="85" spans="1:9" ht="17.100000000000001" customHeight="1" x14ac:dyDescent="0.2">
      <c r="B85" s="697" t="s">
        <v>227</v>
      </c>
      <c r="C85" s="673" t="s">
        <v>220</v>
      </c>
      <c r="D85" s="673"/>
      <c r="E85" s="676"/>
      <c r="F85" s="677"/>
      <c r="G85" s="678"/>
      <c r="H85" s="413"/>
      <c r="I85" s="294"/>
    </row>
    <row r="86" spans="1:9" ht="17.100000000000001" customHeight="1" x14ac:dyDescent="0.2">
      <c r="B86" s="698"/>
      <c r="C86" s="673" t="s">
        <v>221</v>
      </c>
      <c r="D86" s="673"/>
      <c r="E86" s="676"/>
      <c r="F86" s="677"/>
      <c r="G86" s="678"/>
      <c r="H86" s="413"/>
      <c r="I86" s="294"/>
    </row>
    <row r="87" spans="1:9" ht="17.100000000000001" customHeight="1" x14ac:dyDescent="0.2">
      <c r="B87" s="698"/>
      <c r="C87" s="673" t="s">
        <v>228</v>
      </c>
      <c r="D87" s="673"/>
      <c r="E87" s="676"/>
      <c r="F87" s="677"/>
      <c r="G87" s="678"/>
      <c r="H87" s="413"/>
      <c r="I87" s="294"/>
    </row>
    <row r="88" spans="1:9" ht="17.100000000000001" customHeight="1" x14ac:dyDescent="0.2">
      <c r="B88" s="698"/>
      <c r="C88" s="673" t="s">
        <v>222</v>
      </c>
      <c r="D88" s="673"/>
      <c r="E88" s="679"/>
      <c r="F88" s="680"/>
      <c r="G88" s="681"/>
      <c r="H88" s="413"/>
      <c r="I88" s="294"/>
    </row>
    <row r="89" spans="1:9" ht="17.100000000000001" customHeight="1" x14ac:dyDescent="0.2">
      <c r="B89" s="698"/>
      <c r="C89" s="673" t="s">
        <v>188</v>
      </c>
      <c r="D89" s="673"/>
      <c r="E89" s="682"/>
      <c r="F89" s="683"/>
      <c r="G89" s="684"/>
      <c r="H89" s="413"/>
      <c r="I89" s="294"/>
    </row>
    <row r="90" spans="1:9" ht="21" x14ac:dyDescent="0.2">
      <c r="A90" s="181"/>
      <c r="B90" s="698"/>
      <c r="C90" s="675" t="s">
        <v>223</v>
      </c>
      <c r="D90" s="675"/>
      <c r="E90" s="685"/>
      <c r="F90" s="686"/>
      <c r="G90" s="687"/>
      <c r="H90" s="413"/>
      <c r="I90" s="294"/>
    </row>
    <row r="91" spans="1:9" ht="21" x14ac:dyDescent="0.2">
      <c r="A91" s="181"/>
      <c r="B91" s="698"/>
      <c r="C91" s="675"/>
      <c r="D91" s="675"/>
      <c r="E91" s="685"/>
      <c r="F91" s="686"/>
      <c r="G91" s="687"/>
      <c r="H91" s="413"/>
      <c r="I91" s="294"/>
    </row>
    <row r="92" spans="1:9" ht="21" x14ac:dyDescent="0.2">
      <c r="A92" s="181"/>
      <c r="B92" s="698"/>
      <c r="C92" s="675"/>
      <c r="D92" s="675"/>
      <c r="E92" s="685"/>
      <c r="F92" s="686"/>
      <c r="G92" s="687"/>
      <c r="H92" s="413"/>
      <c r="I92" s="294"/>
    </row>
    <row r="93" spans="1:9" ht="21" x14ac:dyDescent="0.2">
      <c r="A93" s="181"/>
      <c r="B93" s="698"/>
      <c r="C93" s="675"/>
      <c r="D93" s="675"/>
      <c r="E93" s="694"/>
      <c r="F93" s="695"/>
      <c r="G93" s="696"/>
      <c r="H93" s="413"/>
      <c r="I93" s="294"/>
    </row>
    <row r="94" spans="1:9" ht="21" x14ac:dyDescent="0.2">
      <c r="A94" s="181"/>
      <c r="B94" s="668"/>
      <c r="C94" s="675"/>
      <c r="D94" s="675"/>
      <c r="E94" s="688"/>
      <c r="F94" s="689"/>
      <c r="G94" s="690"/>
      <c r="H94" s="413"/>
      <c r="I94" s="294"/>
    </row>
    <row r="95" spans="1:9" x14ac:dyDescent="0.2">
      <c r="G95" s="413"/>
      <c r="H95" s="413"/>
    </row>
    <row r="96" spans="1:9" x14ac:dyDescent="0.2">
      <c r="G96" s="413"/>
      <c r="H96" s="413"/>
    </row>
    <row r="97" spans="7:8" x14ac:dyDescent="0.2">
      <c r="G97" s="413"/>
      <c r="H97" s="413"/>
    </row>
    <row r="98" spans="7:8" x14ac:dyDescent="0.2">
      <c r="G98" s="413"/>
      <c r="H98" s="413"/>
    </row>
    <row r="99" spans="7:8" x14ac:dyDescent="0.2">
      <c r="G99" s="413"/>
      <c r="H99" s="413"/>
    </row>
    <row r="100" spans="7:8" x14ac:dyDescent="0.2">
      <c r="G100" s="413"/>
      <c r="H100" s="413"/>
    </row>
    <row r="101" spans="7:8" x14ac:dyDescent="0.2">
      <c r="G101" s="413"/>
      <c r="H101" s="413"/>
    </row>
    <row r="102" spans="7:8" x14ac:dyDescent="0.2">
      <c r="G102" s="413"/>
      <c r="H102" s="413"/>
    </row>
    <row r="103" spans="7:8" x14ac:dyDescent="0.2">
      <c r="G103" s="413"/>
      <c r="H103" s="413"/>
    </row>
    <row r="104" spans="7:8" x14ac:dyDescent="0.2">
      <c r="G104" s="413"/>
      <c r="H104" s="413"/>
    </row>
    <row r="105" spans="7:8" x14ac:dyDescent="0.2">
      <c r="G105" s="413"/>
      <c r="H105" s="413"/>
    </row>
    <row r="106" spans="7:8" x14ac:dyDescent="0.2">
      <c r="G106" s="413"/>
      <c r="H106" s="413"/>
    </row>
    <row r="107" spans="7:8" x14ac:dyDescent="0.2">
      <c r="G107" s="413"/>
      <c r="H107" s="413"/>
    </row>
    <row r="108" spans="7:8" x14ac:dyDescent="0.2">
      <c r="G108" s="413"/>
      <c r="H108" s="413"/>
    </row>
    <row r="109" spans="7:8" x14ac:dyDescent="0.2">
      <c r="G109" s="413"/>
      <c r="H109" s="413"/>
    </row>
  </sheetData>
  <sheetProtection algorithmName="SHA-512" hashValue="ihjmBi9Xq81oH9c2ptFS4tUiFiI0qw3lmw2w39q1wDSjDxWNJj9H2wgLWzZbf91gyHCXwf3xvcFSeRKGR83GtQ==" saltValue="4Yco4/y3JwLGaCk4Lkn3QQ==" spinCount="100000" sheet="1" insertColumns="0" insertRows="0" deleteColumns="0" deleteRows="0"/>
  <mergeCells count="142">
    <mergeCell ref="B5:D5"/>
    <mergeCell ref="B6:D6"/>
    <mergeCell ref="B7:D7"/>
    <mergeCell ref="B8:D8"/>
    <mergeCell ref="E38:E39"/>
    <mergeCell ref="D38:D39"/>
    <mergeCell ref="B38:B39"/>
    <mergeCell ref="E32:E33"/>
    <mergeCell ref="D32:D33"/>
    <mergeCell ref="B13:D13"/>
    <mergeCell ref="C14:D14"/>
    <mergeCell ref="E5:G5"/>
    <mergeCell ref="E6:G6"/>
    <mergeCell ref="E7:G7"/>
    <mergeCell ref="E8:G8"/>
    <mergeCell ref="E9:G9"/>
    <mergeCell ref="E10:G10"/>
    <mergeCell ref="E11:G11"/>
    <mergeCell ref="E12:G12"/>
    <mergeCell ref="E13:G13"/>
    <mergeCell ref="E14:G14"/>
    <mergeCell ref="C11:D11"/>
    <mergeCell ref="I32:I39"/>
    <mergeCell ref="I19:I29"/>
    <mergeCell ref="E90:G90"/>
    <mergeCell ref="E91:G91"/>
    <mergeCell ref="E92:G92"/>
    <mergeCell ref="E93:G93"/>
    <mergeCell ref="E94:G94"/>
    <mergeCell ref="E34:E35"/>
    <mergeCell ref="E36:E37"/>
    <mergeCell ref="E61:G61"/>
    <mergeCell ref="E62:G62"/>
    <mergeCell ref="E63:G63"/>
    <mergeCell ref="E86:G86"/>
    <mergeCell ref="E87:G87"/>
    <mergeCell ref="E88:G88"/>
    <mergeCell ref="B42:E42"/>
    <mergeCell ref="B40:E40"/>
    <mergeCell ref="C57:D57"/>
    <mergeCell ref="C58:D58"/>
    <mergeCell ref="E58:G58"/>
    <mergeCell ref="E89:G89"/>
    <mergeCell ref="B85:B94"/>
    <mergeCell ref="B75:B84"/>
    <mergeCell ref="B65:B74"/>
    <mergeCell ref="B55:B64"/>
    <mergeCell ref="C59:D59"/>
    <mergeCell ref="C60:D64"/>
    <mergeCell ref="B45:B54"/>
    <mergeCell ref="E53:G53"/>
    <mergeCell ref="E54:G54"/>
    <mergeCell ref="E55:G55"/>
    <mergeCell ref="E56:G56"/>
    <mergeCell ref="E57:G57"/>
    <mergeCell ref="C56:D56"/>
    <mergeCell ref="C45:D45"/>
    <mergeCell ref="E48:G48"/>
    <mergeCell ref="E49:G49"/>
    <mergeCell ref="E50:G50"/>
    <mergeCell ref="E51:G51"/>
    <mergeCell ref="C87:D87"/>
    <mergeCell ref="C88:D88"/>
    <mergeCell ref="C89:D89"/>
    <mergeCell ref="C90:D94"/>
    <mergeCell ref="C77:D77"/>
    <mergeCell ref="C78:D78"/>
    <mergeCell ref="C79:D79"/>
    <mergeCell ref="C80:D84"/>
    <mergeCell ref="C85:D85"/>
    <mergeCell ref="C86:D86"/>
    <mergeCell ref="E79:G79"/>
    <mergeCell ref="E80:G80"/>
    <mergeCell ref="E84:G84"/>
    <mergeCell ref="E85:G85"/>
    <mergeCell ref="E69:G69"/>
    <mergeCell ref="E70:G70"/>
    <mergeCell ref="E71:G71"/>
    <mergeCell ref="E72:G72"/>
    <mergeCell ref="E73:G73"/>
    <mergeCell ref="E81:G81"/>
    <mergeCell ref="E82:G82"/>
    <mergeCell ref="E83:G83"/>
    <mergeCell ref="E74:G74"/>
    <mergeCell ref="E75:G75"/>
    <mergeCell ref="E76:G76"/>
    <mergeCell ref="E77:G77"/>
    <mergeCell ref="E78:G78"/>
    <mergeCell ref="E66:G66"/>
    <mergeCell ref="E67:G67"/>
    <mergeCell ref="E68:G68"/>
    <mergeCell ref="E59:G59"/>
    <mergeCell ref="E60:G60"/>
    <mergeCell ref="E52:G52"/>
    <mergeCell ref="E64:G64"/>
    <mergeCell ref="E65:G65"/>
    <mergeCell ref="C12:D12"/>
    <mergeCell ref="C65:D65"/>
    <mergeCell ref="C66:D66"/>
    <mergeCell ref="C67:D67"/>
    <mergeCell ref="C68:D68"/>
    <mergeCell ref="E45:G45"/>
    <mergeCell ref="E46:G46"/>
    <mergeCell ref="E47:G47"/>
    <mergeCell ref="F32:F33"/>
    <mergeCell ref="F34:F35"/>
    <mergeCell ref="F36:F37"/>
    <mergeCell ref="F38:F39"/>
    <mergeCell ref="C69:D69"/>
    <mergeCell ref="C70:D74"/>
    <mergeCell ref="C75:D75"/>
    <mergeCell ref="C76:D76"/>
    <mergeCell ref="C48:D48"/>
    <mergeCell ref="C49:D49"/>
    <mergeCell ref="C50:D54"/>
    <mergeCell ref="C55:D55"/>
    <mergeCell ref="C46:D46"/>
    <mergeCell ref="C47:D47"/>
    <mergeCell ref="I14:I16"/>
    <mergeCell ref="I45:I59"/>
    <mergeCell ref="B44:G44"/>
    <mergeCell ref="B3:G3"/>
    <mergeCell ref="E19:G19"/>
    <mergeCell ref="E20:G20"/>
    <mergeCell ref="E21:G21"/>
    <mergeCell ref="E22:G22"/>
    <mergeCell ref="E23:G23"/>
    <mergeCell ref="E24:G24"/>
    <mergeCell ref="E25:G25"/>
    <mergeCell ref="E26:G26"/>
    <mergeCell ref="E27:G27"/>
    <mergeCell ref="C32:C33"/>
    <mergeCell ref="B32:B33"/>
    <mergeCell ref="B34:B35"/>
    <mergeCell ref="D34:D35"/>
    <mergeCell ref="B36:B37"/>
    <mergeCell ref="D36:D37"/>
    <mergeCell ref="E28:G28"/>
    <mergeCell ref="E29:G29"/>
    <mergeCell ref="B10:B12"/>
    <mergeCell ref="B9:D9"/>
    <mergeCell ref="C10:D10"/>
  </mergeCells>
  <phoneticPr fontId="1"/>
  <conditionalFormatting sqref="B20:B29 C21:C29 D20:G29">
    <cfRule type="containsBlanks" dxfId="607" priority="58">
      <formula>LEN(TRIM(B20))=0</formula>
    </cfRule>
  </conditionalFormatting>
  <conditionalFormatting sqref="E5:F14">
    <cfRule type="containsBlanks" dxfId="606" priority="35">
      <formula>LEN(TRIM(E5))=0</formula>
    </cfRule>
  </conditionalFormatting>
  <conditionalFormatting sqref="G2 G43">
    <cfRule type="cellIs" dxfId="605" priority="33" operator="equal">
      <formula>0</formula>
    </cfRule>
  </conditionalFormatting>
  <conditionalFormatting sqref="B34:C39 E34:G34 E36:G36 E35 G35 E38:G38 E37 G37 E39 G39">
    <cfRule type="containsBlanks" dxfId="604" priority="31">
      <formula>LEN(TRIM(B34))=0</formula>
    </cfRule>
  </conditionalFormatting>
  <conditionalFormatting sqref="D34 D36 D38">
    <cfRule type="containsBlanks" dxfId="603" priority="18">
      <formula>LEN(TRIM(D34))=0</formula>
    </cfRule>
  </conditionalFormatting>
  <conditionalFormatting sqref="E45:G94">
    <cfRule type="containsBlanks" dxfId="602" priority="59">
      <formula>LEN(TRIM(E45))=0</formula>
    </cfRule>
  </conditionalFormatting>
  <dataValidations count="6">
    <dataValidation type="list" allowBlank="1" showDropDown="1" showInputMessage="1" showErrorMessage="1" sqref="E60:F63 E70:F73 E80:F83 E50:F53 E90:F93" xr:uid="{00000000-0002-0000-0400-000001000000}">
      <formula1>"TRUE,FALSE"</formula1>
    </dataValidation>
    <dataValidation imeMode="halfAlpha" allowBlank="1" showInputMessage="1" showErrorMessage="1" sqref="E78:F79 E68:F69 E58:F59 E48:F49 E88:F89 E10:G10 E34:E39 G34:G39" xr:uid="{00000000-0002-0000-0400-000008000000}"/>
    <dataValidation type="list" allowBlank="1" showInputMessage="1" showErrorMessage="1" sqref="B30 C21:C29" xr:uid="{00000000-0002-0000-0400-000003000000}">
      <formula1>"職員,事務補助員"</formula1>
    </dataValidation>
    <dataValidation type="textLength" imeMode="halfAlpha" operator="equal" allowBlank="1" showInputMessage="1" showErrorMessage="1" error="半角13桁の法人番号を入力してください。" sqref="E7:G7" xr:uid="{BDA65EB1-CE7A-4E25-8A82-B179AD7C78AD}">
      <formula1>13</formula1>
    </dataValidation>
    <dataValidation type="date" allowBlank="1" showInputMessage="1" showErrorMessage="1" error="2022/4/7～2022/5/10の期間で入力してください。" sqref="E5:G5" xr:uid="{9909C541-14E1-415D-81DF-5EDCA085D915}">
      <formula1>44658</formula1>
      <formula2>44691</formula2>
    </dataValidation>
    <dataValidation type="list" showInputMessage="1" showErrorMessage="1" error="① 補助事業に従事する担当者名_x000a_を入力後、プルダウンから選択してください。" sqref="C34:C39" xr:uid="{5D3587CC-C761-4D15-A918-7B41559DDE46}">
      <formula1>担当者名</formula1>
    </dataValidation>
  </dataValidations>
  <pageMargins left="0.74803149606299213" right="0.15748031496062992" top="0.55118110236220474" bottom="0.43307086614173229" header="0.31496062992125984" footer="0.15748031496062992"/>
  <pageSetup paperSize="9" scale="65" fitToHeight="0" orientation="portrait" r:id="rId1"/>
  <rowBreaks count="1" manualBreakCount="1">
    <brk id="42"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4</xdr:col>
                    <xdr:colOff>68580</xdr:colOff>
                    <xdr:row>92</xdr:row>
                    <xdr:rowOff>38100</xdr:rowOff>
                  </from>
                  <to>
                    <xdr:col>4</xdr:col>
                    <xdr:colOff>678180</xdr:colOff>
                    <xdr:row>92</xdr:row>
                    <xdr:rowOff>228600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4</xdr:col>
                    <xdr:colOff>68580</xdr:colOff>
                    <xdr:row>91</xdr:row>
                    <xdr:rowOff>22860</xdr:rowOff>
                  </from>
                  <to>
                    <xdr:col>4</xdr:col>
                    <xdr:colOff>678180</xdr:colOff>
                    <xdr:row>91</xdr:row>
                    <xdr:rowOff>228600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4</xdr:col>
                    <xdr:colOff>68580</xdr:colOff>
                    <xdr:row>90</xdr:row>
                    <xdr:rowOff>22860</xdr:rowOff>
                  </from>
                  <to>
                    <xdr:col>4</xdr:col>
                    <xdr:colOff>678180</xdr:colOff>
                    <xdr:row>90</xdr:row>
                    <xdr:rowOff>228600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4</xdr:col>
                    <xdr:colOff>68580</xdr:colOff>
                    <xdr:row>89</xdr:row>
                    <xdr:rowOff>22860</xdr:rowOff>
                  </from>
                  <to>
                    <xdr:col>4</xdr:col>
                    <xdr:colOff>678180</xdr:colOff>
                    <xdr:row>89</xdr:row>
                    <xdr:rowOff>228600</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4</xdr:col>
                    <xdr:colOff>60960</xdr:colOff>
                    <xdr:row>62</xdr:row>
                    <xdr:rowOff>60960</xdr:rowOff>
                  </from>
                  <to>
                    <xdr:col>4</xdr:col>
                    <xdr:colOff>678180</xdr:colOff>
                    <xdr:row>62</xdr:row>
                    <xdr:rowOff>259080</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4</xdr:col>
                    <xdr:colOff>60960</xdr:colOff>
                    <xdr:row>61</xdr:row>
                    <xdr:rowOff>68580</xdr:rowOff>
                  </from>
                  <to>
                    <xdr:col>4</xdr:col>
                    <xdr:colOff>678180</xdr:colOff>
                    <xdr:row>61</xdr:row>
                    <xdr:rowOff>259080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4</xdr:col>
                    <xdr:colOff>60960</xdr:colOff>
                    <xdr:row>60</xdr:row>
                    <xdr:rowOff>60960</xdr:rowOff>
                  </from>
                  <to>
                    <xdr:col>4</xdr:col>
                    <xdr:colOff>678180</xdr:colOff>
                    <xdr:row>60</xdr:row>
                    <xdr:rowOff>259080</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4</xdr:col>
                    <xdr:colOff>60960</xdr:colOff>
                    <xdr:row>59</xdr:row>
                    <xdr:rowOff>60960</xdr:rowOff>
                  </from>
                  <to>
                    <xdr:col>4</xdr:col>
                    <xdr:colOff>678180</xdr:colOff>
                    <xdr:row>59</xdr:row>
                    <xdr:rowOff>259080</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4</xdr:col>
                    <xdr:colOff>68580</xdr:colOff>
                    <xdr:row>72</xdr:row>
                    <xdr:rowOff>60960</xdr:rowOff>
                  </from>
                  <to>
                    <xdr:col>4</xdr:col>
                    <xdr:colOff>678180</xdr:colOff>
                    <xdr:row>73</xdr:row>
                    <xdr:rowOff>0</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4</xdr:col>
                    <xdr:colOff>68580</xdr:colOff>
                    <xdr:row>71</xdr:row>
                    <xdr:rowOff>45720</xdr:rowOff>
                  </from>
                  <to>
                    <xdr:col>4</xdr:col>
                    <xdr:colOff>678180</xdr:colOff>
                    <xdr:row>71</xdr:row>
                    <xdr:rowOff>259080</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4</xdr:col>
                    <xdr:colOff>68580</xdr:colOff>
                    <xdr:row>70</xdr:row>
                    <xdr:rowOff>45720</xdr:rowOff>
                  </from>
                  <to>
                    <xdr:col>4</xdr:col>
                    <xdr:colOff>678180</xdr:colOff>
                    <xdr:row>70</xdr:row>
                    <xdr:rowOff>259080</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4</xdr:col>
                    <xdr:colOff>68580</xdr:colOff>
                    <xdr:row>69</xdr:row>
                    <xdr:rowOff>60960</xdr:rowOff>
                  </from>
                  <to>
                    <xdr:col>4</xdr:col>
                    <xdr:colOff>678180</xdr:colOff>
                    <xdr:row>69</xdr:row>
                    <xdr:rowOff>259080</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4</xdr:col>
                    <xdr:colOff>76200</xdr:colOff>
                    <xdr:row>82</xdr:row>
                    <xdr:rowOff>45720</xdr:rowOff>
                  </from>
                  <to>
                    <xdr:col>4</xdr:col>
                    <xdr:colOff>685800</xdr:colOff>
                    <xdr:row>82</xdr:row>
                    <xdr:rowOff>236220</xdr:rowOff>
                  </to>
                </anchor>
              </controlPr>
            </control>
          </mc:Choice>
        </mc:AlternateContent>
        <mc:AlternateContent xmlns:mc="http://schemas.openxmlformats.org/markup-compatibility/2006">
          <mc:Choice Requires="x14">
            <control shapeId="14354" r:id="rId17" name="Check Box 18">
              <controlPr defaultSize="0" autoFill="0" autoLine="0" autoPict="0">
                <anchor moveWithCells="1">
                  <from>
                    <xdr:col>4</xdr:col>
                    <xdr:colOff>76200</xdr:colOff>
                    <xdr:row>81</xdr:row>
                    <xdr:rowOff>38100</xdr:rowOff>
                  </from>
                  <to>
                    <xdr:col>4</xdr:col>
                    <xdr:colOff>685800</xdr:colOff>
                    <xdr:row>81</xdr:row>
                    <xdr:rowOff>236220</xdr:rowOff>
                  </to>
                </anchor>
              </controlPr>
            </control>
          </mc:Choice>
        </mc:AlternateContent>
        <mc:AlternateContent xmlns:mc="http://schemas.openxmlformats.org/markup-compatibility/2006">
          <mc:Choice Requires="x14">
            <control shapeId="14355" r:id="rId18" name="Check Box 19">
              <controlPr defaultSize="0" autoFill="0" autoLine="0" autoPict="0">
                <anchor moveWithCells="1">
                  <from>
                    <xdr:col>4</xdr:col>
                    <xdr:colOff>76200</xdr:colOff>
                    <xdr:row>80</xdr:row>
                    <xdr:rowOff>45720</xdr:rowOff>
                  </from>
                  <to>
                    <xdr:col>4</xdr:col>
                    <xdr:colOff>685800</xdr:colOff>
                    <xdr:row>80</xdr:row>
                    <xdr:rowOff>236220</xdr:rowOff>
                  </to>
                </anchor>
              </controlPr>
            </control>
          </mc:Choice>
        </mc:AlternateContent>
        <mc:AlternateContent xmlns:mc="http://schemas.openxmlformats.org/markup-compatibility/2006">
          <mc:Choice Requires="x14">
            <control shapeId="14356" r:id="rId19" name="Check Box 20">
              <controlPr defaultSize="0" autoFill="0" autoLine="0" autoPict="0">
                <anchor moveWithCells="1">
                  <from>
                    <xdr:col>4</xdr:col>
                    <xdr:colOff>76200</xdr:colOff>
                    <xdr:row>79</xdr:row>
                    <xdr:rowOff>38100</xdr:rowOff>
                  </from>
                  <to>
                    <xdr:col>4</xdr:col>
                    <xdr:colOff>685800</xdr:colOff>
                    <xdr:row>79</xdr:row>
                    <xdr:rowOff>228600</xdr:rowOff>
                  </to>
                </anchor>
              </controlPr>
            </control>
          </mc:Choice>
        </mc:AlternateContent>
        <mc:AlternateContent xmlns:mc="http://schemas.openxmlformats.org/markup-compatibility/2006">
          <mc:Choice Requires="x14">
            <control shapeId="14412" r:id="rId20" name="Check Box 76">
              <controlPr defaultSize="0" autoFill="0" autoLine="0" autoPict="0">
                <anchor moveWithCells="1">
                  <from>
                    <xdr:col>4</xdr:col>
                    <xdr:colOff>68580</xdr:colOff>
                    <xdr:row>52</xdr:row>
                    <xdr:rowOff>45720</xdr:rowOff>
                  </from>
                  <to>
                    <xdr:col>4</xdr:col>
                    <xdr:colOff>678180</xdr:colOff>
                    <xdr:row>53</xdr:row>
                    <xdr:rowOff>0</xdr:rowOff>
                  </to>
                </anchor>
              </controlPr>
            </control>
          </mc:Choice>
        </mc:AlternateContent>
        <mc:AlternateContent xmlns:mc="http://schemas.openxmlformats.org/markup-compatibility/2006">
          <mc:Choice Requires="x14">
            <control shapeId="14413" r:id="rId21" name="Check Box 77">
              <controlPr defaultSize="0" autoFill="0" autoLine="0" autoPict="0">
                <anchor moveWithCells="1">
                  <from>
                    <xdr:col>4</xdr:col>
                    <xdr:colOff>68580</xdr:colOff>
                    <xdr:row>51</xdr:row>
                    <xdr:rowOff>60960</xdr:rowOff>
                  </from>
                  <to>
                    <xdr:col>4</xdr:col>
                    <xdr:colOff>678180</xdr:colOff>
                    <xdr:row>51</xdr:row>
                    <xdr:rowOff>259080</xdr:rowOff>
                  </to>
                </anchor>
              </controlPr>
            </control>
          </mc:Choice>
        </mc:AlternateContent>
        <mc:AlternateContent xmlns:mc="http://schemas.openxmlformats.org/markup-compatibility/2006">
          <mc:Choice Requires="x14">
            <control shapeId="14414" r:id="rId22" name="Check Box 78">
              <controlPr defaultSize="0" autoFill="0" autoLine="0" autoPict="0">
                <anchor moveWithCells="1">
                  <from>
                    <xdr:col>4</xdr:col>
                    <xdr:colOff>68580</xdr:colOff>
                    <xdr:row>50</xdr:row>
                    <xdr:rowOff>45720</xdr:rowOff>
                  </from>
                  <to>
                    <xdr:col>4</xdr:col>
                    <xdr:colOff>678180</xdr:colOff>
                    <xdr:row>50</xdr:row>
                    <xdr:rowOff>259080</xdr:rowOff>
                  </to>
                </anchor>
              </controlPr>
            </control>
          </mc:Choice>
        </mc:AlternateContent>
        <mc:AlternateContent xmlns:mc="http://schemas.openxmlformats.org/markup-compatibility/2006">
          <mc:Choice Requires="x14">
            <control shapeId="14415" r:id="rId23" name="Check Box 79">
              <controlPr defaultSize="0" autoFill="0" autoLine="0" autoPict="0">
                <anchor moveWithCells="1">
                  <from>
                    <xdr:col>4</xdr:col>
                    <xdr:colOff>68580</xdr:colOff>
                    <xdr:row>49</xdr:row>
                    <xdr:rowOff>45720</xdr:rowOff>
                  </from>
                  <to>
                    <xdr:col>4</xdr:col>
                    <xdr:colOff>678180</xdr:colOff>
                    <xdr:row>49</xdr:row>
                    <xdr:rowOff>259080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7B71-0D5B-4B93-B401-25B2E640B680}">
  <sheetPr codeName="Sheet6">
    <tabColor theme="8" tint="0.39997558519241921"/>
    <pageSetUpPr fitToPage="1"/>
  </sheetPr>
  <dimension ref="A1:U48"/>
  <sheetViews>
    <sheetView showGridLines="0" zoomScaleNormal="100" zoomScaleSheetLayoutView="100" workbookViewId="0"/>
  </sheetViews>
  <sheetFormatPr defaultColWidth="9" defaultRowHeight="13.2" x14ac:dyDescent="0.2"/>
  <cols>
    <col min="1" max="1" width="1.77734375" style="132" customWidth="1"/>
    <col min="2" max="2" width="16.6640625" style="82" customWidth="1"/>
    <col min="3" max="3" width="20.77734375" style="82" customWidth="1"/>
    <col min="4" max="13" width="10.77734375" style="82" customWidth="1"/>
    <col min="14" max="14" width="1.6640625" style="169" customWidth="1"/>
    <col min="15" max="15" width="74.6640625" style="82" customWidth="1"/>
    <col min="16" max="16" width="28.77734375" style="82" customWidth="1"/>
    <col min="17" max="17" width="9" style="82" customWidth="1"/>
    <col min="18" max="16384" width="9" style="82"/>
  </cols>
  <sheetData>
    <row r="1" spans="1:15" ht="50.25" customHeight="1" x14ac:dyDescent="0.2"/>
    <row r="2" spans="1:15" x14ac:dyDescent="0.2">
      <c r="B2" s="84" t="s">
        <v>0</v>
      </c>
      <c r="C2" s="170"/>
      <c r="D2" s="171"/>
      <c r="E2" s="171"/>
      <c r="F2" s="172"/>
      <c r="N2" s="82"/>
    </row>
    <row r="3" spans="1:15" ht="29.25" customHeight="1" x14ac:dyDescent="0.2">
      <c r="B3" s="659" t="s">
        <v>1</v>
      </c>
      <c r="C3" s="659"/>
      <c r="D3" s="659"/>
      <c r="E3" s="659"/>
      <c r="F3" s="659"/>
      <c r="G3" s="659"/>
      <c r="H3" s="659"/>
      <c r="I3" s="659"/>
      <c r="J3" s="659"/>
      <c r="K3" s="659"/>
      <c r="L3" s="659"/>
      <c r="M3" s="659"/>
      <c r="N3" s="413"/>
    </row>
    <row r="4" spans="1:15" s="187" customFormat="1" ht="23.25" customHeight="1" x14ac:dyDescent="0.2">
      <c r="A4" s="224"/>
      <c r="B4" s="175" t="s">
        <v>323</v>
      </c>
      <c r="C4" s="226"/>
      <c r="D4" s="227"/>
      <c r="E4" s="227"/>
      <c r="F4" s="242"/>
      <c r="G4" s="242"/>
      <c r="H4" s="242"/>
      <c r="I4" s="242"/>
      <c r="J4" s="242"/>
      <c r="K4" s="242"/>
      <c r="L4" s="242"/>
      <c r="M4" s="573"/>
      <c r="N4" s="413"/>
      <c r="O4" s="282" t="s">
        <v>2</v>
      </c>
    </row>
    <row r="5" spans="1:15" ht="20.100000000000001" customHeight="1" x14ac:dyDescent="0.2">
      <c r="B5" s="711" t="s">
        <v>278</v>
      </c>
      <c r="C5" s="675" t="s">
        <v>357</v>
      </c>
      <c r="D5" s="660" t="s">
        <v>296</v>
      </c>
      <c r="E5" s="815"/>
      <c r="F5" s="798"/>
      <c r="G5" s="797"/>
      <c r="H5" s="513" t="s">
        <v>319</v>
      </c>
      <c r="I5" s="796"/>
      <c r="J5" s="797"/>
      <c r="K5" s="513" t="s">
        <v>379</v>
      </c>
      <c r="L5" s="796"/>
      <c r="M5" s="797"/>
      <c r="N5" s="413"/>
      <c r="O5" s="793" t="s">
        <v>365</v>
      </c>
    </row>
    <row r="6" spans="1:15" ht="20.100000000000001" customHeight="1" x14ac:dyDescent="0.2">
      <c r="B6" s="712"/>
      <c r="C6" s="675"/>
      <c r="D6" s="816" t="s">
        <v>290</v>
      </c>
      <c r="E6" s="817"/>
      <c r="F6" s="808">
        <f>IFERROR(SUM(F5,I5,L5)," ")</f>
        <v>0</v>
      </c>
      <c r="G6" s="809"/>
      <c r="H6" s="809"/>
      <c r="I6" s="809"/>
      <c r="J6" s="809"/>
      <c r="K6" s="809"/>
      <c r="L6" s="809"/>
      <c r="M6" s="810"/>
      <c r="N6" s="413"/>
      <c r="O6" s="795"/>
    </row>
    <row r="7" spans="1:15" ht="120" customHeight="1" x14ac:dyDescent="0.2">
      <c r="B7" s="712"/>
      <c r="C7" s="777" t="s">
        <v>358</v>
      </c>
      <c r="D7" s="778"/>
      <c r="E7" s="779"/>
      <c r="F7" s="799"/>
      <c r="G7" s="800"/>
      <c r="H7" s="800"/>
      <c r="I7" s="800"/>
      <c r="J7" s="800"/>
      <c r="K7" s="800"/>
      <c r="L7" s="800"/>
      <c r="M7" s="801"/>
      <c r="N7" s="413"/>
      <c r="O7" s="793" t="s">
        <v>374</v>
      </c>
    </row>
    <row r="8" spans="1:15" ht="120" customHeight="1" x14ac:dyDescent="0.2">
      <c r="B8" s="712"/>
      <c r="C8" s="818"/>
      <c r="D8" s="819"/>
      <c r="E8" s="820"/>
      <c r="F8" s="802"/>
      <c r="G8" s="803"/>
      <c r="H8" s="803"/>
      <c r="I8" s="803"/>
      <c r="J8" s="803"/>
      <c r="K8" s="803"/>
      <c r="L8" s="803"/>
      <c r="M8" s="804"/>
      <c r="N8" s="413"/>
      <c r="O8" s="794"/>
    </row>
    <row r="9" spans="1:15" ht="120" customHeight="1" x14ac:dyDescent="0.2">
      <c r="B9" s="712"/>
      <c r="C9" s="821"/>
      <c r="D9" s="822"/>
      <c r="E9" s="823"/>
      <c r="F9" s="805"/>
      <c r="G9" s="806"/>
      <c r="H9" s="806"/>
      <c r="I9" s="806"/>
      <c r="J9" s="806"/>
      <c r="K9" s="806"/>
      <c r="L9" s="806"/>
      <c r="M9" s="807"/>
      <c r="N9" s="413"/>
      <c r="O9" s="795"/>
    </row>
    <row r="10" spans="1:15" ht="175.05" customHeight="1" x14ac:dyDescent="0.2">
      <c r="B10" s="591" t="s">
        <v>536</v>
      </c>
      <c r="C10" s="717" t="s">
        <v>537</v>
      </c>
      <c r="D10" s="718"/>
      <c r="E10" s="719"/>
      <c r="F10" s="720"/>
      <c r="G10" s="721"/>
      <c r="H10" s="721"/>
      <c r="I10" s="721"/>
      <c r="J10" s="721"/>
      <c r="K10" s="721"/>
      <c r="L10" s="721"/>
      <c r="M10" s="722"/>
      <c r="N10" s="589"/>
      <c r="O10" s="590" t="s">
        <v>539</v>
      </c>
    </row>
    <row r="11" spans="1:15" ht="20.100000000000001" customHeight="1" x14ac:dyDescent="0.2">
      <c r="B11" s="711" t="s">
        <v>538</v>
      </c>
      <c r="C11" s="812" t="s">
        <v>244</v>
      </c>
      <c r="D11" s="824" t="s">
        <v>243</v>
      </c>
      <c r="E11" s="760"/>
      <c r="F11" s="827"/>
      <c r="G11" s="828"/>
      <c r="H11" s="829"/>
      <c r="I11" s="812" t="s">
        <v>242</v>
      </c>
      <c r="J11" s="515" t="s">
        <v>243</v>
      </c>
      <c r="K11" s="828"/>
      <c r="L11" s="828"/>
      <c r="M11" s="829"/>
      <c r="N11" s="413"/>
      <c r="O11" s="793" t="s">
        <v>453</v>
      </c>
    </row>
    <row r="12" spans="1:15" ht="20.100000000000001" customHeight="1" x14ac:dyDescent="0.2">
      <c r="B12" s="712"/>
      <c r="C12" s="813"/>
      <c r="D12" s="825" t="s">
        <v>260</v>
      </c>
      <c r="E12" s="826"/>
      <c r="F12" s="830"/>
      <c r="G12" s="713"/>
      <c r="H12" s="714"/>
      <c r="I12" s="813"/>
      <c r="J12" s="516" t="s">
        <v>260</v>
      </c>
      <c r="K12" s="713"/>
      <c r="L12" s="713"/>
      <c r="M12" s="714"/>
      <c r="N12" s="413"/>
      <c r="O12" s="794"/>
    </row>
    <row r="13" spans="1:15" ht="20.100000000000001" customHeight="1" x14ac:dyDescent="0.2">
      <c r="B13" s="712"/>
      <c r="C13" s="814"/>
      <c r="D13" s="758" t="s">
        <v>241</v>
      </c>
      <c r="E13" s="759"/>
      <c r="F13" s="745"/>
      <c r="G13" s="746"/>
      <c r="H13" s="747"/>
      <c r="I13" s="814"/>
      <c r="J13" s="517" t="s">
        <v>241</v>
      </c>
      <c r="K13" s="746"/>
      <c r="L13" s="746"/>
      <c r="M13" s="747"/>
      <c r="N13" s="413"/>
      <c r="O13" s="795"/>
    </row>
    <row r="14" spans="1:15" ht="160.05000000000001" customHeight="1" x14ac:dyDescent="0.2">
      <c r="B14" s="811"/>
      <c r="C14" s="717" t="s">
        <v>291</v>
      </c>
      <c r="D14" s="718"/>
      <c r="E14" s="719"/>
      <c r="F14" s="765"/>
      <c r="G14" s="766"/>
      <c r="H14" s="766"/>
      <c r="I14" s="766"/>
      <c r="J14" s="766"/>
      <c r="K14" s="766"/>
      <c r="L14" s="766"/>
      <c r="M14" s="767"/>
      <c r="N14" s="413"/>
      <c r="O14" s="467" t="s">
        <v>375</v>
      </c>
    </row>
    <row r="15" spans="1:15" s="169" customFormat="1" ht="9.75" customHeight="1" x14ac:dyDescent="0.2">
      <c r="A15" s="264"/>
      <c r="B15" s="265"/>
      <c r="C15" s="267"/>
      <c r="D15" s="266"/>
      <c r="E15" s="266"/>
      <c r="F15" s="268"/>
      <c r="G15" s="268"/>
      <c r="H15" s="268"/>
      <c r="I15" s="268"/>
      <c r="J15" s="268"/>
      <c r="K15" s="268"/>
      <c r="L15" s="268"/>
      <c r="M15" s="268"/>
      <c r="N15" s="413"/>
      <c r="O15" s="288"/>
    </row>
    <row r="16" spans="1:15" s="187" customFormat="1" ht="23.25" customHeight="1" x14ac:dyDescent="0.2">
      <c r="A16" s="224"/>
      <c r="B16" s="263" t="s">
        <v>440</v>
      </c>
      <c r="C16" s="226"/>
      <c r="D16" s="227"/>
      <c r="E16" s="227"/>
      <c r="F16" s="565"/>
      <c r="G16" s="565"/>
      <c r="H16" s="565"/>
      <c r="I16" s="565"/>
      <c r="J16" s="565"/>
      <c r="K16" s="565"/>
      <c r="L16" s="565"/>
      <c r="M16" s="565"/>
      <c r="N16" s="413"/>
      <c r="O16" s="225"/>
    </row>
    <row r="17" spans="2:15" ht="20.100000000000001" customHeight="1" x14ac:dyDescent="0.2">
      <c r="B17" s="675" t="s">
        <v>366</v>
      </c>
      <c r="C17" s="666" t="s">
        <v>261</v>
      </c>
      <c r="D17" s="748" t="s">
        <v>254</v>
      </c>
      <c r="E17" s="760"/>
      <c r="F17" s="752"/>
      <c r="G17" s="753"/>
      <c r="H17" s="715" t="str">
        <f>IFERROR(F18/F17,"-")</f>
        <v>-</v>
      </c>
      <c r="I17" s="748" t="s">
        <v>258</v>
      </c>
      <c r="J17" s="749"/>
      <c r="K17" s="756"/>
      <c r="L17" s="753"/>
      <c r="M17" s="715" t="str">
        <f>IFERROR(K18/K17,"-")</f>
        <v>-</v>
      </c>
      <c r="N17" s="413"/>
      <c r="O17" s="793" t="s">
        <v>454</v>
      </c>
    </row>
    <row r="18" spans="2:15" ht="20.100000000000001" customHeight="1" x14ac:dyDescent="0.2">
      <c r="B18" s="675"/>
      <c r="C18" s="761"/>
      <c r="D18" s="750" t="s">
        <v>255</v>
      </c>
      <c r="E18" s="759"/>
      <c r="F18" s="754"/>
      <c r="G18" s="755"/>
      <c r="H18" s="716"/>
      <c r="I18" s="750" t="s">
        <v>259</v>
      </c>
      <c r="J18" s="751"/>
      <c r="K18" s="757"/>
      <c r="L18" s="755"/>
      <c r="M18" s="716"/>
      <c r="N18" s="413"/>
      <c r="O18" s="794"/>
    </row>
    <row r="19" spans="2:15" ht="20.100000000000001" customHeight="1" x14ac:dyDescent="0.2">
      <c r="B19" s="675"/>
      <c r="C19" s="666" t="s">
        <v>380</v>
      </c>
      <c r="D19" s="748" t="s">
        <v>254</v>
      </c>
      <c r="E19" s="760"/>
      <c r="F19" s="752"/>
      <c r="G19" s="753"/>
      <c r="H19" s="715" t="str">
        <f>IFERROR(F20/F19,"-")</f>
        <v>-</v>
      </c>
      <c r="I19" s="748" t="s">
        <v>258</v>
      </c>
      <c r="J19" s="749"/>
      <c r="K19" s="756"/>
      <c r="L19" s="753"/>
      <c r="M19" s="715" t="str">
        <f>IFERROR(K20/K19,"-")</f>
        <v>-</v>
      </c>
      <c r="N19" s="413"/>
      <c r="O19" s="793" t="s">
        <v>455</v>
      </c>
    </row>
    <row r="20" spans="2:15" ht="20.100000000000001" customHeight="1" x14ac:dyDescent="0.2">
      <c r="B20" s="675"/>
      <c r="C20" s="761"/>
      <c r="D20" s="750" t="s">
        <v>255</v>
      </c>
      <c r="E20" s="759"/>
      <c r="F20" s="754"/>
      <c r="G20" s="755"/>
      <c r="H20" s="716"/>
      <c r="I20" s="750" t="s">
        <v>259</v>
      </c>
      <c r="J20" s="751"/>
      <c r="K20" s="757"/>
      <c r="L20" s="755"/>
      <c r="M20" s="716"/>
      <c r="N20" s="413"/>
      <c r="O20" s="794"/>
    </row>
    <row r="21" spans="2:15" ht="20.100000000000001" customHeight="1" x14ac:dyDescent="0.2">
      <c r="B21" s="675"/>
      <c r="C21" s="666" t="s">
        <v>381</v>
      </c>
      <c r="D21" s="762" t="s">
        <v>280</v>
      </c>
      <c r="E21" s="763"/>
      <c r="F21" s="790">
        <f>'支援対象者(予定)一覧(別添４)'!$K$6</f>
        <v>0</v>
      </c>
      <c r="G21" s="791"/>
      <c r="H21" s="791"/>
      <c r="I21" s="791"/>
      <c r="J21" s="791"/>
      <c r="K21" s="791"/>
      <c r="L21" s="791"/>
      <c r="M21" s="792"/>
      <c r="N21" s="413"/>
      <c r="O21" s="793" t="s">
        <v>372</v>
      </c>
    </row>
    <row r="22" spans="2:15" ht="20.100000000000001" customHeight="1" x14ac:dyDescent="0.2">
      <c r="B22" s="675"/>
      <c r="C22" s="667"/>
      <c r="D22" s="762" t="s">
        <v>279</v>
      </c>
      <c r="E22" s="763"/>
      <c r="F22" s="788">
        <f>'支出計画書(別添２－２)'!$E$122</f>
        <v>0</v>
      </c>
      <c r="G22" s="788"/>
      <c r="H22" s="788"/>
      <c r="I22" s="788"/>
      <c r="J22" s="788"/>
      <c r="K22" s="788"/>
      <c r="L22" s="788"/>
      <c r="M22" s="789"/>
      <c r="N22" s="413"/>
      <c r="O22" s="795"/>
    </row>
    <row r="23" spans="2:15" ht="250.05" customHeight="1" x14ac:dyDescent="0.2">
      <c r="B23" s="675"/>
      <c r="C23" s="737" t="s">
        <v>367</v>
      </c>
      <c r="D23" s="764"/>
      <c r="E23" s="738"/>
      <c r="F23" s="787"/>
      <c r="G23" s="787"/>
      <c r="H23" s="787"/>
      <c r="I23" s="787"/>
      <c r="J23" s="787"/>
      <c r="K23" s="787"/>
      <c r="L23" s="787"/>
      <c r="M23" s="787"/>
      <c r="N23" s="413"/>
      <c r="O23" s="467" t="s">
        <v>533</v>
      </c>
    </row>
    <row r="24" spans="2:15" ht="250.05" customHeight="1" x14ac:dyDescent="0.2">
      <c r="B24" s="675" t="s">
        <v>368</v>
      </c>
      <c r="C24" s="777" t="s">
        <v>439</v>
      </c>
      <c r="D24" s="778"/>
      <c r="E24" s="779"/>
      <c r="F24" s="784"/>
      <c r="G24" s="785"/>
      <c r="H24" s="785"/>
      <c r="I24" s="785"/>
      <c r="J24" s="785"/>
      <c r="K24" s="785"/>
      <c r="L24" s="785"/>
      <c r="M24" s="786"/>
      <c r="N24" s="413"/>
      <c r="O24" s="512" t="s">
        <v>451</v>
      </c>
    </row>
    <row r="25" spans="2:15" ht="250.05" customHeight="1" x14ac:dyDescent="0.2">
      <c r="B25" s="675"/>
      <c r="C25" s="777" t="s">
        <v>369</v>
      </c>
      <c r="D25" s="778"/>
      <c r="E25" s="779"/>
      <c r="F25" s="784"/>
      <c r="G25" s="785"/>
      <c r="H25" s="785"/>
      <c r="I25" s="785"/>
      <c r="J25" s="785"/>
      <c r="K25" s="785"/>
      <c r="L25" s="785"/>
      <c r="M25" s="786"/>
      <c r="N25" s="413"/>
      <c r="O25" s="512" t="s">
        <v>532</v>
      </c>
    </row>
    <row r="26" spans="2:15" ht="250.05" customHeight="1" x14ac:dyDescent="0.2">
      <c r="B26" s="675"/>
      <c r="C26" s="675" t="s">
        <v>292</v>
      </c>
      <c r="D26" s="675"/>
      <c r="E26" s="675"/>
      <c r="F26" s="787"/>
      <c r="G26" s="787"/>
      <c r="H26" s="787"/>
      <c r="I26" s="787"/>
      <c r="J26" s="787"/>
      <c r="K26" s="787"/>
      <c r="L26" s="787"/>
      <c r="M26" s="787"/>
      <c r="N26" s="413"/>
      <c r="O26" s="467" t="s">
        <v>452</v>
      </c>
    </row>
    <row r="27" spans="2:15" x14ac:dyDescent="0.2">
      <c r="N27" s="413"/>
    </row>
    <row r="28" spans="2:15" s="140" customFormat="1" ht="27.75" customHeight="1" x14ac:dyDescent="0.2">
      <c r="B28" s="152" t="s">
        <v>457</v>
      </c>
      <c r="C28" s="82"/>
      <c r="D28" s="82"/>
      <c r="E28" s="82"/>
      <c r="F28" s="184" t="s">
        <v>484</v>
      </c>
      <c r="G28" s="82"/>
      <c r="H28" s="82"/>
      <c r="I28" s="82"/>
      <c r="J28" s="82"/>
      <c r="K28" s="82"/>
      <c r="L28" s="83"/>
      <c r="M28" s="82"/>
      <c r="N28" s="82"/>
    </row>
    <row r="29" spans="2:15" s="140" customFormat="1" ht="27.75" customHeight="1" x14ac:dyDescent="0.2">
      <c r="B29" s="660"/>
      <c r="C29" s="662"/>
      <c r="D29" s="660" t="s">
        <v>152</v>
      </c>
      <c r="E29" s="661"/>
      <c r="F29" s="508" t="s">
        <v>187</v>
      </c>
      <c r="G29" s="508" t="s">
        <v>153</v>
      </c>
      <c r="H29" s="508" t="s">
        <v>154</v>
      </c>
      <c r="I29" s="508" t="s">
        <v>155</v>
      </c>
      <c r="J29" s="508" t="s">
        <v>156</v>
      </c>
      <c r="K29" s="508" t="s">
        <v>157</v>
      </c>
      <c r="L29" s="508" t="s">
        <v>158</v>
      </c>
      <c r="M29" s="496" t="s">
        <v>159</v>
      </c>
      <c r="N29" s="545"/>
      <c r="O29" s="783" t="s">
        <v>485</v>
      </c>
    </row>
    <row r="30" spans="2:15" s="140" customFormat="1" ht="27.75" customHeight="1" x14ac:dyDescent="0.2">
      <c r="B30" s="771" t="s">
        <v>337</v>
      </c>
      <c r="C30" s="772"/>
      <c r="D30" s="493">
        <f>'支出計画書(別添２－２)'!$E$61</f>
        <v>0</v>
      </c>
      <c r="E30" s="164" t="s">
        <v>160</v>
      </c>
      <c r="F30" s="165"/>
      <c r="G30" s="165"/>
      <c r="H30" s="165"/>
      <c r="I30" s="165"/>
      <c r="J30" s="165"/>
      <c r="K30" s="165"/>
      <c r="L30" s="165"/>
      <c r="M30" s="497"/>
      <c r="O30" s="783"/>
    </row>
    <row r="31" spans="2:15" s="140" customFormat="1" ht="27.75" customHeight="1" x14ac:dyDescent="0.2">
      <c r="B31" s="773" t="s">
        <v>349</v>
      </c>
      <c r="C31" s="774"/>
      <c r="D31" s="494">
        <f>'支出計画書(別添２－２)'!$E$72</f>
        <v>0</v>
      </c>
      <c r="E31" s="166" t="s">
        <v>160</v>
      </c>
      <c r="F31" s="165"/>
      <c r="G31" s="165"/>
      <c r="H31" s="165"/>
      <c r="I31" s="165"/>
      <c r="J31" s="165"/>
      <c r="K31" s="165"/>
      <c r="L31" s="165"/>
      <c r="M31" s="497"/>
      <c r="O31" s="783"/>
    </row>
    <row r="32" spans="2:15" s="140" customFormat="1" ht="27.75" customHeight="1" x14ac:dyDescent="0.2">
      <c r="B32" s="773" t="s">
        <v>283</v>
      </c>
      <c r="C32" s="774"/>
      <c r="D32" s="493">
        <f>'支出計画書(別添２－２)'!$E$83</f>
        <v>0</v>
      </c>
      <c r="E32" s="164" t="s">
        <v>160</v>
      </c>
      <c r="F32" s="165"/>
      <c r="G32" s="165"/>
      <c r="H32" s="165"/>
      <c r="I32" s="165"/>
      <c r="J32" s="165"/>
      <c r="K32" s="165"/>
      <c r="L32" s="165"/>
      <c r="M32" s="497"/>
      <c r="O32" s="783"/>
    </row>
    <row r="33" spans="1:21" s="140" customFormat="1" ht="27.75" customHeight="1" x14ac:dyDescent="0.2">
      <c r="B33" s="775" t="s">
        <v>284</v>
      </c>
      <c r="C33" s="776"/>
      <c r="D33" s="495">
        <f>'支出計画書(別添２－２)'!$E$91</f>
        <v>0</v>
      </c>
      <c r="E33" s="167" t="s">
        <v>160</v>
      </c>
      <c r="F33" s="168"/>
      <c r="G33" s="168"/>
      <c r="H33" s="168"/>
      <c r="I33" s="168"/>
      <c r="J33" s="168"/>
      <c r="K33" s="168"/>
      <c r="L33" s="168"/>
      <c r="M33" s="498"/>
      <c r="O33" s="783"/>
    </row>
    <row r="34" spans="1:21" x14ac:dyDescent="0.2">
      <c r="N34" s="82"/>
      <c r="U34" s="509"/>
    </row>
    <row r="35" spans="1:21" s="187" customFormat="1" ht="23.25" customHeight="1" x14ac:dyDescent="0.2">
      <c r="A35" s="224"/>
      <c r="B35" s="263" t="s">
        <v>458</v>
      </c>
      <c r="C35" s="226"/>
      <c r="D35" s="227"/>
      <c r="E35" s="227"/>
      <c r="F35" s="518"/>
      <c r="G35" s="518"/>
      <c r="H35" s="518"/>
      <c r="I35" s="518"/>
      <c r="J35" s="519"/>
      <c r="K35" s="519"/>
      <c r="L35" s="519"/>
      <c r="M35" s="519"/>
      <c r="N35" s="519"/>
      <c r="O35" s="518"/>
      <c r="P35" s="519"/>
      <c r="Q35" s="519"/>
      <c r="R35" s="519"/>
      <c r="S35" s="519"/>
      <c r="T35" s="519"/>
      <c r="U35" s="509"/>
    </row>
    <row r="36" spans="1:21" ht="20.100000000000001" customHeight="1" x14ac:dyDescent="0.2">
      <c r="B36" s="736" t="s">
        <v>257</v>
      </c>
      <c r="C36" s="737" t="s">
        <v>370</v>
      </c>
      <c r="D36" s="738"/>
      <c r="E36" s="739">
        <f>COUNTIF(職員区分,"職員*")</f>
        <v>1</v>
      </c>
      <c r="F36" s="740"/>
      <c r="G36" s="741"/>
      <c r="H36" s="736" t="s">
        <v>297</v>
      </c>
      <c r="I36" s="736"/>
      <c r="J36" s="735">
        <f>COUNTIF('専門家一覧(別添３)'!$C:$C,"内部")</f>
        <v>0</v>
      </c>
      <c r="K36" s="735"/>
      <c r="L36" s="735"/>
      <c r="M36" s="735"/>
      <c r="N36" s="187"/>
      <c r="O36" s="510" t="s">
        <v>456</v>
      </c>
      <c r="P36" s="84"/>
      <c r="Q36" s="84"/>
      <c r="R36" s="84"/>
      <c r="S36" s="84"/>
    </row>
    <row r="37" spans="1:21" ht="20.100000000000001" customHeight="1" x14ac:dyDescent="0.2">
      <c r="B37" s="736"/>
      <c r="C37" s="717" t="s">
        <v>371</v>
      </c>
      <c r="D37" s="719"/>
      <c r="E37" s="739">
        <f>COUNTIF(職員区分,"事務補助員")</f>
        <v>0</v>
      </c>
      <c r="F37" s="740"/>
      <c r="G37" s="741"/>
      <c r="H37" s="736" t="s">
        <v>298</v>
      </c>
      <c r="I37" s="736"/>
      <c r="J37" s="735">
        <f>COUNTIF('専門家一覧(別添３)'!$C:$C,"外部")</f>
        <v>0</v>
      </c>
      <c r="K37" s="735"/>
      <c r="L37" s="735"/>
      <c r="M37" s="735"/>
      <c r="N37" s="514"/>
      <c r="O37" s="84"/>
      <c r="P37" s="84"/>
      <c r="Q37" s="84"/>
      <c r="R37" s="84"/>
      <c r="S37" s="84"/>
    </row>
    <row r="38" spans="1:21" ht="20.100000000000001" customHeight="1" x14ac:dyDescent="0.2">
      <c r="B38" s="736"/>
      <c r="C38" s="768" t="s">
        <v>275</v>
      </c>
      <c r="D38" s="742" t="s">
        <v>245</v>
      </c>
      <c r="E38" s="743"/>
      <c r="F38" s="744"/>
      <c r="G38" s="539">
        <f>COUNTIF('専門家一覧(別添３)'!$K:$K,"技術士")</f>
        <v>0</v>
      </c>
      <c r="H38" s="729" t="s">
        <v>489</v>
      </c>
      <c r="I38" s="730"/>
      <c r="J38" s="742" t="s">
        <v>270</v>
      </c>
      <c r="K38" s="743"/>
      <c r="L38" s="744"/>
      <c r="M38" s="539">
        <f>COUNTIF('専門家一覧(別添３)'!$L:$L,"公認会計士")</f>
        <v>0</v>
      </c>
      <c r="N38" s="499"/>
    </row>
    <row r="39" spans="1:21" ht="20.100000000000001" customHeight="1" x14ac:dyDescent="0.2">
      <c r="B39" s="736"/>
      <c r="C39" s="769"/>
      <c r="D39" s="723" t="s">
        <v>246</v>
      </c>
      <c r="E39" s="724"/>
      <c r="F39" s="725"/>
      <c r="G39" s="540">
        <f>COUNTIF('専門家一覧(別添３)'!$K:$K,"エネルギー管理士")</f>
        <v>0</v>
      </c>
      <c r="H39" s="731"/>
      <c r="I39" s="732"/>
      <c r="J39" s="723" t="s">
        <v>282</v>
      </c>
      <c r="K39" s="724"/>
      <c r="L39" s="725"/>
      <c r="M39" s="540">
        <f>COUNTIF('専門家一覧(別添３)'!$L:$L,"税理士")</f>
        <v>0</v>
      </c>
      <c r="N39" s="499"/>
    </row>
    <row r="40" spans="1:21" ht="20.100000000000001" customHeight="1" x14ac:dyDescent="0.2">
      <c r="B40" s="736"/>
      <c r="C40" s="769"/>
      <c r="D40" s="723" t="s">
        <v>247</v>
      </c>
      <c r="E40" s="724"/>
      <c r="F40" s="725"/>
      <c r="G40" s="540">
        <f>COUNTIF('専門家一覧(別添３)'!$K:$K,"建築士")</f>
        <v>0</v>
      </c>
      <c r="H40" s="731"/>
      <c r="I40" s="732"/>
      <c r="J40" s="723" t="s">
        <v>271</v>
      </c>
      <c r="K40" s="724"/>
      <c r="L40" s="725"/>
      <c r="M40" s="540">
        <f>COUNTIF('専門家一覧(別添３)'!$L:$L,"中小企業診断士")</f>
        <v>0</v>
      </c>
      <c r="N40" s="499"/>
    </row>
    <row r="41" spans="1:21" ht="20.100000000000001" customHeight="1" x14ac:dyDescent="0.2">
      <c r="B41" s="736"/>
      <c r="C41" s="769"/>
      <c r="D41" s="723" t="s">
        <v>248</v>
      </c>
      <c r="E41" s="724"/>
      <c r="F41" s="725"/>
      <c r="G41" s="540">
        <f>COUNTIF('専門家一覧(別添３)'!$K:$K,"建築設備士")</f>
        <v>0</v>
      </c>
      <c r="H41" s="731"/>
      <c r="I41" s="732"/>
      <c r="J41" s="723" t="s">
        <v>272</v>
      </c>
      <c r="K41" s="724"/>
      <c r="L41" s="725"/>
      <c r="M41" s="540">
        <f>COUNTIF('専門家一覧(別添３)'!$L:$L,"社会保険労務士")</f>
        <v>0</v>
      </c>
      <c r="N41" s="499"/>
    </row>
    <row r="42" spans="1:21" ht="20.100000000000001" customHeight="1" x14ac:dyDescent="0.2">
      <c r="B42" s="736"/>
      <c r="C42" s="769"/>
      <c r="D42" s="723" t="s">
        <v>249</v>
      </c>
      <c r="E42" s="724"/>
      <c r="F42" s="725"/>
      <c r="G42" s="540">
        <f>COUNTIF('専門家一覧(別添３)'!$K:$K,"ガス主任技術者")</f>
        <v>0</v>
      </c>
      <c r="H42" s="731"/>
      <c r="I42" s="732"/>
      <c r="J42" s="723" t="s">
        <v>281</v>
      </c>
      <c r="K42" s="724"/>
      <c r="L42" s="725"/>
      <c r="M42" s="540">
        <f>COUNTIF('専門家一覧(別添３)'!$L:$L,"司法書士")</f>
        <v>0</v>
      </c>
      <c r="N42" s="499"/>
    </row>
    <row r="43" spans="1:21" ht="20.100000000000001" customHeight="1" x14ac:dyDescent="0.2">
      <c r="B43" s="736"/>
      <c r="C43" s="769"/>
      <c r="D43" s="723" t="s">
        <v>269</v>
      </c>
      <c r="E43" s="724"/>
      <c r="F43" s="725"/>
      <c r="G43" s="540">
        <f>COUNTIF('専門家一覧(別添３)'!$K:$K,"電気工事士（1種）")</f>
        <v>0</v>
      </c>
      <c r="H43" s="731"/>
      <c r="I43" s="732"/>
      <c r="J43" s="723" t="s">
        <v>274</v>
      </c>
      <c r="K43" s="724"/>
      <c r="L43" s="725"/>
      <c r="M43" s="540">
        <f>COUNTIF('専門家一覧(別添３)'!$L:$L,"行政書士")</f>
        <v>0</v>
      </c>
      <c r="N43" s="499"/>
    </row>
    <row r="44" spans="1:21" ht="20.100000000000001" customHeight="1" x14ac:dyDescent="0.2">
      <c r="B44" s="736"/>
      <c r="C44" s="769"/>
      <c r="D44" s="723" t="s">
        <v>250</v>
      </c>
      <c r="E44" s="724"/>
      <c r="F44" s="725"/>
      <c r="G44" s="540">
        <f>COUNTIF('専門家一覧(別添３)'!$K:$K,"電気主任技術者")</f>
        <v>0</v>
      </c>
      <c r="H44" s="731"/>
      <c r="I44" s="732"/>
      <c r="J44" s="723" t="s">
        <v>273</v>
      </c>
      <c r="K44" s="724"/>
      <c r="L44" s="725"/>
      <c r="M44" s="540">
        <f>COUNTIF('専門家一覧(別添３)'!$L:$L,"ファイナンシャルプランニング技能士")</f>
        <v>0</v>
      </c>
      <c r="N44" s="499"/>
    </row>
    <row r="45" spans="1:21" ht="20.100000000000001" customHeight="1" x14ac:dyDescent="0.2">
      <c r="B45" s="736"/>
      <c r="C45" s="769"/>
      <c r="D45" s="723" t="s">
        <v>251</v>
      </c>
      <c r="E45" s="724"/>
      <c r="F45" s="725"/>
      <c r="G45" s="540">
        <f>COUNTIF('専門家一覧(別添３)'!$K:$K,"電気工事施工管理技士")</f>
        <v>0</v>
      </c>
      <c r="H45" s="733"/>
      <c r="I45" s="734"/>
      <c r="J45" s="726" t="s">
        <v>441</v>
      </c>
      <c r="K45" s="727"/>
      <c r="L45" s="728"/>
      <c r="M45" s="541">
        <f>COUNTIF('専門家一覧(別添３)'!$L:$L,"その他")+COUNTIF('専門家一覧(別添３)'!$L:$L,"経歴書参照")</f>
        <v>0</v>
      </c>
      <c r="N45" s="499"/>
    </row>
    <row r="46" spans="1:21" ht="20.100000000000001" customHeight="1" x14ac:dyDescent="0.2">
      <c r="B46" s="736"/>
      <c r="C46" s="769"/>
      <c r="D46" s="723" t="s">
        <v>252</v>
      </c>
      <c r="E46" s="724"/>
      <c r="F46" s="725"/>
      <c r="G46" s="540">
        <f>COUNTIF('専門家一覧(別添３)'!$K:$K,"ボイラー・タービン主任技術者")</f>
        <v>0</v>
      </c>
      <c r="H46" s="542"/>
      <c r="I46" s="543"/>
      <c r="J46" s="543"/>
      <c r="K46" s="543"/>
      <c r="L46" s="543"/>
      <c r="N46" s="499"/>
    </row>
    <row r="47" spans="1:21" ht="20.100000000000001" customHeight="1" x14ac:dyDescent="0.2">
      <c r="B47" s="736"/>
      <c r="C47" s="769"/>
      <c r="D47" s="723" t="s">
        <v>253</v>
      </c>
      <c r="E47" s="724"/>
      <c r="F47" s="725"/>
      <c r="G47" s="540">
        <f>COUNTIF('専門家一覧(別添３)'!$K:$K,"管工事施工管理技士")</f>
        <v>0</v>
      </c>
      <c r="H47" s="544"/>
      <c r="N47" s="499"/>
    </row>
    <row r="48" spans="1:21" ht="20.100000000000001" customHeight="1" x14ac:dyDescent="0.2">
      <c r="B48" s="736"/>
      <c r="C48" s="770"/>
      <c r="D48" s="780" t="s">
        <v>441</v>
      </c>
      <c r="E48" s="781"/>
      <c r="F48" s="782"/>
      <c r="G48" s="541">
        <f>COUNTIF('専門家一覧(別添３)'!$K:$K,"その他")+COUNTIF('専門家一覧(別添３)'!$K:$K,"経歴書参照")</f>
        <v>0</v>
      </c>
      <c r="H48" s="544"/>
      <c r="N48" s="499"/>
    </row>
  </sheetData>
  <sheetProtection algorithmName="SHA-512" hashValue="5SpkK9BWUMoiGngjuO48dbg6d8xSzpOHeUGaZFHZ7zL0i2FO9XsqO96iv05cS1ooRJnpZyZfFtO5QoWTQUgLeA==" saltValue="GwcvESXgTwiqij/QPTHQsw==" spinCount="100000" sheet="1" insertColumns="0" insertRows="0" deleteColumns="0" deleteRows="0"/>
  <mergeCells count="109">
    <mergeCell ref="F20:G20"/>
    <mergeCell ref="O5:O6"/>
    <mergeCell ref="O7:O9"/>
    <mergeCell ref="O11:O13"/>
    <mergeCell ref="I5:J5"/>
    <mergeCell ref="F5:G5"/>
    <mergeCell ref="L5:M5"/>
    <mergeCell ref="B3:M3"/>
    <mergeCell ref="F7:M7"/>
    <mergeCell ref="F8:M8"/>
    <mergeCell ref="F9:M9"/>
    <mergeCell ref="C5:C6"/>
    <mergeCell ref="F6:M6"/>
    <mergeCell ref="B11:B14"/>
    <mergeCell ref="C11:C13"/>
    <mergeCell ref="I11:I13"/>
    <mergeCell ref="D5:E5"/>
    <mergeCell ref="D6:E6"/>
    <mergeCell ref="C7:E9"/>
    <mergeCell ref="D11:E11"/>
    <mergeCell ref="D12:E12"/>
    <mergeCell ref="F11:H11"/>
    <mergeCell ref="F12:H12"/>
    <mergeCell ref="K11:M11"/>
    <mergeCell ref="O29:O33"/>
    <mergeCell ref="H36:I36"/>
    <mergeCell ref="B24:B26"/>
    <mergeCell ref="F24:M24"/>
    <mergeCell ref="F25:M25"/>
    <mergeCell ref="F26:M26"/>
    <mergeCell ref="C19:C20"/>
    <mergeCell ref="C21:C22"/>
    <mergeCell ref="F23:M23"/>
    <mergeCell ref="M19:M20"/>
    <mergeCell ref="F22:M22"/>
    <mergeCell ref="D19:E19"/>
    <mergeCell ref="D20:E20"/>
    <mergeCell ref="H19:H20"/>
    <mergeCell ref="I19:J19"/>
    <mergeCell ref="K19:L19"/>
    <mergeCell ref="I20:J20"/>
    <mergeCell ref="K20:L20"/>
    <mergeCell ref="B17:B23"/>
    <mergeCell ref="F21:M21"/>
    <mergeCell ref="O17:O18"/>
    <mergeCell ref="O19:O20"/>
    <mergeCell ref="O21:O22"/>
    <mergeCell ref="F19:G19"/>
    <mergeCell ref="D21:E21"/>
    <mergeCell ref="D22:E22"/>
    <mergeCell ref="C23:E23"/>
    <mergeCell ref="F14:M14"/>
    <mergeCell ref="B36:B48"/>
    <mergeCell ref="C38:C48"/>
    <mergeCell ref="B30:C30"/>
    <mergeCell ref="B31:C31"/>
    <mergeCell ref="B32:C32"/>
    <mergeCell ref="B33:C33"/>
    <mergeCell ref="B29:C29"/>
    <mergeCell ref="C24:E24"/>
    <mergeCell ref="C25:E25"/>
    <mergeCell ref="C26:E26"/>
    <mergeCell ref="D29:E29"/>
    <mergeCell ref="D40:F40"/>
    <mergeCell ref="D41:F41"/>
    <mergeCell ref="D45:F45"/>
    <mergeCell ref="D46:F46"/>
    <mergeCell ref="D47:F47"/>
    <mergeCell ref="D48:F48"/>
    <mergeCell ref="D42:F42"/>
    <mergeCell ref="J43:L43"/>
    <mergeCell ref="J44:L44"/>
    <mergeCell ref="K13:M13"/>
    <mergeCell ref="C14:E14"/>
    <mergeCell ref="I17:J17"/>
    <mergeCell ref="I18:J18"/>
    <mergeCell ref="H17:H18"/>
    <mergeCell ref="F17:G17"/>
    <mergeCell ref="F18:G18"/>
    <mergeCell ref="K17:L17"/>
    <mergeCell ref="K18:L18"/>
    <mergeCell ref="D13:E13"/>
    <mergeCell ref="D17:E17"/>
    <mergeCell ref="D18:E18"/>
    <mergeCell ref="C17:C18"/>
    <mergeCell ref="B5:B9"/>
    <mergeCell ref="K12:M12"/>
    <mergeCell ref="M17:M18"/>
    <mergeCell ref="C10:E10"/>
    <mergeCell ref="F10:M10"/>
    <mergeCell ref="J40:L40"/>
    <mergeCell ref="J41:L41"/>
    <mergeCell ref="J45:L45"/>
    <mergeCell ref="H38:I45"/>
    <mergeCell ref="J36:M36"/>
    <mergeCell ref="J37:M37"/>
    <mergeCell ref="H37:I37"/>
    <mergeCell ref="C36:D36"/>
    <mergeCell ref="C37:D37"/>
    <mergeCell ref="E37:G37"/>
    <mergeCell ref="E36:G36"/>
    <mergeCell ref="D38:F38"/>
    <mergeCell ref="D39:F39"/>
    <mergeCell ref="J38:L38"/>
    <mergeCell ref="J39:L39"/>
    <mergeCell ref="J42:L42"/>
    <mergeCell ref="D43:F43"/>
    <mergeCell ref="D44:F44"/>
    <mergeCell ref="F13:H13"/>
  </mergeCells>
  <phoneticPr fontId="1"/>
  <conditionalFormatting sqref="F5:M9 F23:M26 F11:M14 F10">
    <cfRule type="containsBlanks" dxfId="601" priority="26">
      <formula>LEN(TRIM(F5))=0</formula>
    </cfRule>
  </conditionalFormatting>
  <conditionalFormatting sqref="F17:G20 K17:L20">
    <cfRule type="containsBlanks" dxfId="600" priority="21">
      <formula>LEN(TRIM(F17))=0</formula>
    </cfRule>
  </conditionalFormatting>
  <conditionalFormatting sqref="F16:M16">
    <cfRule type="cellIs" dxfId="599" priority="12" operator="equal">
      <formula>0</formula>
    </cfRule>
  </conditionalFormatting>
  <conditionalFormatting sqref="F35:T35">
    <cfRule type="cellIs" dxfId="598" priority="8" operator="equal">
      <formula>0</formula>
    </cfRule>
  </conditionalFormatting>
  <conditionalFormatting sqref="F6:M6">
    <cfRule type="cellIs" dxfId="597" priority="3" operator="equal">
      <formula>0</formula>
    </cfRule>
  </conditionalFormatting>
  <conditionalFormatting sqref="H17:H20 M17:M20">
    <cfRule type="cellIs" dxfId="596" priority="2" operator="equal">
      <formula>"-"</formula>
    </cfRule>
  </conditionalFormatting>
  <conditionalFormatting sqref="F21:M22">
    <cfRule type="cellIs" dxfId="595" priority="1" operator="equal">
      <formula>0</formula>
    </cfRule>
  </conditionalFormatting>
  <dataValidations count="2">
    <dataValidation imeMode="hiragana" allowBlank="1" showInputMessage="1" showErrorMessage="1" sqref="M17 F4:F13 F15:L15 I5 G4:K4 L4:L9 G6:J9 E36 H17 K17:K20 H19 M19 F17:F20 F21:L26 J36:J37 G38:G48 M38:M45 E37 K6:K9 K11:K13" xr:uid="{6AF2E3D5-14CB-4ACC-92C1-7CDB73A60B26}"/>
    <dataValidation type="list" allowBlank="1" showInputMessage="1" showErrorMessage="1" sqref="F30:M33" xr:uid="{558BB8CD-4767-4A4D-9CB5-2CD9F5F22B9D}">
      <formula1>"■"</formula1>
    </dataValidation>
  </dataValidations>
  <pageMargins left="0.74803149606299213" right="0.15748031496062992" top="0.55118110236220474" bottom="0.43307086614173229" header="0.31496062992125984" footer="0.15748031496062992"/>
  <pageSetup paperSize="9" scale="65" fitToHeight="0" orientation="portrait" r:id="rId1"/>
  <rowBreaks count="1" manualBreakCount="1">
    <brk id="23"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pageSetUpPr fitToPage="1"/>
  </sheetPr>
  <dimension ref="A1:N75"/>
  <sheetViews>
    <sheetView showGridLines="0" showWhiteSpace="0" zoomScaleNormal="100" zoomScaleSheetLayoutView="70" workbookViewId="0"/>
  </sheetViews>
  <sheetFormatPr defaultColWidth="9" defaultRowHeight="14.4" x14ac:dyDescent="0.2"/>
  <cols>
    <col min="1" max="1" width="1.109375" style="57" customWidth="1"/>
    <col min="2" max="2" width="17.6640625" style="57" customWidth="1"/>
    <col min="3" max="3" width="18.33203125" style="124" customWidth="1"/>
    <col min="4" max="4" width="8.33203125" style="57" customWidth="1"/>
    <col min="5" max="6" width="13.88671875" style="57" customWidth="1"/>
    <col min="7" max="7" width="17.33203125" style="57" customWidth="1"/>
    <col min="8" max="8" width="23.44140625" style="57" customWidth="1"/>
    <col min="9" max="9" width="19.88671875" style="57" customWidth="1"/>
    <col min="10" max="10" width="35.109375" style="57" customWidth="1"/>
    <col min="11" max="11" width="2" style="57" customWidth="1"/>
    <col min="12" max="12" width="92.5546875" style="23" customWidth="1"/>
    <col min="13" max="16384" width="9" style="57"/>
  </cols>
  <sheetData>
    <row r="1" spans="1:14" ht="75" customHeight="1" x14ac:dyDescent="0.2">
      <c r="N1" s="304" t="s">
        <v>141</v>
      </c>
    </row>
    <row r="2" spans="1:14" ht="19.5" customHeight="1" x14ac:dyDescent="0.2">
      <c r="B2" s="17" t="s">
        <v>34</v>
      </c>
      <c r="C2" s="125"/>
      <c r="D2" s="17"/>
      <c r="E2" s="15"/>
      <c r="F2" s="15"/>
      <c r="G2" s="15"/>
      <c r="H2" s="15"/>
      <c r="I2" s="15"/>
      <c r="J2" s="18"/>
      <c r="N2" s="304" t="s">
        <v>139</v>
      </c>
    </row>
    <row r="3" spans="1:14" ht="25.8" x14ac:dyDescent="0.2">
      <c r="B3" s="842" t="s">
        <v>35</v>
      </c>
      <c r="C3" s="842"/>
      <c r="D3" s="842"/>
      <c r="E3" s="842"/>
      <c r="F3" s="842"/>
      <c r="G3" s="842"/>
      <c r="H3" s="842"/>
      <c r="I3" s="842"/>
      <c r="J3" s="842"/>
      <c r="K3" s="14"/>
      <c r="L3" s="289" t="s">
        <v>2</v>
      </c>
      <c r="N3" s="304" t="s">
        <v>140</v>
      </c>
    </row>
    <row r="4" spans="1:14" ht="3" customHeight="1" x14ac:dyDescent="0.2">
      <c r="B4" s="416"/>
      <c r="C4" s="416"/>
      <c r="D4" s="416"/>
      <c r="E4" s="416"/>
      <c r="F4" s="416"/>
      <c r="G4" s="416"/>
      <c r="H4" s="416"/>
      <c r="I4" s="416"/>
      <c r="J4" s="416"/>
      <c r="K4" s="14"/>
      <c r="L4" s="113"/>
      <c r="N4" s="133"/>
    </row>
    <row r="5" spans="1:14" s="14" customFormat="1" ht="43.5" customHeight="1" x14ac:dyDescent="0.2">
      <c r="B5" s="72" t="s">
        <v>127</v>
      </c>
      <c r="C5" s="126"/>
      <c r="D5" s="72"/>
      <c r="H5" s="19" t="s">
        <v>45</v>
      </c>
      <c r="I5" s="844" t="str">
        <f>'補助事業概要説明書(別添１)１～２'!E11&amp;'補助事業概要説明書(別添１)１～２'!E12&amp;" "</f>
        <v xml:space="preserve"> </v>
      </c>
      <c r="J5" s="844"/>
      <c r="L5" s="574" t="s">
        <v>519</v>
      </c>
      <c r="N5" s="134"/>
    </row>
    <row r="6" spans="1:14" s="14" customFormat="1" ht="43.5" customHeight="1" x14ac:dyDescent="0.2">
      <c r="C6" s="124"/>
      <c r="E6" s="20"/>
      <c r="H6" s="19" t="s">
        <v>46</v>
      </c>
      <c r="I6" s="844">
        <f>'補助事業概要説明書(別添１)１～２'!$E$6</f>
        <v>0</v>
      </c>
      <c r="J6" s="844"/>
      <c r="L6" s="841" t="s">
        <v>516</v>
      </c>
    </row>
    <row r="7" spans="1:14" s="14" customFormat="1" ht="43.5" customHeight="1" x14ac:dyDescent="0.2">
      <c r="C7" s="124"/>
      <c r="E7" s="20"/>
      <c r="H7" s="19" t="s">
        <v>515</v>
      </c>
      <c r="I7" s="844" t="str">
        <f>'補助事業概要説明書(別添１)１～２'!E9&amp;"　"&amp;'補助事業概要説明書(別添１)１～２'!E8&amp;""</f>
        <v>　</v>
      </c>
      <c r="J7" s="844"/>
      <c r="L7" s="841"/>
    </row>
    <row r="8" spans="1:14" s="59" customFormat="1" ht="9" customHeight="1" x14ac:dyDescent="0.25">
      <c r="C8" s="127"/>
      <c r="E8" s="62"/>
      <c r="H8" s="63"/>
      <c r="I8" s="64"/>
      <c r="J8" s="443"/>
      <c r="L8" s="831" t="s">
        <v>415</v>
      </c>
    </row>
    <row r="9" spans="1:14" s="14" customFormat="1" ht="25.8" x14ac:dyDescent="0.2">
      <c r="B9" s="838" t="s">
        <v>69</v>
      </c>
      <c r="C9" s="838"/>
      <c r="D9" s="838"/>
      <c r="E9" s="838"/>
      <c r="F9" s="838"/>
      <c r="G9" s="838"/>
      <c r="H9" s="838"/>
      <c r="I9" s="838"/>
      <c r="J9" s="838"/>
      <c r="L9" s="831"/>
    </row>
    <row r="10" spans="1:14" ht="19.5" customHeight="1" x14ac:dyDescent="0.15">
      <c r="B10" s="105" t="s">
        <v>36</v>
      </c>
      <c r="C10" s="128"/>
      <c r="D10" s="105"/>
      <c r="G10" s="21"/>
      <c r="J10" s="143"/>
      <c r="L10" s="831"/>
      <c r="M10" s="22"/>
    </row>
    <row r="11" spans="1:14" ht="2.25" customHeight="1" x14ac:dyDescent="0.2">
      <c r="L11" s="831"/>
    </row>
    <row r="12" spans="1:14" ht="32.25" customHeight="1" thickBot="1" x14ac:dyDescent="0.25">
      <c r="B12" s="104" t="s">
        <v>27</v>
      </c>
      <c r="C12" s="415" t="s">
        <v>137</v>
      </c>
      <c r="D12" s="415" t="s">
        <v>138</v>
      </c>
      <c r="E12" s="104" t="s">
        <v>134</v>
      </c>
      <c r="F12" s="104" t="s">
        <v>37</v>
      </c>
      <c r="G12" s="104" t="s">
        <v>33</v>
      </c>
      <c r="H12" s="845" t="s">
        <v>38</v>
      </c>
      <c r="I12" s="846"/>
      <c r="J12" s="847"/>
      <c r="L12" s="831"/>
    </row>
    <row r="13" spans="1:14" s="58" customFormat="1" ht="24" customHeight="1" thickTop="1" x14ac:dyDescent="0.2">
      <c r="A13" s="60"/>
      <c r="B13" s="269"/>
      <c r="C13" s="156" t="str">
        <f>IFERROR(VLOOKUP(B13,'補助事業概要説明書(別添１)１～２'!$B$18:$C$39,2,0),"")</f>
        <v/>
      </c>
      <c r="D13" s="131"/>
      <c r="E13" s="106"/>
      <c r="F13" s="106"/>
      <c r="G13" s="158" t="str">
        <f>IF(OR(E13="",F13=""),"",IF(AND(F13&lt;4,0&lt;F13),VLOOKUP($E13,健保等級単価一覧表!$B:$D,3,FALSE),(VLOOKUP($E13,健保等級単価一覧表!$B:$D,2,FALSE))))</f>
        <v/>
      </c>
      <c r="H13" s="848"/>
      <c r="I13" s="849"/>
      <c r="J13" s="850"/>
      <c r="K13" s="14"/>
      <c r="L13" s="135" t="s">
        <v>116</v>
      </c>
    </row>
    <row r="14" spans="1:14" s="58" customFormat="1" ht="24" customHeight="1" x14ac:dyDescent="0.2">
      <c r="A14" s="60"/>
      <c r="B14" s="103"/>
      <c r="C14" s="157" t="str">
        <f>IFERROR(VLOOKUP(B14,'補助事業概要説明書(別添１)１～２'!$B$18:$C$39,2,0),"")</f>
        <v/>
      </c>
      <c r="D14" s="103"/>
      <c r="E14" s="107"/>
      <c r="F14" s="107"/>
      <c r="G14" s="158" t="str">
        <f>IF(OR(E14="",F14=""),"",IF(AND(F14&lt;4,0&lt;F14),VLOOKUP($E14,健保等級単価一覧表!$B:$D,3,FALSE),(VLOOKUP($E14,健保等級単価一覧表!$B:$D,2,FALSE))))</f>
        <v/>
      </c>
      <c r="H14" s="834"/>
      <c r="I14" s="835"/>
      <c r="J14" s="836"/>
      <c r="L14" s="139" t="s">
        <v>416</v>
      </c>
    </row>
    <row r="15" spans="1:14" s="58" customFormat="1" ht="24" customHeight="1" x14ac:dyDescent="0.2">
      <c r="A15" s="60"/>
      <c r="B15" s="103"/>
      <c r="C15" s="157" t="str">
        <f>IFERROR(VLOOKUP(B15,'補助事業概要説明書(別添１)１～２'!$B$18:$C$39,2,0),"")</f>
        <v/>
      </c>
      <c r="D15" s="103"/>
      <c r="E15" s="107"/>
      <c r="F15" s="107"/>
      <c r="G15" s="158" t="str">
        <f>IF(OR(E15="",F15=""),"",IF(AND(F15&lt;4,0&lt;F15),VLOOKUP($E15,健保等級単価一覧表!$B:$D,3,FALSE),(VLOOKUP($E15,健保等級単価一覧表!$B:$D,2,FALSE))))</f>
        <v/>
      </c>
      <c r="H15" s="834"/>
      <c r="I15" s="835"/>
      <c r="J15" s="836"/>
      <c r="L15" s="137"/>
    </row>
    <row r="16" spans="1:14" s="58" customFormat="1" ht="24" customHeight="1" x14ac:dyDescent="0.2">
      <c r="A16" s="60"/>
      <c r="B16" s="103"/>
      <c r="C16" s="157" t="str">
        <f>IFERROR(VLOOKUP(B16,'補助事業概要説明書(別添１)１～２'!$B$18:$C$39,2,0),"")</f>
        <v/>
      </c>
      <c r="D16" s="103"/>
      <c r="E16" s="107"/>
      <c r="F16" s="107"/>
      <c r="G16" s="158" t="str">
        <f>IF(OR(E16="",F16=""),"",IF(AND(F16&lt;4,0&lt;F16),VLOOKUP($E16,健保等級単価一覧表!$B:$D,3,FALSE),(VLOOKUP($E16,健保等級単価一覧表!$B:$D,2,FALSE))))</f>
        <v/>
      </c>
      <c r="H16" s="834"/>
      <c r="I16" s="835"/>
      <c r="J16" s="836"/>
      <c r="L16" s="137"/>
    </row>
    <row r="17" spans="1:12" s="58" customFormat="1" ht="24" customHeight="1" x14ac:dyDescent="0.2">
      <c r="A17" s="60"/>
      <c r="B17" s="103"/>
      <c r="C17" s="157" t="str">
        <f>IFERROR(VLOOKUP(B17,'補助事業概要説明書(別添１)１～２'!$B$18:$C$39,2,0),"")</f>
        <v/>
      </c>
      <c r="D17" s="103"/>
      <c r="E17" s="107"/>
      <c r="F17" s="107"/>
      <c r="G17" s="158" t="str">
        <f>IF(OR(E17="",F17=""),"",IF(AND(F17&lt;4,0&lt;F17),VLOOKUP($E17,健保等級単価一覧表!$B:$D,3,FALSE),(VLOOKUP($E17,健保等級単価一覧表!$B:$D,2,FALSE))))</f>
        <v/>
      </c>
      <c r="H17" s="834"/>
      <c r="I17" s="835"/>
      <c r="J17" s="836"/>
      <c r="L17" s="137"/>
    </row>
    <row r="18" spans="1:12" s="58" customFormat="1" ht="24" customHeight="1" x14ac:dyDescent="0.2">
      <c r="A18" s="60"/>
      <c r="B18" s="103"/>
      <c r="C18" s="157" t="str">
        <f>IFERROR(VLOOKUP(B18,'補助事業概要説明書(別添１)１～２'!$B$18:$C$39,2,0),"")</f>
        <v/>
      </c>
      <c r="D18" s="103"/>
      <c r="E18" s="107"/>
      <c r="F18" s="107"/>
      <c r="G18" s="158" t="str">
        <f>IF(OR(E18="",F18=""),"",IF(AND(F18&lt;4,0&lt;F18),VLOOKUP($E18,健保等級単価一覧表!$B:$D,3,FALSE),(VLOOKUP($E18,健保等級単価一覧表!$B:$D,2,FALSE))))</f>
        <v/>
      </c>
      <c r="H18" s="834"/>
      <c r="I18" s="835"/>
      <c r="J18" s="836"/>
      <c r="L18" s="137"/>
    </row>
    <row r="19" spans="1:12" s="58" customFormat="1" ht="24" customHeight="1" x14ac:dyDescent="0.2">
      <c r="A19" s="60"/>
      <c r="B19" s="103"/>
      <c r="C19" s="157" t="str">
        <f>IFERROR(VLOOKUP(B19,'補助事業概要説明書(別添１)１～２'!$B$18:$C$39,2,0),"")</f>
        <v/>
      </c>
      <c r="D19" s="103"/>
      <c r="E19" s="107"/>
      <c r="F19" s="107"/>
      <c r="G19" s="158" t="str">
        <f>IF(OR(E19="",F19=""),"",IF(AND(F19&lt;4,0&lt;F19),VLOOKUP($E19,健保等級単価一覧表!$B:$D,3,FALSE),(VLOOKUP($E19,健保等級単価一覧表!$B:$D,2,FALSE))))</f>
        <v/>
      </c>
      <c r="H19" s="834"/>
      <c r="I19" s="835"/>
      <c r="J19" s="836"/>
      <c r="L19" s="137"/>
    </row>
    <row r="20" spans="1:12" s="58" customFormat="1" ht="24" customHeight="1" x14ac:dyDescent="0.2">
      <c r="A20" s="60"/>
      <c r="B20" s="103"/>
      <c r="C20" s="157" t="str">
        <f>IFERROR(VLOOKUP(B20,'補助事業概要説明書(別添１)１～２'!$B$18:$C$39,2,0),"")</f>
        <v/>
      </c>
      <c r="D20" s="103"/>
      <c r="E20" s="107"/>
      <c r="F20" s="107"/>
      <c r="G20" s="158" t="str">
        <f>IF(OR(E20="",F20=""),"",IF(AND(F20&lt;4,0&lt;F20),VLOOKUP($E20,健保等級単価一覧表!$B:$D,3,FALSE),(VLOOKUP($E20,健保等級単価一覧表!$B:$D,2,FALSE))))</f>
        <v/>
      </c>
      <c r="H20" s="834"/>
      <c r="I20" s="835"/>
      <c r="J20" s="836"/>
      <c r="L20" s="137"/>
    </row>
    <row r="21" spans="1:12" s="58" customFormat="1" ht="24" customHeight="1" x14ac:dyDescent="0.2">
      <c r="A21" s="60"/>
      <c r="B21" s="103"/>
      <c r="C21" s="157" t="str">
        <f>IFERROR(VLOOKUP(B21,'補助事業概要説明書(別添１)１～２'!$B$18:$C$39,2,0),"")</f>
        <v/>
      </c>
      <c r="D21" s="103"/>
      <c r="E21" s="107"/>
      <c r="F21" s="107"/>
      <c r="G21" s="158" t="str">
        <f>IF(OR(E21="",F21=""),"",IF(AND(F21&lt;4,0&lt;F21),VLOOKUP($E21,健保等級単価一覧表!$B:$D,3,FALSE),(VLOOKUP($E21,健保等級単価一覧表!$B:$D,2,FALSE))))</f>
        <v/>
      </c>
      <c r="H21" s="834"/>
      <c r="I21" s="835"/>
      <c r="J21" s="836"/>
      <c r="L21" s="137"/>
    </row>
    <row r="22" spans="1:12" s="58" customFormat="1" ht="24" customHeight="1" x14ac:dyDescent="0.2">
      <c r="A22" s="60"/>
      <c r="B22" s="103"/>
      <c r="C22" s="157" t="str">
        <f>IFERROR(VLOOKUP(B22,'補助事業概要説明書(別添１)１～２'!$B$18:$C$39,2,0),"")</f>
        <v/>
      </c>
      <c r="D22" s="103"/>
      <c r="E22" s="107"/>
      <c r="F22" s="107"/>
      <c r="G22" s="158" t="str">
        <f>IF(OR(E22="",F22=""),"",IF(AND(F22&lt;4,0&lt;F22),VLOOKUP($E22,健保等級単価一覧表!$B:$D,3,FALSE),(VLOOKUP($E22,健保等級単価一覧表!$B:$D,2,FALSE))))</f>
        <v/>
      </c>
      <c r="H22" s="834"/>
      <c r="I22" s="835"/>
      <c r="J22" s="836"/>
      <c r="L22" s="137"/>
    </row>
    <row r="23" spans="1:12" ht="7.5" customHeight="1" x14ac:dyDescent="0.2">
      <c r="L23" s="136"/>
    </row>
    <row r="24" spans="1:12" ht="19.5" customHeight="1" x14ac:dyDescent="0.2">
      <c r="B24" s="23" t="s">
        <v>39</v>
      </c>
      <c r="C24" s="123"/>
      <c r="D24" s="23"/>
      <c r="E24" s="23"/>
      <c r="F24" s="23"/>
      <c r="G24" s="23"/>
      <c r="H24" s="23"/>
      <c r="I24" s="24"/>
      <c r="L24" s="136"/>
    </row>
    <row r="25" spans="1:12" ht="19.5" customHeight="1" x14ac:dyDescent="0.2">
      <c r="B25" s="843" t="s">
        <v>135</v>
      </c>
      <c r="C25" s="843"/>
      <c r="D25" s="843"/>
      <c r="E25" s="843"/>
      <c r="F25" s="843"/>
      <c r="G25" s="843"/>
      <c r="H25" s="843"/>
      <c r="L25" s="136"/>
    </row>
    <row r="26" spans="1:12" ht="19.5" customHeight="1" x14ac:dyDescent="0.2">
      <c r="B26" s="188" t="s">
        <v>377</v>
      </c>
      <c r="C26" s="123"/>
      <c r="D26" s="23"/>
      <c r="E26" s="23"/>
      <c r="F26" s="23"/>
      <c r="G26" s="23"/>
      <c r="H26" s="23"/>
      <c r="L26" s="136"/>
    </row>
    <row r="27" spans="1:12" ht="5.25" customHeight="1" x14ac:dyDescent="0.2">
      <c r="L27" s="136"/>
    </row>
    <row r="28" spans="1:12" ht="19.5" customHeight="1" x14ac:dyDescent="0.2">
      <c r="B28" s="105" t="s">
        <v>40</v>
      </c>
      <c r="C28" s="128"/>
      <c r="D28" s="105"/>
      <c r="L28" s="136"/>
    </row>
    <row r="29" spans="1:12" ht="2.25" customHeight="1" x14ac:dyDescent="0.2">
      <c r="B29" s="23"/>
      <c r="C29" s="123"/>
      <c r="D29" s="23"/>
      <c r="L29" s="136"/>
    </row>
    <row r="30" spans="1:12" ht="35.25" customHeight="1" thickBot="1" x14ac:dyDescent="0.25">
      <c r="B30" s="104" t="s">
        <v>27</v>
      </c>
      <c r="C30" s="415" t="s">
        <v>137</v>
      </c>
      <c r="D30" s="415" t="s">
        <v>138</v>
      </c>
      <c r="E30" s="104" t="s">
        <v>41</v>
      </c>
      <c r="F30" s="104" t="s">
        <v>134</v>
      </c>
      <c r="G30" s="104" t="s">
        <v>33</v>
      </c>
      <c r="H30" s="837" t="s">
        <v>133</v>
      </c>
      <c r="I30" s="837"/>
      <c r="J30" s="837"/>
      <c r="L30" s="139" t="s">
        <v>147</v>
      </c>
    </row>
    <row r="31" spans="1:12" s="58" customFormat="1" ht="24" customHeight="1" thickTop="1" x14ac:dyDescent="0.2">
      <c r="A31" s="60"/>
      <c r="B31" s="103"/>
      <c r="C31" s="156" t="str">
        <f>IFERROR(VLOOKUP(B31,'補助事業概要説明書(別添１)１～２'!$B$18:$C$39,2,0),"")</f>
        <v/>
      </c>
      <c r="D31" s="131"/>
      <c r="E31" s="106"/>
      <c r="F31" s="189" t="str">
        <f>IF(E31="","",VLOOKUP(E31,健保等級単価一覧表!$G:$J,4))</f>
        <v/>
      </c>
      <c r="G31" s="158" t="str">
        <f>IF(E31="","",VLOOKUP(E31,健保等級単価一覧表!$G:$J,3))</f>
        <v/>
      </c>
      <c r="H31" s="839"/>
      <c r="I31" s="839"/>
      <c r="J31" s="839"/>
      <c r="K31" s="14"/>
      <c r="L31" s="135" t="s">
        <v>117</v>
      </c>
    </row>
    <row r="32" spans="1:12" s="58" customFormat="1" ht="24" customHeight="1" x14ac:dyDescent="0.2">
      <c r="A32" s="60"/>
      <c r="B32" s="103"/>
      <c r="C32" s="157" t="str">
        <f>IFERROR(VLOOKUP(B32,'補助事業概要説明書(別添１)１～２'!$B$18:$C$39,2,0),"")</f>
        <v/>
      </c>
      <c r="D32" s="103"/>
      <c r="E32" s="107"/>
      <c r="F32" s="189" t="str">
        <f>IF(E32="","",VLOOKUP(E32,健保等級単価一覧表!$G:$J,4))</f>
        <v/>
      </c>
      <c r="G32" s="158" t="str">
        <f>IF(E32="","",VLOOKUP(E32,健保等級単価一覧表!$G:$J,3))</f>
        <v/>
      </c>
      <c r="H32" s="833"/>
      <c r="I32" s="833"/>
      <c r="J32" s="833"/>
      <c r="L32" s="137"/>
    </row>
    <row r="33" spans="1:12" s="58" customFormat="1" ht="24" customHeight="1" x14ac:dyDescent="0.2">
      <c r="A33" s="60"/>
      <c r="B33" s="103"/>
      <c r="C33" s="157" t="str">
        <f>IFERROR(VLOOKUP(B33,'補助事業概要説明書(別添１)１～２'!$B$18:$C$39,2,0),"")</f>
        <v/>
      </c>
      <c r="D33" s="103"/>
      <c r="E33" s="107"/>
      <c r="F33" s="189" t="str">
        <f>IF(E33="","",VLOOKUP(E33,健保等級単価一覧表!$G:$J,4))</f>
        <v/>
      </c>
      <c r="G33" s="158" t="str">
        <f>IF(E33="","",VLOOKUP(E33,健保等級単価一覧表!$G:$J,3))</f>
        <v/>
      </c>
      <c r="H33" s="833"/>
      <c r="I33" s="833"/>
      <c r="J33" s="833"/>
      <c r="L33" s="137"/>
    </row>
    <row r="34" spans="1:12" s="58" customFormat="1" ht="24" customHeight="1" x14ac:dyDescent="0.2">
      <c r="A34" s="60"/>
      <c r="B34" s="103"/>
      <c r="C34" s="157" t="str">
        <f>IFERROR(VLOOKUP(B34,'補助事業概要説明書(別添１)１～２'!$B$18:$C$39,2,0),"")</f>
        <v/>
      </c>
      <c r="D34" s="103"/>
      <c r="E34" s="107"/>
      <c r="F34" s="189" t="str">
        <f>IF(E34="","",VLOOKUP(E34,健保等級単価一覧表!$G:$J,4))</f>
        <v/>
      </c>
      <c r="G34" s="158" t="str">
        <f>IF(E34="","",VLOOKUP(E34,健保等級単価一覧表!$G:$J,3))</f>
        <v/>
      </c>
      <c r="H34" s="833"/>
      <c r="I34" s="833"/>
      <c r="J34" s="833"/>
      <c r="L34" s="137"/>
    </row>
    <row r="35" spans="1:12" s="58" customFormat="1" ht="24" customHeight="1" x14ac:dyDescent="0.2">
      <c r="A35" s="60"/>
      <c r="B35" s="103"/>
      <c r="C35" s="157" t="str">
        <f>IFERROR(VLOOKUP(B35,'補助事業概要説明書(別添１)１～２'!$B$18:$C$39,2,0),"")</f>
        <v/>
      </c>
      <c r="D35" s="103"/>
      <c r="E35" s="107"/>
      <c r="F35" s="189" t="str">
        <f>IF(E35="","",VLOOKUP(E35,健保等級単価一覧表!$G:$J,4))</f>
        <v/>
      </c>
      <c r="G35" s="158" t="str">
        <f>IF(E35="","",VLOOKUP(E35,健保等級単価一覧表!$G:$J,3))</f>
        <v/>
      </c>
      <c r="H35" s="833"/>
      <c r="I35" s="833"/>
      <c r="J35" s="833"/>
      <c r="L35" s="137"/>
    </row>
    <row r="36" spans="1:12" s="58" customFormat="1" ht="24" customHeight="1" x14ac:dyDescent="0.2">
      <c r="A36" s="60"/>
      <c r="B36" s="103"/>
      <c r="C36" s="157" t="str">
        <f>IFERROR(VLOOKUP(B36,'補助事業概要説明書(別添１)１～２'!$B$18:$C$39,2,0),"")</f>
        <v/>
      </c>
      <c r="D36" s="103"/>
      <c r="E36" s="107"/>
      <c r="F36" s="189" t="str">
        <f>IF(E36="","",VLOOKUP(E36,健保等級単価一覧表!$G:$J,4))</f>
        <v/>
      </c>
      <c r="G36" s="158" t="str">
        <f>IF(E36="","",VLOOKUP(E36,健保等級単価一覧表!$G:$J,3))</f>
        <v/>
      </c>
      <c r="H36" s="833"/>
      <c r="I36" s="833"/>
      <c r="J36" s="833"/>
      <c r="L36" s="137"/>
    </row>
    <row r="37" spans="1:12" s="58" customFormat="1" ht="24" customHeight="1" x14ac:dyDescent="0.2">
      <c r="A37" s="60"/>
      <c r="B37" s="103"/>
      <c r="C37" s="157" t="str">
        <f>IFERROR(VLOOKUP(B37,'補助事業概要説明書(別添１)１～２'!$B$18:$C$39,2,0),"")</f>
        <v/>
      </c>
      <c r="D37" s="103"/>
      <c r="E37" s="107"/>
      <c r="F37" s="189" t="str">
        <f>IF(E37="","",VLOOKUP(E37,健保等級単価一覧表!$G:$J,4))</f>
        <v/>
      </c>
      <c r="G37" s="158" t="str">
        <f>IF(E37="","",VLOOKUP(E37,健保等級単価一覧表!$G:$J,3))</f>
        <v/>
      </c>
      <c r="H37" s="833"/>
      <c r="I37" s="833"/>
      <c r="J37" s="833"/>
      <c r="L37" s="137"/>
    </row>
    <row r="38" spans="1:12" s="58" customFormat="1" ht="24" customHeight="1" x14ac:dyDescent="0.2">
      <c r="A38" s="60"/>
      <c r="B38" s="103"/>
      <c r="C38" s="157" t="str">
        <f>IFERROR(VLOOKUP(B38,'補助事業概要説明書(別添１)１～２'!$B$18:$C$39,2,0),"")</f>
        <v/>
      </c>
      <c r="D38" s="103"/>
      <c r="E38" s="107"/>
      <c r="F38" s="189" t="str">
        <f>IF(E38="","",VLOOKUP(E38,健保等級単価一覧表!$G:$J,4))</f>
        <v/>
      </c>
      <c r="G38" s="158" t="str">
        <f>IF(E38="","",VLOOKUP(E38,健保等級単価一覧表!$G:$J,3))</f>
        <v/>
      </c>
      <c r="H38" s="833"/>
      <c r="I38" s="833"/>
      <c r="J38" s="833"/>
      <c r="L38" s="137"/>
    </row>
    <row r="39" spans="1:12" s="58" customFormat="1" ht="24" customHeight="1" x14ac:dyDescent="0.2">
      <c r="A39" s="60"/>
      <c r="B39" s="103"/>
      <c r="C39" s="157" t="str">
        <f>IFERROR(VLOOKUP(B39,'補助事業概要説明書(別添１)１～２'!$B$18:$C$39,2,0),"")</f>
        <v/>
      </c>
      <c r="D39" s="103"/>
      <c r="E39" s="107"/>
      <c r="F39" s="189" t="str">
        <f>IF(E39="","",VLOOKUP(E39,健保等級単価一覧表!$G:$J,4))</f>
        <v/>
      </c>
      <c r="G39" s="158" t="str">
        <f>IF(E39="","",VLOOKUP(E39,健保等級単価一覧表!$G:$J,3))</f>
        <v/>
      </c>
      <c r="H39" s="833"/>
      <c r="I39" s="833"/>
      <c r="J39" s="833"/>
      <c r="L39" s="137"/>
    </row>
    <row r="40" spans="1:12" s="58" customFormat="1" ht="24" customHeight="1" x14ac:dyDescent="0.2">
      <c r="A40" s="60"/>
      <c r="B40" s="103"/>
      <c r="C40" s="157" t="str">
        <f>IFERROR(VLOOKUP(B40,'補助事業概要説明書(別添１)１～２'!$B$18:$C$39,2,0),"")</f>
        <v/>
      </c>
      <c r="D40" s="103"/>
      <c r="E40" s="107"/>
      <c r="F40" s="189" t="str">
        <f>IF(E40="","",VLOOKUP(E40,健保等級単価一覧表!$G:$J,4))</f>
        <v/>
      </c>
      <c r="G40" s="158" t="str">
        <f>IF(E40="","",VLOOKUP(E40,健保等級単価一覧表!$G:$J,3))</f>
        <v/>
      </c>
      <c r="H40" s="833"/>
      <c r="I40" s="833"/>
      <c r="J40" s="833"/>
      <c r="L40" s="137"/>
    </row>
    <row r="41" spans="1:12" ht="8.25" customHeight="1" x14ac:dyDescent="0.2">
      <c r="L41" s="136"/>
    </row>
    <row r="42" spans="1:12" ht="19.5" customHeight="1" x14ac:dyDescent="0.2">
      <c r="B42" s="23" t="s">
        <v>42</v>
      </c>
      <c r="C42" s="123"/>
      <c r="D42" s="23"/>
      <c r="L42" s="136"/>
    </row>
    <row r="43" spans="1:12" ht="19.5" customHeight="1" x14ac:dyDescent="0.2">
      <c r="B43" s="23" t="s">
        <v>43</v>
      </c>
      <c r="C43" s="123"/>
      <c r="D43" s="23"/>
      <c r="L43" s="136"/>
    </row>
    <row r="44" spans="1:12" ht="9" customHeight="1" x14ac:dyDescent="0.2">
      <c r="L44" s="136"/>
    </row>
    <row r="45" spans="1:12" ht="19.5" customHeight="1" x14ac:dyDescent="0.2">
      <c r="B45" s="105" t="s">
        <v>44</v>
      </c>
      <c r="C45" s="128"/>
      <c r="D45" s="105"/>
      <c r="L45" s="136"/>
    </row>
    <row r="46" spans="1:12" ht="2.25" customHeight="1" x14ac:dyDescent="0.2">
      <c r="B46" s="23"/>
      <c r="C46" s="123"/>
      <c r="D46" s="23"/>
      <c r="L46" s="136"/>
    </row>
    <row r="47" spans="1:12" ht="33" customHeight="1" thickBot="1" x14ac:dyDescent="0.25">
      <c r="B47" s="104" t="s">
        <v>27</v>
      </c>
      <c r="C47" s="462" t="s">
        <v>351</v>
      </c>
      <c r="D47" s="462" t="s">
        <v>138</v>
      </c>
      <c r="E47" s="463" t="s">
        <v>352</v>
      </c>
      <c r="F47" s="462" t="s">
        <v>353</v>
      </c>
      <c r="G47" s="104" t="s">
        <v>354</v>
      </c>
      <c r="H47" s="840" t="s">
        <v>142</v>
      </c>
      <c r="I47" s="840"/>
      <c r="J47" s="840"/>
      <c r="L47" s="139" t="s">
        <v>147</v>
      </c>
    </row>
    <row r="48" spans="1:12" ht="24" customHeight="1" thickTop="1" x14ac:dyDescent="0.2">
      <c r="A48" s="61"/>
      <c r="B48" s="103"/>
      <c r="C48" s="156" t="str">
        <f>IFERROR(VLOOKUP(B48,'補助事業概要説明書(別添１)１～２'!$B$18:$C$39,2,0),"")</f>
        <v/>
      </c>
      <c r="D48" s="131"/>
      <c r="E48" s="108"/>
      <c r="F48" s="109"/>
      <c r="G48" s="158" t="str">
        <f t="shared" ref="G48:G57" si="0">IF(F48="","",INT(E48/F48))</f>
        <v/>
      </c>
      <c r="H48" s="839"/>
      <c r="I48" s="839"/>
      <c r="J48" s="839"/>
      <c r="L48" s="136" t="s">
        <v>115</v>
      </c>
    </row>
    <row r="49" spans="1:12" ht="24" customHeight="1" x14ac:dyDescent="0.2">
      <c r="A49" s="61"/>
      <c r="B49" s="103"/>
      <c r="C49" s="157" t="str">
        <f>IFERROR(VLOOKUP(B49,'補助事業概要説明書(別添１)１～２'!$B$18:$C$39,2,0),"")</f>
        <v/>
      </c>
      <c r="D49" s="103"/>
      <c r="E49" s="108"/>
      <c r="F49" s="109"/>
      <c r="G49" s="158" t="str">
        <f t="shared" si="0"/>
        <v/>
      </c>
      <c r="H49" s="833"/>
      <c r="I49" s="833"/>
      <c r="J49" s="833"/>
      <c r="L49" s="136" t="s">
        <v>401</v>
      </c>
    </row>
    <row r="50" spans="1:12" ht="24" customHeight="1" x14ac:dyDescent="0.2">
      <c r="A50" s="61"/>
      <c r="B50" s="103"/>
      <c r="C50" s="157" t="str">
        <f>IFERROR(VLOOKUP(B50,'補助事業概要説明書(別添１)１～２'!$B$18:$C$39,2,0),"")</f>
        <v/>
      </c>
      <c r="D50" s="103"/>
      <c r="E50" s="108"/>
      <c r="F50" s="109"/>
      <c r="G50" s="158" t="str">
        <f t="shared" si="0"/>
        <v/>
      </c>
      <c r="H50" s="833"/>
      <c r="I50" s="833"/>
      <c r="J50" s="833"/>
      <c r="L50" s="136"/>
    </row>
    <row r="51" spans="1:12" ht="24" customHeight="1" x14ac:dyDescent="0.2">
      <c r="A51" s="61"/>
      <c r="B51" s="103"/>
      <c r="C51" s="157" t="str">
        <f>IFERROR(VLOOKUP(B51,'補助事業概要説明書(別添１)１～２'!$B$18:$C$39,2,0),"")</f>
        <v/>
      </c>
      <c r="D51" s="103"/>
      <c r="E51" s="108"/>
      <c r="F51" s="109"/>
      <c r="G51" s="158" t="str">
        <f t="shared" si="0"/>
        <v/>
      </c>
      <c r="H51" s="833"/>
      <c r="I51" s="833"/>
      <c r="J51" s="833"/>
      <c r="L51" s="136"/>
    </row>
    <row r="52" spans="1:12" ht="24" customHeight="1" x14ac:dyDescent="0.2">
      <c r="A52" s="61"/>
      <c r="B52" s="103"/>
      <c r="C52" s="157" t="str">
        <f>IFERROR(VLOOKUP(B52,'補助事業概要説明書(別添１)１～２'!$B$18:$C$39,2,0),"")</f>
        <v/>
      </c>
      <c r="D52" s="103"/>
      <c r="E52" s="108"/>
      <c r="F52" s="109"/>
      <c r="G52" s="158" t="str">
        <f t="shared" si="0"/>
        <v/>
      </c>
      <c r="H52" s="833"/>
      <c r="I52" s="833"/>
      <c r="J52" s="833"/>
      <c r="L52" s="136"/>
    </row>
    <row r="53" spans="1:12" ht="24" customHeight="1" x14ac:dyDescent="0.2">
      <c r="A53" s="61"/>
      <c r="B53" s="103"/>
      <c r="C53" s="157" t="str">
        <f>IFERROR(VLOOKUP(B53,'補助事業概要説明書(別添１)１～２'!$B$18:$C$39,2,0),"")</f>
        <v/>
      </c>
      <c r="D53" s="103"/>
      <c r="E53" s="108"/>
      <c r="F53" s="109"/>
      <c r="G53" s="158" t="str">
        <f t="shared" si="0"/>
        <v/>
      </c>
      <c r="H53" s="833"/>
      <c r="I53" s="833"/>
      <c r="J53" s="833"/>
      <c r="L53" s="136"/>
    </row>
    <row r="54" spans="1:12" ht="24" customHeight="1" x14ac:dyDescent="0.2">
      <c r="A54" s="61"/>
      <c r="B54" s="103"/>
      <c r="C54" s="157" t="str">
        <f>IFERROR(VLOOKUP(B54,'補助事業概要説明書(別添１)１～２'!$B$18:$C$39,2,0),"")</f>
        <v/>
      </c>
      <c r="D54" s="103"/>
      <c r="E54" s="108"/>
      <c r="F54" s="109"/>
      <c r="G54" s="158" t="str">
        <f t="shared" si="0"/>
        <v/>
      </c>
      <c r="H54" s="833"/>
      <c r="I54" s="833"/>
      <c r="J54" s="833"/>
      <c r="L54" s="136"/>
    </row>
    <row r="55" spans="1:12" ht="24" customHeight="1" x14ac:dyDescent="0.2">
      <c r="A55" s="61"/>
      <c r="B55" s="103"/>
      <c r="C55" s="157" t="str">
        <f>IFERROR(VLOOKUP(B55,'補助事業概要説明書(別添１)１～２'!$B$18:$C$39,2,0),"")</f>
        <v/>
      </c>
      <c r="D55" s="103"/>
      <c r="E55" s="108"/>
      <c r="F55" s="109"/>
      <c r="G55" s="158" t="str">
        <f t="shared" si="0"/>
        <v/>
      </c>
      <c r="H55" s="833"/>
      <c r="I55" s="833"/>
      <c r="J55" s="833"/>
      <c r="L55" s="136"/>
    </row>
    <row r="56" spans="1:12" ht="24" customHeight="1" x14ac:dyDescent="0.2">
      <c r="A56" s="61"/>
      <c r="B56" s="103"/>
      <c r="C56" s="157" t="str">
        <f>IFERROR(VLOOKUP(B56,'補助事業概要説明書(別添１)１～２'!$B$18:$C$39,2,0),"")</f>
        <v/>
      </c>
      <c r="D56" s="103"/>
      <c r="E56" s="108"/>
      <c r="F56" s="109"/>
      <c r="G56" s="158" t="str">
        <f t="shared" si="0"/>
        <v/>
      </c>
      <c r="H56" s="833"/>
      <c r="I56" s="833"/>
      <c r="J56" s="833"/>
      <c r="L56" s="136"/>
    </row>
    <row r="57" spans="1:12" ht="24" customHeight="1" x14ac:dyDescent="0.2">
      <c r="A57" s="61"/>
      <c r="B57" s="103"/>
      <c r="C57" s="157" t="str">
        <f>IFERROR(VLOOKUP(B57,'補助事業概要説明書(別添１)１～２'!$B$18:$C$39,2,0),"")</f>
        <v/>
      </c>
      <c r="D57" s="103"/>
      <c r="E57" s="108"/>
      <c r="F57" s="109"/>
      <c r="G57" s="158" t="str">
        <f t="shared" si="0"/>
        <v/>
      </c>
      <c r="H57" s="833"/>
      <c r="I57" s="833"/>
      <c r="J57" s="833"/>
      <c r="L57" s="138"/>
    </row>
    <row r="59" spans="1:12" s="464" customFormat="1" ht="21.75" customHeight="1" x14ac:dyDescent="0.2">
      <c r="B59" s="832" t="s">
        <v>522</v>
      </c>
      <c r="C59" s="832"/>
      <c r="D59" s="832"/>
      <c r="E59" s="832"/>
      <c r="F59" s="832"/>
      <c r="G59" s="832"/>
      <c r="H59" s="832"/>
      <c r="I59" s="832"/>
      <c r="J59" s="832"/>
      <c r="L59" s="188"/>
    </row>
    <row r="60" spans="1:12" s="464" customFormat="1" ht="21.75" customHeight="1" x14ac:dyDescent="0.2">
      <c r="B60" s="832" t="s">
        <v>362</v>
      </c>
      <c r="C60" s="832"/>
      <c r="D60" s="832"/>
      <c r="E60" s="832"/>
      <c r="F60" s="832"/>
      <c r="G60" s="832"/>
      <c r="H60" s="832"/>
      <c r="I60" s="832"/>
      <c r="J60" s="832"/>
      <c r="L60" s="188"/>
    </row>
    <row r="61" spans="1:12" s="464" customFormat="1" ht="21.75" customHeight="1" x14ac:dyDescent="0.15">
      <c r="A61" s="465"/>
      <c r="B61" s="188" t="s">
        <v>363</v>
      </c>
      <c r="C61" s="466"/>
      <c r="D61" s="188"/>
      <c r="E61" s="188"/>
      <c r="F61" s="188"/>
      <c r="G61" s="188"/>
      <c r="H61" s="188"/>
      <c r="I61" s="188"/>
      <c r="J61" s="188"/>
      <c r="L61" s="188"/>
    </row>
    <row r="62" spans="1:12" s="464" customFormat="1" ht="21.75" customHeight="1" x14ac:dyDescent="0.2">
      <c r="B62" s="188" t="s">
        <v>364</v>
      </c>
      <c r="C62" s="466"/>
      <c r="D62" s="188"/>
      <c r="E62" s="188"/>
      <c r="F62" s="188"/>
      <c r="G62" s="188"/>
      <c r="H62" s="188"/>
      <c r="I62" s="188"/>
      <c r="J62" s="188"/>
      <c r="L62" s="188"/>
    </row>
    <row r="63" spans="1:12" s="464" customFormat="1" ht="21.75" customHeight="1" x14ac:dyDescent="0.15">
      <c r="A63" s="465"/>
      <c r="B63" s="188" t="s">
        <v>350</v>
      </c>
      <c r="C63" s="466"/>
      <c r="D63" s="188"/>
      <c r="E63" s="188"/>
      <c r="F63" s="188"/>
      <c r="G63" s="188"/>
      <c r="H63" s="188"/>
      <c r="I63" s="188"/>
      <c r="J63" s="188"/>
      <c r="L63" s="188"/>
    </row>
    <row r="64" spans="1:12" ht="29.25" customHeight="1" x14ac:dyDescent="0.15">
      <c r="A64" s="59"/>
      <c r="B64" s="23"/>
      <c r="C64" s="123"/>
      <c r="D64" s="23"/>
      <c r="E64" s="23"/>
      <c r="F64" s="23"/>
      <c r="G64" s="23"/>
      <c r="H64" s="23"/>
      <c r="I64" s="23"/>
      <c r="J64" s="23"/>
    </row>
    <row r="65" spans="1:12" x14ac:dyDescent="0.15">
      <c r="A65" s="59"/>
      <c r="B65" s="188" t="s">
        <v>361</v>
      </c>
      <c r="E65" s="23"/>
      <c r="F65" s="23"/>
      <c r="G65" s="23"/>
      <c r="H65" s="23"/>
      <c r="I65" s="23"/>
      <c r="J65" s="23"/>
    </row>
    <row r="66" spans="1:12" x14ac:dyDescent="0.15">
      <c r="A66" s="59"/>
      <c r="B66" s="23"/>
      <c r="C66" s="123"/>
      <c r="D66" s="23"/>
      <c r="E66" s="23"/>
      <c r="F66" s="23"/>
      <c r="G66" s="23"/>
      <c r="H66" s="23"/>
      <c r="I66" s="23"/>
      <c r="J66" s="23"/>
    </row>
    <row r="67" spans="1:12" ht="16.2" x14ac:dyDescent="0.2">
      <c r="B67" s="25"/>
      <c r="C67" s="125"/>
      <c r="D67" s="25"/>
      <c r="E67" s="25"/>
      <c r="F67" s="25"/>
      <c r="G67" s="25"/>
      <c r="H67" s="25"/>
      <c r="I67" s="25"/>
      <c r="J67" s="25"/>
    </row>
    <row r="68" spans="1:12" ht="16.2" x14ac:dyDescent="0.2">
      <c r="B68" s="25"/>
      <c r="C68" s="125"/>
      <c r="D68" s="25"/>
      <c r="E68" s="26"/>
      <c r="F68" s="26"/>
      <c r="G68" s="26"/>
      <c r="H68" s="17"/>
      <c r="I68" s="17"/>
      <c r="J68" s="25"/>
    </row>
    <row r="69" spans="1:12" ht="32.25" customHeight="1" x14ac:dyDescent="0.15">
      <c r="E69" s="59"/>
      <c r="F69" s="59"/>
    </row>
    <row r="70" spans="1:12" s="16" customFormat="1" ht="3" customHeight="1" x14ac:dyDescent="0.15">
      <c r="C70" s="129"/>
      <c r="E70" s="27"/>
      <c r="F70" s="27"/>
      <c r="L70" s="114"/>
    </row>
    <row r="71" spans="1:12" ht="32.25" customHeight="1" x14ac:dyDescent="0.2"/>
    <row r="72" spans="1:12" s="16" customFormat="1" ht="3" customHeight="1" x14ac:dyDescent="0.2">
      <c r="C72" s="129"/>
      <c r="L72" s="114"/>
    </row>
    <row r="73" spans="1:12" ht="32.25" customHeight="1" x14ac:dyDescent="0.2"/>
    <row r="75" spans="1:12" ht="16.2" x14ac:dyDescent="0.2">
      <c r="B75" s="28"/>
      <c r="C75" s="130"/>
      <c r="D75" s="28"/>
    </row>
  </sheetData>
  <sheetProtection algorithmName="SHA-512" hashValue="2y83Dg/wmZjqc7qYlN8SzPYpijMa1TKHOtnAsZ2Gv5Tb+lBdnib/EdO58DqPtLJPzr5tWbRnwt8nsPb2AbdoOQ==" saltValue="J8bygK54HZ0URujiVeIO+A==" spinCount="100000" sheet="1" insertColumns="0" insertRows="0" deleteColumns="0" deleteRows="0"/>
  <mergeCells count="43">
    <mergeCell ref="L6:L7"/>
    <mergeCell ref="B3:J3"/>
    <mergeCell ref="H32:J32"/>
    <mergeCell ref="H16:J16"/>
    <mergeCell ref="H17:J17"/>
    <mergeCell ref="H18:J18"/>
    <mergeCell ref="B25:H25"/>
    <mergeCell ref="I7:J7"/>
    <mergeCell ref="I6:J6"/>
    <mergeCell ref="H12:J12"/>
    <mergeCell ref="H13:J13"/>
    <mergeCell ref="H14:J14"/>
    <mergeCell ref="H15:J15"/>
    <mergeCell ref="H19:J19"/>
    <mergeCell ref="H20:J20"/>
    <mergeCell ref="I5:J5"/>
    <mergeCell ref="B9:J9"/>
    <mergeCell ref="H38:J38"/>
    <mergeCell ref="H31:J31"/>
    <mergeCell ref="H57:J57"/>
    <mergeCell ref="H47:J47"/>
    <mergeCell ref="H48:J48"/>
    <mergeCell ref="H49:J49"/>
    <mergeCell ref="H56:J56"/>
    <mergeCell ref="H50:J50"/>
    <mergeCell ref="H54:J54"/>
    <mergeCell ref="H51:J51"/>
    <mergeCell ref="L8:L12"/>
    <mergeCell ref="B60:J60"/>
    <mergeCell ref="H35:J35"/>
    <mergeCell ref="H33:J33"/>
    <mergeCell ref="H52:J52"/>
    <mergeCell ref="H53:J53"/>
    <mergeCell ref="H34:J34"/>
    <mergeCell ref="H36:J36"/>
    <mergeCell ref="H39:J39"/>
    <mergeCell ref="H40:J40"/>
    <mergeCell ref="H55:J55"/>
    <mergeCell ref="B59:J59"/>
    <mergeCell ref="H21:J21"/>
    <mergeCell ref="H22:J22"/>
    <mergeCell ref="H30:J30"/>
    <mergeCell ref="H37:J37"/>
  </mergeCells>
  <phoneticPr fontId="1"/>
  <conditionalFormatting sqref="D13:F22 H13:J22 D31:E40 H31:J40 H48:J57 B13:B22 B31:B40 B48:B57 D48:F57">
    <cfRule type="cellIs" dxfId="594" priority="7" operator="equal">
      <formula>""</formula>
    </cfRule>
  </conditionalFormatting>
  <conditionalFormatting sqref="I5:J7">
    <cfRule type="cellIs" dxfId="593" priority="3" operator="equal">
      <formula>0</formula>
    </cfRule>
  </conditionalFormatting>
  <conditionalFormatting sqref="I7">
    <cfRule type="cellIs" dxfId="592" priority="2" operator="equal">
      <formula>"　"</formula>
    </cfRule>
  </conditionalFormatting>
  <conditionalFormatting sqref="I5:J5">
    <cfRule type="cellIs" dxfId="591" priority="1" operator="equal">
      <formula>" "</formula>
    </cfRule>
  </conditionalFormatting>
  <dataValidations count="5">
    <dataValidation type="whole" imeMode="off" operator="greaterThanOrEqual" allowBlank="1" showInputMessage="1" showErrorMessage="1" sqref="E31:E40 E48:E57 E13:F22" xr:uid="{00000000-0002-0000-0500-000000000000}">
      <formula1>0</formula1>
    </dataValidation>
    <dataValidation imeMode="halfAlpha" allowBlank="1" showInputMessage="1" showErrorMessage="1" sqref="G48:G57 G13:G22 G31:G40" xr:uid="{00000000-0002-0000-0500-000002000000}"/>
    <dataValidation type="decimal" imeMode="off" operator="greaterThanOrEqual" allowBlank="1" showInputMessage="1" showErrorMessage="1" sqref="F48:F57" xr:uid="{00000000-0002-0000-0500-000003000000}">
      <formula1>0</formula1>
    </dataValidation>
    <dataValidation type="list" allowBlank="1" showInputMessage="1" showErrorMessage="1" prompt="事務補助員の場合のみ選択" sqref="D31:D40 D48:D57 D13:D22" xr:uid="{00000000-0002-0000-0500-000004000000}">
      <formula1>IF(C13="事務補助員",INDIRECT("雇用区分"),$M$1)</formula1>
    </dataValidation>
    <dataValidation type="list" allowBlank="1" showInputMessage="1" showErrorMessage="1" sqref="B13:B22 B31:B40 B48:B57" xr:uid="{2686EC44-12F3-4835-B783-7C0C860E49DD}">
      <formula1>INDIRECT("担当者名")</formula1>
    </dataValidation>
  </dataValidations>
  <pageMargins left="0.7" right="0.7" top="0.75" bottom="0.75" header="0.3" footer="0.3"/>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9F86-8B1D-4B87-B586-DD66420C1DD7}">
  <sheetPr codeName="Sheet7">
    <tabColor theme="8" tint="0.39997558519241921"/>
    <pageSetUpPr fitToPage="1"/>
  </sheetPr>
  <dimension ref="A1:V425"/>
  <sheetViews>
    <sheetView showGridLines="0" zoomScale="70" zoomScaleNormal="70" zoomScaleSheetLayoutView="55" workbookViewId="0"/>
  </sheetViews>
  <sheetFormatPr defaultColWidth="9" defaultRowHeight="16.2" x14ac:dyDescent="0.2"/>
  <cols>
    <col min="1" max="1" width="7.33203125" style="335" customWidth="1"/>
    <col min="2" max="2" width="24.6640625" style="81" customWidth="1"/>
    <col min="3" max="11" width="24.6640625" style="199" customWidth="1"/>
    <col min="12" max="12" width="4.77734375" style="81" customWidth="1"/>
    <col min="13" max="13" width="169.33203125" style="362" customWidth="1"/>
    <col min="14" max="16" width="10.77734375" style="367" customWidth="1"/>
    <col min="17" max="17" width="10.77734375" style="389" customWidth="1"/>
    <col min="18" max="21" width="17" style="389" customWidth="1"/>
    <col min="22" max="22" width="17" style="81" customWidth="1"/>
    <col min="23" max="16384" width="9" style="81"/>
  </cols>
  <sheetData>
    <row r="1" spans="1:21" s="306" customFormat="1" ht="62.25" customHeight="1" x14ac:dyDescent="0.2">
      <c r="A1" s="395"/>
      <c r="C1" s="307"/>
      <c r="D1" s="307"/>
      <c r="E1" s="307"/>
      <c r="F1" s="307"/>
      <c r="G1" s="213"/>
      <c r="H1" s="307"/>
      <c r="I1" s="307"/>
      <c r="J1" s="307"/>
      <c r="K1" s="307"/>
      <c r="M1" s="110"/>
      <c r="N1" s="308"/>
      <c r="O1" s="308"/>
      <c r="P1" s="308"/>
      <c r="Q1" s="309"/>
      <c r="R1" s="309"/>
      <c r="S1" s="309"/>
      <c r="T1" s="309"/>
      <c r="U1" s="309"/>
    </row>
    <row r="2" spans="1:21" s="306" customFormat="1" ht="40.049999999999997" customHeight="1" x14ac:dyDescent="0.2">
      <c r="A2" s="305"/>
      <c r="B2" s="310" t="s">
        <v>177</v>
      </c>
      <c r="C2" s="307"/>
      <c r="D2" s="307"/>
      <c r="E2" s="307"/>
      <c r="F2" s="307"/>
      <c r="G2" s="858" t="s">
        <v>198</v>
      </c>
      <c r="H2" s="859"/>
      <c r="I2" s="859"/>
      <c r="J2" s="859"/>
      <c r="K2" s="860"/>
      <c r="L2" s="80"/>
      <c r="M2" s="440" t="s">
        <v>2</v>
      </c>
      <c r="N2" s="308"/>
      <c r="O2" s="308"/>
      <c r="P2" s="308"/>
      <c r="Q2" s="309"/>
      <c r="R2" s="309"/>
      <c r="S2" s="309"/>
      <c r="T2" s="309"/>
      <c r="U2" s="309"/>
    </row>
    <row r="3" spans="1:21" s="306" customFormat="1" ht="40.049999999999997" customHeight="1" x14ac:dyDescent="0.2">
      <c r="A3" s="311"/>
      <c r="B3" s="861" t="s">
        <v>31</v>
      </c>
      <c r="C3" s="861"/>
      <c r="D3" s="312"/>
      <c r="E3" s="312"/>
      <c r="F3" s="312"/>
      <c r="G3" s="862">
        <f>'補助事業概要説明書(別添１)１～２'!$E$6</f>
        <v>0</v>
      </c>
      <c r="H3" s="863"/>
      <c r="I3" s="863"/>
      <c r="J3" s="863"/>
      <c r="K3" s="864"/>
      <c r="M3" s="856" t="s">
        <v>417</v>
      </c>
      <c r="N3" s="308"/>
      <c r="O3" s="308"/>
      <c r="P3" s="308"/>
      <c r="Q3" s="309"/>
      <c r="R3" s="309"/>
      <c r="S3" s="309"/>
      <c r="T3" s="309"/>
      <c r="U3" s="309"/>
    </row>
    <row r="4" spans="1:21" s="306" customFormat="1" ht="19.95" customHeight="1" x14ac:dyDescent="0.15">
      <c r="A4" s="311"/>
      <c r="B4" s="861"/>
      <c r="C4" s="861"/>
      <c r="D4" s="313"/>
      <c r="E4" s="313"/>
      <c r="F4" s="313"/>
      <c r="G4" s="307"/>
      <c r="H4" s="307"/>
      <c r="I4" s="307"/>
      <c r="J4" s="307"/>
      <c r="M4" s="856"/>
      <c r="N4" s="308"/>
      <c r="O4" s="309" t="s">
        <v>230</v>
      </c>
      <c r="P4" s="309"/>
      <c r="Q4" s="309"/>
      <c r="R4" s="309"/>
      <c r="S4" s="309"/>
      <c r="T4" s="309"/>
      <c r="U4" s="309"/>
    </row>
    <row r="5" spans="1:21" s="306" customFormat="1" ht="40.049999999999997" customHeight="1" thickBot="1" x14ac:dyDescent="0.25">
      <c r="A5" s="311"/>
      <c r="B5" s="314"/>
      <c r="C5" s="314"/>
      <c r="D5" s="314"/>
      <c r="E5" s="314"/>
      <c r="F5" s="314"/>
      <c r="G5" s="865" t="s">
        <v>121</v>
      </c>
      <c r="H5" s="866"/>
      <c r="I5" s="867" t="str">
        <f>IF(OR($G$6="消費税の扱いを選択してください",G6=""),"",IF($G$6="消費税を補助対象に含めない","※ 全ての金額を税抜単価"&amp;CHAR(10)&amp;"　　で作成すること","※ 全ての金額を税込単価"&amp;CHAR(10)&amp;"　　で作成すること"))</f>
        <v/>
      </c>
      <c r="J5" s="867"/>
      <c r="K5" s="867"/>
      <c r="M5" s="856"/>
      <c r="N5" s="308"/>
      <c r="O5" s="309" t="s">
        <v>231</v>
      </c>
      <c r="P5" s="309"/>
      <c r="Q5" s="309"/>
      <c r="R5" s="309"/>
      <c r="S5" s="309"/>
      <c r="T5" s="309"/>
      <c r="U5" s="309"/>
    </row>
    <row r="6" spans="1:21" s="306" customFormat="1" ht="40.049999999999997" customHeight="1" thickBot="1" x14ac:dyDescent="0.25">
      <c r="A6" s="311"/>
      <c r="B6" s="871" t="s">
        <v>373</v>
      </c>
      <c r="C6" s="871"/>
      <c r="D6" s="871"/>
      <c r="E6" s="871"/>
      <c r="F6" s="871"/>
      <c r="G6" s="868"/>
      <c r="H6" s="869"/>
      <c r="I6" s="867"/>
      <c r="J6" s="867"/>
      <c r="K6" s="867"/>
      <c r="M6" s="856"/>
      <c r="N6" s="308"/>
      <c r="O6" s="309" t="s">
        <v>232</v>
      </c>
      <c r="P6" s="309"/>
      <c r="Q6" s="309"/>
      <c r="R6" s="309"/>
      <c r="S6" s="309"/>
      <c r="T6" s="309"/>
      <c r="U6" s="309"/>
    </row>
    <row r="7" spans="1:21" s="306" customFormat="1" ht="19.95" customHeight="1" x14ac:dyDescent="0.2">
      <c r="A7" s="311"/>
      <c r="B7" s="871"/>
      <c r="C7" s="871"/>
      <c r="D7" s="871"/>
      <c r="E7" s="871"/>
      <c r="F7" s="871"/>
      <c r="G7" s="870" t="str">
        <f>IF(AND(G6="消費税を補助対象に含める",G9=""),"事業者の属性を選択してください"&amp;CHAR(10)&amp;"↓↓↓↓","")</f>
        <v/>
      </c>
      <c r="H7" s="870"/>
      <c r="I7" s="870"/>
      <c r="J7" s="870"/>
      <c r="K7" s="870"/>
      <c r="L7" s="315"/>
      <c r="M7" s="856"/>
      <c r="N7" s="308"/>
      <c r="O7" s="304" t="s">
        <v>233</v>
      </c>
      <c r="P7" s="309"/>
      <c r="Q7" s="309"/>
      <c r="R7" s="309"/>
      <c r="S7" s="309"/>
      <c r="T7" s="309"/>
      <c r="U7" s="309"/>
    </row>
    <row r="8" spans="1:21" s="306" customFormat="1" ht="40.049999999999997" customHeight="1" x14ac:dyDescent="0.2">
      <c r="A8" s="311"/>
      <c r="B8" s="871"/>
      <c r="C8" s="871"/>
      <c r="D8" s="871"/>
      <c r="E8" s="871"/>
      <c r="F8" s="871"/>
      <c r="G8" s="872" t="s">
        <v>236</v>
      </c>
      <c r="H8" s="873"/>
      <c r="I8" s="873"/>
      <c r="J8" s="873"/>
      <c r="K8" s="874"/>
      <c r="M8" s="856"/>
      <c r="N8" s="308"/>
      <c r="O8" s="309" t="s">
        <v>234</v>
      </c>
      <c r="P8" s="309"/>
      <c r="Q8" s="309"/>
      <c r="R8" s="309"/>
      <c r="S8" s="309"/>
      <c r="T8" s="309"/>
      <c r="U8" s="309"/>
    </row>
    <row r="9" spans="1:21" s="306" customFormat="1" ht="40.049999999999997" customHeight="1" x14ac:dyDescent="0.2">
      <c r="A9" s="305"/>
      <c r="B9" s="851" t="s">
        <v>397</v>
      </c>
      <c r="C9" s="851"/>
      <c r="D9" s="851"/>
      <c r="E9" s="851"/>
      <c r="F9" s="314"/>
      <c r="G9" s="875"/>
      <c r="H9" s="876"/>
      <c r="I9" s="876"/>
      <c r="J9" s="876"/>
      <c r="K9" s="877"/>
      <c r="M9" s="441"/>
      <c r="N9" s="308"/>
      <c r="O9" s="309" t="s">
        <v>235</v>
      </c>
      <c r="P9" s="309"/>
      <c r="Q9" s="309"/>
      <c r="R9" s="309"/>
      <c r="S9" s="309"/>
      <c r="T9" s="309"/>
      <c r="U9" s="309"/>
    </row>
    <row r="10" spans="1:21" s="82" customFormat="1" ht="19.95" customHeight="1" x14ac:dyDescent="0.2">
      <c r="A10" s="316"/>
      <c r="B10" s="852"/>
      <c r="C10" s="852"/>
      <c r="D10" s="852"/>
      <c r="E10" s="852"/>
      <c r="F10" s="214"/>
      <c r="G10" s="215"/>
      <c r="H10" s="317"/>
      <c r="I10" s="318"/>
      <c r="J10" s="81"/>
      <c r="K10" s="81"/>
      <c r="L10" s="132"/>
      <c r="M10" s="857" t="s">
        <v>528</v>
      </c>
      <c r="N10" s="319"/>
      <c r="O10" s="319" t="s">
        <v>347</v>
      </c>
      <c r="P10" s="319"/>
      <c r="Q10" s="320"/>
      <c r="R10" s="320"/>
      <c r="S10" s="320"/>
      <c r="T10" s="320"/>
      <c r="U10" s="320"/>
    </row>
    <row r="11" spans="1:21" s="324" customFormat="1" ht="40.049999999999997" customHeight="1" x14ac:dyDescent="0.2">
      <c r="A11" s="321"/>
      <c r="B11" s="878" t="s">
        <v>174</v>
      </c>
      <c r="C11" s="879" t="str">
        <f>IF(E11&gt;=1,'補助事業概要説明書(別添１)１～２'!$E$14,"")</f>
        <v/>
      </c>
      <c r="D11" s="322" t="s">
        <v>392</v>
      </c>
      <c r="E11" s="880">
        <f>SUM(C27:H28)</f>
        <v>0</v>
      </c>
      <c r="F11" s="322" t="s">
        <v>313</v>
      </c>
      <c r="G11" s="880">
        <f>SUM(C29:H30)</f>
        <v>0</v>
      </c>
      <c r="H11" s="323" t="s">
        <v>314</v>
      </c>
      <c r="I11" s="880">
        <f>SUM(C25:H26)</f>
        <v>0</v>
      </c>
      <c r="L11" s="321"/>
      <c r="M11" s="857"/>
      <c r="N11" s="325"/>
      <c r="O11" s="325"/>
      <c r="P11" s="325"/>
      <c r="Q11" s="325"/>
      <c r="R11" s="325"/>
      <c r="S11" s="325"/>
      <c r="T11" s="325"/>
      <c r="U11" s="325"/>
    </row>
    <row r="12" spans="1:21" s="324" customFormat="1" ht="19.95" customHeight="1" x14ac:dyDescent="0.2">
      <c r="A12" s="321"/>
      <c r="B12" s="878"/>
      <c r="C12" s="879"/>
      <c r="D12" s="326" t="str">
        <f>IF($G$6="","-",IF($G$6="消費税を補助対象に含めない","（税抜）","（税込）"))</f>
        <v>-</v>
      </c>
      <c r="E12" s="880"/>
      <c r="F12" s="326" t="str">
        <f>IF($G$6="","-",IF($G$6="消費税を補助対象に含めない","（税抜）","（税込）"))</f>
        <v>-</v>
      </c>
      <c r="G12" s="880"/>
      <c r="H12" s="327" t="str">
        <f>IF($G$6="","-",IF($G$6="消費税を補助対象に含めない","（税抜）","（税込）"))</f>
        <v>-</v>
      </c>
      <c r="I12" s="880"/>
      <c r="L12" s="321"/>
      <c r="M12" s="857"/>
      <c r="N12" s="325"/>
      <c r="O12" s="325"/>
      <c r="P12" s="325"/>
      <c r="Q12" s="325"/>
      <c r="R12" s="325"/>
      <c r="S12" s="325"/>
      <c r="T12" s="325"/>
      <c r="U12" s="325"/>
    </row>
    <row r="13" spans="1:21" s="324" customFormat="1" ht="19.95" customHeight="1" x14ac:dyDescent="0.2">
      <c r="A13" s="321"/>
      <c r="B13" s="328"/>
      <c r="G13" s="321"/>
      <c r="H13" s="321"/>
      <c r="I13" s="321"/>
      <c r="M13" s="857"/>
      <c r="N13" s="325"/>
      <c r="O13" s="325"/>
      <c r="P13" s="325"/>
      <c r="Q13" s="325"/>
      <c r="R13" s="325"/>
      <c r="S13" s="325"/>
      <c r="T13" s="325"/>
      <c r="U13" s="325"/>
    </row>
    <row r="14" spans="1:21" s="324" customFormat="1" ht="30" customHeight="1" x14ac:dyDescent="0.2">
      <c r="A14" s="321"/>
      <c r="B14" s="878" t="s">
        <v>529</v>
      </c>
      <c r="C14" s="886" t="s">
        <v>335</v>
      </c>
      <c r="D14" s="886"/>
      <c r="E14" s="975" t="s">
        <v>336</v>
      </c>
      <c r="F14" s="976"/>
      <c r="G14" s="976"/>
      <c r="H14" s="977"/>
      <c r="M14" s="857"/>
      <c r="N14" s="325"/>
      <c r="O14" s="325"/>
      <c r="P14" s="325"/>
      <c r="Q14" s="325"/>
      <c r="R14" s="325"/>
      <c r="S14" s="325"/>
      <c r="T14" s="325"/>
      <c r="U14" s="325"/>
    </row>
    <row r="15" spans="1:21" s="324" customFormat="1" ht="40.049999999999997" customHeight="1" x14ac:dyDescent="0.2">
      <c r="A15" s="321"/>
      <c r="B15" s="878"/>
      <c r="C15" s="417" t="s">
        <v>389</v>
      </c>
      <c r="D15" s="417" t="s">
        <v>390</v>
      </c>
      <c r="E15" s="397" t="s">
        <v>385</v>
      </c>
      <c r="F15" s="397" t="s">
        <v>386</v>
      </c>
      <c r="G15" s="397" t="s">
        <v>387</v>
      </c>
      <c r="H15" s="490" t="s">
        <v>388</v>
      </c>
      <c r="M15" s="857"/>
      <c r="N15" s="325"/>
      <c r="O15" s="325"/>
      <c r="P15" s="329"/>
      <c r="Q15" s="325"/>
      <c r="R15" s="325"/>
      <c r="S15" s="325"/>
      <c r="T15" s="325"/>
      <c r="U15" s="325"/>
    </row>
    <row r="16" spans="1:21" s="324" customFormat="1" ht="40.049999999999997" customHeight="1" x14ac:dyDescent="0.2">
      <c r="A16" s="321"/>
      <c r="B16" s="396" t="s">
        <v>391</v>
      </c>
      <c r="C16" s="425"/>
      <c r="D16" s="425"/>
      <c r="E16" s="425"/>
      <c r="F16" s="425"/>
      <c r="G16" s="425"/>
      <c r="H16" s="492"/>
      <c r="I16" s="889" t="str">
        <f>IF(SUM($C$16:$H$16)=0,"",IF(6&gt;=(SUM($C$16:$H$16)),"事業要件である1地域あたりの支援対象者数(7者)が未達です。",""))</f>
        <v/>
      </c>
      <c r="J16" s="890"/>
      <c r="K16" s="890"/>
      <c r="N16" s="325"/>
      <c r="O16" s="331"/>
      <c r="P16" s="331"/>
      <c r="Q16" s="325"/>
      <c r="R16" s="325"/>
      <c r="S16" s="325"/>
      <c r="T16" s="325"/>
      <c r="U16" s="325"/>
    </row>
    <row r="17" spans="1:21" s="324" customFormat="1" ht="40.049999999999997" customHeight="1" x14ac:dyDescent="0.2">
      <c r="A17" s="321"/>
      <c r="B17" s="396" t="s">
        <v>400</v>
      </c>
      <c r="C17" s="461">
        <v>1</v>
      </c>
      <c r="D17" s="461">
        <v>2</v>
      </c>
      <c r="E17" s="425"/>
      <c r="F17" s="425"/>
      <c r="G17" s="425"/>
      <c r="H17" s="492"/>
      <c r="N17" s="325"/>
      <c r="O17" s="331"/>
      <c r="P17" s="331"/>
      <c r="Q17" s="325"/>
      <c r="R17" s="325"/>
      <c r="S17" s="325"/>
      <c r="T17" s="325"/>
      <c r="U17" s="325"/>
    </row>
    <row r="18" spans="1:21" s="324" customFormat="1" ht="40.049999999999997" customHeight="1" x14ac:dyDescent="0.2">
      <c r="A18" s="321"/>
      <c r="B18" s="417" t="s">
        <v>395</v>
      </c>
      <c r="C18" s="402"/>
      <c r="D18" s="402"/>
      <c r="E18" s="402"/>
      <c r="F18" s="402"/>
      <c r="G18" s="402"/>
      <c r="H18" s="402"/>
      <c r="L18" s="325"/>
      <c r="N18" s="325"/>
      <c r="O18" s="325"/>
      <c r="P18" s="325"/>
      <c r="Q18" s="325"/>
      <c r="R18" s="325"/>
      <c r="S18" s="325"/>
    </row>
    <row r="19" spans="1:21" s="324" customFormat="1" ht="40.049999999999997" customHeight="1" x14ac:dyDescent="0.2">
      <c r="A19" s="321"/>
      <c r="B19" s="417" t="s">
        <v>396</v>
      </c>
      <c r="C19" s="402"/>
      <c r="D19" s="402"/>
      <c r="E19" s="402"/>
      <c r="F19" s="402"/>
      <c r="G19" s="402"/>
      <c r="H19" s="491"/>
      <c r="I19" s="500"/>
      <c r="J19" s="500"/>
      <c r="L19" s="325"/>
      <c r="N19" s="325"/>
      <c r="O19" s="325"/>
      <c r="P19" s="325"/>
      <c r="Q19" s="325"/>
    </row>
    <row r="20" spans="1:21" s="324" customFormat="1" ht="40.049999999999997" customHeight="1" x14ac:dyDescent="0.2">
      <c r="A20" s="321"/>
      <c r="B20" s="490" t="s">
        <v>442</v>
      </c>
      <c r="C20" s="461">
        <v>11.5</v>
      </c>
      <c r="D20" s="461">
        <v>17.5</v>
      </c>
      <c r="E20" s="461">
        <v>29</v>
      </c>
      <c r="F20" s="461">
        <v>21</v>
      </c>
      <c r="G20" s="501">
        <v>15</v>
      </c>
      <c r="H20" s="511"/>
      <c r="I20" s="891" t="str">
        <f>IF($H$16=0,"",IF(0=$H$20,"カスタムプランの支援時間を入力してください。算出方法：1回あたりの支援時間×支援回数（支援～報告会までを含む）＋報告書作成時間",""))</f>
        <v/>
      </c>
      <c r="J20" s="892"/>
      <c r="K20" s="892"/>
      <c r="L20" s="325"/>
      <c r="N20" s="325"/>
      <c r="O20" s="325"/>
      <c r="P20" s="325"/>
      <c r="Q20" s="325"/>
    </row>
    <row r="21" spans="1:21" s="324" customFormat="1" ht="40.049999999999997" customHeight="1" x14ac:dyDescent="0.2">
      <c r="A21" s="321"/>
      <c r="B21" s="396" t="s">
        <v>348</v>
      </c>
      <c r="C21" s="974"/>
      <c r="D21" s="974"/>
      <c r="E21" s="974"/>
      <c r="F21" s="974"/>
      <c r="G21" s="974"/>
      <c r="H21" s="887"/>
      <c r="I21" s="500"/>
      <c r="J21" s="500"/>
      <c r="L21" s="325"/>
      <c r="M21" s="325"/>
      <c r="N21" s="325"/>
      <c r="O21" s="325"/>
      <c r="P21" s="325"/>
      <c r="Q21" s="325"/>
      <c r="R21" s="325"/>
      <c r="S21" s="325"/>
    </row>
    <row r="22" spans="1:21" s="324" customFormat="1" ht="19.95" customHeight="1" x14ac:dyDescent="0.2">
      <c r="A22" s="321"/>
      <c r="B22" s="420" t="str">
        <f>IF($G$6="","-",IF($G$6="消費税を補助対象に含めない","（税抜）","（税込）"))</f>
        <v>-</v>
      </c>
      <c r="C22" s="887"/>
      <c r="D22" s="887"/>
      <c r="E22" s="887"/>
      <c r="F22" s="887"/>
      <c r="G22" s="887"/>
      <c r="H22" s="888"/>
      <c r="I22" s="321"/>
      <c r="J22" s="321"/>
      <c r="L22" s="325"/>
      <c r="M22" s="325"/>
      <c r="N22" s="325"/>
      <c r="O22" s="325"/>
      <c r="P22" s="325"/>
      <c r="Q22" s="325"/>
      <c r="R22" s="325"/>
      <c r="S22" s="325"/>
    </row>
    <row r="23" spans="1:21" s="324" customFormat="1" ht="19.95" customHeight="1" x14ac:dyDescent="0.2">
      <c r="A23" s="321"/>
      <c r="B23" s="398" t="s">
        <v>393</v>
      </c>
      <c r="C23" s="881">
        <f>IF($G$6="消費税を補助対象に含めない",(C16*C19*8000*C17)+(C16*92000),(C16*C19*8800*C17)+(C16*101200))</f>
        <v>0</v>
      </c>
      <c r="D23" s="881">
        <f>IF($G$6="消費税を補助対象に含めない",(D16*D19*8000*D17)+(D16*140000),(D16*D19*8800*D17)+(D16*154000))</f>
        <v>0</v>
      </c>
      <c r="E23" s="881">
        <f>IF($G$6="消費税を補助対象に含めない",(E16*E19*8000*E17)+(E16*232000),(E16*E19*8800*E17)+(E16*255200))</f>
        <v>0</v>
      </c>
      <c r="F23" s="881">
        <f>IF($G$6="消費税を補助対象に含めない",(F16*F19*8000*F17)+(F16*168000),(F16*F19*8800*F17)+(F16*184800))</f>
        <v>0</v>
      </c>
      <c r="G23" s="881">
        <f>IF($G$6="消費税を補助対象に含めない",(G16*G19*8000*G17)+(G16*120000),(G16*G19*8800*G17)+(G16*132000))</f>
        <v>0</v>
      </c>
      <c r="H23" s="981">
        <f>IF($G$6="消費税を補助対象に含めない",(H16*H19*8000*H17)+(H16*H20*8000),(H16*H19*8800*H17)+(H16*H20*8800))</f>
        <v>0</v>
      </c>
      <c r="I23" s="321"/>
      <c r="L23" s="325"/>
      <c r="M23" s="325"/>
      <c r="N23" s="325"/>
      <c r="O23" s="325"/>
      <c r="P23" s="325"/>
      <c r="Q23" s="325"/>
      <c r="R23" s="325"/>
      <c r="S23" s="325"/>
    </row>
    <row r="24" spans="1:21" s="324" customFormat="1" ht="19.95" customHeight="1" x14ac:dyDescent="0.2">
      <c r="A24" s="321"/>
      <c r="B24" s="332" t="str">
        <f>IF($G$6="","-",IF($G$6="消費税を補助対象に含めない","（税抜）","（税込）"))</f>
        <v>-</v>
      </c>
      <c r="C24" s="881"/>
      <c r="D24" s="881"/>
      <c r="E24" s="881"/>
      <c r="F24" s="881"/>
      <c r="G24" s="881"/>
      <c r="H24" s="982"/>
      <c r="I24" s="321"/>
      <c r="J24" s="321"/>
      <c r="L24" s="325"/>
      <c r="M24" s="325"/>
      <c r="N24" s="325"/>
      <c r="O24" s="325"/>
      <c r="P24" s="325"/>
      <c r="Q24" s="325"/>
      <c r="R24" s="325"/>
      <c r="S24" s="325"/>
    </row>
    <row r="25" spans="1:21" s="324" customFormat="1" ht="19.95" customHeight="1" x14ac:dyDescent="0.2">
      <c r="A25" s="321"/>
      <c r="B25" s="323" t="s">
        <v>315</v>
      </c>
      <c r="C25" s="881">
        <f>IF($G$6="消費税を補助対象に含めない",(C16*92000*0.1),(C16*101200*0.1))</f>
        <v>0</v>
      </c>
      <c r="D25" s="881">
        <f>IF($G$6="消費税を補助対象に含めない",(D16*140000*0.1),(D16*154000*0.1))</f>
        <v>0</v>
      </c>
      <c r="E25" s="881">
        <f>IF($G$6="消費税を補助対象に含めない",(E16*232000*0.1),(E16*255200*0.1))</f>
        <v>0</v>
      </c>
      <c r="F25" s="881">
        <f>IF($G$6="消費税を補助対象に含めない",(F16*168000*0.1),(F16*184800*0.1))</f>
        <v>0</v>
      </c>
      <c r="G25" s="881">
        <f>IF($G$6="消費税を補助対象に含めない",(G16*120000*0.1),(G16*132000*0.1))</f>
        <v>0</v>
      </c>
      <c r="H25" s="981">
        <f>IF($G$6="消費税を補助対象に含めない",(H16*H20*8000*0.1),(H16*H20*8800*0.1))</f>
        <v>0</v>
      </c>
      <c r="I25" s="321"/>
      <c r="L25" s="325"/>
      <c r="M25" s="325"/>
      <c r="N25" s="325"/>
      <c r="O25" s="325"/>
      <c r="P25" s="325"/>
      <c r="Q25" s="325"/>
      <c r="R25" s="325"/>
      <c r="S25" s="325"/>
    </row>
    <row r="26" spans="1:21" s="324" customFormat="1" ht="19.95" customHeight="1" x14ac:dyDescent="0.2">
      <c r="A26" s="321"/>
      <c r="B26" s="327" t="str">
        <f>IF($G$6="","-",IF($G$6="消費税を補助対象に含めない","（税抜）","（税込）"))</f>
        <v>-</v>
      </c>
      <c r="C26" s="881"/>
      <c r="D26" s="881"/>
      <c r="E26" s="881"/>
      <c r="F26" s="881"/>
      <c r="G26" s="881"/>
      <c r="H26" s="982"/>
      <c r="I26" s="321"/>
      <c r="L26" s="325"/>
      <c r="M26" s="325"/>
      <c r="N26" s="325"/>
      <c r="O26" s="325"/>
      <c r="P26" s="325"/>
      <c r="Q26" s="325"/>
      <c r="R26" s="325"/>
      <c r="S26" s="325"/>
    </row>
    <row r="27" spans="1:21" s="324" customFormat="1" ht="40.049999999999997" customHeight="1" x14ac:dyDescent="0.2">
      <c r="A27" s="321"/>
      <c r="B27" s="322" t="s">
        <v>394</v>
      </c>
      <c r="C27" s="881">
        <f>C23-C25</f>
        <v>0</v>
      </c>
      <c r="D27" s="881">
        <f t="shared" ref="D27:G27" si="0">D23-D25</f>
        <v>0</v>
      </c>
      <c r="E27" s="881">
        <f t="shared" si="0"/>
        <v>0</v>
      </c>
      <c r="F27" s="881">
        <f t="shared" si="0"/>
        <v>0</v>
      </c>
      <c r="G27" s="881">
        <f t="shared" si="0"/>
        <v>0</v>
      </c>
      <c r="H27" s="981">
        <f>H23-H25</f>
        <v>0</v>
      </c>
      <c r="I27" s="321"/>
      <c r="J27" s="321"/>
      <c r="L27" s="325"/>
      <c r="M27" s="325"/>
      <c r="N27" s="325"/>
      <c r="O27" s="325"/>
      <c r="P27" s="325"/>
      <c r="Q27" s="325"/>
      <c r="R27" s="325"/>
      <c r="S27" s="325"/>
    </row>
    <row r="28" spans="1:21" s="324" customFormat="1" ht="19.95" customHeight="1" x14ac:dyDescent="0.2">
      <c r="A28" s="321"/>
      <c r="B28" s="326" t="str">
        <f>IF($G$6="","-",IF($G$6="消費税を補助対象に含めない","（税抜）","（税込）"))</f>
        <v>-</v>
      </c>
      <c r="C28" s="881"/>
      <c r="D28" s="881"/>
      <c r="E28" s="881"/>
      <c r="F28" s="881"/>
      <c r="G28" s="881"/>
      <c r="H28" s="982"/>
      <c r="I28" s="321"/>
      <c r="J28" s="321"/>
      <c r="L28" s="325"/>
      <c r="M28" s="325"/>
      <c r="N28" s="325"/>
      <c r="O28" s="325"/>
      <c r="P28" s="325"/>
      <c r="Q28" s="325"/>
      <c r="R28" s="325"/>
      <c r="S28" s="325"/>
    </row>
    <row r="29" spans="1:21" s="324" customFormat="1" ht="19.95" customHeight="1" x14ac:dyDescent="0.2">
      <c r="A29" s="321"/>
      <c r="B29" s="322" t="s">
        <v>316</v>
      </c>
      <c r="C29" s="881">
        <f t="shared" ref="C29:H29" si="1">C16*C17*C18*C21</f>
        <v>0</v>
      </c>
      <c r="D29" s="881">
        <f t="shared" si="1"/>
        <v>0</v>
      </c>
      <c r="E29" s="881">
        <f t="shared" si="1"/>
        <v>0</v>
      </c>
      <c r="F29" s="881">
        <f t="shared" si="1"/>
        <v>0</v>
      </c>
      <c r="G29" s="881">
        <f t="shared" si="1"/>
        <v>0</v>
      </c>
      <c r="H29" s="981">
        <f t="shared" si="1"/>
        <v>0</v>
      </c>
      <c r="I29" s="321"/>
      <c r="J29" s="321"/>
      <c r="L29" s="325"/>
      <c r="M29" s="325"/>
      <c r="N29" s="325"/>
      <c r="O29" s="325"/>
      <c r="P29" s="325"/>
      <c r="Q29" s="325"/>
      <c r="R29" s="325"/>
      <c r="S29" s="325"/>
    </row>
    <row r="30" spans="1:21" s="324" customFormat="1" ht="19.95" customHeight="1" x14ac:dyDescent="0.2">
      <c r="A30" s="321"/>
      <c r="B30" s="326" t="str">
        <f>IF($G$6="","-",IF($G$6="消費税を補助対象に含めない","（税抜）","（税込）"))</f>
        <v>-</v>
      </c>
      <c r="C30" s="881"/>
      <c r="D30" s="881"/>
      <c r="E30" s="881"/>
      <c r="F30" s="881"/>
      <c r="G30" s="881"/>
      <c r="H30" s="982"/>
      <c r="I30" s="321"/>
      <c r="J30" s="321"/>
      <c r="L30" s="325"/>
      <c r="M30" s="325"/>
      <c r="N30" s="325"/>
      <c r="O30" s="325"/>
      <c r="P30" s="325"/>
      <c r="Q30" s="325"/>
      <c r="R30" s="325"/>
      <c r="S30" s="325"/>
    </row>
    <row r="31" spans="1:21" s="82" customFormat="1" ht="19.95" customHeight="1" thickBot="1" x14ac:dyDescent="0.25">
      <c r="A31" s="321"/>
      <c r="B31" s="243"/>
      <c r="C31" s="243"/>
      <c r="D31" s="243"/>
      <c r="E31" s="243"/>
      <c r="F31" s="243"/>
      <c r="G31" s="243"/>
      <c r="H31" s="243"/>
      <c r="I31" s="333"/>
      <c r="J31" s="324"/>
      <c r="K31" s="324"/>
      <c r="L31" s="132"/>
      <c r="M31" s="334"/>
      <c r="N31" s="319"/>
      <c r="O31" s="319"/>
      <c r="P31" s="319"/>
      <c r="Q31" s="320"/>
      <c r="R31" s="320"/>
      <c r="S31" s="320"/>
      <c r="T31" s="320"/>
      <c r="U31" s="320"/>
    </row>
    <row r="32" spans="1:21" s="82" customFormat="1" ht="40.049999999999997" customHeight="1" x14ac:dyDescent="0.2">
      <c r="A32" s="335"/>
      <c r="B32" s="851" t="s">
        <v>448</v>
      </c>
      <c r="C32" s="851"/>
      <c r="D32" s="851"/>
      <c r="E32" s="851"/>
      <c r="F32" s="851"/>
      <c r="G32" s="853"/>
      <c r="H32" s="882" t="s">
        <v>325</v>
      </c>
      <c r="I32" s="884">
        <f>SUMIF(C36:C45,"職員*",J36:J45)</f>
        <v>0</v>
      </c>
      <c r="J32" s="337" t="s">
        <v>326</v>
      </c>
      <c r="K32" s="884">
        <f>SUMIF(C36:C45,"職員*",K36:K45)</f>
        <v>0</v>
      </c>
      <c r="M32" s="855" t="s">
        <v>450</v>
      </c>
      <c r="N32" s="319"/>
      <c r="O32" s="319"/>
      <c r="P32" s="319"/>
      <c r="Q32" s="320"/>
      <c r="R32" s="320"/>
      <c r="S32" s="320"/>
      <c r="T32" s="320"/>
      <c r="U32" s="320"/>
    </row>
    <row r="33" spans="1:21" s="82" customFormat="1" ht="19.95" customHeight="1" thickBot="1" x14ac:dyDescent="0.25">
      <c r="A33" s="335"/>
      <c r="B33" s="852"/>
      <c r="C33" s="852"/>
      <c r="D33" s="852"/>
      <c r="E33" s="852"/>
      <c r="F33" s="852"/>
      <c r="G33" s="854"/>
      <c r="H33" s="883"/>
      <c r="I33" s="885"/>
      <c r="J33" s="338" t="str">
        <f>IF($G$6="","-",IF($G$6="消費税を補助対象に含めない","（税抜）","（税込）"))</f>
        <v>-</v>
      </c>
      <c r="K33" s="885"/>
      <c r="M33" s="855"/>
      <c r="N33" s="319"/>
      <c r="O33" s="319"/>
      <c r="P33" s="319"/>
      <c r="Q33" s="320"/>
      <c r="R33" s="320"/>
      <c r="S33" s="320"/>
      <c r="T33" s="320"/>
      <c r="U33" s="320"/>
    </row>
    <row r="34" spans="1:21" s="324" customFormat="1" ht="39.9" customHeight="1" x14ac:dyDescent="0.2">
      <c r="A34" s="335"/>
      <c r="B34" s="893" t="s">
        <v>184</v>
      </c>
      <c r="C34" s="893" t="s">
        <v>122</v>
      </c>
      <c r="D34" s="895" t="s">
        <v>328</v>
      </c>
      <c r="E34" s="895" t="s">
        <v>150</v>
      </c>
      <c r="F34" s="895" t="s">
        <v>299</v>
      </c>
      <c r="G34" s="895" t="s">
        <v>324</v>
      </c>
      <c r="H34" s="897" t="s">
        <v>329</v>
      </c>
      <c r="I34" s="339" t="s">
        <v>330</v>
      </c>
      <c r="J34" s="898" t="s">
        <v>327</v>
      </c>
      <c r="K34" s="340" t="s">
        <v>316</v>
      </c>
      <c r="N34" s="325"/>
      <c r="O34" s="325"/>
      <c r="P34" s="325"/>
      <c r="Q34" s="325"/>
      <c r="R34" s="325"/>
      <c r="S34" s="325"/>
      <c r="T34" s="325"/>
      <c r="U34" s="325"/>
    </row>
    <row r="35" spans="1:21" s="324" customFormat="1" ht="20.100000000000001" customHeight="1" x14ac:dyDescent="0.2">
      <c r="A35" s="335"/>
      <c r="B35" s="894"/>
      <c r="C35" s="894"/>
      <c r="D35" s="894"/>
      <c r="E35" s="896"/>
      <c r="F35" s="896"/>
      <c r="G35" s="896"/>
      <c r="H35" s="896"/>
      <c r="I35" s="420" t="str">
        <f>IF($G$6="","-",IF($G$6="消費税を補助対象に含めない","（税抜）","（税込）"))</f>
        <v>-</v>
      </c>
      <c r="J35" s="899"/>
      <c r="K35" s="341" t="str">
        <f>IF($G$6="","-",IF($G$6="消費税を補助対象に含めない","（税抜）","（税込）"))</f>
        <v>-</v>
      </c>
      <c r="N35" s="325"/>
      <c r="O35" s="325"/>
      <c r="P35" s="325"/>
      <c r="Q35" s="325"/>
      <c r="R35" s="325"/>
      <c r="S35" s="325"/>
      <c r="T35" s="325"/>
      <c r="U35" s="325"/>
    </row>
    <row r="36" spans="1:21" s="324" customFormat="1" ht="35.1" customHeight="1" x14ac:dyDescent="0.2">
      <c r="A36" s="335"/>
      <c r="B36" s="250"/>
      <c r="C36" s="274" t="str">
        <f>IFERROR(VLOOKUP(B36,'補助事業概要説明書(別添１)１～２'!$B$20:$C$29,2,0),"")</f>
        <v/>
      </c>
      <c r="D36" s="550" t="str">
        <f>IFERROR(VLOOKUP(B36,'人件費単価計算書(別添２－１)'!$B$13:$J$57,6,0),"")</f>
        <v/>
      </c>
      <c r="E36" s="275" t="str">
        <f>IF(B36&lt;&gt;"",'補助事業概要説明書(別添１)１～２'!$E$14,"")</f>
        <v/>
      </c>
      <c r="F36" s="250"/>
      <c r="G36" s="251"/>
      <c r="H36" s="251"/>
      <c r="I36" s="554"/>
      <c r="J36" s="555">
        <f>IF(C36="事務補助員","職員を選択してください",IFERROR(D36*F36*G36*H36,0))</f>
        <v>0</v>
      </c>
      <c r="K36" s="555">
        <f>IF(C36="事務補助員","職員を選択してください",I36*G36*F36)</f>
        <v>0</v>
      </c>
      <c r="N36" s="325"/>
      <c r="O36" s="325"/>
      <c r="P36" s="325"/>
      <c r="Q36" s="325"/>
      <c r="R36" s="325"/>
      <c r="S36" s="325"/>
      <c r="T36" s="325"/>
      <c r="U36" s="325"/>
    </row>
    <row r="37" spans="1:21" s="324" customFormat="1" ht="35.1" customHeight="1" x14ac:dyDescent="0.2">
      <c r="A37" s="335"/>
      <c r="B37" s="252"/>
      <c r="C37" s="280" t="str">
        <f>IFERROR(VLOOKUP(B37,'補助事業概要説明書(別添１)１～２'!$B$20:$C$29,2,0),"")</f>
        <v/>
      </c>
      <c r="D37" s="551" t="str">
        <f>IFERROR(VLOOKUP(B37,'人件費単価計算書(別添２－１)'!$B$13:$J$57,6,0),"")</f>
        <v/>
      </c>
      <c r="E37" s="277" t="str">
        <f>IF(B37&lt;&gt;"",'補助事業概要説明書(別添１)１～２'!$E$14,"")</f>
        <v/>
      </c>
      <c r="F37" s="252"/>
      <c r="G37" s="253"/>
      <c r="H37" s="253"/>
      <c r="I37" s="556"/>
      <c r="J37" s="557">
        <f t="shared" ref="J37:J45" si="2">IF(C37="事務補助員","職員を選択してください",IFERROR(D37*F37*G37*H37,0))</f>
        <v>0</v>
      </c>
      <c r="K37" s="557">
        <f t="shared" ref="K37:K45" si="3">IF(C37="事務補助員","職員を選択してください",I37*G37*F37)</f>
        <v>0</v>
      </c>
      <c r="N37" s="325"/>
      <c r="O37" s="325"/>
      <c r="P37" s="325"/>
      <c r="Q37" s="325"/>
      <c r="R37" s="325"/>
      <c r="S37" s="325"/>
      <c r="T37" s="325"/>
      <c r="U37" s="325"/>
    </row>
    <row r="38" spans="1:21" s="324" customFormat="1" ht="35.1" customHeight="1" x14ac:dyDescent="0.2">
      <c r="A38" s="335"/>
      <c r="B38" s="252"/>
      <c r="C38" s="276" t="str">
        <f>IFERROR(VLOOKUP(B38,'補助事業概要説明書(別添１)１～２'!$B$20:$C$29,2,0),"")</f>
        <v/>
      </c>
      <c r="D38" s="551" t="str">
        <f>IFERROR(VLOOKUP(B38,'人件費単価計算書(別添２－１)'!$B$13:$J$57,6,0),"")</f>
        <v/>
      </c>
      <c r="E38" s="277" t="str">
        <f>IF(B38&lt;&gt;"",'補助事業概要説明書(別添１)１～２'!$E$14,"")</f>
        <v/>
      </c>
      <c r="F38" s="252"/>
      <c r="G38" s="253"/>
      <c r="H38" s="253"/>
      <c r="I38" s="556"/>
      <c r="J38" s="557">
        <f t="shared" si="2"/>
        <v>0</v>
      </c>
      <c r="K38" s="557">
        <f>IF(C38="事務補助員","職員を選択してください",I38*G38*F38)</f>
        <v>0</v>
      </c>
      <c r="M38" s="342"/>
      <c r="N38" s="325"/>
      <c r="O38" s="325"/>
      <c r="P38" s="325"/>
      <c r="Q38" s="325"/>
      <c r="R38" s="325"/>
      <c r="S38" s="325"/>
      <c r="T38" s="325"/>
      <c r="U38" s="325"/>
    </row>
    <row r="39" spans="1:21" s="324" customFormat="1" ht="35.1" customHeight="1" x14ac:dyDescent="0.2">
      <c r="A39" s="335"/>
      <c r="B39" s="252"/>
      <c r="C39" s="276" t="str">
        <f>IFERROR(VLOOKUP(B39,'補助事業概要説明書(別添１)１～２'!$B$20:$C$29,2,0),"")</f>
        <v/>
      </c>
      <c r="D39" s="551" t="str">
        <f>IFERROR(VLOOKUP(B39,'人件費単価計算書(別添２－１)'!$B$13:$J$57,6,0),"")</f>
        <v/>
      </c>
      <c r="E39" s="277" t="str">
        <f>IF(B39&lt;&gt;"",'補助事業概要説明書(別添１)１～２'!$E$14,"")</f>
        <v/>
      </c>
      <c r="F39" s="252"/>
      <c r="G39" s="253"/>
      <c r="H39" s="253"/>
      <c r="I39" s="556"/>
      <c r="J39" s="557">
        <f t="shared" si="2"/>
        <v>0</v>
      </c>
      <c r="K39" s="557">
        <f t="shared" si="3"/>
        <v>0</v>
      </c>
      <c r="M39" s="342"/>
      <c r="N39" s="325"/>
      <c r="O39" s="325"/>
      <c r="P39" s="325"/>
      <c r="Q39" s="325"/>
      <c r="R39" s="325"/>
      <c r="S39" s="325"/>
      <c r="T39" s="325"/>
      <c r="U39" s="325"/>
    </row>
    <row r="40" spans="1:21" s="324" customFormat="1" ht="35.1" customHeight="1" x14ac:dyDescent="0.2">
      <c r="A40" s="335"/>
      <c r="B40" s="252"/>
      <c r="C40" s="276" t="str">
        <f>IFERROR(VLOOKUP(B40,'補助事業概要説明書(別添１)１～２'!$B$20:$C$29,2,0),"")</f>
        <v/>
      </c>
      <c r="D40" s="551" t="str">
        <f>IFERROR(VLOOKUP(B40,'人件費単価計算書(別添２－１)'!$B$13:$J$57,6,0),"")</f>
        <v/>
      </c>
      <c r="E40" s="277" t="str">
        <f>IF(B40&lt;&gt;"",'補助事業概要説明書(別添１)１～２'!$E$14,"")</f>
        <v/>
      </c>
      <c r="F40" s="252"/>
      <c r="G40" s="253"/>
      <c r="H40" s="253"/>
      <c r="I40" s="556"/>
      <c r="J40" s="557">
        <f t="shared" si="2"/>
        <v>0</v>
      </c>
      <c r="K40" s="557">
        <f t="shared" si="3"/>
        <v>0</v>
      </c>
      <c r="L40" s="321"/>
      <c r="M40" s="321"/>
      <c r="N40" s="325"/>
      <c r="O40" s="325"/>
      <c r="P40" s="325"/>
      <c r="Q40" s="325"/>
      <c r="R40" s="325"/>
      <c r="S40" s="325"/>
      <c r="T40" s="325"/>
      <c r="U40" s="325"/>
    </row>
    <row r="41" spans="1:21" s="324" customFormat="1" ht="35.1" customHeight="1" x14ac:dyDescent="0.2">
      <c r="A41" s="335"/>
      <c r="B41" s="252"/>
      <c r="C41" s="276" t="str">
        <f>IFERROR(VLOOKUP(B41,'補助事業概要説明書(別添１)１～２'!$B$20:$C$29,2,0),"")</f>
        <v/>
      </c>
      <c r="D41" s="551" t="str">
        <f>IFERROR(VLOOKUP(B41,'人件費単価計算書(別添２－１)'!$B$13:$J$57,6,0),"")</f>
        <v/>
      </c>
      <c r="E41" s="277" t="str">
        <f>IF(B41&lt;&gt;"",'補助事業概要説明書(別添１)１～２'!$E$14,"")</f>
        <v/>
      </c>
      <c r="F41" s="252"/>
      <c r="G41" s="253"/>
      <c r="H41" s="253"/>
      <c r="I41" s="556"/>
      <c r="J41" s="557">
        <f t="shared" si="2"/>
        <v>0</v>
      </c>
      <c r="K41" s="557">
        <f t="shared" si="3"/>
        <v>0</v>
      </c>
      <c r="M41" s="342"/>
      <c r="N41" s="325"/>
      <c r="O41" s="325"/>
      <c r="P41" s="325"/>
      <c r="Q41" s="325"/>
      <c r="R41" s="325"/>
      <c r="S41" s="325"/>
      <c r="T41" s="325"/>
      <c r="U41" s="325"/>
    </row>
    <row r="42" spans="1:21" s="324" customFormat="1" ht="35.1" customHeight="1" x14ac:dyDescent="0.2">
      <c r="A42" s="335"/>
      <c r="B42" s="252"/>
      <c r="C42" s="276" t="str">
        <f>IFERROR(VLOOKUP(B42,'補助事業概要説明書(別添１)１～２'!$B$20:$C$29,2,0),"")</f>
        <v/>
      </c>
      <c r="D42" s="551" t="str">
        <f>IFERROR(VLOOKUP(B42,'人件費単価計算書(別添２－１)'!$B$13:$J$57,6,0),"")</f>
        <v/>
      </c>
      <c r="E42" s="277" t="str">
        <f>IF(B42&lt;&gt;"",'補助事業概要説明書(別添１)１～２'!$E$14,"")</f>
        <v/>
      </c>
      <c r="F42" s="252"/>
      <c r="G42" s="253"/>
      <c r="H42" s="253"/>
      <c r="I42" s="556"/>
      <c r="J42" s="557">
        <f t="shared" si="2"/>
        <v>0</v>
      </c>
      <c r="K42" s="557">
        <f t="shared" si="3"/>
        <v>0</v>
      </c>
      <c r="M42" s="342"/>
      <c r="N42" s="325"/>
      <c r="O42" s="325"/>
      <c r="P42" s="325"/>
      <c r="Q42" s="325"/>
      <c r="R42" s="325"/>
      <c r="S42" s="325"/>
      <c r="T42" s="325"/>
      <c r="U42" s="325"/>
    </row>
    <row r="43" spans="1:21" s="324" customFormat="1" ht="35.1" customHeight="1" x14ac:dyDescent="0.2">
      <c r="A43" s="335"/>
      <c r="B43" s="252"/>
      <c r="C43" s="276" t="str">
        <f>IFERROR(VLOOKUP(B43,'補助事業概要説明書(別添１)１～２'!$B$20:$C$29,2,0),"")</f>
        <v/>
      </c>
      <c r="D43" s="551" t="str">
        <f>IFERROR(VLOOKUP(B43,'人件費単価計算書(別添２－１)'!$B$13:$J$57,6,0),"")</f>
        <v/>
      </c>
      <c r="E43" s="277" t="str">
        <f>IF(B43&lt;&gt;"",'補助事業概要説明書(別添１)１～２'!$E$14,"")</f>
        <v/>
      </c>
      <c r="F43" s="252"/>
      <c r="G43" s="253"/>
      <c r="H43" s="253"/>
      <c r="I43" s="556"/>
      <c r="J43" s="557">
        <f t="shared" si="2"/>
        <v>0</v>
      </c>
      <c r="K43" s="557">
        <f t="shared" si="3"/>
        <v>0</v>
      </c>
      <c r="L43" s="321"/>
      <c r="M43" s="321"/>
      <c r="N43" s="325"/>
      <c r="O43" s="325"/>
      <c r="P43" s="325"/>
      <c r="Q43" s="325"/>
      <c r="R43" s="325"/>
      <c r="S43" s="325"/>
      <c r="T43" s="325"/>
      <c r="U43" s="325"/>
    </row>
    <row r="44" spans="1:21" s="324" customFormat="1" ht="35.1" customHeight="1" x14ac:dyDescent="0.2">
      <c r="A44" s="335"/>
      <c r="B44" s="290"/>
      <c r="C44" s="280" t="str">
        <f>IFERROR(VLOOKUP(B44,'補助事業概要説明書(別添１)１～２'!$B$20:$C$29,2,0),"")</f>
        <v/>
      </c>
      <c r="D44" s="552" t="str">
        <f>IFERROR(VLOOKUP(B44,'人件費単価計算書(別添２－１)'!$B$13:$J$57,6,0),"")</f>
        <v/>
      </c>
      <c r="E44" s="291" t="str">
        <f>IF(B44&lt;&gt;"",'補助事業概要説明書(別添１)１～２'!$E$14,"")</f>
        <v/>
      </c>
      <c r="F44" s="290"/>
      <c r="G44" s="292"/>
      <c r="H44" s="292"/>
      <c r="I44" s="554"/>
      <c r="J44" s="557">
        <f t="shared" si="2"/>
        <v>0</v>
      </c>
      <c r="K44" s="557">
        <f t="shared" si="3"/>
        <v>0</v>
      </c>
      <c r="M44" s="342"/>
      <c r="N44" s="325"/>
      <c r="O44" s="325"/>
      <c r="P44" s="325"/>
      <c r="Q44" s="325"/>
      <c r="R44" s="325"/>
      <c r="S44" s="325"/>
      <c r="T44" s="325"/>
      <c r="U44" s="325"/>
    </row>
    <row r="45" spans="1:21" s="324" customFormat="1" ht="35.1" customHeight="1" x14ac:dyDescent="0.2">
      <c r="A45" s="335"/>
      <c r="B45" s="254"/>
      <c r="C45" s="278" t="str">
        <f>IFERROR(VLOOKUP(B45,'補助事業概要説明書(別添１)１～２'!$B$20:$C$29,2,0),"")</f>
        <v/>
      </c>
      <c r="D45" s="553" t="str">
        <f>IFERROR(VLOOKUP(B45,'人件費単価計算書(別添２－１)'!$B$13:$J$57,6,0),"")</f>
        <v/>
      </c>
      <c r="E45" s="279" t="str">
        <f>IF(B45&lt;&gt;"",'補助事業概要説明書(別添１)１～２'!$E$14,"")</f>
        <v/>
      </c>
      <c r="F45" s="254"/>
      <c r="G45" s="255"/>
      <c r="H45" s="255"/>
      <c r="I45" s="558"/>
      <c r="J45" s="559">
        <f t="shared" si="2"/>
        <v>0</v>
      </c>
      <c r="K45" s="559">
        <f t="shared" si="3"/>
        <v>0</v>
      </c>
      <c r="L45" s="321"/>
      <c r="M45" s="321"/>
      <c r="N45" s="325"/>
      <c r="O45" s="325"/>
      <c r="P45" s="325"/>
      <c r="Q45" s="325"/>
      <c r="R45" s="325"/>
      <c r="S45" s="325"/>
      <c r="T45" s="325"/>
      <c r="U45" s="325"/>
    </row>
    <row r="46" spans="1:21" s="324" customFormat="1" ht="19.95" customHeight="1" thickBot="1" x14ac:dyDescent="0.25">
      <c r="A46" s="335"/>
      <c r="B46" s="343"/>
      <c r="C46" s="343"/>
      <c r="D46" s="343"/>
      <c r="E46" s="343"/>
      <c r="F46" s="344"/>
      <c r="G46" s="345"/>
      <c r="H46" s="345"/>
      <c r="I46" s="345"/>
      <c r="J46" s="345"/>
      <c r="K46" s="346"/>
      <c r="L46" s="333"/>
      <c r="M46" s="321"/>
      <c r="N46" s="325"/>
      <c r="O46" s="325"/>
      <c r="P46" s="325"/>
      <c r="Q46" s="325"/>
      <c r="R46" s="325"/>
      <c r="S46" s="325"/>
      <c r="T46" s="325"/>
      <c r="U46" s="325"/>
    </row>
    <row r="47" spans="1:21" s="82" customFormat="1" ht="39.9" customHeight="1" thickBot="1" x14ac:dyDescent="0.25">
      <c r="A47" s="335"/>
      <c r="B47" s="418" t="s">
        <v>449</v>
      </c>
      <c r="C47" s="336"/>
      <c r="D47" s="336"/>
      <c r="E47" s="336"/>
      <c r="F47" s="336"/>
      <c r="G47" s="336"/>
      <c r="H47" s="347" t="s">
        <v>325</v>
      </c>
      <c r="I47" s="348">
        <f>SUMIF(C49:C58,"職員*",K49:K58)</f>
        <v>0</v>
      </c>
      <c r="J47" s="347" t="s">
        <v>331</v>
      </c>
      <c r="K47" s="349">
        <f>SUMIF(C49:C58,"事務補助員",K49:K58)</f>
        <v>0</v>
      </c>
      <c r="M47" s="442" t="s">
        <v>418</v>
      </c>
      <c r="N47" s="319"/>
      <c r="O47" s="319"/>
      <c r="P47" s="319"/>
      <c r="Q47" s="320"/>
      <c r="R47" s="320"/>
      <c r="S47" s="320"/>
      <c r="T47" s="320"/>
      <c r="U47" s="320"/>
    </row>
    <row r="48" spans="1:21" s="324" customFormat="1" ht="39.9" customHeight="1" x14ac:dyDescent="0.2">
      <c r="A48" s="335"/>
      <c r="B48" s="350" t="s">
        <v>184</v>
      </c>
      <c r="C48" s="350" t="s">
        <v>122</v>
      </c>
      <c r="D48" s="351" t="s">
        <v>328</v>
      </c>
      <c r="E48" s="424" t="s">
        <v>150</v>
      </c>
      <c r="F48" s="244" t="s">
        <v>185</v>
      </c>
      <c r="G48" s="903" t="s">
        <v>132</v>
      </c>
      <c r="H48" s="896"/>
      <c r="I48" s="896"/>
      <c r="J48" s="896"/>
      <c r="K48" s="352" t="s">
        <v>327</v>
      </c>
      <c r="L48" s="321"/>
      <c r="M48" s="321"/>
      <c r="N48" s="325"/>
      <c r="O48" s="325"/>
      <c r="P48" s="325"/>
      <c r="Q48" s="325"/>
      <c r="R48" s="325"/>
      <c r="S48" s="325"/>
      <c r="T48" s="325"/>
      <c r="U48" s="325"/>
    </row>
    <row r="49" spans="1:21" s="324" customFormat="1" ht="35.1" customHeight="1" x14ac:dyDescent="0.2">
      <c r="A49" s="335"/>
      <c r="B49" s="250"/>
      <c r="C49" s="274" t="str">
        <f>IFERROR(VLOOKUP(B49,'補助事業概要説明書(別添１)１～２'!$B$20:$C$29,2,0),"")</f>
        <v/>
      </c>
      <c r="D49" s="550" t="str">
        <f>IFERROR(VLOOKUP(B49,'人件費単価計算書(別添２－１)'!$B$13:$J$57,6,0),"")</f>
        <v/>
      </c>
      <c r="E49" s="275" t="str">
        <f>IF(B49&lt;&gt;"",'補助事業概要説明書(別添１)１～２'!$E$14,"")</f>
        <v/>
      </c>
      <c r="F49" s="250"/>
      <c r="G49" s="904"/>
      <c r="H49" s="905"/>
      <c r="I49" s="905"/>
      <c r="J49" s="906"/>
      <c r="K49" s="555">
        <f>IFERROR(D49*F49,0)</f>
        <v>0</v>
      </c>
      <c r="L49" s="321"/>
      <c r="M49" s="321"/>
      <c r="N49" s="325"/>
      <c r="O49" s="325"/>
      <c r="P49" s="325"/>
      <c r="Q49" s="325"/>
      <c r="R49" s="325"/>
      <c r="S49" s="325"/>
      <c r="T49" s="325"/>
      <c r="U49" s="325"/>
    </row>
    <row r="50" spans="1:21" s="324" customFormat="1" ht="35.1" customHeight="1" x14ac:dyDescent="0.2">
      <c r="A50" s="335"/>
      <c r="B50" s="252"/>
      <c r="C50" s="276" t="str">
        <f>IFERROR(VLOOKUP(B50,'補助事業概要説明書(別添１)１～２'!$B$20:$C$29,2,0),"")</f>
        <v/>
      </c>
      <c r="D50" s="551" t="str">
        <f>IFERROR(VLOOKUP(B50,'人件費単価計算書(別添２－１)'!$B$13:$J$57,6,0),"")</f>
        <v/>
      </c>
      <c r="E50" s="277" t="str">
        <f>IF(B50&lt;&gt;"",'補助事業概要説明書(別添１)１～２'!$E$14,"")</f>
        <v/>
      </c>
      <c r="F50" s="252"/>
      <c r="G50" s="900"/>
      <c r="H50" s="901"/>
      <c r="I50" s="901"/>
      <c r="J50" s="902"/>
      <c r="K50" s="557">
        <f t="shared" ref="K50:K58" si="4">IFERROR(D50*F50,0)</f>
        <v>0</v>
      </c>
      <c r="N50" s="325"/>
      <c r="O50" s="325"/>
      <c r="P50" s="325"/>
      <c r="Q50" s="325"/>
      <c r="R50" s="325"/>
      <c r="S50" s="325"/>
      <c r="T50" s="325"/>
      <c r="U50" s="325"/>
    </row>
    <row r="51" spans="1:21" s="324" customFormat="1" ht="35.1" customHeight="1" x14ac:dyDescent="0.2">
      <c r="A51" s="335"/>
      <c r="B51" s="252"/>
      <c r="C51" s="276" t="str">
        <f>IFERROR(VLOOKUP(B51,'補助事業概要説明書(別添１)１～２'!$B$20:$C$29,2,0),"")</f>
        <v/>
      </c>
      <c r="D51" s="551" t="str">
        <f>IFERROR(VLOOKUP(B51,'人件費単価計算書(別添２－１)'!$B$13:$J$57,6,0),"")</f>
        <v/>
      </c>
      <c r="E51" s="277" t="str">
        <f>IF(B51&lt;&gt;"",'補助事業概要説明書(別添１)１～２'!$E$14,"")</f>
        <v/>
      </c>
      <c r="F51" s="252"/>
      <c r="G51" s="900"/>
      <c r="H51" s="901"/>
      <c r="I51" s="901"/>
      <c r="J51" s="902"/>
      <c r="K51" s="557">
        <f t="shared" si="4"/>
        <v>0</v>
      </c>
      <c r="N51" s="325"/>
      <c r="O51" s="325"/>
      <c r="P51" s="325"/>
      <c r="Q51" s="325"/>
      <c r="R51" s="325"/>
      <c r="S51" s="325"/>
      <c r="T51" s="325"/>
      <c r="U51" s="325"/>
    </row>
    <row r="52" spans="1:21" s="324" customFormat="1" ht="35.1" customHeight="1" x14ac:dyDescent="0.2">
      <c r="A52" s="335"/>
      <c r="B52" s="252"/>
      <c r="C52" s="276" t="str">
        <f>IFERROR(VLOOKUP(B52,'補助事業概要説明書(別添１)１～２'!$B$20:$C$29,2,0),"")</f>
        <v/>
      </c>
      <c r="D52" s="551" t="str">
        <f>IFERROR(VLOOKUP(B52,'人件費単価計算書(別添２－１)'!$B$13:$J$57,6,0),"")</f>
        <v/>
      </c>
      <c r="E52" s="277" t="str">
        <f>IF(B52&lt;&gt;"",'補助事業概要説明書(別添１)１～２'!$E$14,"")</f>
        <v/>
      </c>
      <c r="F52" s="252"/>
      <c r="G52" s="900"/>
      <c r="H52" s="901"/>
      <c r="I52" s="901"/>
      <c r="J52" s="902"/>
      <c r="K52" s="557">
        <f t="shared" si="4"/>
        <v>0</v>
      </c>
      <c r="N52" s="325"/>
      <c r="O52" s="325"/>
      <c r="P52" s="325"/>
      <c r="Q52" s="325"/>
      <c r="R52" s="325"/>
      <c r="S52" s="325"/>
      <c r="T52" s="325"/>
      <c r="U52" s="325"/>
    </row>
    <row r="53" spans="1:21" s="324" customFormat="1" ht="35.1" customHeight="1" x14ac:dyDescent="0.2">
      <c r="A53" s="335"/>
      <c r="B53" s="252"/>
      <c r="C53" s="276" t="str">
        <f>IFERROR(VLOOKUP(B53,'補助事業概要説明書(別添１)１～２'!$B$20:$C$29,2,0),"")</f>
        <v/>
      </c>
      <c r="D53" s="551" t="str">
        <f>IFERROR(VLOOKUP(B53,'人件費単価計算書(別添２－１)'!$B$13:$J$57,6,0),"")</f>
        <v/>
      </c>
      <c r="E53" s="277" t="str">
        <f>IF(B53&lt;&gt;"",'補助事業概要説明書(別添１)１～２'!$E$14,"")</f>
        <v/>
      </c>
      <c r="F53" s="252"/>
      <c r="G53" s="900"/>
      <c r="H53" s="901"/>
      <c r="I53" s="901"/>
      <c r="J53" s="902"/>
      <c r="K53" s="557">
        <f t="shared" si="4"/>
        <v>0</v>
      </c>
      <c r="N53" s="325"/>
      <c r="O53" s="325"/>
      <c r="P53" s="325"/>
      <c r="Q53" s="325"/>
      <c r="R53" s="325"/>
      <c r="S53" s="325"/>
      <c r="T53" s="325"/>
      <c r="U53" s="325"/>
    </row>
    <row r="54" spans="1:21" s="324" customFormat="1" ht="35.1" customHeight="1" x14ac:dyDescent="0.2">
      <c r="A54" s="335"/>
      <c r="B54" s="252"/>
      <c r="C54" s="276" t="str">
        <f>IFERROR(VLOOKUP(B54,'補助事業概要説明書(別添１)１～２'!$B$20:$C$29,2,0),"")</f>
        <v/>
      </c>
      <c r="D54" s="551" t="str">
        <f>IFERROR(VLOOKUP(B54,'人件費単価計算書(別添２－１)'!$B$13:$J$57,6,0),"")</f>
        <v/>
      </c>
      <c r="E54" s="277" t="str">
        <f>IF(B54&lt;&gt;"",'補助事業概要説明書(別添１)１～２'!$E$14,"")</f>
        <v/>
      </c>
      <c r="F54" s="252"/>
      <c r="G54" s="900"/>
      <c r="H54" s="901"/>
      <c r="I54" s="901"/>
      <c r="J54" s="902"/>
      <c r="K54" s="557">
        <f t="shared" si="4"/>
        <v>0</v>
      </c>
      <c r="N54" s="325"/>
      <c r="O54" s="325"/>
      <c r="P54" s="325"/>
      <c r="Q54" s="325"/>
      <c r="R54" s="325"/>
      <c r="S54" s="325"/>
      <c r="T54" s="325"/>
      <c r="U54" s="325"/>
    </row>
    <row r="55" spans="1:21" s="324" customFormat="1" ht="35.1" customHeight="1" x14ac:dyDescent="0.2">
      <c r="A55" s="335"/>
      <c r="B55" s="252"/>
      <c r="C55" s="276" t="str">
        <f>IFERROR(VLOOKUP(B55,'補助事業概要説明書(別添１)１～２'!$B$20:$C$29,2,0),"")</f>
        <v/>
      </c>
      <c r="D55" s="551" t="str">
        <f>IFERROR(VLOOKUP(B55,'人件費単価計算書(別添２－１)'!$B$13:$J$57,6,0),"")</f>
        <v/>
      </c>
      <c r="E55" s="277" t="str">
        <f>IF(B55&lt;&gt;"",'補助事業概要説明書(別添１)１～２'!$E$14,"")</f>
        <v/>
      </c>
      <c r="F55" s="252"/>
      <c r="G55" s="900"/>
      <c r="H55" s="901"/>
      <c r="I55" s="901"/>
      <c r="J55" s="902"/>
      <c r="K55" s="557">
        <f t="shared" si="4"/>
        <v>0</v>
      </c>
      <c r="N55" s="325"/>
      <c r="O55" s="325"/>
      <c r="P55" s="325"/>
      <c r="Q55" s="325"/>
      <c r="R55" s="325"/>
      <c r="S55" s="325"/>
      <c r="T55" s="325"/>
      <c r="U55" s="325"/>
    </row>
    <row r="56" spans="1:21" s="324" customFormat="1" ht="35.1" customHeight="1" x14ac:dyDescent="0.2">
      <c r="A56" s="335"/>
      <c r="B56" s="252"/>
      <c r="C56" s="276" t="str">
        <f>IFERROR(VLOOKUP(B56,'補助事業概要説明書(別添１)１～２'!$B$20:$C$29,2,0),"")</f>
        <v/>
      </c>
      <c r="D56" s="551" t="str">
        <f>IFERROR(VLOOKUP(B56,'人件費単価計算書(別添２－１)'!$B$13:$J$57,6,0),"")</f>
        <v/>
      </c>
      <c r="E56" s="277" t="str">
        <f>IF(B56&lt;&gt;"",'補助事業概要説明書(別添１)１～２'!$E$14,"")</f>
        <v/>
      </c>
      <c r="F56" s="252"/>
      <c r="G56" s="900"/>
      <c r="H56" s="901"/>
      <c r="I56" s="901"/>
      <c r="J56" s="902"/>
      <c r="K56" s="557">
        <f t="shared" si="4"/>
        <v>0</v>
      </c>
      <c r="N56" s="325"/>
      <c r="O56" s="325"/>
      <c r="P56" s="325"/>
      <c r="Q56" s="325"/>
      <c r="R56" s="325"/>
      <c r="S56" s="325"/>
      <c r="T56" s="325"/>
      <c r="U56" s="325"/>
    </row>
    <row r="57" spans="1:21" s="324" customFormat="1" ht="35.1" customHeight="1" x14ac:dyDescent="0.2">
      <c r="A57" s="335"/>
      <c r="B57" s="252"/>
      <c r="C57" s="276" t="str">
        <f>IFERROR(VLOOKUP(B57,'補助事業概要説明書(別添１)１～２'!$B$20:$C$29,2,0),"")</f>
        <v/>
      </c>
      <c r="D57" s="551" t="str">
        <f>IFERROR(VLOOKUP(B57,'人件費単価計算書(別添２－１)'!$B$13:$J$57,6,0),"")</f>
        <v/>
      </c>
      <c r="E57" s="277" t="str">
        <f>IF(B57&lt;&gt;"",'補助事業概要説明書(別添１)１～２'!$E$14,"")</f>
        <v/>
      </c>
      <c r="F57" s="252"/>
      <c r="G57" s="900"/>
      <c r="H57" s="901"/>
      <c r="I57" s="901"/>
      <c r="J57" s="902"/>
      <c r="K57" s="557">
        <f t="shared" si="4"/>
        <v>0</v>
      </c>
      <c r="N57" s="325"/>
      <c r="O57" s="325"/>
      <c r="P57" s="325"/>
      <c r="Q57" s="325"/>
      <c r="R57" s="325"/>
      <c r="S57" s="325"/>
      <c r="T57" s="325"/>
      <c r="U57" s="325"/>
    </row>
    <row r="58" spans="1:21" s="324" customFormat="1" ht="35.1" customHeight="1" x14ac:dyDescent="0.2">
      <c r="A58" s="335"/>
      <c r="B58" s="254"/>
      <c r="C58" s="278" t="str">
        <f>IFERROR(VLOOKUP(B58,'補助事業概要説明書(別添１)１～２'!$B$20:$C$29,2,0),"")</f>
        <v/>
      </c>
      <c r="D58" s="553" t="str">
        <f>IFERROR(VLOOKUP(B58,'人件費単価計算書(別添２－１)'!$B$13:$J$57,6,0),"")</f>
        <v/>
      </c>
      <c r="E58" s="279" t="str">
        <f>IF(B58&lt;&gt;"",'補助事業概要説明書(別添１)１～２'!$E$14,"")</f>
        <v/>
      </c>
      <c r="F58" s="254"/>
      <c r="G58" s="978"/>
      <c r="H58" s="979"/>
      <c r="I58" s="979"/>
      <c r="J58" s="980"/>
      <c r="K58" s="559">
        <f t="shared" si="4"/>
        <v>0</v>
      </c>
      <c r="L58" s="333"/>
      <c r="M58" s="321"/>
      <c r="N58" s="325"/>
      <c r="O58" s="325"/>
      <c r="P58" s="325"/>
      <c r="Q58" s="325"/>
      <c r="R58" s="325"/>
      <c r="S58" s="325"/>
      <c r="T58" s="325"/>
      <c r="U58" s="325"/>
    </row>
    <row r="59" spans="1:21" s="324" customFormat="1" ht="19.95" customHeight="1" x14ac:dyDescent="0.2">
      <c r="A59" s="335"/>
      <c r="B59" s="343"/>
      <c r="C59" s="343"/>
      <c r="D59" s="343"/>
      <c r="E59" s="343"/>
      <c r="F59" s="344"/>
      <c r="G59" s="345"/>
      <c r="H59" s="345"/>
      <c r="I59" s="345"/>
      <c r="J59" s="566"/>
      <c r="K59" s="566"/>
      <c r="L59" s="333"/>
      <c r="M59" s="321"/>
      <c r="N59" s="325"/>
      <c r="O59" s="325"/>
      <c r="P59" s="325"/>
      <c r="Q59" s="325"/>
      <c r="R59" s="325"/>
      <c r="S59" s="325"/>
      <c r="T59" s="325"/>
      <c r="U59" s="325"/>
    </row>
    <row r="60" spans="1:21" s="324" customFormat="1" ht="39.9" customHeight="1" thickBot="1" x14ac:dyDescent="0.25">
      <c r="A60" s="353"/>
      <c r="B60" s="418" t="s">
        <v>345</v>
      </c>
      <c r="C60" s="214"/>
      <c r="D60" s="214"/>
      <c r="E60" s="214"/>
      <c r="F60" s="215"/>
      <c r="G60" s="317"/>
      <c r="H60" s="318"/>
      <c r="I60" s="354"/>
      <c r="J60" s="355"/>
      <c r="K60" s="356"/>
      <c r="N60" s="325"/>
      <c r="O60" s="325"/>
      <c r="P60" s="325"/>
      <c r="Q60" s="325"/>
      <c r="R60" s="325"/>
      <c r="S60" s="325"/>
      <c r="T60" s="325"/>
      <c r="U60" s="325"/>
    </row>
    <row r="61" spans="1:21" s="324" customFormat="1" ht="35.1" customHeight="1" x14ac:dyDescent="0.2">
      <c r="A61" s="357"/>
      <c r="B61" s="918" t="s">
        <v>174</v>
      </c>
      <c r="C61" s="879" t="str">
        <f>IF(E61&lt;&gt;"",'補助事業概要説明書(別添１)１～２'!$E$14,"")</f>
        <v/>
      </c>
      <c r="D61" s="918" t="s">
        <v>169</v>
      </c>
      <c r="E61" s="928"/>
      <c r="H61" s="358" t="s">
        <v>333</v>
      </c>
      <c r="I61" s="929">
        <f>IFERROR(C65*E61,"")</f>
        <v>0</v>
      </c>
      <c r="J61" s="358" t="s">
        <v>334</v>
      </c>
      <c r="K61" s="929">
        <f>IFERROR(SUM(C65:C69,H65:H69)*E61,"")</f>
        <v>0</v>
      </c>
      <c r="M61" s="907" t="s">
        <v>523</v>
      </c>
      <c r="N61" s="325"/>
      <c r="O61" s="325"/>
      <c r="P61" s="325"/>
      <c r="Q61" s="325"/>
      <c r="R61" s="325"/>
      <c r="S61" s="325"/>
      <c r="T61" s="325"/>
      <c r="U61" s="325"/>
    </row>
    <row r="62" spans="1:21" s="324" customFormat="1" ht="20.100000000000001" customHeight="1" thickBot="1" x14ac:dyDescent="0.25">
      <c r="A62" s="357"/>
      <c r="B62" s="918"/>
      <c r="C62" s="879"/>
      <c r="D62" s="918"/>
      <c r="E62" s="928"/>
      <c r="H62" s="338" t="str">
        <f>IF($G$6="","-",IF($G$6="消費税を補助対象に含めない","（税抜）","（税込）"))</f>
        <v>-</v>
      </c>
      <c r="I62" s="930"/>
      <c r="J62" s="338" t="str">
        <f>IF($G$6="","-",IF($G$6="消費税を補助対象に含めない","（税抜）","（税込）"))</f>
        <v>-</v>
      </c>
      <c r="K62" s="930"/>
      <c r="M62" s="908"/>
      <c r="N62" s="325"/>
      <c r="O62" s="325"/>
      <c r="P62" s="325"/>
      <c r="Q62" s="325"/>
      <c r="R62" s="325"/>
      <c r="S62" s="325"/>
      <c r="T62" s="325"/>
      <c r="U62" s="325"/>
    </row>
    <row r="63" spans="1:21" s="324" customFormat="1" ht="20.100000000000001" customHeight="1" x14ac:dyDescent="0.2">
      <c r="A63" s="357"/>
      <c r="B63" s="910" t="s">
        <v>164</v>
      </c>
      <c r="C63" s="419" t="s">
        <v>332</v>
      </c>
      <c r="D63" s="912" t="s">
        <v>165</v>
      </c>
      <c r="E63" s="913"/>
      <c r="F63" s="914"/>
      <c r="G63" s="910" t="s">
        <v>164</v>
      </c>
      <c r="H63" s="359" t="s">
        <v>332</v>
      </c>
      <c r="I63" s="911" t="s">
        <v>165</v>
      </c>
      <c r="J63" s="911"/>
      <c r="K63" s="911"/>
      <c r="M63" s="908"/>
      <c r="N63" s="325"/>
      <c r="O63" s="325"/>
      <c r="P63" s="325"/>
      <c r="Q63" s="325"/>
      <c r="R63" s="325"/>
      <c r="S63" s="325"/>
      <c r="T63" s="325"/>
      <c r="U63" s="325"/>
    </row>
    <row r="64" spans="1:21" s="324" customFormat="1" ht="20.100000000000001" customHeight="1" x14ac:dyDescent="0.2">
      <c r="A64" s="357"/>
      <c r="B64" s="911"/>
      <c r="C64" s="420" t="str">
        <f>IF($G$6="","-",IF($G$6="消費税を補助対象に含めない","（税抜）","（税込）"))</f>
        <v>-</v>
      </c>
      <c r="D64" s="915"/>
      <c r="E64" s="916"/>
      <c r="F64" s="917"/>
      <c r="G64" s="911"/>
      <c r="H64" s="420" t="str">
        <f>IF($G$6="","-",IF($G$6="消費税を補助対象に含めない","（税抜）","（税込）"))</f>
        <v>-</v>
      </c>
      <c r="I64" s="918"/>
      <c r="J64" s="918"/>
      <c r="K64" s="918"/>
      <c r="M64" s="908"/>
      <c r="N64" s="325"/>
      <c r="O64" s="325"/>
      <c r="P64" s="325"/>
      <c r="Q64" s="325"/>
      <c r="R64" s="325"/>
      <c r="S64" s="325"/>
      <c r="T64" s="325"/>
      <c r="U64" s="325"/>
    </row>
    <row r="65" spans="1:21" s="324" customFormat="1" ht="39.9" customHeight="1" x14ac:dyDescent="0.2">
      <c r="A65" s="357"/>
      <c r="B65" s="360" t="s">
        <v>183</v>
      </c>
      <c r="C65" s="216"/>
      <c r="D65" s="919"/>
      <c r="E65" s="920"/>
      <c r="F65" s="921"/>
      <c r="G65" s="360" t="s">
        <v>300</v>
      </c>
      <c r="H65" s="216"/>
      <c r="I65" s="919"/>
      <c r="J65" s="920"/>
      <c r="K65" s="921"/>
      <c r="M65" s="908"/>
      <c r="N65" s="325"/>
      <c r="O65" s="325"/>
      <c r="P65" s="325"/>
      <c r="Q65" s="325"/>
      <c r="R65" s="325"/>
      <c r="S65" s="325"/>
      <c r="T65" s="325"/>
      <c r="U65" s="325"/>
    </row>
    <row r="66" spans="1:21" s="324" customFormat="1" ht="39.9" customHeight="1" x14ac:dyDescent="0.2">
      <c r="A66" s="357"/>
      <c r="B66" s="361" t="s">
        <v>166</v>
      </c>
      <c r="C66" s="217"/>
      <c r="D66" s="922"/>
      <c r="E66" s="923"/>
      <c r="F66" s="924"/>
      <c r="G66" s="361" t="s">
        <v>301</v>
      </c>
      <c r="H66" s="217"/>
      <c r="I66" s="922"/>
      <c r="J66" s="923"/>
      <c r="K66" s="924"/>
      <c r="L66" s="330"/>
      <c r="M66" s="908"/>
      <c r="N66" s="325"/>
      <c r="O66" s="325"/>
      <c r="P66" s="325"/>
      <c r="Q66" s="325"/>
      <c r="R66" s="325"/>
      <c r="S66" s="325"/>
      <c r="T66" s="325"/>
      <c r="U66" s="325"/>
    </row>
    <row r="67" spans="1:21" s="333" customFormat="1" ht="39.9" customHeight="1" x14ac:dyDescent="0.2">
      <c r="A67" s="357"/>
      <c r="B67" s="361" t="s">
        <v>167</v>
      </c>
      <c r="C67" s="217"/>
      <c r="D67" s="922"/>
      <c r="E67" s="923"/>
      <c r="F67" s="924"/>
      <c r="G67" s="361" t="s">
        <v>302</v>
      </c>
      <c r="H67" s="217"/>
      <c r="I67" s="922"/>
      <c r="J67" s="923"/>
      <c r="K67" s="924"/>
      <c r="L67" s="362"/>
      <c r="M67" s="908"/>
      <c r="N67" s="363"/>
      <c r="O67" s="363"/>
      <c r="P67" s="363"/>
      <c r="Q67" s="363"/>
      <c r="R67" s="363"/>
      <c r="S67" s="363"/>
      <c r="T67" s="363"/>
      <c r="U67" s="363"/>
    </row>
    <row r="68" spans="1:21" s="333" customFormat="1" ht="39.9" customHeight="1" x14ac:dyDescent="0.2">
      <c r="A68" s="357"/>
      <c r="B68" s="364" t="s">
        <v>168</v>
      </c>
      <c r="C68" s="218"/>
      <c r="D68" s="922"/>
      <c r="E68" s="923"/>
      <c r="F68" s="924"/>
      <c r="G68" s="364" t="s">
        <v>303</v>
      </c>
      <c r="H68" s="218"/>
      <c r="I68" s="922"/>
      <c r="J68" s="923"/>
      <c r="K68" s="924"/>
      <c r="L68" s="365"/>
      <c r="M68" s="908"/>
      <c r="N68" s="363"/>
      <c r="O68" s="363"/>
      <c r="P68" s="363"/>
      <c r="Q68" s="363"/>
      <c r="R68" s="363"/>
      <c r="S68" s="363"/>
      <c r="T68" s="363"/>
      <c r="U68" s="363"/>
    </row>
    <row r="69" spans="1:21" s="333" customFormat="1" ht="39.9" customHeight="1" x14ac:dyDescent="0.2">
      <c r="A69" s="357"/>
      <c r="B69" s="366" t="s">
        <v>186</v>
      </c>
      <c r="C69" s="219"/>
      <c r="D69" s="925"/>
      <c r="E69" s="926"/>
      <c r="F69" s="927"/>
      <c r="G69" s="366" t="s">
        <v>304</v>
      </c>
      <c r="H69" s="219"/>
      <c r="I69" s="925"/>
      <c r="J69" s="926"/>
      <c r="K69" s="927"/>
      <c r="L69" s="362"/>
      <c r="M69" s="909"/>
      <c r="N69" s="363"/>
      <c r="O69" s="363"/>
      <c r="P69" s="363"/>
      <c r="Q69" s="363"/>
      <c r="R69" s="363"/>
      <c r="S69" s="363"/>
      <c r="T69" s="363"/>
      <c r="U69" s="363"/>
    </row>
    <row r="70" spans="1:21" s="333" customFormat="1" ht="19.95" customHeight="1" x14ac:dyDescent="0.2">
      <c r="A70" s="335"/>
      <c r="B70" s="354"/>
      <c r="C70" s="214"/>
      <c r="D70" s="214"/>
      <c r="E70" s="214"/>
      <c r="F70" s="215"/>
      <c r="G70" s="317"/>
      <c r="H70" s="318"/>
      <c r="I70" s="354"/>
      <c r="J70" s="355"/>
      <c r="K70" s="356"/>
      <c r="L70" s="362"/>
      <c r="M70" s="391"/>
      <c r="N70" s="367"/>
      <c r="O70" s="367"/>
      <c r="P70" s="367"/>
      <c r="Q70" s="363"/>
      <c r="R70" s="363"/>
      <c r="S70" s="363"/>
      <c r="T70" s="363"/>
      <c r="U70" s="363"/>
    </row>
    <row r="71" spans="1:21" s="333" customFormat="1" ht="39.9" customHeight="1" thickBot="1" x14ac:dyDescent="0.25">
      <c r="A71" s="335"/>
      <c r="B71" s="418" t="s">
        <v>340</v>
      </c>
      <c r="C71" s="214"/>
      <c r="D71" s="214"/>
      <c r="E71" s="214"/>
      <c r="F71" s="215"/>
      <c r="G71" s="317"/>
      <c r="H71" s="318"/>
      <c r="I71" s="354"/>
      <c r="J71" s="355"/>
      <c r="K71" s="356"/>
      <c r="L71" s="362"/>
      <c r="M71" s="391"/>
      <c r="N71" s="367"/>
      <c r="O71" s="367"/>
      <c r="P71" s="367"/>
      <c r="Q71" s="363"/>
      <c r="R71" s="363"/>
      <c r="S71" s="363"/>
      <c r="T71" s="363"/>
      <c r="U71" s="363"/>
    </row>
    <row r="72" spans="1:21" s="333" customFormat="1" ht="35.1" customHeight="1" x14ac:dyDescent="0.2">
      <c r="A72" s="357"/>
      <c r="B72" s="918" t="s">
        <v>174</v>
      </c>
      <c r="C72" s="879" t="str">
        <f>IF(E72&lt;&gt;"",'補助事業概要説明書(別添１)１～２'!$E$14,"")</f>
        <v/>
      </c>
      <c r="D72" s="918" t="s">
        <v>169</v>
      </c>
      <c r="E72" s="928"/>
      <c r="H72" s="358" t="s">
        <v>333</v>
      </c>
      <c r="I72" s="931">
        <f>IFERROR(C76*E72,"")</f>
        <v>0</v>
      </c>
      <c r="J72" s="358" t="s">
        <v>334</v>
      </c>
      <c r="K72" s="931">
        <f>IFERROR(SUM(C76:C80,H76:H80)*E72,"")</f>
        <v>0</v>
      </c>
      <c r="L72" s="365"/>
      <c r="M72" s="907" t="s">
        <v>524</v>
      </c>
      <c r="N72" s="363"/>
      <c r="O72" s="363"/>
      <c r="P72" s="363"/>
      <c r="Q72" s="363"/>
      <c r="R72" s="363"/>
      <c r="S72" s="363"/>
      <c r="T72" s="363"/>
      <c r="U72" s="363"/>
    </row>
    <row r="73" spans="1:21" s="333" customFormat="1" ht="20.100000000000001" customHeight="1" thickBot="1" x14ac:dyDescent="0.25">
      <c r="A73" s="357"/>
      <c r="B73" s="918"/>
      <c r="C73" s="879"/>
      <c r="D73" s="918"/>
      <c r="E73" s="928"/>
      <c r="H73" s="338" t="str">
        <f>IF($G$6="","-",IF($G$6="消費税を補助対象に含めない","（税抜）","（税込）"))</f>
        <v>-</v>
      </c>
      <c r="I73" s="932"/>
      <c r="J73" s="338" t="str">
        <f>IF($G$6="","-",IF($G$6="消費税を補助対象に含めない","（税抜）","（税込）"))</f>
        <v>-</v>
      </c>
      <c r="K73" s="932"/>
      <c r="L73" s="365"/>
      <c r="M73" s="908"/>
      <c r="N73" s="363"/>
      <c r="O73" s="363"/>
      <c r="P73" s="363"/>
      <c r="Q73" s="363"/>
      <c r="R73" s="363"/>
      <c r="S73" s="363"/>
      <c r="T73" s="363"/>
      <c r="U73" s="363"/>
    </row>
    <row r="74" spans="1:21" s="333" customFormat="1" ht="20.100000000000001" customHeight="1" x14ac:dyDescent="0.2">
      <c r="A74" s="357"/>
      <c r="B74" s="910" t="s">
        <v>164</v>
      </c>
      <c r="C74" s="419" t="s">
        <v>332</v>
      </c>
      <c r="D74" s="912" t="s">
        <v>165</v>
      </c>
      <c r="E74" s="913"/>
      <c r="F74" s="914"/>
      <c r="G74" s="910" t="s">
        <v>164</v>
      </c>
      <c r="H74" s="359" t="s">
        <v>332</v>
      </c>
      <c r="I74" s="911" t="s">
        <v>165</v>
      </c>
      <c r="J74" s="911"/>
      <c r="K74" s="911"/>
      <c r="L74" s="362"/>
      <c r="M74" s="908"/>
      <c r="N74" s="363"/>
      <c r="O74" s="363"/>
      <c r="P74" s="363"/>
      <c r="Q74" s="363"/>
      <c r="R74" s="363"/>
      <c r="S74" s="363"/>
      <c r="T74" s="363"/>
      <c r="U74" s="363"/>
    </row>
    <row r="75" spans="1:21" s="333" customFormat="1" ht="20.100000000000001" customHeight="1" x14ac:dyDescent="0.2">
      <c r="A75" s="357"/>
      <c r="B75" s="911"/>
      <c r="C75" s="420" t="str">
        <f>IF($G$6="","-",IF($G$6="消費税を補助対象に含めない","（税抜）","（税込）"))</f>
        <v>-</v>
      </c>
      <c r="D75" s="915"/>
      <c r="E75" s="916"/>
      <c r="F75" s="917"/>
      <c r="G75" s="911"/>
      <c r="H75" s="420" t="str">
        <f>IF($G$6="","-",IF($G$6="消費税を補助対象に含めない","（税抜）","（税込）"))</f>
        <v>-</v>
      </c>
      <c r="I75" s="918"/>
      <c r="J75" s="918"/>
      <c r="K75" s="918"/>
      <c r="L75" s="362"/>
      <c r="M75" s="908"/>
      <c r="N75" s="363"/>
      <c r="O75" s="363"/>
      <c r="P75" s="363"/>
      <c r="Q75" s="363"/>
      <c r="R75" s="363"/>
      <c r="S75" s="363"/>
      <c r="T75" s="363"/>
      <c r="U75" s="363"/>
    </row>
    <row r="76" spans="1:21" s="333" customFormat="1" ht="39.9" customHeight="1" x14ac:dyDescent="0.2">
      <c r="A76" s="357"/>
      <c r="B76" s="360" t="s">
        <v>183</v>
      </c>
      <c r="C76" s="216"/>
      <c r="D76" s="919"/>
      <c r="E76" s="920"/>
      <c r="F76" s="921"/>
      <c r="G76" s="360" t="s">
        <v>305</v>
      </c>
      <c r="H76" s="216"/>
      <c r="I76" s="919"/>
      <c r="J76" s="920"/>
      <c r="K76" s="921"/>
      <c r="L76" s="362"/>
      <c r="M76" s="908"/>
      <c r="N76" s="363"/>
      <c r="O76" s="363"/>
      <c r="P76" s="363"/>
      <c r="Q76" s="363"/>
      <c r="R76" s="363"/>
      <c r="S76" s="363"/>
      <c r="T76" s="363"/>
      <c r="U76" s="363"/>
    </row>
    <row r="77" spans="1:21" s="370" customFormat="1" ht="39.9" customHeight="1" x14ac:dyDescent="0.2">
      <c r="A77" s="357"/>
      <c r="B77" s="361" t="s">
        <v>166</v>
      </c>
      <c r="C77" s="217"/>
      <c r="D77" s="922"/>
      <c r="E77" s="923"/>
      <c r="F77" s="924"/>
      <c r="G77" s="361" t="s">
        <v>306</v>
      </c>
      <c r="H77" s="217"/>
      <c r="I77" s="922"/>
      <c r="J77" s="923"/>
      <c r="K77" s="924"/>
      <c r="L77" s="368"/>
      <c r="M77" s="908"/>
      <c r="N77" s="369"/>
      <c r="O77" s="369"/>
      <c r="P77" s="369"/>
      <c r="Q77" s="369"/>
      <c r="R77" s="369"/>
      <c r="S77" s="369"/>
      <c r="T77" s="369"/>
      <c r="U77" s="369"/>
    </row>
    <row r="78" spans="1:21" s="333" customFormat="1" ht="39.9" customHeight="1" x14ac:dyDescent="0.2">
      <c r="A78" s="371"/>
      <c r="B78" s="361" t="s">
        <v>167</v>
      </c>
      <c r="C78" s="217"/>
      <c r="D78" s="922"/>
      <c r="E78" s="923"/>
      <c r="F78" s="924"/>
      <c r="G78" s="361" t="s">
        <v>301</v>
      </c>
      <c r="H78" s="217"/>
      <c r="I78" s="922"/>
      <c r="J78" s="923"/>
      <c r="K78" s="924"/>
      <c r="L78" s="362"/>
      <c r="M78" s="908"/>
      <c r="N78" s="363"/>
      <c r="O78" s="363"/>
      <c r="P78" s="363"/>
      <c r="Q78" s="363"/>
      <c r="R78" s="363"/>
      <c r="S78" s="363"/>
      <c r="T78" s="363"/>
      <c r="U78" s="363"/>
    </row>
    <row r="79" spans="1:21" s="333" customFormat="1" ht="39.9" customHeight="1" x14ac:dyDescent="0.2">
      <c r="A79" s="357"/>
      <c r="B79" s="364" t="s">
        <v>168</v>
      </c>
      <c r="C79" s="218"/>
      <c r="D79" s="922"/>
      <c r="E79" s="923"/>
      <c r="F79" s="924"/>
      <c r="G79" s="364" t="s">
        <v>302</v>
      </c>
      <c r="H79" s="218"/>
      <c r="I79" s="922"/>
      <c r="J79" s="923"/>
      <c r="K79" s="924"/>
      <c r="L79" s="362"/>
      <c r="M79" s="908"/>
      <c r="N79" s="363"/>
      <c r="O79" s="363"/>
      <c r="P79" s="363"/>
      <c r="Q79" s="363"/>
      <c r="R79" s="363"/>
      <c r="S79" s="363"/>
      <c r="T79" s="363"/>
      <c r="U79" s="363"/>
    </row>
    <row r="80" spans="1:21" s="333" customFormat="1" ht="39.9" customHeight="1" x14ac:dyDescent="0.2">
      <c r="A80" s="357"/>
      <c r="B80" s="366" t="s">
        <v>186</v>
      </c>
      <c r="C80" s="219"/>
      <c r="D80" s="925"/>
      <c r="E80" s="926"/>
      <c r="F80" s="927"/>
      <c r="G80" s="366" t="s">
        <v>307</v>
      </c>
      <c r="H80" s="219"/>
      <c r="I80" s="925"/>
      <c r="J80" s="926"/>
      <c r="K80" s="927"/>
      <c r="L80" s="362"/>
      <c r="M80" s="909"/>
      <c r="N80" s="363"/>
      <c r="O80" s="363"/>
      <c r="P80" s="363"/>
      <c r="Q80" s="363"/>
      <c r="R80" s="363"/>
      <c r="S80" s="363"/>
      <c r="T80" s="363"/>
      <c r="U80" s="363"/>
    </row>
    <row r="81" spans="1:21" s="333" customFormat="1" ht="19.95" customHeight="1" x14ac:dyDescent="0.2">
      <c r="A81" s="335"/>
      <c r="B81" s="354"/>
      <c r="C81" s="214"/>
      <c r="D81" s="214"/>
      <c r="E81" s="214"/>
      <c r="F81" s="215"/>
      <c r="G81" s="317"/>
      <c r="H81" s="318"/>
      <c r="I81" s="354"/>
      <c r="J81" s="355"/>
      <c r="K81" s="356"/>
      <c r="L81" s="362"/>
      <c r="M81" s="392"/>
      <c r="N81" s="367"/>
      <c r="O81" s="367"/>
      <c r="P81" s="367"/>
      <c r="Q81" s="363"/>
      <c r="R81" s="363"/>
      <c r="S81" s="363"/>
      <c r="T81" s="363"/>
      <c r="U81" s="363"/>
    </row>
    <row r="82" spans="1:21" s="333" customFormat="1" ht="39.9" customHeight="1" thickBot="1" x14ac:dyDescent="0.25">
      <c r="A82" s="335"/>
      <c r="B82" s="418" t="s">
        <v>341</v>
      </c>
      <c r="C82" s="214"/>
      <c r="D82" s="214"/>
      <c r="E82" s="214"/>
      <c r="F82" s="215"/>
      <c r="G82" s="317"/>
      <c r="H82" s="318"/>
      <c r="I82" s="354"/>
      <c r="J82" s="355"/>
      <c r="K82" s="356"/>
      <c r="L82" s="362"/>
      <c r="M82" s="392"/>
      <c r="N82" s="367"/>
      <c r="O82" s="367"/>
      <c r="P82" s="367"/>
      <c r="Q82" s="363"/>
      <c r="R82" s="363"/>
      <c r="S82" s="363"/>
      <c r="T82" s="363"/>
      <c r="U82" s="363"/>
    </row>
    <row r="83" spans="1:21" s="333" customFormat="1" ht="35.1" customHeight="1" x14ac:dyDescent="0.2">
      <c r="A83" s="357"/>
      <c r="B83" s="918" t="s">
        <v>174</v>
      </c>
      <c r="C83" s="879" t="str">
        <f>IF(E83&lt;&gt;"",'補助事業概要説明書(別添１)１～２'!$E$14,"")</f>
        <v/>
      </c>
      <c r="D83" s="918" t="s">
        <v>169</v>
      </c>
      <c r="E83" s="928"/>
      <c r="H83" s="358" t="s">
        <v>333</v>
      </c>
      <c r="I83" s="931">
        <f>IFERROR(C87*E83,"")</f>
        <v>0</v>
      </c>
      <c r="J83" s="358" t="s">
        <v>334</v>
      </c>
      <c r="K83" s="931">
        <f>IFERROR(SUM(C87:C88,H87:H88)*E83,"")</f>
        <v>0</v>
      </c>
      <c r="L83" s="365"/>
      <c r="M83" s="907" t="s">
        <v>525</v>
      </c>
      <c r="N83" s="363"/>
      <c r="O83" s="363"/>
      <c r="P83" s="363"/>
      <c r="Q83" s="363"/>
      <c r="R83" s="363"/>
      <c r="S83" s="363"/>
      <c r="T83" s="363"/>
      <c r="U83" s="363"/>
    </row>
    <row r="84" spans="1:21" s="333" customFormat="1" ht="20.100000000000001" customHeight="1" thickBot="1" x14ac:dyDescent="0.25">
      <c r="A84" s="357"/>
      <c r="B84" s="918"/>
      <c r="C84" s="879"/>
      <c r="D84" s="918"/>
      <c r="E84" s="928"/>
      <c r="H84" s="338" t="str">
        <f>IF($G$6="","-",IF($G$6="消費税を補助対象に含めない","（税抜）","（税込）"))</f>
        <v>-</v>
      </c>
      <c r="I84" s="932"/>
      <c r="J84" s="338" t="str">
        <f>IF($G$6="","-",IF($G$6="消費税を補助対象に含めない","（税抜）","（税込）"))</f>
        <v>-</v>
      </c>
      <c r="K84" s="932"/>
      <c r="L84" s="365"/>
      <c r="M84" s="908"/>
      <c r="N84" s="363"/>
      <c r="O84" s="363"/>
      <c r="P84" s="363"/>
      <c r="Q84" s="363"/>
      <c r="R84" s="363"/>
      <c r="S84" s="363"/>
      <c r="T84" s="363"/>
      <c r="U84" s="363"/>
    </row>
    <row r="85" spans="1:21" s="333" customFormat="1" ht="20.100000000000001" customHeight="1" x14ac:dyDescent="0.2">
      <c r="A85" s="357"/>
      <c r="B85" s="910" t="s">
        <v>164</v>
      </c>
      <c r="C85" s="419" t="s">
        <v>332</v>
      </c>
      <c r="D85" s="912" t="s">
        <v>165</v>
      </c>
      <c r="E85" s="913"/>
      <c r="F85" s="914"/>
      <c r="G85" s="910" t="s">
        <v>164</v>
      </c>
      <c r="H85" s="359" t="s">
        <v>332</v>
      </c>
      <c r="I85" s="911" t="s">
        <v>165</v>
      </c>
      <c r="J85" s="911"/>
      <c r="K85" s="911"/>
      <c r="L85" s="362"/>
      <c r="M85" s="908"/>
      <c r="N85" s="363"/>
      <c r="O85" s="363"/>
      <c r="P85" s="363"/>
      <c r="Q85" s="363"/>
      <c r="R85" s="363"/>
      <c r="S85" s="363"/>
      <c r="T85" s="363"/>
      <c r="U85" s="363"/>
    </row>
    <row r="86" spans="1:21" s="333" customFormat="1" ht="20.100000000000001" customHeight="1" x14ac:dyDescent="0.2">
      <c r="A86" s="357"/>
      <c r="B86" s="911"/>
      <c r="C86" s="420" t="str">
        <f>IF($G$6="","-",IF($G$6="消費税を補助対象に含めない","（税抜）","（税込）"))</f>
        <v>-</v>
      </c>
      <c r="D86" s="915"/>
      <c r="E86" s="916"/>
      <c r="F86" s="917"/>
      <c r="G86" s="911"/>
      <c r="H86" s="420" t="str">
        <f>IF($G$6="","-",IF($G$6="消費税を補助対象に含めない","（税抜）","（税込）"))</f>
        <v>-</v>
      </c>
      <c r="I86" s="918"/>
      <c r="J86" s="918"/>
      <c r="K86" s="918"/>
      <c r="L86" s="362"/>
      <c r="M86" s="908"/>
      <c r="N86" s="363"/>
      <c r="O86" s="363"/>
      <c r="P86" s="363"/>
      <c r="Q86" s="363"/>
      <c r="R86" s="363"/>
      <c r="S86" s="363"/>
      <c r="T86" s="363"/>
      <c r="U86" s="363"/>
    </row>
    <row r="87" spans="1:21" s="333" customFormat="1" ht="39.9" customHeight="1" x14ac:dyDescent="0.2">
      <c r="A87" s="357"/>
      <c r="B87" s="360" t="s">
        <v>183</v>
      </c>
      <c r="C87" s="216"/>
      <c r="D87" s="919"/>
      <c r="E87" s="920"/>
      <c r="F87" s="921"/>
      <c r="G87" s="360" t="s">
        <v>302</v>
      </c>
      <c r="H87" s="216"/>
      <c r="I87" s="919"/>
      <c r="J87" s="920"/>
      <c r="K87" s="921"/>
      <c r="L87" s="362"/>
      <c r="M87" s="908"/>
      <c r="N87" s="363"/>
      <c r="O87" s="363"/>
      <c r="P87" s="363"/>
      <c r="Q87" s="363"/>
      <c r="R87" s="363"/>
      <c r="S87" s="363"/>
      <c r="T87" s="363"/>
      <c r="U87" s="363"/>
    </row>
    <row r="88" spans="1:21" s="333" customFormat="1" ht="39.9" customHeight="1" x14ac:dyDescent="0.2">
      <c r="A88" s="357"/>
      <c r="B88" s="366" t="s">
        <v>301</v>
      </c>
      <c r="C88" s="219"/>
      <c r="D88" s="925"/>
      <c r="E88" s="926"/>
      <c r="F88" s="927"/>
      <c r="G88" s="366" t="s">
        <v>307</v>
      </c>
      <c r="H88" s="219"/>
      <c r="I88" s="925"/>
      <c r="J88" s="926"/>
      <c r="K88" s="927"/>
      <c r="L88" s="362"/>
      <c r="M88" s="909"/>
      <c r="N88" s="363"/>
      <c r="O88" s="363"/>
      <c r="P88" s="363"/>
      <c r="Q88" s="363"/>
      <c r="R88" s="363"/>
      <c r="S88" s="363"/>
      <c r="T88" s="363"/>
      <c r="U88" s="363"/>
    </row>
    <row r="89" spans="1:21" s="333" customFormat="1" ht="19.95" customHeight="1" x14ac:dyDescent="0.2">
      <c r="A89" s="335"/>
      <c r="B89" s="372"/>
      <c r="C89" s="372"/>
      <c r="D89" s="372"/>
      <c r="E89" s="372"/>
      <c r="F89" s="372"/>
      <c r="G89" s="372"/>
      <c r="H89" s="372"/>
      <c r="I89" s="372"/>
      <c r="J89" s="372"/>
      <c r="K89" s="372"/>
      <c r="L89" s="362"/>
      <c r="M89" s="393"/>
      <c r="N89" s="367"/>
      <c r="O89" s="367"/>
      <c r="P89" s="367"/>
      <c r="Q89" s="363"/>
      <c r="R89" s="363"/>
      <c r="S89" s="363"/>
      <c r="T89" s="363"/>
      <c r="U89" s="363"/>
    </row>
    <row r="90" spans="1:21" s="370" customFormat="1" ht="39.9" customHeight="1" thickBot="1" x14ac:dyDescent="0.25">
      <c r="A90" s="335"/>
      <c r="B90" s="418" t="s">
        <v>342</v>
      </c>
      <c r="C90" s="214"/>
      <c r="D90" s="214"/>
      <c r="E90" s="214"/>
      <c r="F90" s="215"/>
      <c r="G90" s="317"/>
      <c r="H90" s="318"/>
      <c r="I90" s="354"/>
      <c r="J90" s="355"/>
      <c r="K90" s="356"/>
      <c r="L90" s="368"/>
      <c r="M90" s="394"/>
      <c r="N90" s="373"/>
      <c r="O90" s="373"/>
      <c r="P90" s="373"/>
      <c r="Q90" s="369"/>
      <c r="R90" s="369"/>
      <c r="S90" s="369"/>
      <c r="T90" s="369"/>
      <c r="U90" s="369"/>
    </row>
    <row r="91" spans="1:21" s="333" customFormat="1" ht="35.1" customHeight="1" x14ac:dyDescent="0.2">
      <c r="A91" s="357"/>
      <c r="B91" s="918" t="s">
        <v>174</v>
      </c>
      <c r="C91" s="879" t="str">
        <f>IF(E91&lt;&gt;"",'補助事業概要説明書(別添１)１～２'!$E$14,"")</f>
        <v/>
      </c>
      <c r="D91" s="918" t="s">
        <v>169</v>
      </c>
      <c r="E91" s="928"/>
      <c r="H91" s="358" t="s">
        <v>333</v>
      </c>
      <c r="I91" s="931">
        <f>IFERROR(C95*E91,"")</f>
        <v>0</v>
      </c>
      <c r="J91" s="358" t="s">
        <v>334</v>
      </c>
      <c r="K91" s="931">
        <f>IFERROR(SUM(C95:C96,H95:H96)*E91,"")</f>
        <v>0</v>
      </c>
      <c r="L91" s="365"/>
      <c r="M91" s="907" t="s">
        <v>526</v>
      </c>
      <c r="N91" s="363"/>
      <c r="O91" s="363"/>
      <c r="P91" s="363"/>
      <c r="Q91" s="363"/>
      <c r="R91" s="363"/>
      <c r="S91" s="363"/>
      <c r="T91" s="363"/>
      <c r="U91" s="363"/>
    </row>
    <row r="92" spans="1:21" s="333" customFormat="1" ht="20.100000000000001" customHeight="1" thickBot="1" x14ac:dyDescent="0.25">
      <c r="A92" s="357"/>
      <c r="B92" s="918"/>
      <c r="C92" s="879"/>
      <c r="D92" s="918"/>
      <c r="E92" s="928"/>
      <c r="H92" s="338" t="str">
        <f>IF($G$6="","-",IF($G$6="消費税を補助対象に含めない","（税抜）","（税込）"))</f>
        <v>-</v>
      </c>
      <c r="I92" s="932"/>
      <c r="J92" s="338" t="str">
        <f>IF($G$6="","-",IF($G$6="消費税を補助対象に含めない","（税抜）","（税込）"))</f>
        <v>-</v>
      </c>
      <c r="K92" s="932"/>
      <c r="L92" s="365"/>
      <c r="M92" s="908"/>
      <c r="N92" s="363"/>
      <c r="O92" s="363"/>
      <c r="P92" s="363"/>
      <c r="Q92" s="363"/>
      <c r="R92" s="363"/>
      <c r="S92" s="363"/>
      <c r="T92" s="363"/>
      <c r="U92" s="363"/>
    </row>
    <row r="93" spans="1:21" s="333" customFormat="1" ht="20.100000000000001" customHeight="1" x14ac:dyDescent="0.2">
      <c r="A93" s="357"/>
      <c r="B93" s="910" t="s">
        <v>164</v>
      </c>
      <c r="C93" s="419" t="s">
        <v>332</v>
      </c>
      <c r="D93" s="912" t="s">
        <v>165</v>
      </c>
      <c r="E93" s="913"/>
      <c r="F93" s="914"/>
      <c r="G93" s="910" t="s">
        <v>164</v>
      </c>
      <c r="H93" s="359" t="s">
        <v>332</v>
      </c>
      <c r="I93" s="911" t="s">
        <v>165</v>
      </c>
      <c r="J93" s="911"/>
      <c r="K93" s="911"/>
      <c r="L93" s="362"/>
      <c r="M93" s="908"/>
      <c r="N93" s="363"/>
      <c r="O93" s="363"/>
      <c r="P93" s="363"/>
      <c r="Q93" s="363"/>
      <c r="R93" s="363"/>
      <c r="S93" s="363"/>
      <c r="T93" s="363"/>
      <c r="U93" s="363"/>
    </row>
    <row r="94" spans="1:21" s="333" customFormat="1" ht="20.100000000000001" customHeight="1" x14ac:dyDescent="0.2">
      <c r="A94" s="357"/>
      <c r="B94" s="911"/>
      <c r="C94" s="420" t="str">
        <f>IF($G$6="","-",IF($G$6="消費税を補助対象に含めない","（税抜）","（税込）"))</f>
        <v>-</v>
      </c>
      <c r="D94" s="915"/>
      <c r="E94" s="916"/>
      <c r="F94" s="917"/>
      <c r="G94" s="911"/>
      <c r="H94" s="420" t="str">
        <f>IF($G$6="","-",IF($G$6="消費税を補助対象に含めない","（税抜）","（税込）"))</f>
        <v>-</v>
      </c>
      <c r="I94" s="918"/>
      <c r="J94" s="918"/>
      <c r="K94" s="918"/>
      <c r="L94" s="362"/>
      <c r="M94" s="908"/>
      <c r="N94" s="363"/>
      <c r="O94" s="363"/>
      <c r="P94" s="363"/>
      <c r="Q94" s="363"/>
      <c r="R94" s="363"/>
      <c r="S94" s="363"/>
      <c r="T94" s="363"/>
      <c r="U94" s="363"/>
    </row>
    <row r="95" spans="1:21" s="333" customFormat="1" ht="39.9" customHeight="1" x14ac:dyDescent="0.2">
      <c r="A95" s="357"/>
      <c r="B95" s="360" t="s">
        <v>183</v>
      </c>
      <c r="C95" s="216"/>
      <c r="D95" s="919"/>
      <c r="E95" s="920"/>
      <c r="F95" s="921"/>
      <c r="G95" s="360" t="s">
        <v>302</v>
      </c>
      <c r="H95" s="216"/>
      <c r="I95" s="919"/>
      <c r="J95" s="920"/>
      <c r="K95" s="921"/>
      <c r="L95" s="362"/>
      <c r="M95" s="908"/>
      <c r="N95" s="363"/>
      <c r="O95" s="363"/>
      <c r="P95" s="363"/>
      <c r="Q95" s="363"/>
      <c r="R95" s="363"/>
      <c r="S95" s="363"/>
      <c r="T95" s="363"/>
      <c r="U95" s="363"/>
    </row>
    <row r="96" spans="1:21" s="333" customFormat="1" ht="39.9" customHeight="1" x14ac:dyDescent="0.2">
      <c r="A96" s="357"/>
      <c r="B96" s="366" t="s">
        <v>301</v>
      </c>
      <c r="C96" s="219"/>
      <c r="D96" s="925"/>
      <c r="E96" s="926"/>
      <c r="F96" s="927"/>
      <c r="G96" s="366" t="s">
        <v>307</v>
      </c>
      <c r="H96" s="219"/>
      <c r="I96" s="925"/>
      <c r="J96" s="926"/>
      <c r="K96" s="927"/>
      <c r="L96" s="362"/>
      <c r="M96" s="909"/>
      <c r="N96" s="363"/>
      <c r="O96" s="363"/>
      <c r="P96" s="363"/>
      <c r="Q96" s="363"/>
      <c r="R96" s="363"/>
      <c r="S96" s="363"/>
      <c r="T96" s="363"/>
      <c r="U96" s="363"/>
    </row>
    <row r="97" spans="1:21" s="333" customFormat="1" ht="19.95" customHeight="1" thickBot="1" x14ac:dyDescent="0.25">
      <c r="A97" s="335"/>
      <c r="B97" s="372"/>
      <c r="C97" s="372"/>
      <c r="D97" s="372"/>
      <c r="E97" s="372"/>
      <c r="F97" s="372"/>
      <c r="G97" s="372"/>
      <c r="H97" s="372"/>
      <c r="I97" s="372"/>
      <c r="J97" s="372"/>
      <c r="K97" s="372"/>
      <c r="L97" s="362"/>
      <c r="M97" s="391"/>
      <c r="N97" s="367"/>
      <c r="O97" s="367"/>
      <c r="P97" s="367"/>
      <c r="Q97" s="363"/>
      <c r="R97" s="363"/>
      <c r="S97" s="363"/>
      <c r="T97" s="363"/>
      <c r="U97" s="363"/>
    </row>
    <row r="98" spans="1:21" s="333" customFormat="1" ht="35.1" customHeight="1" x14ac:dyDescent="0.2">
      <c r="A98" s="335"/>
      <c r="B98" s="962" t="s">
        <v>343</v>
      </c>
      <c r="C98" s="336"/>
      <c r="D98" s="336"/>
      <c r="E98" s="336"/>
      <c r="F98" s="336"/>
      <c r="G98" s="336"/>
      <c r="H98" s="336"/>
      <c r="I98" s="336"/>
      <c r="J98" s="358" t="s">
        <v>334</v>
      </c>
      <c r="K98" s="931">
        <f>IFERROR(SUM(G102:G106),"")</f>
        <v>0</v>
      </c>
      <c r="L98" s="362"/>
      <c r="M98" s="964" t="s">
        <v>527</v>
      </c>
      <c r="N98" s="367"/>
      <c r="O98" s="367"/>
      <c r="P98" s="367"/>
      <c r="Q98" s="363"/>
      <c r="R98" s="363"/>
      <c r="S98" s="363"/>
      <c r="T98" s="363"/>
      <c r="U98" s="363"/>
    </row>
    <row r="99" spans="1:21" s="333" customFormat="1" ht="20.100000000000001" customHeight="1" thickBot="1" x14ac:dyDescent="0.25">
      <c r="A99" s="335"/>
      <c r="B99" s="963"/>
      <c r="C99" s="336"/>
      <c r="D99" s="336"/>
      <c r="E99" s="336"/>
      <c r="F99" s="336"/>
      <c r="G99" s="336"/>
      <c r="H99" s="336"/>
      <c r="I99" s="336"/>
      <c r="J99" s="338" t="str">
        <f>IF($G$6="","-",IF($G$6="消費税を補助対象に含めない","（税抜）","（税込）"))</f>
        <v>-</v>
      </c>
      <c r="K99" s="932"/>
      <c r="L99" s="362"/>
      <c r="M99" s="965"/>
      <c r="N99" s="367"/>
      <c r="O99" s="367"/>
      <c r="P99" s="367"/>
      <c r="Q99" s="363"/>
      <c r="R99" s="363"/>
      <c r="S99" s="363"/>
      <c r="T99" s="363"/>
      <c r="U99" s="363"/>
    </row>
    <row r="100" spans="1:21" s="333" customFormat="1" ht="20.100000000000001" customHeight="1" x14ac:dyDescent="0.2">
      <c r="A100" s="357"/>
      <c r="B100" s="910" t="s">
        <v>150</v>
      </c>
      <c r="C100" s="912" t="s">
        <v>83</v>
      </c>
      <c r="D100" s="914"/>
      <c r="E100" s="912" t="s">
        <v>163</v>
      </c>
      <c r="F100" s="914"/>
      <c r="G100" s="419" t="s">
        <v>125</v>
      </c>
      <c r="H100" s="912" t="s">
        <v>162</v>
      </c>
      <c r="I100" s="913"/>
      <c r="J100" s="967"/>
      <c r="K100" s="968"/>
      <c r="L100" s="362"/>
      <c r="M100" s="965"/>
      <c r="N100" s="363"/>
      <c r="O100" s="363"/>
      <c r="P100" s="363"/>
      <c r="Q100" s="363"/>
      <c r="R100" s="363"/>
      <c r="S100" s="363"/>
      <c r="T100" s="363"/>
      <c r="U100" s="363"/>
    </row>
    <row r="101" spans="1:21" s="333" customFormat="1" ht="20.100000000000001" customHeight="1" x14ac:dyDescent="0.2">
      <c r="A101" s="357"/>
      <c r="B101" s="911"/>
      <c r="C101" s="915"/>
      <c r="D101" s="917"/>
      <c r="E101" s="915"/>
      <c r="F101" s="917"/>
      <c r="G101" s="420" t="str">
        <f>IF($G$6="","-",IF($G$6="消費税を補助対象に含めない","（税抜）","（税込）"))</f>
        <v>-</v>
      </c>
      <c r="H101" s="915"/>
      <c r="I101" s="916"/>
      <c r="J101" s="916"/>
      <c r="K101" s="917"/>
      <c r="L101" s="362"/>
      <c r="M101" s="965"/>
      <c r="N101" s="363"/>
      <c r="O101" s="363"/>
      <c r="P101" s="363"/>
      <c r="Q101" s="363"/>
      <c r="R101" s="363"/>
      <c r="S101" s="363"/>
      <c r="T101" s="363"/>
      <c r="U101" s="363"/>
    </row>
    <row r="102" spans="1:21" s="333" customFormat="1" ht="39.9" customHeight="1" x14ac:dyDescent="0.2">
      <c r="A102" s="357"/>
      <c r="B102" s="275" t="str">
        <f>IF(C102&lt;&gt;"",'補助事業概要説明書(別添１)１～２'!$E$14,"")</f>
        <v/>
      </c>
      <c r="C102" s="969"/>
      <c r="D102" s="970"/>
      <c r="E102" s="969"/>
      <c r="F102" s="970"/>
      <c r="G102" s="270"/>
      <c r="H102" s="971"/>
      <c r="I102" s="972"/>
      <c r="J102" s="972"/>
      <c r="K102" s="973"/>
      <c r="L102" s="362"/>
      <c r="M102" s="965"/>
      <c r="N102" s="363"/>
      <c r="O102" s="363"/>
      <c r="P102" s="363"/>
      <c r="Q102" s="363"/>
      <c r="R102" s="363"/>
      <c r="S102" s="363"/>
      <c r="T102" s="363"/>
      <c r="U102" s="363"/>
    </row>
    <row r="103" spans="1:21" s="333" customFormat="1" ht="39.9" customHeight="1" x14ac:dyDescent="0.2">
      <c r="A103" s="357"/>
      <c r="B103" s="277" t="str">
        <f>IF(C103&lt;&gt;"",'補助事業概要説明書(別添１)１～２'!$E$14,"")</f>
        <v/>
      </c>
      <c r="C103" s="952"/>
      <c r="D103" s="953"/>
      <c r="E103" s="952"/>
      <c r="F103" s="953"/>
      <c r="G103" s="271"/>
      <c r="H103" s="954"/>
      <c r="I103" s="955"/>
      <c r="J103" s="955"/>
      <c r="K103" s="956"/>
      <c r="L103" s="362"/>
      <c r="M103" s="965"/>
      <c r="N103" s="363"/>
      <c r="O103" s="363"/>
      <c r="P103" s="363"/>
      <c r="Q103" s="363"/>
      <c r="R103" s="363"/>
      <c r="S103" s="363"/>
      <c r="T103" s="363"/>
      <c r="U103" s="363"/>
    </row>
    <row r="104" spans="1:21" s="333" customFormat="1" ht="39.9" customHeight="1" x14ac:dyDescent="0.2">
      <c r="A104" s="357"/>
      <c r="B104" s="277" t="str">
        <f>IF(C104&lt;&gt;"",'補助事業概要説明書(別添１)１～２'!$E$14,"")</f>
        <v/>
      </c>
      <c r="C104" s="952"/>
      <c r="D104" s="953"/>
      <c r="E104" s="952"/>
      <c r="F104" s="953"/>
      <c r="G104" s="271"/>
      <c r="H104" s="954"/>
      <c r="I104" s="955"/>
      <c r="J104" s="955"/>
      <c r="K104" s="956"/>
      <c r="L104" s="362"/>
      <c r="M104" s="965"/>
      <c r="N104" s="363"/>
      <c r="O104" s="363"/>
      <c r="P104" s="363"/>
      <c r="Q104" s="363"/>
      <c r="R104" s="363"/>
      <c r="S104" s="363"/>
      <c r="T104" s="363"/>
      <c r="U104" s="363"/>
    </row>
    <row r="105" spans="1:21" s="333" customFormat="1" ht="39.9" customHeight="1" x14ac:dyDescent="0.2">
      <c r="A105" s="357"/>
      <c r="B105" s="277" t="str">
        <f>IF(C105&lt;&gt;"",'補助事業概要説明書(別添１)１～２'!$E$14,"")</f>
        <v/>
      </c>
      <c r="C105" s="952"/>
      <c r="D105" s="953"/>
      <c r="E105" s="952"/>
      <c r="F105" s="953"/>
      <c r="G105" s="271"/>
      <c r="H105" s="954"/>
      <c r="I105" s="955"/>
      <c r="J105" s="955"/>
      <c r="K105" s="956"/>
      <c r="L105" s="362"/>
      <c r="M105" s="965"/>
      <c r="N105" s="363"/>
      <c r="O105" s="363"/>
      <c r="P105" s="363"/>
      <c r="Q105" s="363"/>
      <c r="R105" s="363"/>
      <c r="S105" s="363"/>
      <c r="T105" s="363"/>
      <c r="U105" s="363"/>
    </row>
    <row r="106" spans="1:21" s="333" customFormat="1" ht="39.9" customHeight="1" x14ac:dyDescent="0.2">
      <c r="A106" s="357"/>
      <c r="B106" s="279" t="str">
        <f>IF(C106&lt;&gt;"",'補助事業概要説明書(別添１)１～２'!$E$14,"")</f>
        <v/>
      </c>
      <c r="C106" s="957"/>
      <c r="D106" s="958"/>
      <c r="E106" s="957"/>
      <c r="F106" s="958"/>
      <c r="G106" s="272"/>
      <c r="H106" s="959"/>
      <c r="I106" s="960"/>
      <c r="J106" s="960"/>
      <c r="K106" s="961"/>
      <c r="L106" s="362"/>
      <c r="M106" s="966"/>
      <c r="N106" s="363"/>
      <c r="O106" s="363"/>
      <c r="P106" s="363"/>
      <c r="Q106" s="363"/>
      <c r="R106" s="363"/>
      <c r="S106" s="363"/>
      <c r="T106" s="363"/>
      <c r="U106" s="363"/>
    </row>
    <row r="107" spans="1:21" s="333" customFormat="1" ht="19.95" customHeight="1" x14ac:dyDescent="0.2">
      <c r="A107" s="335"/>
      <c r="B107" s="81"/>
      <c r="C107" s="81"/>
      <c r="D107" s="81"/>
      <c r="E107" s="81"/>
      <c r="F107" s="81"/>
      <c r="G107" s="199"/>
      <c r="H107" s="199"/>
      <c r="I107" s="199"/>
      <c r="J107" s="199"/>
      <c r="K107" s="199"/>
      <c r="L107" s="362"/>
      <c r="N107" s="367"/>
      <c r="O107" s="367"/>
      <c r="P107" s="367"/>
      <c r="Q107" s="363"/>
      <c r="R107" s="363"/>
      <c r="S107" s="363"/>
      <c r="T107" s="363"/>
      <c r="U107" s="363"/>
    </row>
    <row r="108" spans="1:21" s="333" customFormat="1" ht="39.9" customHeight="1" x14ac:dyDescent="0.2">
      <c r="A108" s="335"/>
      <c r="B108" s="374" t="s">
        <v>295</v>
      </c>
      <c r="C108" s="81"/>
      <c r="D108" s="81"/>
      <c r="E108" s="375" t="s">
        <v>126</v>
      </c>
      <c r="F108" s="81"/>
      <c r="G108" s="81"/>
      <c r="H108" s="81"/>
      <c r="I108" s="199"/>
      <c r="J108" s="199"/>
      <c r="K108" s="199"/>
      <c r="L108" s="362"/>
      <c r="M108" s="81"/>
      <c r="N108" s="367"/>
      <c r="O108" s="367"/>
      <c r="P108" s="367"/>
      <c r="Q108" s="363"/>
      <c r="R108" s="363"/>
      <c r="S108" s="363"/>
      <c r="T108" s="363"/>
      <c r="U108" s="363"/>
    </row>
    <row r="109" spans="1:21" s="333" customFormat="1" ht="20.100000000000001" customHeight="1" x14ac:dyDescent="0.2">
      <c r="A109" s="357"/>
      <c r="B109" s="938" t="s">
        <v>81</v>
      </c>
      <c r="C109" s="940" t="s">
        <v>104</v>
      </c>
      <c r="D109" s="941"/>
      <c r="E109" s="376" t="s">
        <v>143</v>
      </c>
      <c r="F109" s="336"/>
      <c r="G109" s="377"/>
      <c r="H109" s="377"/>
      <c r="I109" s="378"/>
      <c r="J109" s="377"/>
      <c r="K109" s="336"/>
      <c r="L109" s="362"/>
      <c r="M109" s="944" t="s">
        <v>238</v>
      </c>
      <c r="N109" s="363"/>
      <c r="O109" s="363"/>
      <c r="P109" s="363"/>
      <c r="Q109" s="363"/>
      <c r="R109" s="363"/>
      <c r="S109" s="363"/>
      <c r="T109" s="363"/>
      <c r="U109" s="363"/>
    </row>
    <row r="110" spans="1:21" s="333" customFormat="1" ht="20.100000000000001" customHeight="1" x14ac:dyDescent="0.2">
      <c r="A110" s="357"/>
      <c r="B110" s="939"/>
      <c r="C110" s="942"/>
      <c r="D110" s="943"/>
      <c r="E110" s="379" t="str">
        <f>IF($G$6="","-",IF($G$6="消費税を補助対象に含めない","（税抜）","（税込）"))</f>
        <v>-</v>
      </c>
      <c r="F110" s="336"/>
      <c r="G110" s="377"/>
      <c r="H110" s="377"/>
      <c r="I110" s="378"/>
      <c r="J110" s="336"/>
      <c r="K110" s="336"/>
      <c r="L110" s="362"/>
      <c r="M110" s="945"/>
      <c r="N110" s="363"/>
      <c r="O110" s="363"/>
      <c r="P110" s="363"/>
      <c r="Q110" s="363"/>
      <c r="R110" s="363"/>
      <c r="S110" s="363"/>
      <c r="T110" s="363"/>
      <c r="U110" s="363"/>
    </row>
    <row r="111" spans="1:21" s="333" customFormat="1" ht="39.9" customHeight="1" x14ac:dyDescent="0.2">
      <c r="A111" s="357"/>
      <c r="B111" s="380" t="s">
        <v>79</v>
      </c>
      <c r="C111" s="946"/>
      <c r="D111" s="947"/>
      <c r="E111" s="581">
        <f>SUM($I$32,$I$47)</f>
        <v>0</v>
      </c>
      <c r="F111" s="336"/>
      <c r="G111" s="377"/>
      <c r="H111" s="377"/>
      <c r="I111" s="377"/>
      <c r="J111" s="336"/>
      <c r="K111" s="336"/>
      <c r="L111" s="362"/>
      <c r="N111" s="363"/>
      <c r="O111" s="363"/>
      <c r="P111" s="363"/>
      <c r="Q111" s="363"/>
      <c r="R111" s="363"/>
      <c r="S111" s="363"/>
      <c r="T111" s="363"/>
      <c r="U111" s="363"/>
    </row>
    <row r="112" spans="1:21" s="333" customFormat="1" ht="39.9" customHeight="1" x14ac:dyDescent="0.2">
      <c r="A112" s="357"/>
      <c r="B112" s="381" t="s">
        <v>99</v>
      </c>
      <c r="C112" s="382" t="s">
        <v>103</v>
      </c>
      <c r="D112" s="383" t="s">
        <v>288</v>
      </c>
      <c r="E112" s="582">
        <f>$E$11</f>
        <v>0</v>
      </c>
      <c r="F112" s="336"/>
      <c r="G112" s="336"/>
      <c r="H112" s="336"/>
      <c r="I112" s="336"/>
      <c r="J112" s="336"/>
      <c r="K112" s="336"/>
      <c r="L112" s="362"/>
      <c r="N112" s="363"/>
      <c r="O112" s="363"/>
      <c r="P112" s="363"/>
      <c r="Q112" s="363"/>
      <c r="R112" s="363"/>
      <c r="S112" s="363"/>
      <c r="T112" s="363"/>
      <c r="U112" s="363"/>
    </row>
    <row r="113" spans="1:21" s="333" customFormat="1" ht="39.9" customHeight="1" x14ac:dyDescent="0.2">
      <c r="A113" s="357"/>
      <c r="B113" s="384"/>
      <c r="C113" s="385"/>
      <c r="D113" s="386" t="s">
        <v>289</v>
      </c>
      <c r="E113" s="583">
        <f>$G$11</f>
        <v>0</v>
      </c>
      <c r="F113" s="336"/>
      <c r="G113" s="387"/>
      <c r="H113" s="336"/>
      <c r="I113" s="336"/>
      <c r="J113" s="336"/>
      <c r="K113" s="336"/>
      <c r="L113" s="362"/>
      <c r="N113" s="363"/>
      <c r="O113" s="363"/>
      <c r="P113" s="363"/>
      <c r="Q113" s="363"/>
      <c r="R113" s="363"/>
      <c r="S113" s="363"/>
      <c r="T113" s="363"/>
      <c r="U113" s="363"/>
    </row>
    <row r="114" spans="1:21" s="333" customFormat="1" ht="39.9" customHeight="1" x14ac:dyDescent="0.2">
      <c r="A114" s="357"/>
      <c r="B114" s="384"/>
      <c r="C114" s="421" t="s">
        <v>346</v>
      </c>
      <c r="D114" s="422"/>
      <c r="E114" s="583">
        <f>$K$61-$I$61</f>
        <v>0</v>
      </c>
      <c r="F114" s="336"/>
      <c r="G114" s="336"/>
      <c r="H114" s="336"/>
      <c r="I114" s="336"/>
      <c r="J114" s="336"/>
      <c r="K114" s="336"/>
      <c r="L114" s="362"/>
      <c r="N114" s="363"/>
      <c r="O114" s="363"/>
      <c r="P114" s="363"/>
      <c r="Q114" s="363"/>
      <c r="R114" s="363"/>
      <c r="S114" s="363"/>
      <c r="T114" s="363"/>
      <c r="U114" s="363"/>
    </row>
    <row r="115" spans="1:21" s="333" customFormat="1" ht="39.9" customHeight="1" x14ac:dyDescent="0.2">
      <c r="A115" s="357"/>
      <c r="B115" s="384"/>
      <c r="C115" s="421" t="s">
        <v>359</v>
      </c>
      <c r="D115" s="422"/>
      <c r="E115" s="583">
        <f>$K$72-$I$72</f>
        <v>0</v>
      </c>
      <c r="F115" s="336"/>
      <c r="G115" s="336"/>
      <c r="H115" s="336"/>
      <c r="I115" s="336"/>
      <c r="J115" s="336"/>
      <c r="K115" s="336"/>
      <c r="L115" s="362"/>
      <c r="N115" s="363"/>
      <c r="O115" s="363"/>
      <c r="P115" s="363"/>
      <c r="Q115" s="363"/>
      <c r="R115" s="363"/>
      <c r="S115" s="363"/>
      <c r="T115" s="363"/>
      <c r="U115" s="363"/>
    </row>
    <row r="116" spans="1:21" s="333" customFormat="1" ht="39.9" customHeight="1" x14ac:dyDescent="0.2">
      <c r="A116" s="357"/>
      <c r="B116" s="384"/>
      <c r="C116" s="421" t="s">
        <v>360</v>
      </c>
      <c r="D116" s="422"/>
      <c r="E116" s="583">
        <f>$K$83-$I$83</f>
        <v>0</v>
      </c>
      <c r="F116" s="336"/>
      <c r="G116" s="336"/>
      <c r="H116" s="336"/>
      <c r="I116" s="336"/>
      <c r="J116" s="336"/>
      <c r="K116" s="336"/>
      <c r="L116" s="362"/>
      <c r="N116" s="363"/>
      <c r="O116" s="363"/>
      <c r="P116" s="363"/>
      <c r="Q116" s="363"/>
      <c r="R116" s="363"/>
      <c r="S116" s="363"/>
      <c r="T116" s="363"/>
      <c r="U116" s="363"/>
    </row>
    <row r="117" spans="1:21" s="333" customFormat="1" ht="39.9" customHeight="1" x14ac:dyDescent="0.2">
      <c r="A117" s="357"/>
      <c r="B117" s="384"/>
      <c r="C117" s="421" t="s">
        <v>356</v>
      </c>
      <c r="D117" s="422"/>
      <c r="E117" s="583">
        <f>$K$91-$I$91</f>
        <v>0</v>
      </c>
      <c r="F117" s="336"/>
      <c r="G117" s="336"/>
      <c r="H117" s="336"/>
      <c r="I117" s="336"/>
      <c r="J117" s="336"/>
      <c r="K117" s="336"/>
      <c r="L117" s="362"/>
      <c r="N117" s="363"/>
      <c r="O117" s="363"/>
      <c r="P117" s="363"/>
      <c r="Q117" s="363"/>
      <c r="R117" s="363"/>
      <c r="S117" s="363"/>
      <c r="T117" s="363"/>
      <c r="U117" s="363"/>
    </row>
    <row r="118" spans="1:21" s="333" customFormat="1" ht="39.9" customHeight="1" x14ac:dyDescent="0.2">
      <c r="A118" s="357"/>
      <c r="B118" s="384"/>
      <c r="C118" s="388" t="s">
        <v>276</v>
      </c>
      <c r="D118" s="422"/>
      <c r="E118" s="583">
        <f>SUM($K$32,$I$61,$I$72,$I$83,$I$91)</f>
        <v>0</v>
      </c>
      <c r="F118" s="336"/>
      <c r="G118" s="336"/>
      <c r="H118" s="336"/>
      <c r="I118" s="336"/>
      <c r="J118" s="336"/>
      <c r="K118" s="336"/>
      <c r="L118" s="362"/>
      <c r="N118" s="363"/>
      <c r="O118" s="363"/>
      <c r="P118" s="363"/>
      <c r="Q118" s="363"/>
      <c r="R118" s="363"/>
      <c r="S118" s="363"/>
      <c r="T118" s="363"/>
      <c r="U118" s="363"/>
    </row>
    <row r="119" spans="1:21" s="333" customFormat="1" ht="36.75" customHeight="1" x14ac:dyDescent="0.2">
      <c r="A119" s="357"/>
      <c r="B119" s="384"/>
      <c r="C119" s="948" t="s">
        <v>102</v>
      </c>
      <c r="D119" s="949"/>
      <c r="E119" s="583">
        <f>$K$47</f>
        <v>0</v>
      </c>
      <c r="F119" s="336"/>
      <c r="G119" s="336"/>
      <c r="H119" s="336"/>
      <c r="I119" s="336"/>
      <c r="J119" s="336"/>
      <c r="K119" s="336"/>
      <c r="L119" s="362"/>
      <c r="N119" s="363"/>
      <c r="O119" s="363"/>
      <c r="P119" s="363"/>
      <c r="Q119" s="363"/>
      <c r="R119" s="363"/>
      <c r="S119" s="363"/>
      <c r="T119" s="363"/>
      <c r="U119" s="363"/>
    </row>
    <row r="120" spans="1:21" s="333" customFormat="1" ht="36.75" customHeight="1" x14ac:dyDescent="0.2">
      <c r="A120" s="357"/>
      <c r="B120" s="384"/>
      <c r="C120" s="950" t="s">
        <v>80</v>
      </c>
      <c r="D120" s="951"/>
      <c r="E120" s="584">
        <f>$K$98</f>
        <v>0</v>
      </c>
      <c r="F120" s="336"/>
      <c r="G120" s="336"/>
      <c r="H120" s="336"/>
      <c r="I120" s="336"/>
      <c r="J120" s="336"/>
      <c r="K120" s="336"/>
      <c r="L120" s="362"/>
      <c r="N120" s="363"/>
      <c r="O120" s="363"/>
      <c r="P120" s="363"/>
      <c r="Q120" s="363"/>
      <c r="R120" s="363"/>
      <c r="S120" s="363"/>
      <c r="T120" s="363"/>
      <c r="U120" s="363"/>
    </row>
    <row r="121" spans="1:21" s="333" customFormat="1" ht="36.75" customHeight="1" thickBot="1" x14ac:dyDescent="0.25">
      <c r="A121" s="357"/>
      <c r="B121" s="384"/>
      <c r="C121" s="933" t="s">
        <v>144</v>
      </c>
      <c r="D121" s="934"/>
      <c r="E121" s="585">
        <f>SUM(E112:E120)</f>
        <v>0</v>
      </c>
      <c r="F121" s="336"/>
      <c r="G121" s="336"/>
      <c r="H121" s="336"/>
      <c r="I121" s="336"/>
      <c r="J121" s="336"/>
      <c r="K121" s="336"/>
      <c r="L121" s="362"/>
      <c r="N121" s="363"/>
      <c r="O121" s="363"/>
      <c r="P121" s="363"/>
      <c r="Q121" s="363"/>
      <c r="R121" s="363"/>
      <c r="S121" s="363"/>
      <c r="T121" s="363"/>
      <c r="U121" s="363"/>
    </row>
    <row r="122" spans="1:21" s="333" customFormat="1" ht="36.75" customHeight="1" thickTop="1" x14ac:dyDescent="0.2">
      <c r="A122" s="357"/>
      <c r="B122" s="935" t="str">
        <f>IF($G$6="","補助対象経費合計",IF($G$6="消費税を補助対象に含めない","補助対象経費合計（税抜）","補助対象経費合計（税込）"))</f>
        <v>補助対象経費合計</v>
      </c>
      <c r="C122" s="936"/>
      <c r="D122" s="937"/>
      <c r="E122" s="586">
        <f>SUM(E121,E111)</f>
        <v>0</v>
      </c>
      <c r="F122" s="336"/>
      <c r="G122" s="336"/>
      <c r="H122" s="336"/>
      <c r="I122" s="336"/>
      <c r="J122" s="336"/>
      <c r="K122" s="336"/>
      <c r="L122" s="362"/>
      <c r="N122" s="363"/>
      <c r="O122" s="363"/>
      <c r="P122" s="363"/>
      <c r="Q122" s="363"/>
      <c r="R122" s="363"/>
      <c r="S122" s="363"/>
      <c r="T122" s="363"/>
      <c r="U122" s="363"/>
    </row>
    <row r="123" spans="1:21" s="333" customFormat="1" ht="18" customHeight="1" x14ac:dyDescent="0.2">
      <c r="A123" s="357"/>
      <c r="C123" s="336"/>
      <c r="D123" s="336"/>
      <c r="E123" s="336"/>
      <c r="F123" s="336"/>
      <c r="G123" s="336"/>
      <c r="H123" s="336"/>
      <c r="I123" s="336"/>
      <c r="J123" s="336"/>
      <c r="K123" s="336"/>
      <c r="L123" s="362"/>
      <c r="N123" s="363"/>
      <c r="O123" s="363"/>
      <c r="P123" s="363"/>
      <c r="Q123" s="363"/>
      <c r="R123" s="363"/>
      <c r="S123" s="363"/>
      <c r="T123" s="363"/>
      <c r="U123" s="363"/>
    </row>
    <row r="124" spans="1:21" s="333" customFormat="1" ht="27" customHeight="1" x14ac:dyDescent="0.2">
      <c r="A124" s="357"/>
      <c r="C124" s="336"/>
      <c r="D124" s="336"/>
      <c r="E124" s="336"/>
      <c r="F124" s="336"/>
      <c r="G124" s="336"/>
      <c r="H124" s="336"/>
      <c r="I124" s="336"/>
      <c r="J124" s="336"/>
      <c r="K124" s="336"/>
      <c r="N124" s="363"/>
      <c r="O124" s="363"/>
      <c r="P124" s="363"/>
      <c r="Q124" s="363"/>
      <c r="R124" s="363"/>
      <c r="S124" s="363"/>
      <c r="T124" s="363"/>
      <c r="U124" s="363"/>
    </row>
    <row r="133" spans="1:22" s="390" customFormat="1" x14ac:dyDescent="0.2">
      <c r="A133" s="335"/>
      <c r="B133" s="81"/>
      <c r="C133" s="199"/>
      <c r="D133" s="199"/>
      <c r="E133" s="199"/>
      <c r="F133" s="199"/>
      <c r="G133" s="199"/>
      <c r="H133" s="199"/>
      <c r="I133" s="199"/>
      <c r="J133" s="199"/>
      <c r="K133" s="199"/>
      <c r="L133" s="81"/>
      <c r="M133" s="333"/>
      <c r="N133" s="367"/>
      <c r="O133" s="367"/>
      <c r="P133" s="367"/>
      <c r="Q133" s="389"/>
      <c r="R133" s="389"/>
      <c r="S133" s="389"/>
      <c r="T133" s="389"/>
      <c r="U133" s="389"/>
      <c r="V133" s="81"/>
    </row>
    <row r="134" spans="1:22" s="390" customFormat="1" x14ac:dyDescent="0.2">
      <c r="A134" s="335"/>
      <c r="B134" s="81"/>
      <c r="C134" s="199"/>
      <c r="D134" s="199"/>
      <c r="E134" s="199"/>
      <c r="F134" s="199"/>
      <c r="G134" s="199"/>
      <c r="H134" s="199"/>
      <c r="I134" s="199"/>
      <c r="J134" s="199"/>
      <c r="K134" s="199"/>
      <c r="L134" s="81"/>
      <c r="M134" s="372"/>
      <c r="N134" s="367"/>
      <c r="O134" s="367"/>
      <c r="P134" s="367"/>
      <c r="Q134" s="389"/>
      <c r="R134" s="389"/>
      <c r="S134" s="389"/>
      <c r="T134" s="389"/>
      <c r="U134" s="389"/>
      <c r="V134" s="81"/>
    </row>
    <row r="145" spans="1:22" s="390" customFormat="1" x14ac:dyDescent="0.2">
      <c r="A145" s="335"/>
      <c r="B145" s="81"/>
      <c r="C145" s="199"/>
      <c r="D145" s="199"/>
      <c r="E145" s="199"/>
      <c r="F145" s="199"/>
      <c r="G145" s="199"/>
      <c r="H145" s="199"/>
      <c r="I145" s="199"/>
      <c r="J145" s="199"/>
      <c r="K145" s="199"/>
      <c r="L145" s="81"/>
      <c r="M145" s="362"/>
      <c r="N145" s="367"/>
      <c r="O145" s="367"/>
      <c r="P145" s="367"/>
      <c r="Q145" s="389"/>
      <c r="R145" s="389"/>
      <c r="S145" s="389"/>
      <c r="T145" s="389"/>
      <c r="U145" s="389"/>
      <c r="V145" s="81"/>
    </row>
    <row r="146" spans="1:22" s="390" customFormat="1" x14ac:dyDescent="0.2">
      <c r="A146" s="335"/>
      <c r="B146" s="81"/>
      <c r="C146" s="199"/>
      <c r="D146" s="199"/>
      <c r="E146" s="199"/>
      <c r="F146" s="199"/>
      <c r="G146" s="199"/>
      <c r="H146" s="199"/>
      <c r="I146" s="199"/>
      <c r="J146" s="199"/>
      <c r="K146" s="199"/>
      <c r="L146" s="81"/>
      <c r="M146" s="362"/>
      <c r="N146" s="367"/>
      <c r="O146" s="367"/>
      <c r="P146" s="367"/>
      <c r="Q146" s="389"/>
      <c r="R146" s="389"/>
      <c r="S146" s="389"/>
      <c r="T146" s="389"/>
      <c r="U146" s="389"/>
      <c r="V146" s="81"/>
    </row>
    <row r="147" spans="1:22" s="390" customFormat="1" x14ac:dyDescent="0.2">
      <c r="A147" s="335"/>
      <c r="B147" s="81"/>
      <c r="C147" s="199"/>
      <c r="D147" s="199"/>
      <c r="E147" s="199"/>
      <c r="F147" s="199"/>
      <c r="G147" s="199"/>
      <c r="H147" s="199"/>
      <c r="I147" s="199"/>
      <c r="J147" s="199"/>
      <c r="K147" s="199"/>
      <c r="L147" s="81"/>
      <c r="M147" s="362"/>
      <c r="N147" s="367"/>
      <c r="O147" s="367"/>
      <c r="P147" s="367"/>
      <c r="Q147" s="389"/>
      <c r="R147" s="389"/>
      <c r="S147" s="389"/>
      <c r="T147" s="389"/>
      <c r="U147" s="389"/>
      <c r="V147" s="81"/>
    </row>
    <row r="148" spans="1:22" s="390" customFormat="1" x14ac:dyDescent="0.2">
      <c r="A148" s="335"/>
      <c r="B148" s="81"/>
      <c r="C148" s="199"/>
      <c r="D148" s="199"/>
      <c r="E148" s="199"/>
      <c r="F148" s="199"/>
      <c r="G148" s="199"/>
      <c r="H148" s="199"/>
      <c r="I148" s="199"/>
      <c r="J148" s="199"/>
      <c r="K148" s="199"/>
      <c r="L148" s="81"/>
      <c r="M148" s="333"/>
      <c r="N148" s="367"/>
      <c r="O148" s="367"/>
      <c r="P148" s="367"/>
      <c r="Q148" s="389"/>
      <c r="R148" s="389"/>
      <c r="S148" s="389"/>
      <c r="T148" s="389"/>
      <c r="U148" s="389"/>
      <c r="V148" s="81"/>
    </row>
    <row r="149" spans="1:22" s="390" customFormat="1" x14ac:dyDescent="0.2">
      <c r="A149" s="335"/>
      <c r="B149" s="81"/>
      <c r="C149" s="199"/>
      <c r="D149" s="199"/>
      <c r="E149" s="199"/>
      <c r="F149" s="199"/>
      <c r="G149" s="199"/>
      <c r="H149" s="199"/>
      <c r="I149" s="199"/>
      <c r="J149" s="199"/>
      <c r="K149" s="199"/>
      <c r="L149" s="81"/>
      <c r="M149" s="372"/>
      <c r="N149" s="367"/>
      <c r="O149" s="367"/>
      <c r="P149" s="367"/>
      <c r="Q149" s="389"/>
      <c r="R149" s="389"/>
      <c r="S149" s="389"/>
      <c r="T149" s="389"/>
      <c r="U149" s="389"/>
      <c r="V149" s="81"/>
    </row>
    <row r="150" spans="1:22" s="390" customFormat="1" x14ac:dyDescent="0.2">
      <c r="A150" s="335"/>
      <c r="B150" s="81"/>
      <c r="C150" s="199"/>
      <c r="D150" s="199"/>
      <c r="E150" s="199"/>
      <c r="F150" s="199"/>
      <c r="G150" s="199"/>
      <c r="H150" s="199"/>
      <c r="I150" s="199"/>
      <c r="J150" s="199"/>
      <c r="K150" s="199"/>
      <c r="L150" s="81"/>
      <c r="M150" s="362"/>
      <c r="N150" s="367"/>
      <c r="O150" s="367"/>
      <c r="P150" s="367"/>
      <c r="Q150" s="389"/>
      <c r="R150" s="389"/>
      <c r="S150" s="389"/>
      <c r="T150" s="389"/>
      <c r="U150" s="389"/>
      <c r="V150" s="81"/>
    </row>
    <row r="151" spans="1:22" s="390" customFormat="1" x14ac:dyDescent="0.2">
      <c r="A151" s="335"/>
      <c r="B151" s="81"/>
      <c r="C151" s="199"/>
      <c r="D151" s="199"/>
      <c r="E151" s="199"/>
      <c r="F151" s="199"/>
      <c r="G151" s="199"/>
      <c r="H151" s="199"/>
      <c r="I151" s="199"/>
      <c r="J151" s="199"/>
      <c r="K151" s="199"/>
      <c r="L151" s="81"/>
      <c r="M151" s="362"/>
      <c r="N151" s="367"/>
      <c r="O151" s="367"/>
      <c r="P151" s="367"/>
      <c r="Q151" s="389"/>
      <c r="R151" s="389"/>
      <c r="S151" s="389"/>
      <c r="T151" s="389"/>
      <c r="U151" s="389"/>
      <c r="V151" s="81"/>
    </row>
    <row r="152" spans="1:22" s="390" customFormat="1" x14ac:dyDescent="0.2">
      <c r="A152" s="335"/>
      <c r="B152" s="81"/>
      <c r="C152" s="199"/>
      <c r="D152" s="199"/>
      <c r="E152" s="199"/>
      <c r="F152" s="199"/>
      <c r="G152" s="199"/>
      <c r="H152" s="199"/>
      <c r="I152" s="199"/>
      <c r="J152" s="199"/>
      <c r="K152" s="199"/>
      <c r="L152" s="81"/>
      <c r="M152" s="362"/>
      <c r="N152" s="367"/>
      <c r="O152" s="367"/>
      <c r="P152" s="367"/>
      <c r="Q152" s="389"/>
      <c r="R152" s="389"/>
      <c r="S152" s="389"/>
      <c r="T152" s="389"/>
      <c r="U152" s="389"/>
      <c r="V152" s="81"/>
    </row>
    <row r="153" spans="1:22" s="390" customFormat="1" x14ac:dyDescent="0.2">
      <c r="A153" s="335"/>
      <c r="B153" s="81"/>
      <c r="C153" s="199"/>
      <c r="D153" s="199"/>
      <c r="E153" s="199"/>
      <c r="F153" s="199"/>
      <c r="G153" s="199"/>
      <c r="H153" s="199"/>
      <c r="I153" s="199"/>
      <c r="J153" s="199"/>
      <c r="K153" s="199"/>
      <c r="L153" s="81"/>
      <c r="M153" s="362"/>
      <c r="N153" s="367"/>
      <c r="O153" s="367"/>
      <c r="P153" s="367"/>
      <c r="Q153" s="389"/>
      <c r="R153" s="389"/>
      <c r="S153" s="389"/>
      <c r="T153" s="389"/>
      <c r="U153" s="389"/>
      <c r="V153" s="81"/>
    </row>
    <row r="154" spans="1:22" s="390" customFormat="1" x14ac:dyDescent="0.2">
      <c r="A154" s="335"/>
      <c r="B154" s="81"/>
      <c r="C154" s="199"/>
      <c r="D154" s="199"/>
      <c r="E154" s="199"/>
      <c r="F154" s="199"/>
      <c r="G154" s="199"/>
      <c r="H154" s="199"/>
      <c r="I154" s="199"/>
      <c r="J154" s="199"/>
      <c r="K154" s="199"/>
      <c r="L154" s="81"/>
      <c r="M154" s="362"/>
      <c r="N154" s="367"/>
      <c r="O154" s="367"/>
      <c r="P154" s="367"/>
      <c r="Q154" s="389"/>
      <c r="R154" s="389"/>
      <c r="S154" s="389"/>
      <c r="T154" s="389"/>
      <c r="U154" s="389"/>
      <c r="V154" s="81"/>
    </row>
    <row r="155" spans="1:22" s="390" customFormat="1" x14ac:dyDescent="0.2">
      <c r="A155" s="335"/>
      <c r="B155" s="81"/>
      <c r="C155" s="199"/>
      <c r="D155" s="199"/>
      <c r="E155" s="199"/>
      <c r="F155" s="199"/>
      <c r="G155" s="199"/>
      <c r="H155" s="199"/>
      <c r="I155" s="199"/>
      <c r="J155" s="199"/>
      <c r="K155" s="199"/>
      <c r="L155" s="81"/>
      <c r="M155" s="362"/>
      <c r="N155" s="367"/>
      <c r="O155" s="367"/>
      <c r="P155" s="367"/>
      <c r="Q155" s="389"/>
      <c r="R155" s="389"/>
      <c r="S155" s="389"/>
      <c r="T155" s="389"/>
      <c r="U155" s="389"/>
      <c r="V155" s="81"/>
    </row>
    <row r="156" spans="1:22" s="390" customFormat="1" x14ac:dyDescent="0.2">
      <c r="A156" s="335"/>
      <c r="B156" s="81"/>
      <c r="C156" s="199"/>
      <c r="D156" s="199"/>
      <c r="E156" s="199"/>
      <c r="F156" s="199"/>
      <c r="G156" s="199"/>
      <c r="H156" s="199"/>
      <c r="I156" s="199"/>
      <c r="J156" s="199"/>
      <c r="K156" s="199"/>
      <c r="L156" s="81"/>
      <c r="M156" s="362"/>
      <c r="N156" s="367"/>
      <c r="O156" s="367"/>
      <c r="P156" s="367"/>
      <c r="Q156" s="389"/>
      <c r="R156" s="389"/>
      <c r="S156" s="389"/>
      <c r="T156" s="389"/>
      <c r="U156" s="389"/>
      <c r="V156" s="81"/>
    </row>
    <row r="157" spans="1:22" s="390" customFormat="1" x14ac:dyDescent="0.2">
      <c r="A157" s="335"/>
      <c r="B157" s="81"/>
      <c r="C157" s="199"/>
      <c r="D157" s="199"/>
      <c r="E157" s="199"/>
      <c r="F157" s="199"/>
      <c r="G157" s="199"/>
      <c r="H157" s="199"/>
      <c r="I157" s="199"/>
      <c r="J157" s="199"/>
      <c r="K157" s="199"/>
      <c r="L157" s="81"/>
      <c r="M157" s="362"/>
      <c r="N157" s="367"/>
      <c r="O157" s="367"/>
      <c r="P157" s="367"/>
      <c r="Q157" s="389"/>
      <c r="R157" s="389"/>
      <c r="S157" s="389"/>
      <c r="T157" s="389"/>
      <c r="U157" s="389"/>
      <c r="V157" s="81"/>
    </row>
    <row r="158" spans="1:22" s="390" customFormat="1" x14ac:dyDescent="0.2">
      <c r="A158" s="335"/>
      <c r="B158" s="81"/>
      <c r="C158" s="199"/>
      <c r="D158" s="199"/>
      <c r="E158" s="199"/>
      <c r="F158" s="199"/>
      <c r="G158" s="199"/>
      <c r="H158" s="199"/>
      <c r="I158" s="199"/>
      <c r="J158" s="199"/>
      <c r="K158" s="199"/>
      <c r="L158" s="81"/>
      <c r="M158" s="362"/>
      <c r="N158" s="367"/>
      <c r="O158" s="367"/>
      <c r="P158" s="367"/>
      <c r="Q158" s="389"/>
      <c r="R158" s="389"/>
      <c r="S158" s="389"/>
      <c r="T158" s="389"/>
      <c r="U158" s="389"/>
      <c r="V158" s="81"/>
    </row>
    <row r="163" spans="1:22" x14ac:dyDescent="0.2">
      <c r="M163" s="333"/>
    </row>
    <row r="164" spans="1:22" x14ac:dyDescent="0.2">
      <c r="M164" s="372"/>
    </row>
    <row r="169" spans="1:22" s="390" customFormat="1" x14ac:dyDescent="0.2">
      <c r="A169" s="335"/>
      <c r="B169" s="81"/>
      <c r="C169" s="199"/>
      <c r="D169" s="199"/>
      <c r="E169" s="199"/>
      <c r="F169" s="199"/>
      <c r="G169" s="199"/>
      <c r="H169" s="199"/>
      <c r="I169" s="199"/>
      <c r="J169" s="199"/>
      <c r="K169" s="199"/>
      <c r="L169" s="81"/>
      <c r="M169" s="362"/>
      <c r="N169" s="367"/>
      <c r="O169" s="367"/>
      <c r="P169" s="367"/>
      <c r="Q169" s="389"/>
      <c r="R169" s="389"/>
      <c r="S169" s="389"/>
      <c r="T169" s="389"/>
      <c r="U169" s="389"/>
      <c r="V169" s="81"/>
    </row>
    <row r="170" spans="1:22" s="390" customFormat="1" x14ac:dyDescent="0.2">
      <c r="A170" s="335"/>
      <c r="B170" s="81"/>
      <c r="C170" s="199"/>
      <c r="D170" s="199"/>
      <c r="E170" s="199"/>
      <c r="F170" s="199"/>
      <c r="G170" s="199"/>
      <c r="H170" s="199"/>
      <c r="I170" s="199"/>
      <c r="J170" s="199"/>
      <c r="K170" s="199"/>
      <c r="L170" s="81"/>
      <c r="M170" s="362"/>
      <c r="N170" s="367"/>
      <c r="O170" s="367"/>
      <c r="P170" s="367"/>
      <c r="Q170" s="389"/>
      <c r="R170" s="389"/>
      <c r="S170" s="389"/>
      <c r="T170" s="389"/>
      <c r="U170" s="389"/>
      <c r="V170" s="81"/>
    </row>
    <row r="178" spans="1:22" x14ac:dyDescent="0.2">
      <c r="M178" s="333"/>
    </row>
    <row r="179" spans="1:22" x14ac:dyDescent="0.2">
      <c r="M179" s="372"/>
    </row>
    <row r="184" spans="1:22" s="390" customFormat="1" x14ac:dyDescent="0.2">
      <c r="A184" s="335"/>
      <c r="B184" s="81"/>
      <c r="C184" s="199"/>
      <c r="D184" s="199"/>
      <c r="E184" s="199"/>
      <c r="F184" s="199"/>
      <c r="G184" s="199"/>
      <c r="H184" s="199"/>
      <c r="I184" s="199"/>
      <c r="J184" s="199"/>
      <c r="K184" s="199"/>
      <c r="L184" s="81"/>
      <c r="M184" s="362"/>
      <c r="N184" s="367"/>
      <c r="O184" s="367"/>
      <c r="P184" s="367"/>
      <c r="Q184" s="389"/>
      <c r="R184" s="389"/>
      <c r="S184" s="389"/>
      <c r="T184" s="389"/>
      <c r="U184" s="389"/>
      <c r="V184" s="81"/>
    </row>
    <row r="185" spans="1:22" s="390" customFormat="1" x14ac:dyDescent="0.2">
      <c r="A185" s="335"/>
      <c r="B185" s="81"/>
      <c r="C185" s="199"/>
      <c r="D185" s="199"/>
      <c r="E185" s="199"/>
      <c r="F185" s="199"/>
      <c r="G185" s="199"/>
      <c r="H185" s="199"/>
      <c r="I185" s="199"/>
      <c r="J185" s="199"/>
      <c r="K185" s="199"/>
      <c r="L185" s="81"/>
      <c r="M185" s="362"/>
      <c r="N185" s="367"/>
      <c r="O185" s="367"/>
      <c r="P185" s="367"/>
      <c r="Q185" s="389"/>
      <c r="R185" s="389"/>
      <c r="S185" s="389"/>
      <c r="T185" s="389"/>
      <c r="U185" s="389"/>
      <c r="V185" s="81"/>
    </row>
    <row r="193" spans="1:22" x14ac:dyDescent="0.2">
      <c r="M193" s="333"/>
    </row>
    <row r="194" spans="1:22" x14ac:dyDescent="0.2">
      <c r="M194" s="372"/>
    </row>
    <row r="199" spans="1:22" s="390" customFormat="1" x14ac:dyDescent="0.2">
      <c r="A199" s="335"/>
      <c r="B199" s="81"/>
      <c r="C199" s="199"/>
      <c r="D199" s="199"/>
      <c r="E199" s="199"/>
      <c r="F199" s="199"/>
      <c r="G199" s="199"/>
      <c r="H199" s="199"/>
      <c r="I199" s="199"/>
      <c r="J199" s="199"/>
      <c r="K199" s="199"/>
      <c r="L199" s="81"/>
      <c r="M199" s="362"/>
      <c r="N199" s="367"/>
      <c r="O199" s="367"/>
      <c r="P199" s="367"/>
      <c r="Q199" s="389"/>
      <c r="R199" s="389"/>
      <c r="S199" s="389"/>
      <c r="T199" s="389"/>
      <c r="U199" s="389"/>
      <c r="V199" s="81"/>
    </row>
    <row r="200" spans="1:22" s="390" customFormat="1" x14ac:dyDescent="0.2">
      <c r="A200" s="335"/>
      <c r="B200" s="81"/>
      <c r="C200" s="199"/>
      <c r="D200" s="199"/>
      <c r="E200" s="199"/>
      <c r="F200" s="199"/>
      <c r="G200" s="199"/>
      <c r="H200" s="199"/>
      <c r="I200" s="199"/>
      <c r="J200" s="199"/>
      <c r="K200" s="199"/>
      <c r="L200" s="81"/>
      <c r="M200" s="362"/>
      <c r="N200" s="367"/>
      <c r="O200" s="367"/>
      <c r="P200" s="367"/>
      <c r="Q200" s="389"/>
      <c r="R200" s="389"/>
      <c r="S200" s="389"/>
      <c r="T200" s="389"/>
      <c r="U200" s="389"/>
      <c r="V200" s="81"/>
    </row>
    <row r="208" spans="1:22" x14ac:dyDescent="0.2">
      <c r="M208" s="333"/>
    </row>
    <row r="209" spans="1:22" x14ac:dyDescent="0.2">
      <c r="M209" s="372"/>
    </row>
    <row r="214" spans="1:22" s="390" customFormat="1" x14ac:dyDescent="0.2">
      <c r="A214" s="335"/>
      <c r="B214" s="81"/>
      <c r="C214" s="199"/>
      <c r="D214" s="199"/>
      <c r="E214" s="199"/>
      <c r="F214" s="199"/>
      <c r="G214" s="199"/>
      <c r="H214" s="199"/>
      <c r="I214" s="199"/>
      <c r="J214" s="199"/>
      <c r="K214" s="199"/>
      <c r="L214" s="81"/>
      <c r="M214" s="362"/>
      <c r="N214" s="367"/>
      <c r="O214" s="367"/>
      <c r="P214" s="367"/>
      <c r="Q214" s="389"/>
      <c r="R214" s="389"/>
      <c r="S214" s="389"/>
      <c r="T214" s="389"/>
      <c r="U214" s="389"/>
      <c r="V214" s="81"/>
    </row>
    <row r="215" spans="1:22" s="390" customFormat="1" x14ac:dyDescent="0.2">
      <c r="A215" s="335"/>
      <c r="B215" s="81"/>
      <c r="C215" s="199"/>
      <c r="D215" s="199"/>
      <c r="E215" s="199"/>
      <c r="F215" s="199"/>
      <c r="G215" s="199"/>
      <c r="H215" s="199"/>
      <c r="I215" s="199"/>
      <c r="J215" s="199"/>
      <c r="K215" s="199"/>
      <c r="L215" s="81"/>
      <c r="M215" s="362"/>
      <c r="N215" s="367"/>
      <c r="O215" s="367"/>
      <c r="P215" s="367"/>
      <c r="Q215" s="389"/>
      <c r="R215" s="389"/>
      <c r="S215" s="389"/>
      <c r="T215" s="389"/>
      <c r="U215" s="389"/>
      <c r="V215" s="81"/>
    </row>
    <row r="223" spans="1:22" x14ac:dyDescent="0.2">
      <c r="M223" s="333"/>
    </row>
    <row r="224" spans="1:22" x14ac:dyDescent="0.2">
      <c r="M224" s="372"/>
    </row>
    <row r="229" spans="1:22" s="390" customFormat="1" x14ac:dyDescent="0.2">
      <c r="A229" s="335"/>
      <c r="B229" s="81"/>
      <c r="C229" s="199"/>
      <c r="D229" s="199"/>
      <c r="E229" s="199"/>
      <c r="F229" s="199"/>
      <c r="G229" s="199"/>
      <c r="H229" s="199"/>
      <c r="I229" s="199"/>
      <c r="J229" s="199"/>
      <c r="K229" s="199"/>
      <c r="L229" s="81"/>
      <c r="M229" s="362"/>
      <c r="N229" s="367"/>
      <c r="O229" s="367"/>
      <c r="P229" s="367"/>
      <c r="Q229" s="389"/>
      <c r="R229" s="389"/>
      <c r="S229" s="389"/>
      <c r="T229" s="389"/>
      <c r="U229" s="389"/>
      <c r="V229" s="81"/>
    </row>
    <row r="230" spans="1:22" s="390" customFormat="1" x14ac:dyDescent="0.2">
      <c r="A230" s="335"/>
      <c r="B230" s="81"/>
      <c r="C230" s="199"/>
      <c r="D230" s="199"/>
      <c r="E230" s="199"/>
      <c r="F230" s="199"/>
      <c r="G230" s="199"/>
      <c r="H230" s="199"/>
      <c r="I230" s="199"/>
      <c r="J230" s="199"/>
      <c r="K230" s="199"/>
      <c r="L230" s="81"/>
      <c r="M230" s="362"/>
      <c r="N230" s="367"/>
      <c r="O230" s="367"/>
      <c r="P230" s="367"/>
      <c r="Q230" s="389"/>
      <c r="R230" s="389"/>
      <c r="S230" s="389"/>
      <c r="T230" s="389"/>
      <c r="U230" s="389"/>
      <c r="V230" s="81"/>
    </row>
    <row r="238" spans="1:22" x14ac:dyDescent="0.2">
      <c r="M238" s="333"/>
    </row>
    <row r="239" spans="1:22" x14ac:dyDescent="0.2">
      <c r="M239" s="372"/>
    </row>
    <row r="244" spans="1:22" s="390" customFormat="1" x14ac:dyDescent="0.2">
      <c r="A244" s="335"/>
      <c r="B244" s="81"/>
      <c r="C244" s="199"/>
      <c r="D244" s="199"/>
      <c r="E244" s="199"/>
      <c r="F244" s="199"/>
      <c r="G244" s="199"/>
      <c r="H244" s="199"/>
      <c r="I244" s="199"/>
      <c r="J244" s="199"/>
      <c r="K244" s="199"/>
      <c r="L244" s="81"/>
      <c r="M244" s="362"/>
      <c r="N244" s="367"/>
      <c r="O244" s="367"/>
      <c r="P244" s="367"/>
      <c r="Q244" s="389"/>
      <c r="R244" s="389"/>
      <c r="S244" s="389"/>
      <c r="T244" s="389"/>
      <c r="U244" s="389"/>
      <c r="V244" s="81"/>
    </row>
    <row r="245" spans="1:22" s="390" customFormat="1" x14ac:dyDescent="0.2">
      <c r="A245" s="335"/>
      <c r="B245" s="81"/>
      <c r="C245" s="199"/>
      <c r="D245" s="199"/>
      <c r="E245" s="199"/>
      <c r="F245" s="199"/>
      <c r="G245" s="199"/>
      <c r="H245" s="199"/>
      <c r="I245" s="199"/>
      <c r="J245" s="199"/>
      <c r="K245" s="199"/>
      <c r="L245" s="81"/>
      <c r="M245" s="362"/>
      <c r="N245" s="367"/>
      <c r="O245" s="367"/>
      <c r="P245" s="367"/>
      <c r="Q245" s="389"/>
      <c r="R245" s="389"/>
      <c r="S245" s="389"/>
      <c r="T245" s="389"/>
      <c r="U245" s="389"/>
      <c r="V245" s="81"/>
    </row>
    <row r="253" spans="1:22" x14ac:dyDescent="0.2">
      <c r="M253" s="333"/>
    </row>
    <row r="254" spans="1:22" x14ac:dyDescent="0.2">
      <c r="M254" s="372"/>
    </row>
    <row r="259" spans="1:22" s="390" customFormat="1" x14ac:dyDescent="0.2">
      <c r="A259" s="335"/>
      <c r="B259" s="81"/>
      <c r="C259" s="199"/>
      <c r="D259" s="199"/>
      <c r="E259" s="199"/>
      <c r="F259" s="199"/>
      <c r="G259" s="199"/>
      <c r="H259" s="199"/>
      <c r="I259" s="199"/>
      <c r="J259" s="199"/>
      <c r="K259" s="199"/>
      <c r="L259" s="81"/>
      <c r="M259" s="362"/>
      <c r="N259" s="367"/>
      <c r="O259" s="367"/>
      <c r="P259" s="367"/>
      <c r="Q259" s="389"/>
      <c r="R259" s="389"/>
      <c r="S259" s="389"/>
      <c r="T259" s="389"/>
      <c r="U259" s="389"/>
      <c r="V259" s="81"/>
    </row>
    <row r="260" spans="1:22" s="390" customFormat="1" x14ac:dyDescent="0.2">
      <c r="A260" s="335"/>
      <c r="B260" s="81"/>
      <c r="C260" s="199"/>
      <c r="D260" s="199"/>
      <c r="E260" s="199"/>
      <c r="F260" s="199"/>
      <c r="G260" s="199"/>
      <c r="H260" s="199"/>
      <c r="I260" s="199"/>
      <c r="J260" s="199"/>
      <c r="K260" s="199"/>
      <c r="L260" s="81"/>
      <c r="M260" s="362"/>
      <c r="N260" s="367"/>
      <c r="O260" s="367"/>
      <c r="P260" s="367"/>
      <c r="Q260" s="389"/>
      <c r="R260" s="389"/>
      <c r="S260" s="389"/>
      <c r="T260" s="389"/>
      <c r="U260" s="389"/>
      <c r="V260" s="81"/>
    </row>
    <row r="268" spans="1:22" x14ac:dyDescent="0.2">
      <c r="M268" s="333"/>
    </row>
    <row r="269" spans="1:22" x14ac:dyDescent="0.2">
      <c r="M269" s="372"/>
    </row>
    <row r="274" spans="1:22" s="390" customFormat="1" x14ac:dyDescent="0.2">
      <c r="A274" s="335"/>
      <c r="B274" s="81"/>
      <c r="C274" s="199"/>
      <c r="D274" s="199"/>
      <c r="E274" s="199"/>
      <c r="F274" s="199"/>
      <c r="G274" s="199"/>
      <c r="H274" s="199"/>
      <c r="I274" s="199"/>
      <c r="J274" s="199"/>
      <c r="K274" s="199"/>
      <c r="L274" s="81"/>
      <c r="M274" s="362"/>
      <c r="N274" s="367"/>
      <c r="O274" s="367"/>
      <c r="P274" s="367"/>
      <c r="Q274" s="389"/>
      <c r="R274" s="389"/>
      <c r="S274" s="389"/>
      <c r="T274" s="389"/>
      <c r="U274" s="389"/>
      <c r="V274" s="81"/>
    </row>
    <row r="275" spans="1:22" s="390" customFormat="1" x14ac:dyDescent="0.2">
      <c r="A275" s="335"/>
      <c r="B275" s="81"/>
      <c r="C275" s="199"/>
      <c r="D275" s="199"/>
      <c r="E275" s="199"/>
      <c r="F275" s="199"/>
      <c r="G275" s="199"/>
      <c r="H275" s="199"/>
      <c r="I275" s="199"/>
      <c r="J275" s="199"/>
      <c r="K275" s="199"/>
      <c r="L275" s="81"/>
      <c r="M275" s="362"/>
      <c r="N275" s="367"/>
      <c r="O275" s="367"/>
      <c r="P275" s="367"/>
      <c r="Q275" s="389"/>
      <c r="R275" s="389"/>
      <c r="S275" s="389"/>
      <c r="T275" s="389"/>
      <c r="U275" s="389"/>
      <c r="V275" s="81"/>
    </row>
    <row r="283" spans="1:22" x14ac:dyDescent="0.2">
      <c r="M283" s="333"/>
    </row>
    <row r="284" spans="1:22" x14ac:dyDescent="0.2">
      <c r="M284" s="372"/>
    </row>
    <row r="289" spans="1:22" s="390" customFormat="1" x14ac:dyDescent="0.2">
      <c r="A289" s="335"/>
      <c r="B289" s="81"/>
      <c r="C289" s="199"/>
      <c r="D289" s="199"/>
      <c r="E289" s="199"/>
      <c r="F289" s="199"/>
      <c r="G289" s="199"/>
      <c r="H289" s="199"/>
      <c r="I289" s="199"/>
      <c r="J289" s="199"/>
      <c r="K289" s="199"/>
      <c r="L289" s="81"/>
      <c r="M289" s="362"/>
      <c r="N289" s="367"/>
      <c r="O289" s="367"/>
      <c r="P289" s="367"/>
      <c r="Q289" s="389"/>
      <c r="R289" s="389"/>
      <c r="S289" s="389"/>
      <c r="T289" s="389"/>
      <c r="U289" s="389"/>
      <c r="V289" s="81"/>
    </row>
    <row r="290" spans="1:22" s="390" customFormat="1" x14ac:dyDescent="0.2">
      <c r="A290" s="335"/>
      <c r="B290" s="81"/>
      <c r="C290" s="199"/>
      <c r="D290" s="199"/>
      <c r="E290" s="199"/>
      <c r="F290" s="199"/>
      <c r="G290" s="199"/>
      <c r="H290" s="199"/>
      <c r="I290" s="199"/>
      <c r="J290" s="199"/>
      <c r="K290" s="199"/>
      <c r="L290" s="81"/>
      <c r="M290" s="362"/>
      <c r="N290" s="367"/>
      <c r="O290" s="367"/>
      <c r="P290" s="367"/>
      <c r="Q290" s="389"/>
      <c r="R290" s="389"/>
      <c r="S290" s="389"/>
      <c r="T290" s="389"/>
      <c r="U290" s="389"/>
      <c r="V290" s="81"/>
    </row>
    <row r="298" spans="1:22" x14ac:dyDescent="0.2">
      <c r="M298" s="333"/>
    </row>
    <row r="299" spans="1:22" x14ac:dyDescent="0.2">
      <c r="M299" s="372"/>
    </row>
    <row r="304" spans="1:22" s="390" customFormat="1" x14ac:dyDescent="0.2">
      <c r="A304" s="335"/>
      <c r="B304" s="81"/>
      <c r="C304" s="199"/>
      <c r="D304" s="199"/>
      <c r="E304" s="199"/>
      <c r="F304" s="199"/>
      <c r="G304" s="199"/>
      <c r="H304" s="199"/>
      <c r="I304" s="199"/>
      <c r="J304" s="199"/>
      <c r="K304" s="199"/>
      <c r="L304" s="81"/>
      <c r="M304" s="362"/>
      <c r="N304" s="367"/>
      <c r="O304" s="367"/>
      <c r="P304" s="367"/>
      <c r="Q304" s="389"/>
      <c r="R304" s="389"/>
      <c r="S304" s="389"/>
      <c r="T304" s="389"/>
      <c r="U304" s="389"/>
      <c r="V304" s="81"/>
    </row>
    <row r="305" spans="1:22" s="390" customFormat="1" x14ac:dyDescent="0.2">
      <c r="A305" s="335"/>
      <c r="B305" s="81"/>
      <c r="C305" s="199"/>
      <c r="D305" s="199"/>
      <c r="E305" s="199"/>
      <c r="F305" s="199"/>
      <c r="G305" s="199"/>
      <c r="H305" s="199"/>
      <c r="I305" s="199"/>
      <c r="J305" s="199"/>
      <c r="K305" s="199"/>
      <c r="L305" s="81"/>
      <c r="M305" s="362"/>
      <c r="N305" s="367"/>
      <c r="O305" s="367"/>
      <c r="P305" s="367"/>
      <c r="Q305" s="389"/>
      <c r="R305" s="389"/>
      <c r="S305" s="389"/>
      <c r="T305" s="389"/>
      <c r="U305" s="389"/>
      <c r="V305" s="81"/>
    </row>
    <row r="313" spans="1:22" x14ac:dyDescent="0.2">
      <c r="M313" s="333"/>
    </row>
    <row r="314" spans="1:22" x14ac:dyDescent="0.2">
      <c r="M314" s="372"/>
    </row>
    <row r="319" spans="1:22" s="390" customFormat="1" x14ac:dyDescent="0.2">
      <c r="A319" s="335"/>
      <c r="B319" s="81"/>
      <c r="C319" s="199"/>
      <c r="D319" s="199"/>
      <c r="E319" s="199"/>
      <c r="F319" s="199"/>
      <c r="G319" s="199"/>
      <c r="H319" s="199"/>
      <c r="I319" s="199"/>
      <c r="J319" s="199"/>
      <c r="K319" s="199"/>
      <c r="L319" s="81"/>
      <c r="M319" s="362"/>
      <c r="N319" s="367"/>
      <c r="O319" s="367"/>
      <c r="P319" s="367"/>
      <c r="Q319" s="389"/>
      <c r="R319" s="389"/>
      <c r="S319" s="389"/>
      <c r="T319" s="389"/>
      <c r="U319" s="389"/>
      <c r="V319" s="81"/>
    </row>
    <row r="320" spans="1:22" s="390" customFormat="1" x14ac:dyDescent="0.2">
      <c r="A320" s="335"/>
      <c r="B320" s="81"/>
      <c r="C320" s="199"/>
      <c r="D320" s="199"/>
      <c r="E320" s="199"/>
      <c r="F320" s="199"/>
      <c r="G320" s="199"/>
      <c r="H320" s="199"/>
      <c r="I320" s="199"/>
      <c r="J320" s="199"/>
      <c r="K320" s="199"/>
      <c r="L320" s="81"/>
      <c r="M320" s="362"/>
      <c r="N320" s="367"/>
      <c r="O320" s="367"/>
      <c r="P320" s="367"/>
      <c r="Q320" s="389"/>
      <c r="R320" s="389"/>
      <c r="S320" s="389"/>
      <c r="T320" s="389"/>
      <c r="U320" s="389"/>
      <c r="V320" s="81"/>
    </row>
    <row r="328" spans="1:22" x14ac:dyDescent="0.2">
      <c r="M328" s="333"/>
    </row>
    <row r="329" spans="1:22" x14ac:dyDescent="0.2">
      <c r="M329" s="372"/>
    </row>
    <row r="334" spans="1:22" s="390" customFormat="1" x14ac:dyDescent="0.2">
      <c r="A334" s="335"/>
      <c r="B334" s="81"/>
      <c r="C334" s="199"/>
      <c r="D334" s="199"/>
      <c r="E334" s="199"/>
      <c r="F334" s="199"/>
      <c r="G334" s="199"/>
      <c r="H334" s="199"/>
      <c r="I334" s="199"/>
      <c r="J334" s="199"/>
      <c r="K334" s="199"/>
      <c r="L334" s="81"/>
      <c r="M334" s="362"/>
      <c r="N334" s="367"/>
      <c r="O334" s="367"/>
      <c r="P334" s="367"/>
      <c r="Q334" s="389"/>
      <c r="R334" s="389"/>
      <c r="S334" s="389"/>
      <c r="T334" s="389"/>
      <c r="U334" s="389"/>
      <c r="V334" s="81"/>
    </row>
    <row r="335" spans="1:22" s="390" customFormat="1" x14ac:dyDescent="0.2">
      <c r="A335" s="335"/>
      <c r="B335" s="81"/>
      <c r="C335" s="199"/>
      <c r="D335" s="199"/>
      <c r="E335" s="199"/>
      <c r="F335" s="199"/>
      <c r="G335" s="199"/>
      <c r="H335" s="199"/>
      <c r="I335" s="199"/>
      <c r="J335" s="199"/>
      <c r="K335" s="199"/>
      <c r="L335" s="81"/>
      <c r="M335" s="362"/>
      <c r="N335" s="367"/>
      <c r="O335" s="367"/>
      <c r="P335" s="367"/>
      <c r="Q335" s="389"/>
      <c r="R335" s="389"/>
      <c r="S335" s="389"/>
      <c r="T335" s="389"/>
      <c r="U335" s="389"/>
      <c r="V335" s="81"/>
    </row>
    <row r="343" spans="1:22" x14ac:dyDescent="0.2">
      <c r="M343" s="333"/>
    </row>
    <row r="344" spans="1:22" x14ac:dyDescent="0.2">
      <c r="M344" s="372"/>
    </row>
    <row r="349" spans="1:22" s="390" customFormat="1" x14ac:dyDescent="0.2">
      <c r="A349" s="335"/>
      <c r="B349" s="81"/>
      <c r="C349" s="199"/>
      <c r="D349" s="199"/>
      <c r="E349" s="199"/>
      <c r="F349" s="199"/>
      <c r="G349" s="199"/>
      <c r="H349" s="199"/>
      <c r="I349" s="199"/>
      <c r="J349" s="199"/>
      <c r="K349" s="199"/>
      <c r="L349" s="81"/>
      <c r="M349" s="362"/>
      <c r="N349" s="367"/>
      <c r="O349" s="367"/>
      <c r="P349" s="367"/>
      <c r="Q349" s="389"/>
      <c r="R349" s="389"/>
      <c r="S349" s="389"/>
      <c r="T349" s="389"/>
      <c r="U349" s="389"/>
      <c r="V349" s="81"/>
    </row>
    <row r="350" spans="1:22" s="390" customFormat="1" x14ac:dyDescent="0.2">
      <c r="A350" s="335"/>
      <c r="B350" s="81"/>
      <c r="C350" s="199"/>
      <c r="D350" s="199"/>
      <c r="E350" s="199"/>
      <c r="F350" s="199"/>
      <c r="G350" s="199"/>
      <c r="H350" s="199"/>
      <c r="I350" s="199"/>
      <c r="J350" s="199"/>
      <c r="K350" s="199"/>
      <c r="L350" s="81"/>
      <c r="M350" s="362"/>
      <c r="N350" s="367"/>
      <c r="O350" s="367"/>
      <c r="P350" s="367"/>
      <c r="Q350" s="389"/>
      <c r="R350" s="389"/>
      <c r="S350" s="389"/>
      <c r="T350" s="389"/>
      <c r="U350" s="389"/>
      <c r="V350" s="81"/>
    </row>
    <row r="358" spans="1:22" x14ac:dyDescent="0.2">
      <c r="M358" s="333"/>
    </row>
    <row r="359" spans="1:22" x14ac:dyDescent="0.2">
      <c r="M359" s="372"/>
    </row>
    <row r="364" spans="1:22" s="390" customFormat="1" x14ac:dyDescent="0.2">
      <c r="A364" s="335"/>
      <c r="B364" s="81"/>
      <c r="C364" s="199"/>
      <c r="D364" s="199"/>
      <c r="E364" s="199"/>
      <c r="F364" s="199"/>
      <c r="G364" s="199"/>
      <c r="H364" s="199"/>
      <c r="I364" s="199"/>
      <c r="J364" s="199"/>
      <c r="K364" s="199"/>
      <c r="L364" s="81"/>
      <c r="M364" s="362"/>
      <c r="N364" s="367"/>
      <c r="O364" s="367"/>
      <c r="P364" s="367"/>
      <c r="Q364" s="389"/>
      <c r="R364" s="389"/>
      <c r="S364" s="389"/>
      <c r="T364" s="389"/>
      <c r="U364" s="389"/>
      <c r="V364" s="81"/>
    </row>
    <row r="365" spans="1:22" s="390" customFormat="1" x14ac:dyDescent="0.2">
      <c r="A365" s="335"/>
      <c r="B365" s="81"/>
      <c r="C365" s="199"/>
      <c r="D365" s="199"/>
      <c r="E365" s="199"/>
      <c r="F365" s="199"/>
      <c r="G365" s="199"/>
      <c r="H365" s="199"/>
      <c r="I365" s="199"/>
      <c r="J365" s="199"/>
      <c r="K365" s="199"/>
      <c r="L365" s="81"/>
      <c r="M365" s="362"/>
      <c r="N365" s="367"/>
      <c r="O365" s="367"/>
      <c r="P365" s="367"/>
      <c r="Q365" s="389"/>
      <c r="R365" s="389"/>
      <c r="S365" s="389"/>
      <c r="T365" s="389"/>
      <c r="U365" s="389"/>
      <c r="V365" s="81"/>
    </row>
    <row r="373" spans="1:22" x14ac:dyDescent="0.2">
      <c r="M373" s="333"/>
    </row>
    <row r="374" spans="1:22" x14ac:dyDescent="0.2">
      <c r="M374" s="372"/>
    </row>
    <row r="379" spans="1:22" s="390" customFormat="1" x14ac:dyDescent="0.2">
      <c r="A379" s="335"/>
      <c r="B379" s="81"/>
      <c r="C379" s="199"/>
      <c r="D379" s="199"/>
      <c r="E379" s="199"/>
      <c r="F379" s="199"/>
      <c r="G379" s="199"/>
      <c r="H379" s="199"/>
      <c r="I379" s="199"/>
      <c r="J379" s="199"/>
      <c r="K379" s="199"/>
      <c r="L379" s="81"/>
      <c r="M379" s="362"/>
      <c r="N379" s="367"/>
      <c r="O379" s="367"/>
      <c r="P379" s="367"/>
      <c r="Q379" s="389"/>
      <c r="R379" s="389"/>
      <c r="S379" s="389"/>
      <c r="T379" s="389"/>
      <c r="U379" s="389"/>
      <c r="V379" s="81"/>
    </row>
    <row r="380" spans="1:22" s="390" customFormat="1" x14ac:dyDescent="0.2">
      <c r="A380" s="335"/>
      <c r="B380" s="81"/>
      <c r="C380" s="199"/>
      <c r="D380" s="199"/>
      <c r="E380" s="199"/>
      <c r="F380" s="199"/>
      <c r="G380" s="199"/>
      <c r="H380" s="199"/>
      <c r="I380" s="199"/>
      <c r="J380" s="199"/>
      <c r="K380" s="199"/>
      <c r="L380" s="81"/>
      <c r="M380" s="362"/>
      <c r="N380" s="367"/>
      <c r="O380" s="367"/>
      <c r="P380" s="367"/>
      <c r="Q380" s="389"/>
      <c r="R380" s="389"/>
      <c r="S380" s="389"/>
      <c r="T380" s="389"/>
      <c r="U380" s="389"/>
      <c r="V380" s="81"/>
    </row>
    <row r="388" spans="1:22" x14ac:dyDescent="0.2">
      <c r="M388" s="333"/>
    </row>
    <row r="389" spans="1:22" x14ac:dyDescent="0.2">
      <c r="M389" s="372"/>
    </row>
    <row r="394" spans="1:22" s="390" customFormat="1" x14ac:dyDescent="0.2">
      <c r="A394" s="335"/>
      <c r="B394" s="81"/>
      <c r="C394" s="199"/>
      <c r="D394" s="199"/>
      <c r="E394" s="199"/>
      <c r="F394" s="199"/>
      <c r="G394" s="199"/>
      <c r="H394" s="199"/>
      <c r="I394" s="199"/>
      <c r="J394" s="199"/>
      <c r="K394" s="199"/>
      <c r="L394" s="81"/>
      <c r="M394" s="362"/>
      <c r="N394" s="367"/>
      <c r="O394" s="367"/>
      <c r="P394" s="367"/>
      <c r="Q394" s="389"/>
      <c r="R394" s="389"/>
      <c r="S394" s="389"/>
      <c r="T394" s="389"/>
      <c r="U394" s="389"/>
      <c r="V394" s="81"/>
    </row>
    <row r="395" spans="1:22" s="390" customFormat="1" x14ac:dyDescent="0.2">
      <c r="A395" s="335"/>
      <c r="B395" s="81"/>
      <c r="C395" s="199"/>
      <c r="D395" s="199"/>
      <c r="E395" s="199"/>
      <c r="F395" s="199"/>
      <c r="G395" s="199"/>
      <c r="H395" s="199"/>
      <c r="I395" s="199"/>
      <c r="J395" s="199"/>
      <c r="K395" s="199"/>
      <c r="L395" s="81"/>
      <c r="M395" s="362"/>
      <c r="N395" s="367"/>
      <c r="O395" s="367"/>
      <c r="P395" s="367"/>
      <c r="Q395" s="389"/>
      <c r="R395" s="389"/>
      <c r="S395" s="389"/>
      <c r="T395" s="389"/>
      <c r="U395" s="389"/>
      <c r="V395" s="81"/>
    </row>
    <row r="404" spans="1:22" x14ac:dyDescent="0.2">
      <c r="M404" s="333"/>
    </row>
    <row r="409" spans="1:22" s="390" customFormat="1" x14ac:dyDescent="0.2">
      <c r="A409" s="335"/>
      <c r="B409" s="81"/>
      <c r="C409" s="199"/>
      <c r="D409" s="199"/>
      <c r="E409" s="199"/>
      <c r="F409" s="199"/>
      <c r="G409" s="199"/>
      <c r="H409" s="199"/>
      <c r="I409" s="199"/>
      <c r="J409" s="199"/>
      <c r="K409" s="199"/>
      <c r="L409" s="81"/>
      <c r="M409" s="362"/>
      <c r="N409" s="367"/>
      <c r="O409" s="367"/>
      <c r="P409" s="367"/>
      <c r="Q409" s="389"/>
      <c r="R409" s="389"/>
      <c r="S409" s="389"/>
      <c r="T409" s="389"/>
      <c r="U409" s="389"/>
      <c r="V409" s="81"/>
    </row>
    <row r="410" spans="1:22" s="390" customFormat="1" x14ac:dyDescent="0.2">
      <c r="A410" s="335"/>
      <c r="B410" s="81"/>
      <c r="C410" s="199"/>
      <c r="D410" s="199"/>
      <c r="E410" s="199"/>
      <c r="F410" s="199"/>
      <c r="G410" s="199"/>
      <c r="H410" s="199"/>
      <c r="I410" s="199"/>
      <c r="J410" s="199"/>
      <c r="K410" s="199"/>
      <c r="L410" s="81"/>
      <c r="M410" s="362"/>
      <c r="N410" s="367"/>
      <c r="O410" s="367"/>
      <c r="P410" s="367"/>
      <c r="Q410" s="389"/>
      <c r="R410" s="389"/>
      <c r="S410" s="389"/>
      <c r="T410" s="389"/>
      <c r="U410" s="389"/>
      <c r="V410" s="81"/>
    </row>
    <row r="425" spans="1:22" s="390" customFormat="1" x14ac:dyDescent="0.2">
      <c r="A425" s="335"/>
      <c r="B425" s="81"/>
      <c r="C425" s="199"/>
      <c r="D425" s="199"/>
      <c r="E425" s="199"/>
      <c r="F425" s="199"/>
      <c r="G425" s="199"/>
      <c r="H425" s="199"/>
      <c r="I425" s="199"/>
      <c r="J425" s="199"/>
      <c r="K425" s="199"/>
      <c r="L425" s="81"/>
      <c r="M425" s="362"/>
      <c r="N425" s="367"/>
      <c r="O425" s="367"/>
      <c r="P425" s="367"/>
      <c r="Q425" s="389"/>
      <c r="R425" s="389"/>
      <c r="S425" s="389"/>
      <c r="T425" s="389"/>
      <c r="U425" s="389"/>
      <c r="V425" s="81"/>
    </row>
  </sheetData>
  <sheetProtection algorithmName="SHA-512" hashValue="d7XQ6Ww4hHRo9omyDPdtfkDk674I7vqoib51FkTYiMRvqbfwaDaWC67hvCBFfpY070xUKrmGITur9TkMWr77iA==" saltValue="fOzONMnRWxuE09vEmovCqA==" spinCount="100000" sheet="1" insertColumns="0" insertRows="0" deleteColumns="0" deleteRows="0"/>
  <mergeCells count="179">
    <mergeCell ref="G58:J58"/>
    <mergeCell ref="G53:J53"/>
    <mergeCell ref="G54:J54"/>
    <mergeCell ref="G55:J55"/>
    <mergeCell ref="G56:J56"/>
    <mergeCell ref="G57:J57"/>
    <mergeCell ref="H23:H24"/>
    <mergeCell ref="H25:H26"/>
    <mergeCell ref="H27:H28"/>
    <mergeCell ref="H29:H30"/>
    <mergeCell ref="B14:B15"/>
    <mergeCell ref="C21:C22"/>
    <mergeCell ref="D21:D22"/>
    <mergeCell ref="E21:E22"/>
    <mergeCell ref="F21:F22"/>
    <mergeCell ref="G21:G22"/>
    <mergeCell ref="D25:D26"/>
    <mergeCell ref="E25:E26"/>
    <mergeCell ref="F25:F26"/>
    <mergeCell ref="G25:G26"/>
    <mergeCell ref="E14:H14"/>
    <mergeCell ref="B98:B99"/>
    <mergeCell ref="K98:K99"/>
    <mergeCell ref="M98:M106"/>
    <mergeCell ref="B100:B101"/>
    <mergeCell ref="C100:D101"/>
    <mergeCell ref="E100:F101"/>
    <mergeCell ref="H100:K101"/>
    <mergeCell ref="C102:D102"/>
    <mergeCell ref="E102:F102"/>
    <mergeCell ref="H102:K102"/>
    <mergeCell ref="C103:D103"/>
    <mergeCell ref="E103:F103"/>
    <mergeCell ref="H103:K103"/>
    <mergeCell ref="C104:D104"/>
    <mergeCell ref="E104:F104"/>
    <mergeCell ref="H104:K104"/>
    <mergeCell ref="C121:D121"/>
    <mergeCell ref="B122:D122"/>
    <mergeCell ref="B109:B110"/>
    <mergeCell ref="C109:D110"/>
    <mergeCell ref="M109:M110"/>
    <mergeCell ref="C111:D111"/>
    <mergeCell ref="C119:D119"/>
    <mergeCell ref="C120:D120"/>
    <mergeCell ref="C105:D105"/>
    <mergeCell ref="E105:F105"/>
    <mergeCell ref="H105:K105"/>
    <mergeCell ref="C106:D106"/>
    <mergeCell ref="E106:F106"/>
    <mergeCell ref="H106:K106"/>
    <mergeCell ref="M91:M96"/>
    <mergeCell ref="B93:B94"/>
    <mergeCell ref="D93:F94"/>
    <mergeCell ref="G93:G94"/>
    <mergeCell ref="I93:K94"/>
    <mergeCell ref="D95:F95"/>
    <mergeCell ref="I95:K95"/>
    <mergeCell ref="D96:F96"/>
    <mergeCell ref="I96:K96"/>
    <mergeCell ref="B91:B92"/>
    <mergeCell ref="C91:C92"/>
    <mergeCell ref="D91:D92"/>
    <mergeCell ref="E91:E92"/>
    <mergeCell ref="I91:I92"/>
    <mergeCell ref="K91:K92"/>
    <mergeCell ref="M83:M88"/>
    <mergeCell ref="B85:B86"/>
    <mergeCell ref="D85:F86"/>
    <mergeCell ref="G85:G86"/>
    <mergeCell ref="I85:K86"/>
    <mergeCell ref="D87:F87"/>
    <mergeCell ref="I87:K87"/>
    <mergeCell ref="D88:F88"/>
    <mergeCell ref="I88:K88"/>
    <mergeCell ref="B83:B84"/>
    <mergeCell ref="C83:C84"/>
    <mergeCell ref="D83:D84"/>
    <mergeCell ref="E83:E84"/>
    <mergeCell ref="I83:I84"/>
    <mergeCell ref="K83:K84"/>
    <mergeCell ref="M72:M80"/>
    <mergeCell ref="B74:B75"/>
    <mergeCell ref="D74:F75"/>
    <mergeCell ref="G74:G75"/>
    <mergeCell ref="I74:K75"/>
    <mergeCell ref="D76:F76"/>
    <mergeCell ref="I76:K76"/>
    <mergeCell ref="D77:F77"/>
    <mergeCell ref="I77:K77"/>
    <mergeCell ref="B72:B73"/>
    <mergeCell ref="C72:C73"/>
    <mergeCell ref="D72:D73"/>
    <mergeCell ref="E72:E73"/>
    <mergeCell ref="I72:I73"/>
    <mergeCell ref="D78:F78"/>
    <mergeCell ref="I78:K78"/>
    <mergeCell ref="D79:F79"/>
    <mergeCell ref="I79:K79"/>
    <mergeCell ref="D80:F80"/>
    <mergeCell ref="I80:K80"/>
    <mergeCell ref="K72:K73"/>
    <mergeCell ref="M61:M69"/>
    <mergeCell ref="B63:B64"/>
    <mergeCell ref="D63:F64"/>
    <mergeCell ref="G63:G64"/>
    <mergeCell ref="I63:K64"/>
    <mergeCell ref="D65:F65"/>
    <mergeCell ref="I65:K65"/>
    <mergeCell ref="D66:F66"/>
    <mergeCell ref="I66:K66"/>
    <mergeCell ref="D67:F67"/>
    <mergeCell ref="I67:K67"/>
    <mergeCell ref="D68:F68"/>
    <mergeCell ref="I68:K68"/>
    <mergeCell ref="D69:F69"/>
    <mergeCell ref="I69:K69"/>
    <mergeCell ref="B61:B62"/>
    <mergeCell ref="C61:C62"/>
    <mergeCell ref="D61:D62"/>
    <mergeCell ref="E61:E62"/>
    <mergeCell ref="I61:I62"/>
    <mergeCell ref="K61:K62"/>
    <mergeCell ref="B34:B35"/>
    <mergeCell ref="C34:C35"/>
    <mergeCell ref="D34:D35"/>
    <mergeCell ref="E34:E35"/>
    <mergeCell ref="F34:F35"/>
    <mergeCell ref="G34:G35"/>
    <mergeCell ref="H34:H35"/>
    <mergeCell ref="J34:J35"/>
    <mergeCell ref="G52:J52"/>
    <mergeCell ref="G48:J48"/>
    <mergeCell ref="G49:J49"/>
    <mergeCell ref="G50:J50"/>
    <mergeCell ref="G51:J51"/>
    <mergeCell ref="F29:F30"/>
    <mergeCell ref="H32:H33"/>
    <mergeCell ref="I32:I33"/>
    <mergeCell ref="C14:D14"/>
    <mergeCell ref="C23:C24"/>
    <mergeCell ref="D23:D24"/>
    <mergeCell ref="E23:E24"/>
    <mergeCell ref="F23:F24"/>
    <mergeCell ref="G23:G24"/>
    <mergeCell ref="G29:G30"/>
    <mergeCell ref="E27:E28"/>
    <mergeCell ref="F27:F28"/>
    <mergeCell ref="G27:G28"/>
    <mergeCell ref="C27:C28"/>
    <mergeCell ref="D27:D28"/>
    <mergeCell ref="H21:H22"/>
    <mergeCell ref="I16:K16"/>
    <mergeCell ref="I20:K20"/>
    <mergeCell ref="K32:K33"/>
    <mergeCell ref="B9:E10"/>
    <mergeCell ref="B32:G33"/>
    <mergeCell ref="M32:M33"/>
    <mergeCell ref="M3:M8"/>
    <mergeCell ref="M10:M15"/>
    <mergeCell ref="G2:K2"/>
    <mergeCell ref="B3:C4"/>
    <mergeCell ref="G3:K3"/>
    <mergeCell ref="G5:H5"/>
    <mergeCell ref="I5:K6"/>
    <mergeCell ref="G6:H6"/>
    <mergeCell ref="G7:K7"/>
    <mergeCell ref="B6:F8"/>
    <mergeCell ref="G8:K8"/>
    <mergeCell ref="G9:K9"/>
    <mergeCell ref="B11:B12"/>
    <mergeCell ref="C11:C12"/>
    <mergeCell ref="E11:E12"/>
    <mergeCell ref="G11:G12"/>
    <mergeCell ref="I11:I12"/>
    <mergeCell ref="C25:C26"/>
    <mergeCell ref="C29:C30"/>
    <mergeCell ref="D29:D30"/>
    <mergeCell ref="E29:E30"/>
  </mergeCells>
  <phoneticPr fontId="1"/>
  <conditionalFormatting sqref="B36:B45 F36:I45">
    <cfRule type="containsBlanks" dxfId="590" priority="210">
      <formula>LEN(TRIM(B36))=0</formula>
    </cfRule>
  </conditionalFormatting>
  <conditionalFormatting sqref="C65:F69">
    <cfRule type="containsBlanks" dxfId="589" priority="207">
      <formula>LEN(TRIM(C65))=0</formula>
    </cfRule>
  </conditionalFormatting>
  <conditionalFormatting sqref="H65:K69">
    <cfRule type="containsBlanks" dxfId="588" priority="206">
      <formula>LEN(TRIM(H65))=0</formula>
    </cfRule>
  </conditionalFormatting>
  <conditionalFormatting sqref="K61">
    <cfRule type="cellIs" dxfId="587" priority="205" operator="equal">
      <formula>0</formula>
    </cfRule>
  </conditionalFormatting>
  <conditionalFormatting sqref="K72">
    <cfRule type="cellIs" dxfId="586" priority="204" operator="equal">
      <formula>0</formula>
    </cfRule>
  </conditionalFormatting>
  <conditionalFormatting sqref="K83">
    <cfRule type="cellIs" dxfId="585" priority="203" operator="equal">
      <formula>0</formula>
    </cfRule>
  </conditionalFormatting>
  <conditionalFormatting sqref="G6:H6">
    <cfRule type="containsBlanks" dxfId="584" priority="216">
      <formula>LEN(TRIM(G6))=0</formula>
    </cfRule>
  </conditionalFormatting>
  <conditionalFormatting sqref="C76:F80">
    <cfRule type="containsBlanks" dxfId="583" priority="202">
      <formula>LEN(TRIM(C76))=0</formula>
    </cfRule>
  </conditionalFormatting>
  <conditionalFormatting sqref="H87:K88">
    <cfRule type="containsBlanks" dxfId="582" priority="195">
      <formula>LEN(TRIM(H87))=0</formula>
    </cfRule>
  </conditionalFormatting>
  <conditionalFormatting sqref="H76:K80">
    <cfRule type="containsBlanks" dxfId="581" priority="201">
      <formula>LEN(TRIM(H76))=0</formula>
    </cfRule>
  </conditionalFormatting>
  <conditionalFormatting sqref="C87:D88">
    <cfRule type="containsBlanks" dxfId="580" priority="197">
      <formula>LEN(TRIM(C87))=0</formula>
    </cfRule>
  </conditionalFormatting>
  <conditionalFormatting sqref="K91">
    <cfRule type="cellIs" dxfId="579" priority="194" operator="equal">
      <formula>0</formula>
    </cfRule>
  </conditionalFormatting>
  <conditionalFormatting sqref="H95:K96">
    <cfRule type="containsBlanks" dxfId="578" priority="191">
      <formula>LEN(TRIM(H95))=0</formula>
    </cfRule>
  </conditionalFormatting>
  <conditionalFormatting sqref="C95:D96">
    <cfRule type="containsBlanks" dxfId="577" priority="193">
      <formula>LEN(TRIM(C95))=0</formula>
    </cfRule>
  </conditionalFormatting>
  <conditionalFormatting sqref="E111:E122">
    <cfRule type="cellIs" dxfId="576" priority="190" operator="equal">
      <formula>0</formula>
    </cfRule>
  </conditionalFormatting>
  <conditionalFormatting sqref="C102:K106">
    <cfRule type="containsBlanks" dxfId="575" priority="189">
      <formula>LEN(TRIM(C102))=0</formula>
    </cfRule>
  </conditionalFormatting>
  <conditionalFormatting sqref="E11 I11 G11">
    <cfRule type="cellIs" dxfId="574" priority="168" operator="equal">
      <formula>0</formula>
    </cfRule>
  </conditionalFormatting>
  <conditionalFormatting sqref="C16:H22">
    <cfRule type="containsBlanks" dxfId="573" priority="212">
      <formula>LEN(TRIM(C16))=0</formula>
    </cfRule>
  </conditionalFormatting>
  <conditionalFormatting sqref="B31:C31">
    <cfRule type="cellIs" dxfId="572" priority="172" operator="equal">
      <formula>0</formula>
    </cfRule>
  </conditionalFormatting>
  <conditionalFormatting sqref="E46:G46">
    <cfRule type="cellIs" dxfId="571" priority="167" operator="equal">
      <formula>0</formula>
    </cfRule>
  </conditionalFormatting>
  <conditionalFormatting sqref="D46">
    <cfRule type="cellIs" dxfId="570" priority="166" operator="equal">
      <formula>0</formula>
    </cfRule>
  </conditionalFormatting>
  <conditionalFormatting sqref="C46">
    <cfRule type="cellIs" dxfId="569" priority="165" operator="equal">
      <formula>0</formula>
    </cfRule>
  </conditionalFormatting>
  <conditionalFormatting sqref="C36:E45">
    <cfRule type="containsBlanks" dxfId="568" priority="164">
      <formula>LEN(TRIM(C36))=0</formula>
    </cfRule>
  </conditionalFormatting>
  <conditionalFormatting sqref="C91">
    <cfRule type="containsBlanks" dxfId="567" priority="141">
      <formula>LEN(TRIM(C91))=0</formula>
    </cfRule>
  </conditionalFormatting>
  <conditionalFormatting sqref="E83">
    <cfRule type="containsBlanks" dxfId="566" priority="138">
      <formula>LEN(TRIM(E83))=0</formula>
    </cfRule>
  </conditionalFormatting>
  <conditionalFormatting sqref="E72">
    <cfRule type="containsBlanks" dxfId="565" priority="140">
      <formula>LEN(TRIM(E72))=0</formula>
    </cfRule>
  </conditionalFormatting>
  <conditionalFormatting sqref="E61">
    <cfRule type="containsBlanks" dxfId="564" priority="139">
      <formula>LEN(TRIM(E61))=0</formula>
    </cfRule>
  </conditionalFormatting>
  <conditionalFormatting sqref="E91">
    <cfRule type="containsBlanks" dxfId="563" priority="137">
      <formula>LEN(TRIM(E91))=0</formula>
    </cfRule>
  </conditionalFormatting>
  <conditionalFormatting sqref="G3:K3">
    <cfRule type="cellIs" dxfId="562" priority="136" operator="equal">
      <formula>0</formula>
    </cfRule>
  </conditionalFormatting>
  <conditionalFormatting sqref="J59:K59">
    <cfRule type="cellIs" dxfId="561" priority="135" operator="equal">
      <formula>0</formula>
    </cfRule>
  </conditionalFormatting>
  <conditionalFormatting sqref="C49:E58">
    <cfRule type="containsBlanks" dxfId="560" priority="133">
      <formula>LEN(TRIM(C49))=0</formula>
    </cfRule>
  </conditionalFormatting>
  <conditionalFormatting sqref="B49:B58 F49:J58">
    <cfRule type="containsBlanks" dxfId="559" priority="119">
      <formula>LEN(TRIM(B49))=0</formula>
    </cfRule>
  </conditionalFormatting>
  <conditionalFormatting sqref="K49:K58">
    <cfRule type="cellIs" dxfId="558" priority="118" operator="equal">
      <formula>0</formula>
    </cfRule>
  </conditionalFormatting>
  <conditionalFormatting sqref="I47 K47 K32 I32">
    <cfRule type="cellIs" dxfId="557" priority="112" operator="equal">
      <formula>0</formula>
    </cfRule>
  </conditionalFormatting>
  <conditionalFormatting sqref="C36:C45">
    <cfRule type="expression" dxfId="556" priority="111">
      <formula>$C36="事務補助員"</formula>
    </cfRule>
  </conditionalFormatting>
  <conditionalFormatting sqref="K98">
    <cfRule type="cellIs" dxfId="555" priority="109" operator="equal">
      <formula>0</formula>
    </cfRule>
  </conditionalFormatting>
  <conditionalFormatting sqref="B102:B106">
    <cfRule type="containsBlanks" dxfId="554" priority="108">
      <formula>LEN(TRIM(B102))=0</formula>
    </cfRule>
  </conditionalFormatting>
  <conditionalFormatting sqref="I61">
    <cfRule type="cellIs" dxfId="553" priority="82" operator="equal">
      <formula>0</formula>
    </cfRule>
  </conditionalFormatting>
  <conditionalFormatting sqref="I72">
    <cfRule type="cellIs" dxfId="552" priority="81" operator="equal">
      <formula>0</formula>
    </cfRule>
  </conditionalFormatting>
  <conditionalFormatting sqref="I83">
    <cfRule type="cellIs" dxfId="551" priority="80" operator="equal">
      <formula>0</formula>
    </cfRule>
  </conditionalFormatting>
  <conditionalFormatting sqref="I91">
    <cfRule type="cellIs" dxfId="550" priority="79" operator="equal">
      <formula>0</formula>
    </cfRule>
  </conditionalFormatting>
  <conditionalFormatting sqref="C83">
    <cfRule type="containsBlanks" dxfId="549" priority="78">
      <formula>LEN(TRIM(C83))=0</formula>
    </cfRule>
  </conditionalFormatting>
  <conditionalFormatting sqref="C72">
    <cfRule type="containsBlanks" dxfId="548" priority="77">
      <formula>LEN(TRIM(C72))=0</formula>
    </cfRule>
  </conditionalFormatting>
  <conditionalFormatting sqref="C61">
    <cfRule type="containsBlanks" dxfId="547" priority="76">
      <formula>LEN(TRIM(C61))=0</formula>
    </cfRule>
  </conditionalFormatting>
  <conditionalFormatting sqref="C11">
    <cfRule type="containsBlanks" dxfId="546" priority="75">
      <formula>LEN(TRIM(C11))=0</formula>
    </cfRule>
  </conditionalFormatting>
  <conditionalFormatting sqref="C23:H23 C25:H25 C24:G24 C27:H27 C26:G26">
    <cfRule type="cellIs" dxfId="545" priority="20" operator="equal">
      <formula>0</formula>
    </cfRule>
  </conditionalFormatting>
  <conditionalFormatting sqref="C29:H29 C30:G30">
    <cfRule type="cellIs" dxfId="544" priority="5" operator="equal">
      <formula>0</formula>
    </cfRule>
  </conditionalFormatting>
  <conditionalFormatting sqref="J36:K45">
    <cfRule type="cellIs" dxfId="543" priority="3" operator="equal">
      <formula>0</formula>
    </cfRule>
  </conditionalFormatting>
  <conditionalFormatting sqref="F36:F45">
    <cfRule type="expression" dxfId="542" priority="1437">
      <formula>$F36&gt;(SUM($C$16:$H$16))</formula>
    </cfRule>
  </conditionalFormatting>
  <dataValidations count="5">
    <dataValidation type="list" allowBlank="1" showInputMessage="1" showErrorMessage="1" sqref="B49:B58 B36:B45" xr:uid="{1BA9E51B-41AB-4A17-9D7D-54600107681E}">
      <formula1>担当者名</formula1>
    </dataValidation>
    <dataValidation type="list" allowBlank="1" showInputMessage="1" showErrorMessage="1" sqref="G9:K9" xr:uid="{77596E8C-8CB2-4720-BA51-10EEFDD57382}">
      <formula1>INDIRECT(G6:H6)</formula1>
    </dataValidation>
    <dataValidation type="list" allowBlank="1" showInputMessage="1" showErrorMessage="1" sqref="G6:H6" xr:uid="{065D8F4B-3226-4E76-96CC-E446261A9247}">
      <formula1>"消費税を補助対象に含めない,消費税を補助対象に含める"</formula1>
    </dataValidation>
    <dataValidation type="list" allowBlank="1" showInputMessage="1" showErrorMessage="1" sqref="K46" xr:uid="{B45B5CD3-C2CB-494F-961D-F34A57CF15B2}">
      <formula1>"固定費,変動費"</formula1>
    </dataValidation>
    <dataValidation allowBlank="1" showInputMessage="1" showErrorMessage="1" prompt="※事前打ち合わせ～報告会までを含む訪問回数" sqref="C18:H18" xr:uid="{E0DF9031-0894-4A50-9087-56A71F701266}"/>
  </dataValidations>
  <pageMargins left="0.7" right="0.7" top="0.75" bottom="0.75" header="0.3" footer="0.3"/>
  <pageSetup paperSize="9" scale="35" fitToHeight="0" orientation="portrait" r:id="rId1"/>
  <rowBreaks count="1" manualBreakCount="1">
    <brk id="58"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8E47-8975-4EBB-BE8A-644B0F3764D8}">
  <sheetPr codeName="Sheet9">
    <tabColor theme="8" tint="0.39997558519241921"/>
    <pageSetUpPr fitToPage="1"/>
  </sheetPr>
  <dimension ref="A1:O36"/>
  <sheetViews>
    <sheetView showGridLines="0" zoomScaleNormal="100" zoomScaleSheetLayoutView="85" workbookViewId="0"/>
  </sheetViews>
  <sheetFormatPr defaultRowHeight="14.4" x14ac:dyDescent="0.2"/>
  <cols>
    <col min="1" max="1" width="2.5546875" style="520" customWidth="1"/>
    <col min="2" max="2" width="4.88671875" style="537" customWidth="1"/>
    <col min="3" max="3" width="33.77734375" style="538" customWidth="1"/>
    <col min="4" max="4" width="16.6640625" style="520" customWidth="1"/>
    <col min="5" max="5" width="42" style="520" customWidth="1"/>
    <col min="6" max="6" width="36.77734375" style="520" customWidth="1"/>
    <col min="7" max="7" width="2.88671875" style="520" customWidth="1"/>
    <col min="8" max="15" width="13.77734375" style="522" customWidth="1"/>
    <col min="16" max="255" width="8.88671875" style="520"/>
    <col min="256" max="256" width="2.88671875" style="520" customWidth="1"/>
    <col min="257" max="257" width="14.77734375" style="520" customWidth="1"/>
    <col min="258" max="259" width="16.6640625" style="520" customWidth="1"/>
    <col min="260" max="260" width="42" style="520" customWidth="1"/>
    <col min="261" max="261" width="17" style="520" customWidth="1"/>
    <col min="262" max="262" width="17.109375" style="520" customWidth="1"/>
    <col min="263" max="263" width="2.88671875" style="520" customWidth="1"/>
    <col min="264" max="511" width="8.88671875" style="520"/>
    <col min="512" max="512" width="2.88671875" style="520" customWidth="1"/>
    <col min="513" max="513" width="14.77734375" style="520" customWidth="1"/>
    <col min="514" max="515" width="16.6640625" style="520" customWidth="1"/>
    <col min="516" max="516" width="42" style="520" customWidth="1"/>
    <col min="517" max="517" width="17" style="520" customWidth="1"/>
    <col min="518" max="518" width="17.109375" style="520" customWidth="1"/>
    <col min="519" max="519" width="2.88671875" style="520" customWidth="1"/>
    <col min="520" max="767" width="8.88671875" style="520"/>
    <col min="768" max="768" width="2.88671875" style="520" customWidth="1"/>
    <col min="769" max="769" width="14.77734375" style="520" customWidth="1"/>
    <col min="770" max="771" width="16.6640625" style="520" customWidth="1"/>
    <col min="772" max="772" width="42" style="520" customWidth="1"/>
    <col min="773" max="773" width="17" style="520" customWidth="1"/>
    <col min="774" max="774" width="17.109375" style="520" customWidth="1"/>
    <col min="775" max="775" width="2.88671875" style="520" customWidth="1"/>
    <col min="776" max="1023" width="8.88671875" style="520"/>
    <col min="1024" max="1024" width="2.88671875" style="520" customWidth="1"/>
    <col min="1025" max="1025" width="14.77734375" style="520" customWidth="1"/>
    <col min="1026" max="1027" width="16.6640625" style="520" customWidth="1"/>
    <col min="1028" max="1028" width="42" style="520" customWidth="1"/>
    <col min="1029" max="1029" width="17" style="520" customWidth="1"/>
    <col min="1030" max="1030" width="17.109375" style="520" customWidth="1"/>
    <col min="1031" max="1031" width="2.88671875" style="520" customWidth="1"/>
    <col min="1032" max="1279" width="8.88671875" style="520"/>
    <col min="1280" max="1280" width="2.88671875" style="520" customWidth="1"/>
    <col min="1281" max="1281" width="14.77734375" style="520" customWidth="1"/>
    <col min="1282" max="1283" width="16.6640625" style="520" customWidth="1"/>
    <col min="1284" max="1284" width="42" style="520" customWidth="1"/>
    <col min="1285" max="1285" width="17" style="520" customWidth="1"/>
    <col min="1286" max="1286" width="17.109375" style="520" customWidth="1"/>
    <col min="1287" max="1287" width="2.88671875" style="520" customWidth="1"/>
    <col min="1288" max="1535" width="8.88671875" style="520"/>
    <col min="1536" max="1536" width="2.88671875" style="520" customWidth="1"/>
    <col min="1537" max="1537" width="14.77734375" style="520" customWidth="1"/>
    <col min="1538" max="1539" width="16.6640625" style="520" customWidth="1"/>
    <col min="1540" max="1540" width="42" style="520" customWidth="1"/>
    <col min="1541" max="1541" width="17" style="520" customWidth="1"/>
    <col min="1542" max="1542" width="17.109375" style="520" customWidth="1"/>
    <col min="1543" max="1543" width="2.88671875" style="520" customWidth="1"/>
    <col min="1544" max="1791" width="8.88671875" style="520"/>
    <col min="1792" max="1792" width="2.88671875" style="520" customWidth="1"/>
    <col min="1793" max="1793" width="14.77734375" style="520" customWidth="1"/>
    <col min="1794" max="1795" width="16.6640625" style="520" customWidth="1"/>
    <col min="1796" max="1796" width="42" style="520" customWidth="1"/>
    <col min="1797" max="1797" width="17" style="520" customWidth="1"/>
    <col min="1798" max="1798" width="17.109375" style="520" customWidth="1"/>
    <col min="1799" max="1799" width="2.88671875" style="520" customWidth="1"/>
    <col min="1800" max="2047" width="8.88671875" style="520"/>
    <col min="2048" max="2048" width="2.88671875" style="520" customWidth="1"/>
    <col min="2049" max="2049" width="14.77734375" style="520" customWidth="1"/>
    <col min="2050" max="2051" width="16.6640625" style="520" customWidth="1"/>
    <col min="2052" max="2052" width="42" style="520" customWidth="1"/>
    <col min="2053" max="2053" width="17" style="520" customWidth="1"/>
    <col min="2054" max="2054" width="17.109375" style="520" customWidth="1"/>
    <col min="2055" max="2055" width="2.88671875" style="520" customWidth="1"/>
    <col min="2056" max="2303" width="8.88671875" style="520"/>
    <col min="2304" max="2304" width="2.88671875" style="520" customWidth="1"/>
    <col min="2305" max="2305" width="14.77734375" style="520" customWidth="1"/>
    <col min="2306" max="2307" width="16.6640625" style="520" customWidth="1"/>
    <col min="2308" max="2308" width="42" style="520" customWidth="1"/>
    <col min="2309" max="2309" width="17" style="520" customWidth="1"/>
    <col min="2310" max="2310" width="17.109375" style="520" customWidth="1"/>
    <col min="2311" max="2311" width="2.88671875" style="520" customWidth="1"/>
    <col min="2312" max="2559" width="8.88671875" style="520"/>
    <col min="2560" max="2560" width="2.88671875" style="520" customWidth="1"/>
    <col min="2561" max="2561" width="14.77734375" style="520" customWidth="1"/>
    <col min="2562" max="2563" width="16.6640625" style="520" customWidth="1"/>
    <col min="2564" max="2564" width="42" style="520" customWidth="1"/>
    <col min="2565" max="2565" width="17" style="520" customWidth="1"/>
    <col min="2566" max="2566" width="17.109375" style="520" customWidth="1"/>
    <col min="2567" max="2567" width="2.88671875" style="520" customWidth="1"/>
    <col min="2568" max="2815" width="8.88671875" style="520"/>
    <col min="2816" max="2816" width="2.88671875" style="520" customWidth="1"/>
    <col min="2817" max="2817" width="14.77734375" style="520" customWidth="1"/>
    <col min="2818" max="2819" width="16.6640625" style="520" customWidth="1"/>
    <col min="2820" max="2820" width="42" style="520" customWidth="1"/>
    <col min="2821" max="2821" width="17" style="520" customWidth="1"/>
    <col min="2822" max="2822" width="17.109375" style="520" customWidth="1"/>
    <col min="2823" max="2823" width="2.88671875" style="520" customWidth="1"/>
    <col min="2824" max="3071" width="8.88671875" style="520"/>
    <col min="3072" max="3072" width="2.88671875" style="520" customWidth="1"/>
    <col min="3073" max="3073" width="14.77734375" style="520" customWidth="1"/>
    <col min="3074" max="3075" width="16.6640625" style="520" customWidth="1"/>
    <col min="3076" max="3076" width="42" style="520" customWidth="1"/>
    <col min="3077" max="3077" width="17" style="520" customWidth="1"/>
    <col min="3078" max="3078" width="17.109375" style="520" customWidth="1"/>
    <col min="3079" max="3079" width="2.88671875" style="520" customWidth="1"/>
    <col min="3080" max="3327" width="8.88671875" style="520"/>
    <col min="3328" max="3328" width="2.88671875" style="520" customWidth="1"/>
    <col min="3329" max="3329" width="14.77734375" style="520" customWidth="1"/>
    <col min="3330" max="3331" width="16.6640625" style="520" customWidth="1"/>
    <col min="3332" max="3332" width="42" style="520" customWidth="1"/>
    <col min="3333" max="3333" width="17" style="520" customWidth="1"/>
    <col min="3334" max="3334" width="17.109375" style="520" customWidth="1"/>
    <col min="3335" max="3335" width="2.88671875" style="520" customWidth="1"/>
    <col min="3336" max="3583" width="8.88671875" style="520"/>
    <col min="3584" max="3584" width="2.88671875" style="520" customWidth="1"/>
    <col min="3585" max="3585" width="14.77734375" style="520" customWidth="1"/>
    <col min="3586" max="3587" width="16.6640625" style="520" customWidth="1"/>
    <col min="3588" max="3588" width="42" style="520" customWidth="1"/>
    <col min="3589" max="3589" width="17" style="520" customWidth="1"/>
    <col min="3590" max="3590" width="17.109375" style="520" customWidth="1"/>
    <col min="3591" max="3591" width="2.88671875" style="520" customWidth="1"/>
    <col min="3592" max="3839" width="8.88671875" style="520"/>
    <col min="3840" max="3840" width="2.88671875" style="520" customWidth="1"/>
    <col min="3841" max="3841" width="14.77734375" style="520" customWidth="1"/>
    <col min="3842" max="3843" width="16.6640625" style="520" customWidth="1"/>
    <col min="3844" max="3844" width="42" style="520" customWidth="1"/>
    <col min="3845" max="3845" width="17" style="520" customWidth="1"/>
    <col min="3846" max="3846" width="17.109375" style="520" customWidth="1"/>
    <col min="3847" max="3847" width="2.88671875" style="520" customWidth="1"/>
    <col min="3848" max="4095" width="8.88671875" style="520"/>
    <col min="4096" max="4096" width="2.88671875" style="520" customWidth="1"/>
    <col min="4097" max="4097" width="14.77734375" style="520" customWidth="1"/>
    <col min="4098" max="4099" width="16.6640625" style="520" customWidth="1"/>
    <col min="4100" max="4100" width="42" style="520" customWidth="1"/>
    <col min="4101" max="4101" width="17" style="520" customWidth="1"/>
    <col min="4102" max="4102" width="17.109375" style="520" customWidth="1"/>
    <col min="4103" max="4103" width="2.88671875" style="520" customWidth="1"/>
    <col min="4104" max="4351" width="8.88671875" style="520"/>
    <col min="4352" max="4352" width="2.88671875" style="520" customWidth="1"/>
    <col min="4353" max="4353" width="14.77734375" style="520" customWidth="1"/>
    <col min="4354" max="4355" width="16.6640625" style="520" customWidth="1"/>
    <col min="4356" max="4356" width="42" style="520" customWidth="1"/>
    <col min="4357" max="4357" width="17" style="520" customWidth="1"/>
    <col min="4358" max="4358" width="17.109375" style="520" customWidth="1"/>
    <col min="4359" max="4359" width="2.88671875" style="520" customWidth="1"/>
    <col min="4360" max="4607" width="8.88671875" style="520"/>
    <col min="4608" max="4608" width="2.88671875" style="520" customWidth="1"/>
    <col min="4609" max="4609" width="14.77734375" style="520" customWidth="1"/>
    <col min="4610" max="4611" width="16.6640625" style="520" customWidth="1"/>
    <col min="4612" max="4612" width="42" style="520" customWidth="1"/>
    <col min="4613" max="4613" width="17" style="520" customWidth="1"/>
    <col min="4614" max="4614" width="17.109375" style="520" customWidth="1"/>
    <col min="4615" max="4615" width="2.88671875" style="520" customWidth="1"/>
    <col min="4616" max="4863" width="8.88671875" style="520"/>
    <col min="4864" max="4864" width="2.88671875" style="520" customWidth="1"/>
    <col min="4865" max="4865" width="14.77734375" style="520" customWidth="1"/>
    <col min="4866" max="4867" width="16.6640625" style="520" customWidth="1"/>
    <col min="4868" max="4868" width="42" style="520" customWidth="1"/>
    <col min="4869" max="4869" width="17" style="520" customWidth="1"/>
    <col min="4870" max="4870" width="17.109375" style="520" customWidth="1"/>
    <col min="4871" max="4871" width="2.88671875" style="520" customWidth="1"/>
    <col min="4872" max="5119" width="8.88671875" style="520"/>
    <col min="5120" max="5120" width="2.88671875" style="520" customWidth="1"/>
    <col min="5121" max="5121" width="14.77734375" style="520" customWidth="1"/>
    <col min="5122" max="5123" width="16.6640625" style="520" customWidth="1"/>
    <col min="5124" max="5124" width="42" style="520" customWidth="1"/>
    <col min="5125" max="5125" width="17" style="520" customWidth="1"/>
    <col min="5126" max="5126" width="17.109375" style="520" customWidth="1"/>
    <col min="5127" max="5127" width="2.88671875" style="520" customWidth="1"/>
    <col min="5128" max="5375" width="8.88671875" style="520"/>
    <col min="5376" max="5376" width="2.88671875" style="520" customWidth="1"/>
    <col min="5377" max="5377" width="14.77734375" style="520" customWidth="1"/>
    <col min="5378" max="5379" width="16.6640625" style="520" customWidth="1"/>
    <col min="5380" max="5380" width="42" style="520" customWidth="1"/>
    <col min="5381" max="5381" width="17" style="520" customWidth="1"/>
    <col min="5382" max="5382" width="17.109375" style="520" customWidth="1"/>
    <col min="5383" max="5383" width="2.88671875" style="520" customWidth="1"/>
    <col min="5384" max="5631" width="8.88671875" style="520"/>
    <col min="5632" max="5632" width="2.88671875" style="520" customWidth="1"/>
    <col min="5633" max="5633" width="14.77734375" style="520" customWidth="1"/>
    <col min="5634" max="5635" width="16.6640625" style="520" customWidth="1"/>
    <col min="5636" max="5636" width="42" style="520" customWidth="1"/>
    <col min="5637" max="5637" width="17" style="520" customWidth="1"/>
    <col min="5638" max="5638" width="17.109375" style="520" customWidth="1"/>
    <col min="5639" max="5639" width="2.88671875" style="520" customWidth="1"/>
    <col min="5640" max="5887" width="8.88671875" style="520"/>
    <col min="5888" max="5888" width="2.88671875" style="520" customWidth="1"/>
    <col min="5889" max="5889" width="14.77734375" style="520" customWidth="1"/>
    <col min="5890" max="5891" width="16.6640625" style="520" customWidth="1"/>
    <col min="5892" max="5892" width="42" style="520" customWidth="1"/>
    <col min="5893" max="5893" width="17" style="520" customWidth="1"/>
    <col min="5894" max="5894" width="17.109375" style="520" customWidth="1"/>
    <col min="5895" max="5895" width="2.88671875" style="520" customWidth="1"/>
    <col min="5896" max="6143" width="8.88671875" style="520"/>
    <col min="6144" max="6144" width="2.88671875" style="520" customWidth="1"/>
    <col min="6145" max="6145" width="14.77734375" style="520" customWidth="1"/>
    <col min="6146" max="6147" width="16.6640625" style="520" customWidth="1"/>
    <col min="6148" max="6148" width="42" style="520" customWidth="1"/>
    <col min="6149" max="6149" width="17" style="520" customWidth="1"/>
    <col min="6150" max="6150" width="17.109375" style="520" customWidth="1"/>
    <col min="6151" max="6151" width="2.88671875" style="520" customWidth="1"/>
    <col min="6152" max="6399" width="8.88671875" style="520"/>
    <col min="6400" max="6400" width="2.88671875" style="520" customWidth="1"/>
    <col min="6401" max="6401" width="14.77734375" style="520" customWidth="1"/>
    <col min="6402" max="6403" width="16.6640625" style="520" customWidth="1"/>
    <col min="6404" max="6404" width="42" style="520" customWidth="1"/>
    <col min="6405" max="6405" width="17" style="520" customWidth="1"/>
    <col min="6406" max="6406" width="17.109375" style="520" customWidth="1"/>
    <col min="6407" max="6407" width="2.88671875" style="520" customWidth="1"/>
    <col min="6408" max="6655" width="8.88671875" style="520"/>
    <col min="6656" max="6656" width="2.88671875" style="520" customWidth="1"/>
    <col min="6657" max="6657" width="14.77734375" style="520" customWidth="1"/>
    <col min="6658" max="6659" width="16.6640625" style="520" customWidth="1"/>
    <col min="6660" max="6660" width="42" style="520" customWidth="1"/>
    <col min="6661" max="6661" width="17" style="520" customWidth="1"/>
    <col min="6662" max="6662" width="17.109375" style="520" customWidth="1"/>
    <col min="6663" max="6663" width="2.88671875" style="520" customWidth="1"/>
    <col min="6664" max="6911" width="8.88671875" style="520"/>
    <col min="6912" max="6912" width="2.88671875" style="520" customWidth="1"/>
    <col min="6913" max="6913" width="14.77734375" style="520" customWidth="1"/>
    <col min="6914" max="6915" width="16.6640625" style="520" customWidth="1"/>
    <col min="6916" max="6916" width="42" style="520" customWidth="1"/>
    <col min="6917" max="6917" width="17" style="520" customWidth="1"/>
    <col min="6918" max="6918" width="17.109375" style="520" customWidth="1"/>
    <col min="6919" max="6919" width="2.88671875" style="520" customWidth="1"/>
    <col min="6920" max="7167" width="8.88671875" style="520"/>
    <col min="7168" max="7168" width="2.88671875" style="520" customWidth="1"/>
    <col min="7169" max="7169" width="14.77734375" style="520" customWidth="1"/>
    <col min="7170" max="7171" width="16.6640625" style="520" customWidth="1"/>
    <col min="7172" max="7172" width="42" style="520" customWidth="1"/>
    <col min="7173" max="7173" width="17" style="520" customWidth="1"/>
    <col min="7174" max="7174" width="17.109375" style="520" customWidth="1"/>
    <col min="7175" max="7175" width="2.88671875" style="520" customWidth="1"/>
    <col min="7176" max="7423" width="8.88671875" style="520"/>
    <col min="7424" max="7424" width="2.88671875" style="520" customWidth="1"/>
    <col min="7425" max="7425" width="14.77734375" style="520" customWidth="1"/>
    <col min="7426" max="7427" width="16.6640625" style="520" customWidth="1"/>
    <col min="7428" max="7428" width="42" style="520" customWidth="1"/>
    <col min="7429" max="7429" width="17" style="520" customWidth="1"/>
    <col min="7430" max="7430" width="17.109375" style="520" customWidth="1"/>
    <col min="7431" max="7431" width="2.88671875" style="520" customWidth="1"/>
    <col min="7432" max="7679" width="8.88671875" style="520"/>
    <col min="7680" max="7680" width="2.88671875" style="520" customWidth="1"/>
    <col min="7681" max="7681" width="14.77734375" style="520" customWidth="1"/>
    <col min="7682" max="7683" width="16.6640625" style="520" customWidth="1"/>
    <col min="7684" max="7684" width="42" style="520" customWidth="1"/>
    <col min="7685" max="7685" width="17" style="520" customWidth="1"/>
    <col min="7686" max="7686" width="17.109375" style="520" customWidth="1"/>
    <col min="7687" max="7687" width="2.88671875" style="520" customWidth="1"/>
    <col min="7688" max="7935" width="8.88671875" style="520"/>
    <col min="7936" max="7936" width="2.88671875" style="520" customWidth="1"/>
    <col min="7937" max="7937" width="14.77734375" style="520" customWidth="1"/>
    <col min="7938" max="7939" width="16.6640625" style="520" customWidth="1"/>
    <col min="7940" max="7940" width="42" style="520" customWidth="1"/>
    <col min="7941" max="7941" width="17" style="520" customWidth="1"/>
    <col min="7942" max="7942" width="17.109375" style="520" customWidth="1"/>
    <col min="7943" max="7943" width="2.88671875" style="520" customWidth="1"/>
    <col min="7944" max="8191" width="8.88671875" style="520"/>
    <col min="8192" max="8192" width="2.88671875" style="520" customWidth="1"/>
    <col min="8193" max="8193" width="14.77734375" style="520" customWidth="1"/>
    <col min="8194" max="8195" width="16.6640625" style="520" customWidth="1"/>
    <col min="8196" max="8196" width="42" style="520" customWidth="1"/>
    <col min="8197" max="8197" width="17" style="520" customWidth="1"/>
    <col min="8198" max="8198" width="17.109375" style="520" customWidth="1"/>
    <col min="8199" max="8199" width="2.88671875" style="520" customWidth="1"/>
    <col min="8200" max="8447" width="8.88671875" style="520"/>
    <col min="8448" max="8448" width="2.88671875" style="520" customWidth="1"/>
    <col min="8449" max="8449" width="14.77734375" style="520" customWidth="1"/>
    <col min="8450" max="8451" width="16.6640625" style="520" customWidth="1"/>
    <col min="8452" max="8452" width="42" style="520" customWidth="1"/>
    <col min="8453" max="8453" width="17" style="520" customWidth="1"/>
    <col min="8454" max="8454" width="17.109375" style="520" customWidth="1"/>
    <col min="8455" max="8455" width="2.88671875" style="520" customWidth="1"/>
    <col min="8456" max="8703" width="8.88671875" style="520"/>
    <col min="8704" max="8704" width="2.88671875" style="520" customWidth="1"/>
    <col min="8705" max="8705" width="14.77734375" style="520" customWidth="1"/>
    <col min="8706" max="8707" width="16.6640625" style="520" customWidth="1"/>
    <col min="8708" max="8708" width="42" style="520" customWidth="1"/>
    <col min="8709" max="8709" width="17" style="520" customWidth="1"/>
    <col min="8710" max="8710" width="17.109375" style="520" customWidth="1"/>
    <col min="8711" max="8711" width="2.88671875" style="520" customWidth="1"/>
    <col min="8712" max="8959" width="8.88671875" style="520"/>
    <col min="8960" max="8960" width="2.88671875" style="520" customWidth="1"/>
    <col min="8961" max="8961" width="14.77734375" style="520" customWidth="1"/>
    <col min="8962" max="8963" width="16.6640625" style="520" customWidth="1"/>
    <col min="8964" max="8964" width="42" style="520" customWidth="1"/>
    <col min="8965" max="8965" width="17" style="520" customWidth="1"/>
    <col min="8966" max="8966" width="17.109375" style="520" customWidth="1"/>
    <col min="8967" max="8967" width="2.88671875" style="520" customWidth="1"/>
    <col min="8968" max="9215" width="8.88671875" style="520"/>
    <col min="9216" max="9216" width="2.88671875" style="520" customWidth="1"/>
    <col min="9217" max="9217" width="14.77734375" style="520" customWidth="1"/>
    <col min="9218" max="9219" width="16.6640625" style="520" customWidth="1"/>
    <col min="9220" max="9220" width="42" style="520" customWidth="1"/>
    <col min="9221" max="9221" width="17" style="520" customWidth="1"/>
    <col min="9222" max="9222" width="17.109375" style="520" customWidth="1"/>
    <col min="9223" max="9223" width="2.88671875" style="520" customWidth="1"/>
    <col min="9224" max="9471" width="8.88671875" style="520"/>
    <col min="9472" max="9472" width="2.88671875" style="520" customWidth="1"/>
    <col min="9473" max="9473" width="14.77734375" style="520" customWidth="1"/>
    <col min="9474" max="9475" width="16.6640625" style="520" customWidth="1"/>
    <col min="9476" max="9476" width="42" style="520" customWidth="1"/>
    <col min="9477" max="9477" width="17" style="520" customWidth="1"/>
    <col min="9478" max="9478" width="17.109375" style="520" customWidth="1"/>
    <col min="9479" max="9479" width="2.88671875" style="520" customWidth="1"/>
    <col min="9480" max="9727" width="8.88671875" style="520"/>
    <col min="9728" max="9728" width="2.88671875" style="520" customWidth="1"/>
    <col min="9729" max="9729" width="14.77734375" style="520" customWidth="1"/>
    <col min="9730" max="9731" width="16.6640625" style="520" customWidth="1"/>
    <col min="9732" max="9732" width="42" style="520" customWidth="1"/>
    <col min="9733" max="9733" width="17" style="520" customWidth="1"/>
    <col min="9734" max="9734" width="17.109375" style="520" customWidth="1"/>
    <col min="9735" max="9735" width="2.88671875" style="520" customWidth="1"/>
    <col min="9736" max="9983" width="8.88671875" style="520"/>
    <col min="9984" max="9984" width="2.88671875" style="520" customWidth="1"/>
    <col min="9985" max="9985" width="14.77734375" style="520" customWidth="1"/>
    <col min="9986" max="9987" width="16.6640625" style="520" customWidth="1"/>
    <col min="9988" max="9988" width="42" style="520" customWidth="1"/>
    <col min="9989" max="9989" width="17" style="520" customWidth="1"/>
    <col min="9990" max="9990" width="17.109375" style="520" customWidth="1"/>
    <col min="9991" max="9991" width="2.88671875" style="520" customWidth="1"/>
    <col min="9992" max="10239" width="8.88671875" style="520"/>
    <col min="10240" max="10240" width="2.88671875" style="520" customWidth="1"/>
    <col min="10241" max="10241" width="14.77734375" style="520" customWidth="1"/>
    <col min="10242" max="10243" width="16.6640625" style="520" customWidth="1"/>
    <col min="10244" max="10244" width="42" style="520" customWidth="1"/>
    <col min="10245" max="10245" width="17" style="520" customWidth="1"/>
    <col min="10246" max="10246" width="17.109375" style="520" customWidth="1"/>
    <col min="10247" max="10247" width="2.88671875" style="520" customWidth="1"/>
    <col min="10248" max="10495" width="8.88671875" style="520"/>
    <col min="10496" max="10496" width="2.88671875" style="520" customWidth="1"/>
    <col min="10497" max="10497" width="14.77734375" style="520" customWidth="1"/>
    <col min="10498" max="10499" width="16.6640625" style="520" customWidth="1"/>
    <col min="10500" max="10500" width="42" style="520" customWidth="1"/>
    <col min="10501" max="10501" width="17" style="520" customWidth="1"/>
    <col min="10502" max="10502" width="17.109375" style="520" customWidth="1"/>
    <col min="10503" max="10503" width="2.88671875" style="520" customWidth="1"/>
    <col min="10504" max="10751" width="8.88671875" style="520"/>
    <col min="10752" max="10752" width="2.88671875" style="520" customWidth="1"/>
    <col min="10753" max="10753" width="14.77734375" style="520" customWidth="1"/>
    <col min="10754" max="10755" width="16.6640625" style="520" customWidth="1"/>
    <col min="10756" max="10756" width="42" style="520" customWidth="1"/>
    <col min="10757" max="10757" width="17" style="520" customWidth="1"/>
    <col min="10758" max="10758" width="17.109375" style="520" customWidth="1"/>
    <col min="10759" max="10759" width="2.88671875" style="520" customWidth="1"/>
    <col min="10760" max="11007" width="8.88671875" style="520"/>
    <col min="11008" max="11008" width="2.88671875" style="520" customWidth="1"/>
    <col min="11009" max="11009" width="14.77734375" style="520" customWidth="1"/>
    <col min="11010" max="11011" width="16.6640625" style="520" customWidth="1"/>
    <col min="11012" max="11012" width="42" style="520" customWidth="1"/>
    <col min="11013" max="11013" width="17" style="520" customWidth="1"/>
    <col min="11014" max="11014" width="17.109375" style="520" customWidth="1"/>
    <col min="11015" max="11015" width="2.88671875" style="520" customWidth="1"/>
    <col min="11016" max="11263" width="8.88671875" style="520"/>
    <col min="11264" max="11264" width="2.88671875" style="520" customWidth="1"/>
    <col min="11265" max="11265" width="14.77734375" style="520" customWidth="1"/>
    <col min="11266" max="11267" width="16.6640625" style="520" customWidth="1"/>
    <col min="11268" max="11268" width="42" style="520" customWidth="1"/>
    <col min="11269" max="11269" width="17" style="520" customWidth="1"/>
    <col min="11270" max="11270" width="17.109375" style="520" customWidth="1"/>
    <col min="11271" max="11271" width="2.88671875" style="520" customWidth="1"/>
    <col min="11272" max="11519" width="8.88671875" style="520"/>
    <col min="11520" max="11520" width="2.88671875" style="520" customWidth="1"/>
    <col min="11521" max="11521" width="14.77734375" style="520" customWidth="1"/>
    <col min="11522" max="11523" width="16.6640625" style="520" customWidth="1"/>
    <col min="11524" max="11524" width="42" style="520" customWidth="1"/>
    <col min="11525" max="11525" width="17" style="520" customWidth="1"/>
    <col min="11526" max="11526" width="17.109375" style="520" customWidth="1"/>
    <col min="11527" max="11527" width="2.88671875" style="520" customWidth="1"/>
    <col min="11528" max="11775" width="8.88671875" style="520"/>
    <col min="11776" max="11776" width="2.88671875" style="520" customWidth="1"/>
    <col min="11777" max="11777" width="14.77734375" style="520" customWidth="1"/>
    <col min="11778" max="11779" width="16.6640625" style="520" customWidth="1"/>
    <col min="11780" max="11780" width="42" style="520" customWidth="1"/>
    <col min="11781" max="11781" width="17" style="520" customWidth="1"/>
    <col min="11782" max="11782" width="17.109375" style="520" customWidth="1"/>
    <col min="11783" max="11783" width="2.88671875" style="520" customWidth="1"/>
    <col min="11784" max="12031" width="8.88671875" style="520"/>
    <col min="12032" max="12032" width="2.88671875" style="520" customWidth="1"/>
    <col min="12033" max="12033" width="14.77734375" style="520" customWidth="1"/>
    <col min="12034" max="12035" width="16.6640625" style="520" customWidth="1"/>
    <col min="12036" max="12036" width="42" style="520" customWidth="1"/>
    <col min="12037" max="12037" width="17" style="520" customWidth="1"/>
    <col min="12038" max="12038" width="17.109375" style="520" customWidth="1"/>
    <col min="12039" max="12039" width="2.88671875" style="520" customWidth="1"/>
    <col min="12040" max="12287" width="8.88671875" style="520"/>
    <col min="12288" max="12288" width="2.88671875" style="520" customWidth="1"/>
    <col min="12289" max="12289" width="14.77734375" style="520" customWidth="1"/>
    <col min="12290" max="12291" width="16.6640625" style="520" customWidth="1"/>
    <col min="12292" max="12292" width="42" style="520" customWidth="1"/>
    <col min="12293" max="12293" width="17" style="520" customWidth="1"/>
    <col min="12294" max="12294" width="17.109375" style="520" customWidth="1"/>
    <col min="12295" max="12295" width="2.88671875" style="520" customWidth="1"/>
    <col min="12296" max="12543" width="8.88671875" style="520"/>
    <col min="12544" max="12544" width="2.88671875" style="520" customWidth="1"/>
    <col min="12545" max="12545" width="14.77734375" style="520" customWidth="1"/>
    <col min="12546" max="12547" width="16.6640625" style="520" customWidth="1"/>
    <col min="12548" max="12548" width="42" style="520" customWidth="1"/>
    <col min="12549" max="12549" width="17" style="520" customWidth="1"/>
    <col min="12550" max="12550" width="17.109375" style="520" customWidth="1"/>
    <col min="12551" max="12551" width="2.88671875" style="520" customWidth="1"/>
    <col min="12552" max="12799" width="8.88671875" style="520"/>
    <col min="12800" max="12800" width="2.88671875" style="520" customWidth="1"/>
    <col min="12801" max="12801" width="14.77734375" style="520" customWidth="1"/>
    <col min="12802" max="12803" width="16.6640625" style="520" customWidth="1"/>
    <col min="12804" max="12804" width="42" style="520" customWidth="1"/>
    <col min="12805" max="12805" width="17" style="520" customWidth="1"/>
    <col min="12806" max="12806" width="17.109375" style="520" customWidth="1"/>
    <col min="12807" max="12807" width="2.88671875" style="520" customWidth="1"/>
    <col min="12808" max="13055" width="8.88671875" style="520"/>
    <col min="13056" max="13056" width="2.88671875" style="520" customWidth="1"/>
    <col min="13057" max="13057" width="14.77734375" style="520" customWidth="1"/>
    <col min="13058" max="13059" width="16.6640625" style="520" customWidth="1"/>
    <col min="13060" max="13060" width="42" style="520" customWidth="1"/>
    <col min="13061" max="13061" width="17" style="520" customWidth="1"/>
    <col min="13062" max="13062" width="17.109375" style="520" customWidth="1"/>
    <col min="13063" max="13063" width="2.88671875" style="520" customWidth="1"/>
    <col min="13064" max="13311" width="8.88671875" style="520"/>
    <col min="13312" max="13312" width="2.88671875" style="520" customWidth="1"/>
    <col min="13313" max="13313" width="14.77734375" style="520" customWidth="1"/>
    <col min="13314" max="13315" width="16.6640625" style="520" customWidth="1"/>
    <col min="13316" max="13316" width="42" style="520" customWidth="1"/>
    <col min="13317" max="13317" width="17" style="520" customWidth="1"/>
    <col min="13318" max="13318" width="17.109375" style="520" customWidth="1"/>
    <col min="13319" max="13319" width="2.88671875" style="520" customWidth="1"/>
    <col min="13320" max="13567" width="8.88671875" style="520"/>
    <col min="13568" max="13568" width="2.88671875" style="520" customWidth="1"/>
    <col min="13569" max="13569" width="14.77734375" style="520" customWidth="1"/>
    <col min="13570" max="13571" width="16.6640625" style="520" customWidth="1"/>
    <col min="13572" max="13572" width="42" style="520" customWidth="1"/>
    <col min="13573" max="13573" width="17" style="520" customWidth="1"/>
    <col min="13574" max="13574" width="17.109375" style="520" customWidth="1"/>
    <col min="13575" max="13575" width="2.88671875" style="520" customWidth="1"/>
    <col min="13576" max="13823" width="8.88671875" style="520"/>
    <col min="13824" max="13824" width="2.88671875" style="520" customWidth="1"/>
    <col min="13825" max="13825" width="14.77734375" style="520" customWidth="1"/>
    <col min="13826" max="13827" width="16.6640625" style="520" customWidth="1"/>
    <col min="13828" max="13828" width="42" style="520" customWidth="1"/>
    <col min="13829" max="13829" width="17" style="520" customWidth="1"/>
    <col min="13830" max="13830" width="17.109375" style="520" customWidth="1"/>
    <col min="13831" max="13831" width="2.88671875" style="520" customWidth="1"/>
    <col min="13832" max="14079" width="8.88671875" style="520"/>
    <col min="14080" max="14080" width="2.88671875" style="520" customWidth="1"/>
    <col min="14081" max="14081" width="14.77734375" style="520" customWidth="1"/>
    <col min="14082" max="14083" width="16.6640625" style="520" customWidth="1"/>
    <col min="14084" max="14084" width="42" style="520" customWidth="1"/>
    <col min="14085" max="14085" width="17" style="520" customWidth="1"/>
    <col min="14086" max="14086" width="17.109375" style="520" customWidth="1"/>
    <col min="14087" max="14087" width="2.88671875" style="520" customWidth="1"/>
    <col min="14088" max="14335" width="8.88671875" style="520"/>
    <col min="14336" max="14336" width="2.88671875" style="520" customWidth="1"/>
    <col min="14337" max="14337" width="14.77734375" style="520" customWidth="1"/>
    <col min="14338" max="14339" width="16.6640625" style="520" customWidth="1"/>
    <col min="14340" max="14340" width="42" style="520" customWidth="1"/>
    <col min="14341" max="14341" width="17" style="520" customWidth="1"/>
    <col min="14342" max="14342" width="17.109375" style="520" customWidth="1"/>
    <col min="14343" max="14343" width="2.88671875" style="520" customWidth="1"/>
    <col min="14344" max="14591" width="8.88671875" style="520"/>
    <col min="14592" max="14592" width="2.88671875" style="520" customWidth="1"/>
    <col min="14593" max="14593" width="14.77734375" style="520" customWidth="1"/>
    <col min="14594" max="14595" width="16.6640625" style="520" customWidth="1"/>
    <col min="14596" max="14596" width="42" style="520" customWidth="1"/>
    <col min="14597" max="14597" width="17" style="520" customWidth="1"/>
    <col min="14598" max="14598" width="17.109375" style="520" customWidth="1"/>
    <col min="14599" max="14599" width="2.88671875" style="520" customWidth="1"/>
    <col min="14600" max="14847" width="8.88671875" style="520"/>
    <col min="14848" max="14848" width="2.88671875" style="520" customWidth="1"/>
    <col min="14849" max="14849" width="14.77734375" style="520" customWidth="1"/>
    <col min="14850" max="14851" width="16.6640625" style="520" customWidth="1"/>
    <col min="14852" max="14852" width="42" style="520" customWidth="1"/>
    <col min="14853" max="14853" width="17" style="520" customWidth="1"/>
    <col min="14854" max="14854" width="17.109375" style="520" customWidth="1"/>
    <col min="14855" max="14855" width="2.88671875" style="520" customWidth="1"/>
    <col min="14856" max="15103" width="8.88671875" style="520"/>
    <col min="15104" max="15104" width="2.88671875" style="520" customWidth="1"/>
    <col min="15105" max="15105" width="14.77734375" style="520" customWidth="1"/>
    <col min="15106" max="15107" width="16.6640625" style="520" customWidth="1"/>
    <col min="15108" max="15108" width="42" style="520" customWidth="1"/>
    <col min="15109" max="15109" width="17" style="520" customWidth="1"/>
    <col min="15110" max="15110" width="17.109375" style="520" customWidth="1"/>
    <col min="15111" max="15111" width="2.88671875" style="520" customWidth="1"/>
    <col min="15112" max="15359" width="8.88671875" style="520"/>
    <col min="15360" max="15360" width="2.88671875" style="520" customWidth="1"/>
    <col min="15361" max="15361" width="14.77734375" style="520" customWidth="1"/>
    <col min="15362" max="15363" width="16.6640625" style="520" customWidth="1"/>
    <col min="15364" max="15364" width="42" style="520" customWidth="1"/>
    <col min="15365" max="15365" width="17" style="520" customWidth="1"/>
    <col min="15366" max="15366" width="17.109375" style="520" customWidth="1"/>
    <col min="15367" max="15367" width="2.88671875" style="520" customWidth="1"/>
    <col min="15368" max="15615" width="8.88671875" style="520"/>
    <col min="15616" max="15616" width="2.88671875" style="520" customWidth="1"/>
    <col min="15617" max="15617" width="14.77734375" style="520" customWidth="1"/>
    <col min="15618" max="15619" width="16.6640625" style="520" customWidth="1"/>
    <col min="15620" max="15620" width="42" style="520" customWidth="1"/>
    <col min="15621" max="15621" width="17" style="520" customWidth="1"/>
    <col min="15622" max="15622" width="17.109375" style="520" customWidth="1"/>
    <col min="15623" max="15623" width="2.88671875" style="520" customWidth="1"/>
    <col min="15624" max="15871" width="8.88671875" style="520"/>
    <col min="15872" max="15872" width="2.88671875" style="520" customWidth="1"/>
    <col min="15873" max="15873" width="14.77734375" style="520" customWidth="1"/>
    <col min="15874" max="15875" width="16.6640625" style="520" customWidth="1"/>
    <col min="15876" max="15876" width="42" style="520" customWidth="1"/>
    <col min="15877" max="15877" width="17" style="520" customWidth="1"/>
    <col min="15878" max="15878" width="17.109375" style="520" customWidth="1"/>
    <col min="15879" max="15879" width="2.88671875" style="520" customWidth="1"/>
    <col min="15880" max="16127" width="8.88671875" style="520"/>
    <col min="16128" max="16128" width="2.88671875" style="520" customWidth="1"/>
    <col min="16129" max="16129" width="14.77734375" style="520" customWidth="1"/>
    <col min="16130" max="16131" width="16.6640625" style="520" customWidth="1"/>
    <col min="16132" max="16132" width="42" style="520" customWidth="1"/>
    <col min="16133" max="16133" width="17" style="520" customWidth="1"/>
    <col min="16134" max="16134" width="17.109375" style="520" customWidth="1"/>
    <col min="16135" max="16135" width="2.88671875" style="520" customWidth="1"/>
    <col min="16136" max="16384" width="8.88671875" style="520"/>
  </cols>
  <sheetData>
    <row r="1" spans="1:15" ht="66.75" customHeight="1" x14ac:dyDescent="0.2">
      <c r="B1" s="521"/>
      <c r="C1" s="520"/>
    </row>
    <row r="2" spans="1:15" x14ac:dyDescent="0.2">
      <c r="B2" s="993" t="s">
        <v>459</v>
      </c>
      <c r="C2" s="993"/>
      <c r="F2" s="523"/>
      <c r="H2" s="994" t="s">
        <v>2</v>
      </c>
      <c r="I2" s="995"/>
      <c r="J2" s="995"/>
      <c r="K2" s="995"/>
      <c r="L2" s="995"/>
      <c r="M2" s="995"/>
      <c r="N2" s="995"/>
      <c r="O2" s="995"/>
    </row>
    <row r="3" spans="1:15" ht="30.75" customHeight="1" x14ac:dyDescent="0.2">
      <c r="B3" s="996" t="s">
        <v>460</v>
      </c>
      <c r="C3" s="996"/>
      <c r="D3" s="997">
        <f>'補助事業概要説明書(別添１)１～２'!$E$6</f>
        <v>0</v>
      </c>
      <c r="E3" s="997"/>
      <c r="F3" s="997"/>
      <c r="H3" s="989" t="s">
        <v>461</v>
      </c>
      <c r="I3" s="990"/>
      <c r="J3" s="990"/>
      <c r="K3" s="990"/>
      <c r="L3" s="990"/>
      <c r="M3" s="990"/>
      <c r="N3" s="990"/>
      <c r="O3" s="991"/>
    </row>
    <row r="4" spans="1:15" ht="25.5" customHeight="1" x14ac:dyDescent="0.2">
      <c r="B4" s="992" t="s">
        <v>462</v>
      </c>
      <c r="C4" s="992"/>
      <c r="D4" s="992"/>
      <c r="E4" s="524"/>
      <c r="H4" s="983"/>
      <c r="I4" s="984"/>
      <c r="J4" s="984"/>
      <c r="K4" s="984"/>
      <c r="L4" s="984"/>
      <c r="M4" s="984"/>
      <c r="N4" s="984"/>
      <c r="O4" s="985"/>
    </row>
    <row r="5" spans="1:15" ht="48.75" customHeight="1" x14ac:dyDescent="0.2">
      <c r="A5" s="525"/>
      <c r="B5" s="526" t="s">
        <v>463</v>
      </c>
      <c r="C5" s="526" t="s">
        <v>464</v>
      </c>
      <c r="D5" s="527" t="s">
        <v>465</v>
      </c>
      <c r="E5" s="526" t="s">
        <v>466</v>
      </c>
      <c r="F5" s="526" t="s">
        <v>467</v>
      </c>
      <c r="H5" s="989" t="s">
        <v>468</v>
      </c>
      <c r="I5" s="984"/>
      <c r="J5" s="984"/>
      <c r="K5" s="984"/>
      <c r="L5" s="984"/>
      <c r="M5" s="984"/>
      <c r="N5" s="984"/>
      <c r="O5" s="985"/>
    </row>
    <row r="6" spans="1:15" ht="30" customHeight="1" x14ac:dyDescent="0.2">
      <c r="A6" s="528"/>
      <c r="B6" s="529" t="s">
        <v>469</v>
      </c>
      <c r="C6" s="530" t="s">
        <v>305</v>
      </c>
      <c r="D6" s="531" t="s">
        <v>470</v>
      </c>
      <c r="E6" s="532" t="s">
        <v>513</v>
      </c>
      <c r="F6" s="532" t="s">
        <v>471</v>
      </c>
      <c r="H6" s="989" t="s">
        <v>472</v>
      </c>
      <c r="I6" s="990"/>
      <c r="J6" s="990"/>
      <c r="K6" s="990"/>
      <c r="L6" s="990"/>
      <c r="M6" s="990"/>
      <c r="N6" s="990"/>
      <c r="O6" s="991"/>
    </row>
    <row r="7" spans="1:15" ht="30" customHeight="1" x14ac:dyDescent="0.2">
      <c r="A7" s="528"/>
      <c r="B7" s="533">
        <v>1</v>
      </c>
      <c r="C7" s="534" t="s">
        <v>514</v>
      </c>
      <c r="D7" s="535"/>
      <c r="E7" s="536"/>
      <c r="F7" s="536"/>
      <c r="H7" s="983" t="s">
        <v>473</v>
      </c>
      <c r="I7" s="984"/>
      <c r="J7" s="984"/>
      <c r="K7" s="984"/>
      <c r="L7" s="984"/>
      <c r="M7" s="984"/>
      <c r="N7" s="984"/>
      <c r="O7" s="985"/>
    </row>
    <row r="8" spans="1:15" ht="30" customHeight="1" x14ac:dyDescent="0.2">
      <c r="A8" s="528"/>
      <c r="B8" s="533">
        <v>2</v>
      </c>
      <c r="C8" s="534" t="s">
        <v>474</v>
      </c>
      <c r="D8" s="535"/>
      <c r="E8" s="536"/>
      <c r="F8" s="536"/>
      <c r="H8" s="983"/>
      <c r="I8" s="984"/>
      <c r="J8" s="984"/>
      <c r="K8" s="984"/>
      <c r="L8" s="984"/>
      <c r="M8" s="984"/>
      <c r="N8" s="984"/>
      <c r="O8" s="985"/>
    </row>
    <row r="9" spans="1:15" ht="30" customHeight="1" x14ac:dyDescent="0.2">
      <c r="A9" s="528"/>
      <c r="B9" s="533">
        <v>3</v>
      </c>
      <c r="C9" s="534" t="s">
        <v>305</v>
      </c>
      <c r="D9" s="535"/>
      <c r="E9" s="536"/>
      <c r="F9" s="536"/>
      <c r="H9" s="983"/>
      <c r="I9" s="984"/>
      <c r="J9" s="984"/>
      <c r="K9" s="984"/>
      <c r="L9" s="984"/>
      <c r="M9" s="984"/>
      <c r="N9" s="984"/>
      <c r="O9" s="985"/>
    </row>
    <row r="10" spans="1:15" ht="30" customHeight="1" x14ac:dyDescent="0.2">
      <c r="A10" s="528"/>
      <c r="B10" s="533">
        <v>4</v>
      </c>
      <c r="C10" s="534" t="s">
        <v>475</v>
      </c>
      <c r="D10" s="535"/>
      <c r="E10" s="536"/>
      <c r="F10" s="536"/>
      <c r="H10" s="983"/>
      <c r="I10" s="984"/>
      <c r="J10" s="984"/>
      <c r="K10" s="984"/>
      <c r="L10" s="984"/>
      <c r="M10" s="984"/>
      <c r="N10" s="984"/>
      <c r="O10" s="985"/>
    </row>
    <row r="11" spans="1:15" ht="30" customHeight="1" x14ac:dyDescent="0.2">
      <c r="A11" s="528"/>
      <c r="B11" s="533">
        <v>5</v>
      </c>
      <c r="C11" s="534" t="s">
        <v>476</v>
      </c>
      <c r="D11" s="535"/>
      <c r="E11" s="536"/>
      <c r="F11" s="536"/>
      <c r="H11" s="983"/>
      <c r="I11" s="984"/>
      <c r="J11" s="984"/>
      <c r="K11" s="984"/>
      <c r="L11" s="984"/>
      <c r="M11" s="984"/>
      <c r="N11" s="984"/>
      <c r="O11" s="985"/>
    </row>
    <row r="12" spans="1:15" ht="30" customHeight="1" x14ac:dyDescent="0.2">
      <c r="A12" s="528"/>
      <c r="B12" s="533">
        <v>6</v>
      </c>
      <c r="C12" s="534" t="s">
        <v>477</v>
      </c>
      <c r="D12" s="535"/>
      <c r="E12" s="536"/>
      <c r="F12" s="536"/>
      <c r="H12" s="986"/>
      <c r="I12" s="987"/>
      <c r="J12" s="987"/>
      <c r="K12" s="987"/>
      <c r="L12" s="987"/>
      <c r="M12" s="987"/>
      <c r="N12" s="987"/>
      <c r="O12" s="988"/>
    </row>
    <row r="13" spans="1:15" ht="30" customHeight="1" x14ac:dyDescent="0.2">
      <c r="A13" s="528"/>
      <c r="B13" s="533">
        <v>7</v>
      </c>
      <c r="C13" s="534" t="s">
        <v>478</v>
      </c>
      <c r="D13" s="535" t="s">
        <v>479</v>
      </c>
      <c r="E13" s="536"/>
      <c r="F13" s="536"/>
    </row>
    <row r="14" spans="1:15" ht="30" customHeight="1" x14ac:dyDescent="0.2">
      <c r="A14" s="528"/>
      <c r="B14" s="533">
        <v>8</v>
      </c>
      <c r="C14" s="534" t="s">
        <v>480</v>
      </c>
      <c r="D14" s="535" t="s">
        <v>479</v>
      </c>
      <c r="E14" s="536"/>
      <c r="F14" s="536"/>
    </row>
    <row r="15" spans="1:15" ht="30" customHeight="1" x14ac:dyDescent="0.2">
      <c r="A15" s="528"/>
      <c r="B15" s="533">
        <v>9</v>
      </c>
      <c r="C15" s="534" t="s">
        <v>481</v>
      </c>
      <c r="D15" s="535" t="s">
        <v>479</v>
      </c>
      <c r="E15" s="536"/>
      <c r="F15" s="536"/>
    </row>
    <row r="16" spans="1:15" ht="30" customHeight="1" x14ac:dyDescent="0.2">
      <c r="A16" s="528"/>
      <c r="B16" s="533">
        <v>10</v>
      </c>
      <c r="C16" s="534" t="s">
        <v>482</v>
      </c>
      <c r="D16" s="535" t="s">
        <v>479</v>
      </c>
      <c r="E16" s="536"/>
      <c r="F16" s="536"/>
    </row>
    <row r="17" spans="1:6" ht="30" customHeight="1" x14ac:dyDescent="0.2">
      <c r="A17" s="528"/>
      <c r="B17" s="533">
        <v>11</v>
      </c>
      <c r="C17" s="534" t="s">
        <v>483</v>
      </c>
      <c r="D17" s="535" t="s">
        <v>479</v>
      </c>
      <c r="E17" s="536"/>
      <c r="F17" s="536"/>
    </row>
    <row r="18" spans="1:6" ht="30" customHeight="1" x14ac:dyDescent="0.2">
      <c r="A18" s="528"/>
      <c r="B18" s="533">
        <v>12</v>
      </c>
      <c r="C18" s="534"/>
      <c r="D18" s="535"/>
      <c r="E18" s="536"/>
      <c r="F18" s="536"/>
    </row>
    <row r="19" spans="1:6" ht="30" customHeight="1" x14ac:dyDescent="0.2">
      <c r="A19" s="528"/>
      <c r="B19" s="533">
        <v>13</v>
      </c>
      <c r="C19" s="534"/>
      <c r="D19" s="535"/>
      <c r="E19" s="536"/>
      <c r="F19" s="536"/>
    </row>
    <row r="20" spans="1:6" ht="30" customHeight="1" x14ac:dyDescent="0.2">
      <c r="A20" s="528"/>
      <c r="B20" s="533">
        <v>14</v>
      </c>
      <c r="C20" s="534"/>
      <c r="D20" s="535"/>
      <c r="E20" s="536"/>
      <c r="F20" s="536"/>
    </row>
    <row r="21" spans="1:6" ht="30" customHeight="1" x14ac:dyDescent="0.2">
      <c r="A21" s="528"/>
      <c r="B21" s="533">
        <v>15</v>
      </c>
      <c r="C21" s="534"/>
      <c r="D21" s="535"/>
      <c r="E21" s="536"/>
      <c r="F21" s="536"/>
    </row>
    <row r="22" spans="1:6" ht="30" customHeight="1" x14ac:dyDescent="0.2">
      <c r="A22" s="528"/>
      <c r="B22" s="533">
        <v>16</v>
      </c>
      <c r="C22" s="534"/>
      <c r="D22" s="535"/>
      <c r="E22" s="536"/>
      <c r="F22" s="536"/>
    </row>
    <row r="23" spans="1:6" ht="30" customHeight="1" x14ac:dyDescent="0.2">
      <c r="A23" s="528"/>
      <c r="B23" s="533">
        <v>17</v>
      </c>
      <c r="C23" s="534"/>
      <c r="D23" s="535"/>
      <c r="E23" s="536"/>
      <c r="F23" s="536"/>
    </row>
    <row r="24" spans="1:6" ht="30" customHeight="1" x14ac:dyDescent="0.2">
      <c r="A24" s="528"/>
      <c r="B24" s="533">
        <v>18</v>
      </c>
      <c r="C24" s="534"/>
      <c r="D24" s="535"/>
      <c r="E24" s="536"/>
      <c r="F24" s="536"/>
    </row>
    <row r="25" spans="1:6" ht="30" customHeight="1" x14ac:dyDescent="0.2">
      <c r="A25" s="528"/>
      <c r="B25" s="533">
        <v>19</v>
      </c>
      <c r="C25" s="534"/>
      <c r="D25" s="535"/>
      <c r="E25" s="536"/>
      <c r="F25" s="536"/>
    </row>
    <row r="26" spans="1:6" ht="30" customHeight="1" x14ac:dyDescent="0.2">
      <c r="A26" s="528"/>
      <c r="B26" s="533">
        <v>20</v>
      </c>
      <c r="C26" s="534"/>
      <c r="D26" s="535"/>
      <c r="E26" s="536"/>
      <c r="F26" s="536"/>
    </row>
    <row r="27" spans="1:6" ht="30" customHeight="1" x14ac:dyDescent="0.2">
      <c r="A27" s="528"/>
      <c r="B27" s="533">
        <v>21</v>
      </c>
      <c r="C27" s="534"/>
      <c r="D27" s="535"/>
      <c r="E27" s="536"/>
      <c r="F27" s="536"/>
    </row>
    <row r="28" spans="1:6" ht="30" customHeight="1" x14ac:dyDescent="0.2">
      <c r="A28" s="528"/>
      <c r="B28" s="533">
        <v>22</v>
      </c>
      <c r="C28" s="534"/>
      <c r="D28" s="535"/>
      <c r="E28" s="536"/>
      <c r="F28" s="536"/>
    </row>
    <row r="29" spans="1:6" ht="30" customHeight="1" x14ac:dyDescent="0.2">
      <c r="A29" s="528"/>
      <c r="B29" s="533">
        <v>23</v>
      </c>
      <c r="C29" s="534"/>
      <c r="D29" s="535"/>
      <c r="E29" s="536"/>
      <c r="F29" s="536"/>
    </row>
    <row r="30" spans="1:6" ht="30" customHeight="1" x14ac:dyDescent="0.2">
      <c r="A30" s="528"/>
      <c r="B30" s="533">
        <v>24</v>
      </c>
      <c r="C30" s="534"/>
      <c r="D30" s="535"/>
      <c r="E30" s="536"/>
      <c r="F30" s="536"/>
    </row>
    <row r="31" spans="1:6" ht="30" customHeight="1" x14ac:dyDescent="0.2">
      <c r="A31" s="528"/>
      <c r="B31" s="533">
        <v>25</v>
      </c>
      <c r="C31" s="534"/>
      <c r="D31" s="535"/>
      <c r="E31" s="536"/>
      <c r="F31" s="536"/>
    </row>
    <row r="32" spans="1:6" ht="30" customHeight="1" x14ac:dyDescent="0.2">
      <c r="A32" s="528"/>
      <c r="B32" s="533">
        <v>26</v>
      </c>
      <c r="C32" s="534"/>
      <c r="D32" s="535"/>
      <c r="E32" s="536"/>
      <c r="F32" s="536"/>
    </row>
    <row r="33" spans="1:6" ht="30" customHeight="1" x14ac:dyDescent="0.2">
      <c r="A33" s="528"/>
      <c r="B33" s="533">
        <v>27</v>
      </c>
      <c r="C33" s="534"/>
      <c r="D33" s="535"/>
      <c r="E33" s="536"/>
      <c r="F33" s="536"/>
    </row>
    <row r="34" spans="1:6" ht="30" customHeight="1" x14ac:dyDescent="0.2">
      <c r="A34" s="528"/>
      <c r="B34" s="533">
        <v>28</v>
      </c>
      <c r="C34" s="534"/>
      <c r="D34" s="535"/>
      <c r="E34" s="536"/>
      <c r="F34" s="536"/>
    </row>
    <row r="35" spans="1:6" ht="30" customHeight="1" x14ac:dyDescent="0.2">
      <c r="A35" s="528"/>
      <c r="B35" s="533">
        <v>29</v>
      </c>
      <c r="C35" s="534"/>
      <c r="D35" s="535"/>
      <c r="E35" s="536"/>
      <c r="F35" s="536"/>
    </row>
    <row r="36" spans="1:6" ht="30" customHeight="1" x14ac:dyDescent="0.2">
      <c r="A36" s="528"/>
      <c r="B36" s="533">
        <v>30</v>
      </c>
      <c r="C36" s="534"/>
      <c r="D36" s="535"/>
      <c r="E36" s="536"/>
      <c r="F36" s="536"/>
    </row>
  </sheetData>
  <sheetProtection algorithmName="SHA-512" hashValue="oysCDVifuwZMebElCquluspiEukaHq9Wd46IReb1uaBTLU9ufyyq2YMn3jg48sUkGMVza9Audj6CMeF9TBS+/A==" saltValue="hfLY6fBklkZDcP765uOSvA==" spinCount="100000" sheet="1" formatCells="0" formatRows="0" deleteRows="0"/>
  <mergeCells count="15">
    <mergeCell ref="B4:D4"/>
    <mergeCell ref="H4:O4"/>
    <mergeCell ref="B2:C2"/>
    <mergeCell ref="H2:O2"/>
    <mergeCell ref="B3:C3"/>
    <mergeCell ref="D3:F3"/>
    <mergeCell ref="H3:O3"/>
    <mergeCell ref="H11:O11"/>
    <mergeCell ref="H12:O12"/>
    <mergeCell ref="H5:O5"/>
    <mergeCell ref="H6:O6"/>
    <mergeCell ref="H7:O7"/>
    <mergeCell ref="H8:O8"/>
    <mergeCell ref="H9:O9"/>
    <mergeCell ref="H10:O10"/>
  </mergeCells>
  <phoneticPr fontId="1"/>
  <conditionalFormatting sqref="D3">
    <cfRule type="cellIs" dxfId="541" priority="1" operator="equal">
      <formula>0</formula>
    </cfRule>
  </conditionalFormatting>
  <conditionalFormatting sqref="C7:F36">
    <cfRule type="containsBlanks" dxfId="540" priority="2">
      <formula>LEN(TRIM(C7))=0</formula>
    </cfRule>
  </conditionalFormatting>
  <pageMargins left="0.62992125984251968" right="0.19685039370078741" top="0.55118110236220474" bottom="0.59055118110236227" header="0.31496062992125984" footer="0.31496062992125984"/>
  <pageSetup paperSize="9" scale="7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85DE-DB79-4E89-8341-ACCFA6B54305}">
  <sheetPr codeName="Sheet12">
    <tabColor theme="8" tint="0.39997558519241921"/>
    <pageSetUpPr fitToPage="1"/>
  </sheetPr>
  <dimension ref="B1:AB184"/>
  <sheetViews>
    <sheetView showGridLines="0" zoomScale="85" zoomScaleNormal="85" zoomScaleSheetLayoutView="55" workbookViewId="0"/>
  </sheetViews>
  <sheetFormatPr defaultColWidth="8.88671875" defaultRowHeight="15.75" customHeight="1" x14ac:dyDescent="0.2"/>
  <cols>
    <col min="1" max="1" width="1.44140625" style="144" customWidth="1"/>
    <col min="2" max="2" width="5.5546875" style="144" customWidth="1"/>
    <col min="3" max="3" width="11.21875" style="144" customWidth="1"/>
    <col min="4" max="4" width="21.6640625" style="144" customWidth="1"/>
    <col min="5" max="5" width="23.6640625" style="144" customWidth="1"/>
    <col min="6" max="6" width="14.6640625" style="91" customWidth="1"/>
    <col min="7" max="7" width="30.6640625" style="91" customWidth="1"/>
    <col min="8" max="8" width="24.6640625" style="144" customWidth="1"/>
    <col min="9" max="9" width="34.6640625" style="144" customWidth="1"/>
    <col min="10" max="10" width="13.44140625" style="91" bestFit="1" customWidth="1"/>
    <col min="11" max="12" width="27.6640625" style="91" customWidth="1"/>
    <col min="13" max="13" width="3.44140625" style="455" customWidth="1"/>
    <col min="14" max="27" width="8.88671875" style="115"/>
    <col min="28" max="16384" width="8.88671875" style="144"/>
  </cols>
  <sheetData>
    <row r="1" spans="2:28" ht="50.25" customHeight="1" x14ac:dyDescent="0.2"/>
    <row r="2" spans="2:28" ht="28.5" customHeight="1" x14ac:dyDescent="0.2">
      <c r="B2" s="85" t="s">
        <v>176</v>
      </c>
      <c r="C2" s="85"/>
      <c r="J2" s="423"/>
      <c r="L2" s="423"/>
    </row>
    <row r="3" spans="2:28" ht="28.5" customHeight="1" x14ac:dyDescent="0.2">
      <c r="B3" s="86" t="s">
        <v>66</v>
      </c>
      <c r="C3" s="87"/>
      <c r="D3" s="88"/>
      <c r="E3" s="88"/>
      <c r="F3" s="220"/>
      <c r="G3" s="220"/>
      <c r="H3" s="89"/>
      <c r="I3" s="89"/>
      <c r="J3" s="220"/>
      <c r="K3" s="220"/>
      <c r="L3" s="220"/>
    </row>
    <row r="4" spans="2:28" ht="28.5" customHeight="1" x14ac:dyDescent="0.2">
      <c r="B4" s="88"/>
      <c r="C4" s="88"/>
      <c r="D4" s="150" t="s">
        <v>190</v>
      </c>
      <c r="E4" s="88"/>
      <c r="F4" s="220"/>
      <c r="G4" s="220"/>
      <c r="H4" s="89"/>
      <c r="I4" s="89"/>
      <c r="J4" s="220"/>
      <c r="K4" s="220"/>
      <c r="L4" s="220"/>
    </row>
    <row r="5" spans="2:28" ht="28.5" customHeight="1" x14ac:dyDescent="0.2">
      <c r="B5" s="88"/>
      <c r="C5" s="88"/>
      <c r="D5" s="151" t="s">
        <v>192</v>
      </c>
      <c r="E5" s="90"/>
      <c r="F5" s="220"/>
      <c r="G5" s="220"/>
      <c r="H5" s="89"/>
      <c r="I5" s="89"/>
      <c r="J5" s="220"/>
      <c r="K5" s="220"/>
      <c r="L5" s="220"/>
      <c r="N5" s="1006" t="s">
        <v>2</v>
      </c>
      <c r="O5" s="1007"/>
      <c r="P5" s="1007"/>
      <c r="Q5" s="1007"/>
      <c r="R5" s="1007"/>
      <c r="S5" s="1007"/>
      <c r="T5" s="1007"/>
      <c r="U5" s="1007"/>
      <c r="V5" s="1007"/>
      <c r="W5" s="1007"/>
      <c r="X5" s="1007"/>
      <c r="Y5" s="1007"/>
      <c r="Z5" s="1007"/>
      <c r="AA5" s="1008"/>
    </row>
    <row r="6" spans="2:28" ht="36" customHeight="1" x14ac:dyDescent="0.2">
      <c r="B6" s="1009" t="s">
        <v>25</v>
      </c>
      <c r="C6" s="1010"/>
      <c r="D6" s="1011"/>
      <c r="E6" s="999">
        <f>'補助事業概要説明書(別添１)１～２'!$E$6</f>
        <v>0</v>
      </c>
      <c r="F6" s="1000"/>
      <c r="G6" s="1000"/>
      <c r="H6" s="1001"/>
      <c r="I6" s="228"/>
      <c r="J6" s="429"/>
      <c r="K6" s="1022" t="s">
        <v>402</v>
      </c>
      <c r="L6" s="1022"/>
      <c r="N6" s="1012" t="s">
        <v>517</v>
      </c>
      <c r="O6" s="1013"/>
      <c r="P6" s="1013"/>
      <c r="Q6" s="1013"/>
      <c r="R6" s="1013"/>
      <c r="S6" s="1013"/>
      <c r="T6" s="1013"/>
      <c r="U6" s="1013"/>
      <c r="V6" s="1013"/>
      <c r="W6" s="1013"/>
      <c r="X6" s="1013"/>
      <c r="Y6" s="1013"/>
      <c r="Z6" s="1013"/>
      <c r="AA6" s="1014"/>
    </row>
    <row r="7" spans="2:28" ht="36.75" customHeight="1" x14ac:dyDescent="0.2">
      <c r="B7" s="1015"/>
      <c r="C7" s="1015"/>
      <c r="D7" s="1015"/>
      <c r="E7" s="238"/>
      <c r="F7" s="239"/>
      <c r="G7" s="239"/>
      <c r="H7" s="240"/>
      <c r="I7" s="240"/>
      <c r="J7" s="430"/>
      <c r="K7" s="1023" t="s">
        <v>403</v>
      </c>
      <c r="L7" s="1023"/>
      <c r="N7" s="1024"/>
      <c r="O7" s="1024"/>
      <c r="P7" s="1024"/>
      <c r="Q7" s="1024"/>
      <c r="R7" s="1024"/>
      <c r="S7" s="1024"/>
      <c r="T7" s="1024"/>
      <c r="U7" s="1024"/>
      <c r="V7" s="1024"/>
      <c r="W7" s="1024"/>
      <c r="X7" s="1024"/>
      <c r="Y7" s="1024"/>
      <c r="Z7" s="1024"/>
      <c r="AA7" s="1024"/>
    </row>
    <row r="8" spans="2:28" ht="20.100000000000001" customHeight="1" x14ac:dyDescent="0.2">
      <c r="B8" s="1020" t="s">
        <v>129</v>
      </c>
      <c r="C8" s="1004" t="s">
        <v>191</v>
      </c>
      <c r="D8" s="1020" t="s">
        <v>27</v>
      </c>
      <c r="E8" s="1019" t="s">
        <v>194</v>
      </c>
      <c r="F8" s="1021" t="s">
        <v>26</v>
      </c>
      <c r="G8" s="1021"/>
      <c r="H8" s="1019" t="s">
        <v>151</v>
      </c>
      <c r="I8" s="1019" t="s">
        <v>193</v>
      </c>
      <c r="J8" s="1004" t="s">
        <v>320</v>
      </c>
      <c r="K8" s="1004" t="s">
        <v>422</v>
      </c>
      <c r="L8" s="1004" t="s">
        <v>423</v>
      </c>
      <c r="N8" s="444"/>
      <c r="O8" s="445"/>
      <c r="P8" s="445"/>
      <c r="Q8" s="445"/>
      <c r="R8" s="445"/>
      <c r="S8" s="445"/>
      <c r="T8" s="445"/>
      <c r="U8" s="445"/>
      <c r="V8" s="445"/>
      <c r="W8" s="445"/>
      <c r="X8" s="445"/>
      <c r="Y8" s="445"/>
      <c r="Z8" s="445"/>
      <c r="AA8" s="446"/>
    </row>
    <row r="9" spans="2:28" ht="34.5" customHeight="1" x14ac:dyDescent="0.2">
      <c r="B9" s="1020"/>
      <c r="C9" s="1004"/>
      <c r="D9" s="1020"/>
      <c r="E9" s="1019"/>
      <c r="F9" s="428" t="s">
        <v>70</v>
      </c>
      <c r="G9" s="427" t="s">
        <v>71</v>
      </c>
      <c r="H9" s="1019"/>
      <c r="I9" s="1019"/>
      <c r="J9" s="1004"/>
      <c r="K9" s="1004"/>
      <c r="L9" s="1004"/>
      <c r="N9" s="1016" t="s">
        <v>239</v>
      </c>
      <c r="O9" s="1017"/>
      <c r="P9" s="1017"/>
      <c r="Q9" s="1017"/>
      <c r="R9" s="1017"/>
      <c r="S9" s="1017"/>
      <c r="T9" s="1017"/>
      <c r="U9" s="1017"/>
      <c r="V9" s="1017"/>
      <c r="W9" s="1017"/>
      <c r="X9" s="1017"/>
      <c r="Y9" s="1017"/>
      <c r="Z9" s="1017"/>
      <c r="AA9" s="1018"/>
    </row>
    <row r="10" spans="2:28" s="91" customFormat="1" ht="48" customHeight="1" x14ac:dyDescent="0.2">
      <c r="B10" s="1005">
        <v>1</v>
      </c>
      <c r="C10" s="998"/>
      <c r="D10" s="1003"/>
      <c r="E10" s="1003"/>
      <c r="F10" s="1003"/>
      <c r="G10" s="1003"/>
      <c r="H10" s="1002"/>
      <c r="I10" s="1003"/>
      <c r="J10" s="998"/>
      <c r="K10" s="426"/>
      <c r="L10" s="426"/>
      <c r="M10" s="455"/>
      <c r="N10" s="186" t="s">
        <v>189</v>
      </c>
      <c r="O10" s="456"/>
      <c r="P10" s="456"/>
      <c r="Q10" s="456"/>
      <c r="R10" s="456"/>
      <c r="S10" s="456"/>
      <c r="T10" s="456"/>
      <c r="U10" s="456"/>
      <c r="V10" s="456"/>
      <c r="W10" s="456"/>
      <c r="X10" s="456"/>
      <c r="Y10" s="456"/>
      <c r="Z10" s="456"/>
      <c r="AA10" s="191"/>
      <c r="AB10" s="144"/>
    </row>
    <row r="11" spans="2:28" s="91" customFormat="1" ht="48" customHeight="1" x14ac:dyDescent="0.2">
      <c r="B11" s="1005"/>
      <c r="C11" s="998"/>
      <c r="D11" s="1003"/>
      <c r="E11" s="1003"/>
      <c r="F11" s="1003"/>
      <c r="G11" s="1003"/>
      <c r="H11" s="1002"/>
      <c r="I11" s="1003"/>
      <c r="J11" s="998"/>
      <c r="K11" s="426"/>
      <c r="L11" s="426"/>
      <c r="M11" s="455"/>
      <c r="N11" s="186" t="s">
        <v>419</v>
      </c>
      <c r="O11" s="456"/>
      <c r="P11" s="456"/>
      <c r="Q11" s="456"/>
      <c r="R11" s="456"/>
      <c r="S11" s="456"/>
      <c r="T11" s="456"/>
      <c r="U11" s="456"/>
      <c r="V11" s="456"/>
      <c r="W11" s="456"/>
      <c r="X11" s="456"/>
      <c r="Y11" s="456"/>
      <c r="Z11" s="456"/>
      <c r="AA11" s="191"/>
      <c r="AB11" s="144"/>
    </row>
    <row r="12" spans="2:28" s="91" customFormat="1" ht="48" customHeight="1" x14ac:dyDescent="0.2">
      <c r="B12" s="1005"/>
      <c r="C12" s="998"/>
      <c r="D12" s="1003"/>
      <c r="E12" s="1003"/>
      <c r="F12" s="1003"/>
      <c r="G12" s="1003"/>
      <c r="H12" s="1002"/>
      <c r="I12" s="1003"/>
      <c r="J12" s="998"/>
      <c r="K12" s="426"/>
      <c r="L12" s="426"/>
      <c r="M12" s="455"/>
      <c r="N12" s="186" t="s">
        <v>420</v>
      </c>
      <c r="O12" s="190"/>
      <c r="P12" s="190"/>
      <c r="Q12" s="190"/>
      <c r="R12" s="190"/>
      <c r="S12" s="190"/>
      <c r="T12" s="190"/>
      <c r="U12" s="190"/>
      <c r="V12" s="190"/>
      <c r="W12" s="190"/>
      <c r="X12" s="190"/>
      <c r="Y12" s="190"/>
      <c r="Z12" s="190"/>
      <c r="AA12" s="191"/>
      <c r="AB12" s="144"/>
    </row>
    <row r="13" spans="2:28" s="91" customFormat="1" ht="48" customHeight="1" x14ac:dyDescent="0.2">
      <c r="B13" s="1005"/>
      <c r="C13" s="998"/>
      <c r="D13" s="1003"/>
      <c r="E13" s="1003"/>
      <c r="F13" s="1003"/>
      <c r="G13" s="1003"/>
      <c r="H13" s="1002"/>
      <c r="I13" s="1003"/>
      <c r="J13" s="998"/>
      <c r="K13" s="592" t="s">
        <v>311</v>
      </c>
      <c r="L13" s="592" t="s">
        <v>311</v>
      </c>
      <c r="M13" s="455"/>
      <c r="N13" s="457"/>
      <c r="O13" s="458" t="s">
        <v>421</v>
      </c>
      <c r="P13" s="197"/>
      <c r="Q13" s="197"/>
      <c r="R13" s="197"/>
      <c r="S13" s="197"/>
      <c r="T13" s="197"/>
      <c r="U13" s="197"/>
      <c r="V13" s="197"/>
      <c r="W13" s="197"/>
      <c r="X13" s="197"/>
      <c r="Y13" s="197"/>
      <c r="Z13" s="197"/>
      <c r="AA13" s="198"/>
      <c r="AB13" s="144"/>
    </row>
    <row r="14" spans="2:28" s="91" customFormat="1" ht="48" customHeight="1" x14ac:dyDescent="0.2">
      <c r="B14" s="1005"/>
      <c r="C14" s="998"/>
      <c r="D14" s="1003"/>
      <c r="E14" s="1003"/>
      <c r="F14" s="1003"/>
      <c r="G14" s="1003"/>
      <c r="H14" s="1002"/>
      <c r="I14" s="1003"/>
      <c r="J14" s="998"/>
      <c r="K14" s="295"/>
      <c r="L14" s="295"/>
      <c r="M14" s="459"/>
      <c r="N14" s="297"/>
      <c r="O14" s="296"/>
      <c r="P14" s="296"/>
      <c r="Q14" s="296"/>
      <c r="R14" s="296"/>
      <c r="S14" s="296"/>
      <c r="T14" s="296"/>
      <c r="U14" s="296"/>
      <c r="V14" s="296"/>
      <c r="W14" s="296"/>
      <c r="X14" s="296"/>
      <c r="Y14" s="296"/>
      <c r="Z14" s="296"/>
      <c r="AA14" s="296"/>
      <c r="AB14" s="144"/>
    </row>
    <row r="15" spans="2:28" s="91" customFormat="1" ht="48" customHeight="1" x14ac:dyDescent="0.2">
      <c r="B15" s="1005">
        <v>2</v>
      </c>
      <c r="C15" s="998"/>
      <c r="D15" s="1003"/>
      <c r="E15" s="1003"/>
      <c r="F15" s="1003"/>
      <c r="G15" s="1003"/>
      <c r="H15" s="1002"/>
      <c r="I15" s="1003"/>
      <c r="J15" s="998"/>
      <c r="K15" s="426"/>
      <c r="L15" s="426"/>
      <c r="M15" s="455"/>
      <c r="N15" s="297"/>
      <c r="O15" s="296"/>
      <c r="P15" s="296"/>
      <c r="Q15" s="296"/>
      <c r="R15" s="296"/>
      <c r="S15" s="296"/>
      <c r="T15" s="296"/>
      <c r="U15" s="296"/>
      <c r="V15" s="296"/>
      <c r="W15" s="296"/>
      <c r="X15" s="296"/>
      <c r="Y15" s="296"/>
      <c r="Z15" s="296"/>
      <c r="AA15" s="296"/>
      <c r="AB15" s="144"/>
    </row>
    <row r="16" spans="2:28" s="91" customFormat="1" ht="48" customHeight="1" x14ac:dyDescent="0.2">
      <c r="B16" s="1005"/>
      <c r="C16" s="998"/>
      <c r="D16" s="1003"/>
      <c r="E16" s="1003"/>
      <c r="F16" s="1003"/>
      <c r="G16" s="1003"/>
      <c r="H16" s="1002"/>
      <c r="I16" s="1003"/>
      <c r="J16" s="998"/>
      <c r="K16" s="426"/>
      <c r="L16" s="426"/>
      <c r="M16" s="455"/>
      <c r="N16" s="297"/>
      <c r="O16" s="296"/>
      <c r="P16" s="296"/>
      <c r="Q16" s="296"/>
      <c r="R16" s="296"/>
      <c r="S16" s="296"/>
      <c r="T16" s="296"/>
      <c r="U16" s="296"/>
      <c r="V16" s="296"/>
      <c r="W16" s="296"/>
      <c r="X16" s="296"/>
      <c r="Y16" s="296"/>
      <c r="Z16" s="296"/>
      <c r="AA16" s="296"/>
      <c r="AB16" s="144"/>
    </row>
    <row r="17" spans="2:28" s="91" customFormat="1" ht="48" customHeight="1" x14ac:dyDescent="0.2">
      <c r="B17" s="1005"/>
      <c r="C17" s="998"/>
      <c r="D17" s="1003"/>
      <c r="E17" s="1003"/>
      <c r="F17" s="1003"/>
      <c r="G17" s="1003"/>
      <c r="H17" s="1002"/>
      <c r="I17" s="1003"/>
      <c r="J17" s="998"/>
      <c r="K17" s="426"/>
      <c r="L17" s="426"/>
      <c r="M17" s="455"/>
      <c r="N17" s="297"/>
      <c r="O17" s="296"/>
      <c r="P17" s="296"/>
      <c r="Q17" s="296"/>
      <c r="R17" s="296"/>
      <c r="S17" s="296"/>
      <c r="T17" s="296"/>
      <c r="U17" s="296"/>
      <c r="V17" s="296"/>
      <c r="W17" s="296"/>
      <c r="X17" s="296"/>
      <c r="Y17" s="296"/>
      <c r="Z17" s="296"/>
      <c r="AA17" s="296"/>
      <c r="AB17" s="144"/>
    </row>
    <row r="18" spans="2:28" s="91" customFormat="1" ht="48" customHeight="1" x14ac:dyDescent="0.2">
      <c r="B18" s="1005"/>
      <c r="C18" s="998"/>
      <c r="D18" s="1003"/>
      <c r="E18" s="1003"/>
      <c r="F18" s="1003"/>
      <c r="G18" s="1003"/>
      <c r="H18" s="1002"/>
      <c r="I18" s="1003"/>
      <c r="J18" s="998"/>
      <c r="K18" s="592" t="s">
        <v>311</v>
      </c>
      <c r="L18" s="592" t="s">
        <v>311</v>
      </c>
      <c r="M18" s="455"/>
      <c r="N18" s="297"/>
      <c r="O18" s="296"/>
      <c r="P18" s="296"/>
      <c r="Q18" s="296"/>
      <c r="R18" s="296"/>
      <c r="S18" s="296"/>
      <c r="T18" s="296"/>
      <c r="U18" s="296"/>
      <c r="V18" s="296"/>
      <c r="W18" s="296"/>
      <c r="X18" s="296"/>
      <c r="Y18" s="296"/>
      <c r="Z18" s="296"/>
      <c r="AA18" s="296"/>
      <c r="AB18" s="144"/>
    </row>
    <row r="19" spans="2:28" s="91" customFormat="1" ht="48" customHeight="1" x14ac:dyDescent="0.2">
      <c r="B19" s="1005"/>
      <c r="C19" s="998"/>
      <c r="D19" s="1003"/>
      <c r="E19" s="1003"/>
      <c r="F19" s="1003"/>
      <c r="G19" s="1003"/>
      <c r="H19" s="1002"/>
      <c r="I19" s="1003"/>
      <c r="J19" s="998"/>
      <c r="K19" s="295"/>
      <c r="L19" s="295"/>
      <c r="M19" s="459"/>
      <c r="N19" s="297"/>
      <c r="O19" s="296"/>
      <c r="P19" s="296"/>
      <c r="Q19" s="296"/>
      <c r="R19" s="296"/>
      <c r="S19" s="296"/>
      <c r="T19" s="296"/>
      <c r="U19" s="296"/>
      <c r="V19" s="296"/>
      <c r="W19" s="296"/>
      <c r="X19" s="296"/>
      <c r="Y19" s="296"/>
      <c r="Z19" s="296"/>
      <c r="AA19" s="296"/>
      <c r="AB19" s="144"/>
    </row>
    <row r="20" spans="2:28" s="91" customFormat="1" ht="48" customHeight="1" x14ac:dyDescent="0.2">
      <c r="B20" s="1005">
        <v>3</v>
      </c>
      <c r="C20" s="998"/>
      <c r="D20" s="1003"/>
      <c r="E20" s="1003"/>
      <c r="F20" s="1003"/>
      <c r="G20" s="1003"/>
      <c r="H20" s="1002"/>
      <c r="I20" s="1003"/>
      <c r="J20" s="998"/>
      <c r="K20" s="426"/>
      <c r="L20" s="426"/>
      <c r="M20" s="455"/>
      <c r="N20" s="297"/>
      <c r="O20" s="296"/>
      <c r="P20" s="296"/>
      <c r="Q20" s="296"/>
      <c r="R20" s="296"/>
      <c r="S20" s="296"/>
      <c r="T20" s="296"/>
      <c r="U20" s="296"/>
      <c r="V20" s="296"/>
      <c r="W20" s="296"/>
      <c r="X20" s="296"/>
      <c r="Y20" s="296"/>
      <c r="Z20" s="296"/>
      <c r="AA20" s="296"/>
      <c r="AB20" s="144"/>
    </row>
    <row r="21" spans="2:28" s="91" customFormat="1" ht="48" customHeight="1" x14ac:dyDescent="0.2">
      <c r="B21" s="1005"/>
      <c r="C21" s="998"/>
      <c r="D21" s="1003"/>
      <c r="E21" s="1003"/>
      <c r="F21" s="1003"/>
      <c r="G21" s="1003"/>
      <c r="H21" s="1002"/>
      <c r="I21" s="1003"/>
      <c r="J21" s="998"/>
      <c r="K21" s="426"/>
      <c r="L21" s="426"/>
      <c r="M21" s="455"/>
      <c r="N21" s="297"/>
      <c r="O21" s="296"/>
      <c r="P21" s="296"/>
      <c r="Q21" s="296"/>
      <c r="R21" s="296"/>
      <c r="S21" s="296"/>
      <c r="T21" s="296"/>
      <c r="U21" s="296"/>
      <c r="V21" s="296"/>
      <c r="W21" s="296"/>
      <c r="X21" s="296"/>
      <c r="Y21" s="296"/>
      <c r="Z21" s="296"/>
      <c r="AA21" s="296"/>
      <c r="AB21" s="144"/>
    </row>
    <row r="22" spans="2:28" s="91" customFormat="1" ht="48" customHeight="1" x14ac:dyDescent="0.2">
      <c r="B22" s="1005"/>
      <c r="C22" s="998"/>
      <c r="D22" s="1003"/>
      <c r="E22" s="1003"/>
      <c r="F22" s="1003"/>
      <c r="G22" s="1003"/>
      <c r="H22" s="1002"/>
      <c r="I22" s="1003"/>
      <c r="J22" s="998"/>
      <c r="K22" s="426"/>
      <c r="L22" s="426"/>
      <c r="M22" s="455"/>
      <c r="N22" s="297"/>
      <c r="O22" s="296"/>
      <c r="P22" s="296"/>
      <c r="Q22" s="296"/>
      <c r="R22" s="296"/>
      <c r="S22" s="296"/>
      <c r="T22" s="296"/>
      <c r="U22" s="296"/>
      <c r="V22" s="296"/>
      <c r="W22" s="296"/>
      <c r="X22" s="296"/>
      <c r="Y22" s="296"/>
      <c r="Z22" s="296"/>
      <c r="AA22" s="296"/>
      <c r="AB22" s="144"/>
    </row>
    <row r="23" spans="2:28" s="91" customFormat="1" ht="48" customHeight="1" x14ac:dyDescent="0.2">
      <c r="B23" s="1005"/>
      <c r="C23" s="998"/>
      <c r="D23" s="1003"/>
      <c r="E23" s="1003"/>
      <c r="F23" s="1003"/>
      <c r="G23" s="1003"/>
      <c r="H23" s="1002"/>
      <c r="I23" s="1003"/>
      <c r="J23" s="998"/>
      <c r="K23" s="592" t="s">
        <v>311</v>
      </c>
      <c r="L23" s="592" t="s">
        <v>311</v>
      </c>
      <c r="M23" s="455"/>
      <c r="N23" s="297"/>
      <c r="O23" s="296"/>
      <c r="P23" s="296"/>
      <c r="Q23" s="296"/>
      <c r="R23" s="296"/>
      <c r="S23" s="296"/>
      <c r="T23" s="296"/>
      <c r="U23" s="296"/>
      <c r="V23" s="296"/>
      <c r="W23" s="296"/>
      <c r="X23" s="296"/>
      <c r="Y23" s="296"/>
      <c r="Z23" s="296"/>
      <c r="AA23" s="296"/>
      <c r="AB23" s="144"/>
    </row>
    <row r="24" spans="2:28" s="91" customFormat="1" ht="48" customHeight="1" x14ac:dyDescent="0.2">
      <c r="B24" s="1005"/>
      <c r="C24" s="998"/>
      <c r="D24" s="1003"/>
      <c r="E24" s="1003"/>
      <c r="F24" s="1003"/>
      <c r="G24" s="1003"/>
      <c r="H24" s="1002"/>
      <c r="I24" s="1003"/>
      <c r="J24" s="998"/>
      <c r="K24" s="295"/>
      <c r="L24" s="295"/>
      <c r="M24" s="459"/>
      <c r="N24" s="297"/>
      <c r="O24" s="296"/>
      <c r="P24" s="296"/>
      <c r="Q24" s="296"/>
      <c r="R24" s="296"/>
      <c r="S24" s="296"/>
      <c r="T24" s="296"/>
      <c r="U24" s="296"/>
      <c r="V24" s="296"/>
      <c r="W24" s="296"/>
      <c r="X24" s="296"/>
      <c r="Y24" s="296"/>
      <c r="Z24" s="296"/>
      <c r="AA24" s="296"/>
      <c r="AB24" s="144"/>
    </row>
    <row r="25" spans="2:28" s="91" customFormat="1" ht="48" customHeight="1" x14ac:dyDescent="0.2">
      <c r="B25" s="1005">
        <v>4</v>
      </c>
      <c r="C25" s="998"/>
      <c r="D25" s="1003"/>
      <c r="E25" s="1003"/>
      <c r="F25" s="1003"/>
      <c r="G25" s="1003"/>
      <c r="H25" s="1002"/>
      <c r="I25" s="1003"/>
      <c r="J25" s="998"/>
      <c r="K25" s="426"/>
      <c r="L25" s="426"/>
      <c r="M25" s="455"/>
      <c r="N25" s="297"/>
      <c r="O25" s="296"/>
      <c r="P25" s="296"/>
      <c r="Q25" s="296"/>
      <c r="R25" s="296"/>
      <c r="S25" s="296"/>
      <c r="T25" s="296"/>
      <c r="U25" s="296"/>
      <c r="V25" s="296"/>
      <c r="W25" s="296"/>
      <c r="X25" s="296"/>
      <c r="Y25" s="296"/>
      <c r="Z25" s="296"/>
      <c r="AA25" s="296"/>
      <c r="AB25" s="144"/>
    </row>
    <row r="26" spans="2:28" s="91" customFormat="1" ht="48" customHeight="1" x14ac:dyDescent="0.2">
      <c r="B26" s="1005"/>
      <c r="C26" s="998"/>
      <c r="D26" s="1003"/>
      <c r="E26" s="1003"/>
      <c r="F26" s="1003"/>
      <c r="G26" s="1003"/>
      <c r="H26" s="1002"/>
      <c r="I26" s="1003"/>
      <c r="J26" s="998"/>
      <c r="K26" s="426"/>
      <c r="L26" s="426"/>
      <c r="M26" s="455"/>
      <c r="N26" s="297"/>
      <c r="O26" s="296"/>
      <c r="P26" s="296"/>
      <c r="Q26" s="296"/>
      <c r="R26" s="296"/>
      <c r="S26" s="296"/>
      <c r="T26" s="296"/>
      <c r="U26" s="296"/>
      <c r="V26" s="296"/>
      <c r="W26" s="296"/>
      <c r="X26" s="296"/>
      <c r="Y26" s="296"/>
      <c r="Z26" s="296"/>
      <c r="AA26" s="296"/>
      <c r="AB26" s="144"/>
    </row>
    <row r="27" spans="2:28" s="91" customFormat="1" ht="48" customHeight="1" x14ac:dyDescent="0.2">
      <c r="B27" s="1005"/>
      <c r="C27" s="998"/>
      <c r="D27" s="1003"/>
      <c r="E27" s="1003"/>
      <c r="F27" s="1003"/>
      <c r="G27" s="1003"/>
      <c r="H27" s="1002"/>
      <c r="I27" s="1003"/>
      <c r="J27" s="998"/>
      <c r="K27" s="426"/>
      <c r="L27" s="426"/>
      <c r="M27" s="455"/>
      <c r="N27" s="297"/>
      <c r="O27" s="296"/>
      <c r="P27" s="296"/>
      <c r="Q27" s="296"/>
      <c r="R27" s="296"/>
      <c r="S27" s="296"/>
      <c r="T27" s="296"/>
      <c r="U27" s="296"/>
      <c r="V27" s="296"/>
      <c r="W27" s="296"/>
      <c r="X27" s="296"/>
      <c r="Y27" s="296"/>
      <c r="Z27" s="296"/>
      <c r="AA27" s="296"/>
      <c r="AB27" s="144"/>
    </row>
    <row r="28" spans="2:28" s="91" customFormat="1" ht="48" customHeight="1" x14ac:dyDescent="0.2">
      <c r="B28" s="1005"/>
      <c r="C28" s="998"/>
      <c r="D28" s="1003"/>
      <c r="E28" s="1003"/>
      <c r="F28" s="1003"/>
      <c r="G28" s="1003"/>
      <c r="H28" s="1002"/>
      <c r="I28" s="1003"/>
      <c r="J28" s="998"/>
      <c r="K28" s="592" t="s">
        <v>311</v>
      </c>
      <c r="L28" s="592" t="s">
        <v>311</v>
      </c>
      <c r="M28" s="455"/>
      <c r="N28" s="297"/>
      <c r="O28" s="296"/>
      <c r="P28" s="296"/>
      <c r="Q28" s="296"/>
      <c r="R28" s="296"/>
      <c r="S28" s="296"/>
      <c r="T28" s="296"/>
      <c r="U28" s="296"/>
      <c r="V28" s="296"/>
      <c r="W28" s="296"/>
      <c r="X28" s="296"/>
      <c r="Y28" s="296"/>
      <c r="Z28" s="296"/>
      <c r="AA28" s="296"/>
      <c r="AB28" s="144"/>
    </row>
    <row r="29" spans="2:28" s="91" customFormat="1" ht="48" customHeight="1" x14ac:dyDescent="0.2">
      <c r="B29" s="1005"/>
      <c r="C29" s="998"/>
      <c r="D29" s="1003"/>
      <c r="E29" s="1003"/>
      <c r="F29" s="1003"/>
      <c r="G29" s="1003"/>
      <c r="H29" s="1002"/>
      <c r="I29" s="1003"/>
      <c r="J29" s="998"/>
      <c r="K29" s="295"/>
      <c r="L29" s="295"/>
      <c r="M29" s="459"/>
      <c r="N29" s="297"/>
      <c r="O29" s="296"/>
      <c r="P29" s="296"/>
      <c r="Q29" s="296"/>
      <c r="R29" s="296"/>
      <c r="S29" s="296"/>
      <c r="T29" s="296"/>
      <c r="U29" s="296"/>
      <c r="V29" s="296"/>
      <c r="W29" s="296"/>
      <c r="X29" s="296"/>
      <c r="Y29" s="296"/>
      <c r="Z29" s="296"/>
      <c r="AA29" s="296"/>
      <c r="AB29" s="144"/>
    </row>
    <row r="30" spans="2:28" s="91" customFormat="1" ht="48" customHeight="1" x14ac:dyDescent="0.2">
      <c r="B30" s="1005">
        <v>5</v>
      </c>
      <c r="C30" s="998"/>
      <c r="D30" s="1003"/>
      <c r="E30" s="1003"/>
      <c r="F30" s="1003"/>
      <c r="G30" s="1003"/>
      <c r="H30" s="1002"/>
      <c r="I30" s="1003"/>
      <c r="J30" s="998"/>
      <c r="K30" s="426"/>
      <c r="L30" s="426"/>
      <c r="M30" s="455"/>
      <c r="N30" s="297"/>
      <c r="O30" s="296"/>
      <c r="P30" s="296"/>
      <c r="Q30" s="296"/>
      <c r="R30" s="296"/>
      <c r="S30" s="296"/>
      <c r="T30" s="296"/>
      <c r="U30" s="296"/>
      <c r="V30" s="296"/>
      <c r="W30" s="296"/>
      <c r="X30" s="296"/>
      <c r="Y30" s="296"/>
      <c r="Z30" s="296"/>
      <c r="AA30" s="296"/>
      <c r="AB30" s="144"/>
    </row>
    <row r="31" spans="2:28" s="91" customFormat="1" ht="48" customHeight="1" x14ac:dyDescent="0.2">
      <c r="B31" s="1005"/>
      <c r="C31" s="998"/>
      <c r="D31" s="1003"/>
      <c r="E31" s="1003"/>
      <c r="F31" s="1003"/>
      <c r="G31" s="1003"/>
      <c r="H31" s="1002"/>
      <c r="I31" s="1003"/>
      <c r="J31" s="998"/>
      <c r="K31" s="426"/>
      <c r="L31" s="426"/>
      <c r="M31" s="455"/>
      <c r="N31" s="297"/>
      <c r="O31" s="296"/>
      <c r="P31" s="296"/>
      <c r="Q31" s="296"/>
      <c r="R31" s="296"/>
      <c r="S31" s="296"/>
      <c r="T31" s="296"/>
      <c r="U31" s="296"/>
      <c r="V31" s="296"/>
      <c r="W31" s="296"/>
      <c r="X31" s="296"/>
      <c r="Y31" s="296"/>
      <c r="Z31" s="296"/>
      <c r="AA31" s="296"/>
      <c r="AB31" s="144"/>
    </row>
    <row r="32" spans="2:28" s="91" customFormat="1" ht="48" customHeight="1" x14ac:dyDescent="0.2">
      <c r="B32" s="1005"/>
      <c r="C32" s="998"/>
      <c r="D32" s="1003"/>
      <c r="E32" s="1003"/>
      <c r="F32" s="1003"/>
      <c r="G32" s="1003"/>
      <c r="H32" s="1002"/>
      <c r="I32" s="1003"/>
      <c r="J32" s="998"/>
      <c r="K32" s="426"/>
      <c r="L32" s="426"/>
      <c r="M32" s="455"/>
      <c r="N32" s="297"/>
      <c r="O32" s="296"/>
      <c r="P32" s="296"/>
      <c r="Q32" s="296"/>
      <c r="R32" s="296"/>
      <c r="S32" s="296"/>
      <c r="T32" s="296"/>
      <c r="U32" s="296"/>
      <c r="V32" s="296"/>
      <c r="W32" s="296"/>
      <c r="X32" s="296"/>
      <c r="Y32" s="296"/>
      <c r="Z32" s="296"/>
      <c r="AA32" s="296"/>
      <c r="AB32" s="144"/>
    </row>
    <row r="33" spans="2:28" s="91" customFormat="1" ht="48" customHeight="1" x14ac:dyDescent="0.2">
      <c r="B33" s="1005"/>
      <c r="C33" s="998"/>
      <c r="D33" s="1003"/>
      <c r="E33" s="1003"/>
      <c r="F33" s="1003"/>
      <c r="G33" s="1003"/>
      <c r="H33" s="1002"/>
      <c r="I33" s="1003"/>
      <c r="J33" s="998"/>
      <c r="K33" s="592" t="s">
        <v>311</v>
      </c>
      <c r="L33" s="592" t="s">
        <v>311</v>
      </c>
      <c r="M33" s="455"/>
      <c r="N33" s="297"/>
      <c r="O33" s="296"/>
      <c r="P33" s="296"/>
      <c r="Q33" s="296"/>
      <c r="R33" s="296"/>
      <c r="S33" s="296"/>
      <c r="T33" s="296"/>
      <c r="U33" s="296"/>
      <c r="V33" s="296"/>
      <c r="W33" s="296"/>
      <c r="X33" s="296"/>
      <c r="Y33" s="296"/>
      <c r="Z33" s="296"/>
      <c r="AA33" s="296"/>
      <c r="AB33" s="144"/>
    </row>
    <row r="34" spans="2:28" s="91" customFormat="1" ht="48" customHeight="1" x14ac:dyDescent="0.2">
      <c r="B34" s="1005"/>
      <c r="C34" s="998"/>
      <c r="D34" s="1003"/>
      <c r="E34" s="1003"/>
      <c r="F34" s="1003"/>
      <c r="G34" s="1003"/>
      <c r="H34" s="1002"/>
      <c r="I34" s="1003"/>
      <c r="J34" s="998"/>
      <c r="K34" s="295"/>
      <c r="L34" s="295"/>
      <c r="M34" s="459"/>
      <c r="N34" s="297"/>
      <c r="O34" s="296"/>
      <c r="P34" s="296"/>
      <c r="Q34" s="296"/>
      <c r="R34" s="296"/>
      <c r="S34" s="296"/>
      <c r="T34" s="296"/>
      <c r="U34" s="296"/>
      <c r="V34" s="296"/>
      <c r="W34" s="296"/>
      <c r="X34" s="296"/>
      <c r="Y34" s="296"/>
      <c r="Z34" s="296"/>
      <c r="AA34" s="296"/>
      <c r="AB34" s="144"/>
    </row>
    <row r="35" spans="2:28" s="91" customFormat="1" ht="48" customHeight="1" x14ac:dyDescent="0.2">
      <c r="B35" s="1005">
        <v>6</v>
      </c>
      <c r="C35" s="998"/>
      <c r="D35" s="1003"/>
      <c r="E35" s="1003"/>
      <c r="F35" s="1003"/>
      <c r="G35" s="1003"/>
      <c r="H35" s="1002"/>
      <c r="I35" s="1003"/>
      <c r="J35" s="998"/>
      <c r="K35" s="426"/>
      <c r="L35" s="426"/>
      <c r="M35" s="455"/>
      <c r="N35" s="297"/>
      <c r="O35" s="296"/>
      <c r="P35" s="296"/>
      <c r="Q35" s="296"/>
      <c r="R35" s="296"/>
      <c r="S35" s="296"/>
      <c r="T35" s="296"/>
      <c r="U35" s="296"/>
      <c r="V35" s="296"/>
      <c r="W35" s="296"/>
      <c r="X35" s="296"/>
      <c r="Y35" s="296"/>
      <c r="Z35" s="296"/>
      <c r="AA35" s="296"/>
      <c r="AB35" s="144"/>
    </row>
    <row r="36" spans="2:28" s="91" customFormat="1" ht="48" customHeight="1" x14ac:dyDescent="0.2">
      <c r="B36" s="1005"/>
      <c r="C36" s="998"/>
      <c r="D36" s="1003"/>
      <c r="E36" s="1003"/>
      <c r="F36" s="1003"/>
      <c r="G36" s="1003"/>
      <c r="H36" s="1002"/>
      <c r="I36" s="1003"/>
      <c r="J36" s="998"/>
      <c r="K36" s="426"/>
      <c r="L36" s="426"/>
      <c r="M36" s="455"/>
      <c r="N36" s="297"/>
      <c r="O36" s="296"/>
      <c r="P36" s="296"/>
      <c r="Q36" s="296"/>
      <c r="R36" s="296"/>
      <c r="S36" s="296"/>
      <c r="T36" s="296"/>
      <c r="U36" s="296"/>
      <c r="V36" s="296"/>
      <c r="W36" s="296"/>
      <c r="X36" s="296"/>
      <c r="Y36" s="296"/>
      <c r="Z36" s="296"/>
      <c r="AA36" s="296"/>
      <c r="AB36" s="144"/>
    </row>
    <row r="37" spans="2:28" s="91" customFormat="1" ht="48" customHeight="1" x14ac:dyDescent="0.2">
      <c r="B37" s="1005"/>
      <c r="C37" s="998"/>
      <c r="D37" s="1003"/>
      <c r="E37" s="1003"/>
      <c r="F37" s="1003"/>
      <c r="G37" s="1003"/>
      <c r="H37" s="1002"/>
      <c r="I37" s="1003"/>
      <c r="J37" s="998"/>
      <c r="K37" s="426"/>
      <c r="L37" s="426"/>
      <c r="M37" s="455"/>
      <c r="N37" s="297"/>
      <c r="O37" s="296"/>
      <c r="P37" s="296"/>
      <c r="Q37" s="296"/>
      <c r="R37" s="296"/>
      <c r="S37" s="296"/>
      <c r="T37" s="296"/>
      <c r="U37" s="296"/>
      <c r="V37" s="296"/>
      <c r="W37" s="296"/>
      <c r="X37" s="296"/>
      <c r="Y37" s="296"/>
      <c r="Z37" s="296"/>
      <c r="AA37" s="296"/>
      <c r="AB37" s="144"/>
    </row>
    <row r="38" spans="2:28" s="91" customFormat="1" ht="48" customHeight="1" x14ac:dyDescent="0.2">
      <c r="B38" s="1005"/>
      <c r="C38" s="998"/>
      <c r="D38" s="1003"/>
      <c r="E38" s="1003"/>
      <c r="F38" s="1003"/>
      <c r="G38" s="1003"/>
      <c r="H38" s="1002"/>
      <c r="I38" s="1003"/>
      <c r="J38" s="998"/>
      <c r="K38" s="592" t="s">
        <v>311</v>
      </c>
      <c r="L38" s="592" t="s">
        <v>311</v>
      </c>
      <c r="M38" s="455"/>
      <c r="N38" s="297"/>
      <c r="O38" s="296"/>
      <c r="P38" s="296"/>
      <c r="Q38" s="296"/>
      <c r="R38" s="296"/>
      <c r="S38" s="296"/>
      <c r="T38" s="296"/>
      <c r="U38" s="296"/>
      <c r="V38" s="296"/>
      <c r="W38" s="296"/>
      <c r="X38" s="296"/>
      <c r="Y38" s="296"/>
      <c r="Z38" s="296"/>
      <c r="AA38" s="296"/>
      <c r="AB38" s="144"/>
    </row>
    <row r="39" spans="2:28" s="91" customFormat="1" ht="48" customHeight="1" x14ac:dyDescent="0.2">
      <c r="B39" s="1005"/>
      <c r="C39" s="998"/>
      <c r="D39" s="1003"/>
      <c r="E39" s="1003"/>
      <c r="F39" s="1003"/>
      <c r="G39" s="1003"/>
      <c r="H39" s="1002"/>
      <c r="I39" s="1003"/>
      <c r="J39" s="998"/>
      <c r="K39" s="295"/>
      <c r="L39" s="295"/>
      <c r="M39" s="459"/>
      <c r="N39" s="297"/>
      <c r="O39" s="296"/>
      <c r="P39" s="296"/>
      <c r="Q39" s="296"/>
      <c r="R39" s="296"/>
      <c r="S39" s="296"/>
      <c r="T39" s="296"/>
      <c r="U39" s="296"/>
      <c r="V39" s="296"/>
      <c r="W39" s="296"/>
      <c r="X39" s="296"/>
      <c r="Y39" s="296"/>
      <c r="Z39" s="296"/>
      <c r="AA39" s="296"/>
      <c r="AB39" s="144"/>
    </row>
    <row r="40" spans="2:28" s="91" customFormat="1" ht="48" customHeight="1" x14ac:dyDescent="0.2">
      <c r="B40" s="1005">
        <v>7</v>
      </c>
      <c r="C40" s="998"/>
      <c r="D40" s="1003"/>
      <c r="E40" s="1003"/>
      <c r="F40" s="1003"/>
      <c r="G40" s="1003"/>
      <c r="H40" s="1002"/>
      <c r="I40" s="1003"/>
      <c r="J40" s="998"/>
      <c r="K40" s="426"/>
      <c r="L40" s="426"/>
      <c r="M40" s="455"/>
      <c r="N40" s="297"/>
      <c r="O40" s="296"/>
      <c r="P40" s="296"/>
      <c r="Q40" s="296"/>
      <c r="R40" s="296"/>
      <c r="S40" s="296"/>
      <c r="T40" s="296"/>
      <c r="U40" s="296"/>
      <c r="V40" s="296"/>
      <c r="W40" s="296"/>
      <c r="X40" s="296"/>
      <c r="Y40" s="296"/>
      <c r="Z40" s="296"/>
      <c r="AA40" s="296"/>
      <c r="AB40" s="144"/>
    </row>
    <row r="41" spans="2:28" s="91" customFormat="1" ht="48" customHeight="1" x14ac:dyDescent="0.2">
      <c r="B41" s="1005"/>
      <c r="C41" s="998"/>
      <c r="D41" s="1003"/>
      <c r="E41" s="1003"/>
      <c r="F41" s="1003"/>
      <c r="G41" s="1003"/>
      <c r="H41" s="1002"/>
      <c r="I41" s="1003"/>
      <c r="J41" s="998"/>
      <c r="K41" s="426"/>
      <c r="L41" s="426"/>
      <c r="M41" s="455"/>
      <c r="N41" s="297"/>
      <c r="O41" s="296"/>
      <c r="P41" s="296"/>
      <c r="Q41" s="296"/>
      <c r="R41" s="296"/>
      <c r="S41" s="296"/>
      <c r="T41" s="296"/>
      <c r="U41" s="296"/>
      <c r="V41" s="296"/>
      <c r="W41" s="296"/>
      <c r="X41" s="296"/>
      <c r="Y41" s="296"/>
      <c r="Z41" s="296"/>
      <c r="AA41" s="296"/>
      <c r="AB41" s="144"/>
    </row>
    <row r="42" spans="2:28" s="91" customFormat="1" ht="48" customHeight="1" x14ac:dyDescent="0.2">
      <c r="B42" s="1005"/>
      <c r="C42" s="998"/>
      <c r="D42" s="1003"/>
      <c r="E42" s="1003"/>
      <c r="F42" s="1003"/>
      <c r="G42" s="1003"/>
      <c r="H42" s="1002"/>
      <c r="I42" s="1003"/>
      <c r="J42" s="998"/>
      <c r="K42" s="426"/>
      <c r="L42" s="426"/>
      <c r="M42" s="455"/>
      <c r="N42" s="297"/>
      <c r="O42" s="296"/>
      <c r="P42" s="296"/>
      <c r="Q42" s="296"/>
      <c r="R42" s="296"/>
      <c r="S42" s="296"/>
      <c r="T42" s="296"/>
      <c r="U42" s="296"/>
      <c r="V42" s="296"/>
      <c r="W42" s="296"/>
      <c r="X42" s="296"/>
      <c r="Y42" s="296"/>
      <c r="Z42" s="296"/>
      <c r="AA42" s="296"/>
      <c r="AB42" s="144"/>
    </row>
    <row r="43" spans="2:28" s="91" customFormat="1" ht="48" customHeight="1" x14ac:dyDescent="0.2">
      <c r="B43" s="1005"/>
      <c r="C43" s="998"/>
      <c r="D43" s="1003"/>
      <c r="E43" s="1003"/>
      <c r="F43" s="1003"/>
      <c r="G43" s="1003"/>
      <c r="H43" s="1002"/>
      <c r="I43" s="1003"/>
      <c r="J43" s="998"/>
      <c r="K43" s="592" t="s">
        <v>311</v>
      </c>
      <c r="L43" s="592" t="s">
        <v>311</v>
      </c>
      <c r="M43" s="455"/>
      <c r="N43" s="297"/>
      <c r="O43" s="296"/>
      <c r="P43" s="296"/>
      <c r="Q43" s="296"/>
      <c r="R43" s="296"/>
      <c r="S43" s="296"/>
      <c r="T43" s="296"/>
      <c r="U43" s="296"/>
      <c r="V43" s="296"/>
      <c r="W43" s="296"/>
      <c r="X43" s="296"/>
      <c r="Y43" s="296"/>
      <c r="Z43" s="296"/>
      <c r="AA43" s="296"/>
      <c r="AB43" s="144"/>
    </row>
    <row r="44" spans="2:28" s="91" customFormat="1" ht="48" customHeight="1" x14ac:dyDescent="0.2">
      <c r="B44" s="1005"/>
      <c r="C44" s="998"/>
      <c r="D44" s="1003"/>
      <c r="E44" s="1003"/>
      <c r="F44" s="1003"/>
      <c r="G44" s="1003"/>
      <c r="H44" s="1002"/>
      <c r="I44" s="1003"/>
      <c r="J44" s="998"/>
      <c r="K44" s="295"/>
      <c r="L44" s="295"/>
      <c r="M44" s="459"/>
      <c r="N44" s="297"/>
      <c r="O44" s="296"/>
      <c r="P44" s="296"/>
      <c r="Q44" s="296"/>
      <c r="R44" s="296"/>
      <c r="S44" s="296"/>
      <c r="T44" s="296"/>
      <c r="U44" s="296"/>
      <c r="V44" s="296"/>
      <c r="W44" s="296"/>
      <c r="X44" s="296"/>
      <c r="Y44" s="296"/>
      <c r="Z44" s="296"/>
      <c r="AA44" s="296"/>
      <c r="AB44" s="144"/>
    </row>
    <row r="45" spans="2:28" s="91" customFormat="1" ht="48" customHeight="1" x14ac:dyDescent="0.2">
      <c r="B45" s="1005">
        <v>8</v>
      </c>
      <c r="C45" s="998"/>
      <c r="D45" s="1003"/>
      <c r="E45" s="1003"/>
      <c r="F45" s="1003"/>
      <c r="G45" s="1003"/>
      <c r="H45" s="1002"/>
      <c r="I45" s="1003"/>
      <c r="J45" s="998"/>
      <c r="K45" s="426"/>
      <c r="L45" s="426"/>
      <c r="M45" s="455"/>
      <c r="N45" s="297"/>
      <c r="O45" s="296"/>
      <c r="P45" s="296"/>
      <c r="Q45" s="296"/>
      <c r="R45" s="296"/>
      <c r="S45" s="296"/>
      <c r="T45" s="296"/>
      <c r="U45" s="296"/>
      <c r="V45" s="296"/>
      <c r="W45" s="296"/>
      <c r="X45" s="296"/>
      <c r="Y45" s="296"/>
      <c r="Z45" s="296"/>
      <c r="AA45" s="296"/>
      <c r="AB45" s="144"/>
    </row>
    <row r="46" spans="2:28" s="91" customFormat="1" ht="48" customHeight="1" x14ac:dyDescent="0.2">
      <c r="B46" s="1005"/>
      <c r="C46" s="998"/>
      <c r="D46" s="1003"/>
      <c r="E46" s="1003"/>
      <c r="F46" s="1003"/>
      <c r="G46" s="1003"/>
      <c r="H46" s="1002"/>
      <c r="I46" s="1003"/>
      <c r="J46" s="998"/>
      <c r="K46" s="426"/>
      <c r="L46" s="426"/>
      <c r="M46" s="455"/>
      <c r="N46" s="297"/>
      <c r="O46" s="296"/>
      <c r="P46" s="296"/>
      <c r="Q46" s="296"/>
      <c r="R46" s="296"/>
      <c r="S46" s="296"/>
      <c r="T46" s="296"/>
      <c r="U46" s="296"/>
      <c r="V46" s="296"/>
      <c r="W46" s="296"/>
      <c r="X46" s="296"/>
      <c r="Y46" s="296"/>
      <c r="Z46" s="296"/>
      <c r="AA46" s="296"/>
      <c r="AB46" s="144"/>
    </row>
    <row r="47" spans="2:28" s="91" customFormat="1" ht="48" customHeight="1" x14ac:dyDescent="0.2">
      <c r="B47" s="1005"/>
      <c r="C47" s="998"/>
      <c r="D47" s="1003"/>
      <c r="E47" s="1003"/>
      <c r="F47" s="1003"/>
      <c r="G47" s="1003"/>
      <c r="H47" s="1002"/>
      <c r="I47" s="1003"/>
      <c r="J47" s="998"/>
      <c r="K47" s="426"/>
      <c r="L47" s="426"/>
      <c r="M47" s="455"/>
      <c r="N47" s="297"/>
      <c r="O47" s="296"/>
      <c r="P47" s="296"/>
      <c r="Q47" s="296"/>
      <c r="R47" s="296"/>
      <c r="S47" s="296"/>
      <c r="T47" s="296"/>
      <c r="U47" s="296"/>
      <c r="V47" s="296"/>
      <c r="W47" s="296"/>
      <c r="X47" s="296"/>
      <c r="Y47" s="296"/>
      <c r="Z47" s="296"/>
      <c r="AA47" s="296"/>
      <c r="AB47" s="144"/>
    </row>
    <row r="48" spans="2:28" s="91" customFormat="1" ht="48" customHeight="1" x14ac:dyDescent="0.2">
      <c r="B48" s="1005"/>
      <c r="C48" s="998"/>
      <c r="D48" s="1003"/>
      <c r="E48" s="1003"/>
      <c r="F48" s="1003"/>
      <c r="G48" s="1003"/>
      <c r="H48" s="1002"/>
      <c r="I48" s="1003"/>
      <c r="J48" s="998"/>
      <c r="K48" s="592" t="s">
        <v>311</v>
      </c>
      <c r="L48" s="592" t="s">
        <v>311</v>
      </c>
      <c r="M48" s="455"/>
      <c r="N48" s="297"/>
      <c r="O48" s="296"/>
      <c r="P48" s="296"/>
      <c r="Q48" s="296"/>
      <c r="R48" s="296"/>
      <c r="S48" s="296"/>
      <c r="T48" s="296"/>
      <c r="U48" s="296"/>
      <c r="V48" s="296"/>
      <c r="W48" s="296"/>
      <c r="X48" s="296"/>
      <c r="Y48" s="296"/>
      <c r="Z48" s="296"/>
      <c r="AA48" s="296"/>
      <c r="AB48" s="144"/>
    </row>
    <row r="49" spans="2:28" s="91" customFormat="1" ht="48" customHeight="1" x14ac:dyDescent="0.2">
      <c r="B49" s="1005"/>
      <c r="C49" s="998"/>
      <c r="D49" s="1003"/>
      <c r="E49" s="1003"/>
      <c r="F49" s="1003"/>
      <c r="G49" s="1003"/>
      <c r="H49" s="1002"/>
      <c r="I49" s="1003"/>
      <c r="J49" s="998"/>
      <c r="K49" s="295"/>
      <c r="L49" s="295"/>
      <c r="M49" s="459"/>
      <c r="N49" s="297"/>
      <c r="O49" s="296"/>
      <c r="P49" s="296"/>
      <c r="Q49" s="296"/>
      <c r="R49" s="296"/>
      <c r="S49" s="296"/>
      <c r="T49" s="296"/>
      <c r="U49" s="296"/>
      <c r="V49" s="296"/>
      <c r="W49" s="296"/>
      <c r="X49" s="296"/>
      <c r="Y49" s="296"/>
      <c r="Z49" s="296"/>
      <c r="AA49" s="296"/>
      <c r="AB49" s="144"/>
    </row>
    <row r="50" spans="2:28" s="91" customFormat="1" ht="48" customHeight="1" x14ac:dyDescent="0.2">
      <c r="B50" s="1005">
        <v>9</v>
      </c>
      <c r="C50" s="998"/>
      <c r="D50" s="1003"/>
      <c r="E50" s="1003"/>
      <c r="F50" s="1003"/>
      <c r="G50" s="1003"/>
      <c r="H50" s="1002"/>
      <c r="I50" s="1003"/>
      <c r="J50" s="998"/>
      <c r="K50" s="426"/>
      <c r="L50" s="426"/>
      <c r="M50" s="455"/>
      <c r="N50" s="297"/>
      <c r="O50" s="296"/>
      <c r="P50" s="296"/>
      <c r="Q50" s="296"/>
      <c r="R50" s="296"/>
      <c r="S50" s="296"/>
      <c r="T50" s="296"/>
      <c r="U50" s="296"/>
      <c r="V50" s="296"/>
      <c r="W50" s="296"/>
      <c r="X50" s="296"/>
      <c r="Y50" s="296"/>
      <c r="Z50" s="296"/>
      <c r="AA50" s="296"/>
      <c r="AB50" s="144"/>
    </row>
    <row r="51" spans="2:28" s="91" customFormat="1" ht="48" customHeight="1" x14ac:dyDescent="0.2">
      <c r="B51" s="1005"/>
      <c r="C51" s="998"/>
      <c r="D51" s="1003"/>
      <c r="E51" s="1003"/>
      <c r="F51" s="1003"/>
      <c r="G51" s="1003"/>
      <c r="H51" s="1002"/>
      <c r="I51" s="1003"/>
      <c r="J51" s="998"/>
      <c r="K51" s="426"/>
      <c r="L51" s="426"/>
      <c r="M51" s="455"/>
      <c r="N51" s="297"/>
      <c r="O51" s="296"/>
      <c r="P51" s="296"/>
      <c r="Q51" s="296"/>
      <c r="R51" s="296"/>
      <c r="S51" s="296"/>
      <c r="T51" s="296"/>
      <c r="U51" s="296"/>
      <c r="V51" s="296"/>
      <c r="W51" s="296"/>
      <c r="X51" s="296"/>
      <c r="Y51" s="296"/>
      <c r="Z51" s="296"/>
      <c r="AA51" s="296"/>
      <c r="AB51" s="144"/>
    </row>
    <row r="52" spans="2:28" s="91" customFormat="1" ht="48" customHeight="1" x14ac:dyDescent="0.2">
      <c r="B52" s="1005"/>
      <c r="C52" s="998"/>
      <c r="D52" s="1003"/>
      <c r="E52" s="1003"/>
      <c r="F52" s="1003"/>
      <c r="G52" s="1003"/>
      <c r="H52" s="1002"/>
      <c r="I52" s="1003"/>
      <c r="J52" s="998"/>
      <c r="K52" s="426"/>
      <c r="L52" s="426"/>
      <c r="M52" s="455"/>
      <c r="N52" s="297"/>
      <c r="O52" s="296"/>
      <c r="P52" s="296"/>
      <c r="Q52" s="296"/>
      <c r="R52" s="296"/>
      <c r="S52" s="296"/>
      <c r="T52" s="296"/>
      <c r="U52" s="296"/>
      <c r="V52" s="296"/>
      <c r="W52" s="296"/>
      <c r="X52" s="296"/>
      <c r="Y52" s="296"/>
      <c r="Z52" s="296"/>
      <c r="AA52" s="296"/>
      <c r="AB52" s="144"/>
    </row>
    <row r="53" spans="2:28" s="91" customFormat="1" ht="48" customHeight="1" x14ac:dyDescent="0.2">
      <c r="B53" s="1005"/>
      <c r="C53" s="998"/>
      <c r="D53" s="1003"/>
      <c r="E53" s="1003"/>
      <c r="F53" s="1003"/>
      <c r="G53" s="1003"/>
      <c r="H53" s="1002"/>
      <c r="I53" s="1003"/>
      <c r="J53" s="998"/>
      <c r="K53" s="592" t="s">
        <v>311</v>
      </c>
      <c r="L53" s="592" t="s">
        <v>311</v>
      </c>
      <c r="M53" s="455"/>
      <c r="N53" s="297"/>
      <c r="O53" s="296"/>
      <c r="P53" s="296"/>
      <c r="Q53" s="296"/>
      <c r="R53" s="296"/>
      <c r="S53" s="296"/>
      <c r="T53" s="296"/>
      <c r="U53" s="296"/>
      <c r="V53" s="296"/>
      <c r="W53" s="296"/>
      <c r="X53" s="296"/>
      <c r="Y53" s="296"/>
      <c r="Z53" s="296"/>
      <c r="AA53" s="296"/>
      <c r="AB53" s="144"/>
    </row>
    <row r="54" spans="2:28" s="91" customFormat="1" ht="48" customHeight="1" x14ac:dyDescent="0.2">
      <c r="B54" s="1005"/>
      <c r="C54" s="998"/>
      <c r="D54" s="1003"/>
      <c r="E54" s="1003"/>
      <c r="F54" s="1003"/>
      <c r="G54" s="1003"/>
      <c r="H54" s="1002"/>
      <c r="I54" s="1003"/>
      <c r="J54" s="998"/>
      <c r="K54" s="295"/>
      <c r="L54" s="295"/>
      <c r="M54" s="459"/>
      <c r="N54" s="297"/>
      <c r="O54" s="296"/>
      <c r="P54" s="296"/>
      <c r="Q54" s="296"/>
      <c r="R54" s="296"/>
      <c r="S54" s="296"/>
      <c r="T54" s="296"/>
      <c r="U54" s="296"/>
      <c r="V54" s="296"/>
      <c r="W54" s="296"/>
      <c r="X54" s="296"/>
      <c r="Y54" s="296"/>
      <c r="Z54" s="296"/>
      <c r="AA54" s="296"/>
      <c r="AB54" s="144"/>
    </row>
    <row r="55" spans="2:28" s="91" customFormat="1" ht="48" customHeight="1" x14ac:dyDescent="0.2">
      <c r="B55" s="1005">
        <v>10</v>
      </c>
      <c r="C55" s="998"/>
      <c r="D55" s="1003"/>
      <c r="E55" s="1003"/>
      <c r="F55" s="1003"/>
      <c r="G55" s="1003"/>
      <c r="H55" s="1002"/>
      <c r="I55" s="1003"/>
      <c r="J55" s="998"/>
      <c r="K55" s="426"/>
      <c r="L55" s="426"/>
      <c r="M55" s="455"/>
      <c r="N55" s="297"/>
      <c r="O55" s="296"/>
      <c r="P55" s="296"/>
      <c r="Q55" s="296"/>
      <c r="R55" s="296"/>
      <c r="S55" s="296"/>
      <c r="T55" s="296"/>
      <c r="U55" s="296"/>
      <c r="V55" s="296"/>
      <c r="W55" s="296"/>
      <c r="X55" s="296"/>
      <c r="Y55" s="296"/>
      <c r="Z55" s="296"/>
      <c r="AA55" s="296"/>
      <c r="AB55" s="144"/>
    </row>
    <row r="56" spans="2:28" s="91" customFormat="1" ht="48" customHeight="1" x14ac:dyDescent="0.2">
      <c r="B56" s="1005"/>
      <c r="C56" s="998"/>
      <c r="D56" s="1003"/>
      <c r="E56" s="1003"/>
      <c r="F56" s="1003"/>
      <c r="G56" s="1003"/>
      <c r="H56" s="1002"/>
      <c r="I56" s="1003"/>
      <c r="J56" s="998"/>
      <c r="K56" s="426"/>
      <c r="L56" s="426"/>
      <c r="M56" s="455"/>
      <c r="N56" s="297"/>
      <c r="O56" s="296"/>
      <c r="P56" s="296"/>
      <c r="Q56" s="296"/>
      <c r="R56" s="296"/>
      <c r="S56" s="296"/>
      <c r="T56" s="296"/>
      <c r="U56" s="296"/>
      <c r="V56" s="296"/>
      <c r="W56" s="296"/>
      <c r="X56" s="296"/>
      <c r="Y56" s="296"/>
      <c r="Z56" s="296"/>
      <c r="AA56" s="296"/>
      <c r="AB56" s="144"/>
    </row>
    <row r="57" spans="2:28" s="91" customFormat="1" ht="48" customHeight="1" x14ac:dyDescent="0.2">
      <c r="B57" s="1005"/>
      <c r="C57" s="998"/>
      <c r="D57" s="1003"/>
      <c r="E57" s="1003"/>
      <c r="F57" s="1003"/>
      <c r="G57" s="1003"/>
      <c r="H57" s="1002"/>
      <c r="I57" s="1003"/>
      <c r="J57" s="998"/>
      <c r="K57" s="426"/>
      <c r="L57" s="426"/>
      <c r="M57" s="455"/>
      <c r="N57" s="297"/>
      <c r="O57" s="296"/>
      <c r="P57" s="296"/>
      <c r="Q57" s="296"/>
      <c r="R57" s="296"/>
      <c r="S57" s="296"/>
      <c r="T57" s="296"/>
      <c r="U57" s="296"/>
      <c r="V57" s="296"/>
      <c r="W57" s="296"/>
      <c r="X57" s="296"/>
      <c r="Y57" s="296"/>
      <c r="Z57" s="296"/>
      <c r="AA57" s="296"/>
      <c r="AB57" s="144"/>
    </row>
    <row r="58" spans="2:28" s="91" customFormat="1" ht="48" customHeight="1" x14ac:dyDescent="0.2">
      <c r="B58" s="1005"/>
      <c r="C58" s="998"/>
      <c r="D58" s="1003"/>
      <c r="E58" s="1003"/>
      <c r="F58" s="1003"/>
      <c r="G58" s="1003"/>
      <c r="H58" s="1002"/>
      <c r="I58" s="1003"/>
      <c r="J58" s="998"/>
      <c r="K58" s="592" t="s">
        <v>311</v>
      </c>
      <c r="L58" s="592" t="s">
        <v>311</v>
      </c>
      <c r="M58" s="455"/>
      <c r="N58" s="297"/>
      <c r="O58" s="296"/>
      <c r="P58" s="296"/>
      <c r="Q58" s="296"/>
      <c r="R58" s="296"/>
      <c r="S58" s="296"/>
      <c r="T58" s="296"/>
      <c r="U58" s="296"/>
      <c r="V58" s="296"/>
      <c r="W58" s="296"/>
      <c r="X58" s="296"/>
      <c r="Y58" s="296"/>
      <c r="Z58" s="296"/>
      <c r="AA58" s="296"/>
      <c r="AB58" s="144"/>
    </row>
    <row r="59" spans="2:28" s="91" customFormat="1" ht="48" customHeight="1" x14ac:dyDescent="0.2">
      <c r="B59" s="1005"/>
      <c r="C59" s="998"/>
      <c r="D59" s="1003"/>
      <c r="E59" s="1003"/>
      <c r="F59" s="1003"/>
      <c r="G59" s="1003"/>
      <c r="H59" s="1002"/>
      <c r="I59" s="1003"/>
      <c r="J59" s="998"/>
      <c r="K59" s="295"/>
      <c r="L59" s="295"/>
      <c r="M59" s="459"/>
      <c r="N59" s="297"/>
      <c r="O59" s="296"/>
      <c r="P59" s="296"/>
      <c r="Q59" s="296"/>
      <c r="R59" s="296"/>
      <c r="S59" s="296"/>
      <c r="T59" s="296"/>
      <c r="U59" s="296"/>
      <c r="V59" s="296"/>
      <c r="W59" s="296"/>
      <c r="X59" s="296"/>
      <c r="Y59" s="296"/>
      <c r="Z59" s="296"/>
      <c r="AA59" s="296"/>
      <c r="AB59" s="144"/>
    </row>
    <row r="60" spans="2:28" s="91" customFormat="1" ht="48" customHeight="1" x14ac:dyDescent="0.2">
      <c r="B60" s="1005">
        <v>11</v>
      </c>
      <c r="C60" s="998"/>
      <c r="D60" s="1003"/>
      <c r="E60" s="1003"/>
      <c r="F60" s="1003"/>
      <c r="G60" s="1003"/>
      <c r="H60" s="1002"/>
      <c r="I60" s="1003"/>
      <c r="J60" s="998"/>
      <c r="K60" s="426"/>
      <c r="L60" s="426"/>
      <c r="M60" s="455"/>
      <c r="N60" s="297"/>
      <c r="O60" s="296"/>
      <c r="P60" s="296"/>
      <c r="Q60" s="296"/>
      <c r="R60" s="296"/>
      <c r="S60" s="296"/>
      <c r="T60" s="296"/>
      <c r="U60" s="296"/>
      <c r="V60" s="296"/>
      <c r="W60" s="296"/>
      <c r="X60" s="296"/>
      <c r="Y60" s="296"/>
      <c r="Z60" s="296"/>
      <c r="AA60" s="296"/>
      <c r="AB60" s="144"/>
    </row>
    <row r="61" spans="2:28" s="91" customFormat="1" ht="48" customHeight="1" x14ac:dyDescent="0.2">
      <c r="B61" s="1005"/>
      <c r="C61" s="998"/>
      <c r="D61" s="1003"/>
      <c r="E61" s="1003"/>
      <c r="F61" s="1003"/>
      <c r="G61" s="1003"/>
      <c r="H61" s="1002"/>
      <c r="I61" s="1003"/>
      <c r="J61" s="998"/>
      <c r="K61" s="426"/>
      <c r="L61" s="426"/>
      <c r="M61" s="455"/>
      <c r="N61" s="297"/>
      <c r="O61" s="296"/>
      <c r="P61" s="296"/>
      <c r="Q61" s="296"/>
      <c r="R61" s="296"/>
      <c r="S61" s="296"/>
      <c r="T61" s="296"/>
      <c r="U61" s="296"/>
      <c r="V61" s="296"/>
      <c r="W61" s="296"/>
      <c r="X61" s="296"/>
      <c r="Y61" s="296"/>
      <c r="Z61" s="296"/>
      <c r="AA61" s="296"/>
      <c r="AB61" s="144"/>
    </row>
    <row r="62" spans="2:28" s="91" customFormat="1" ht="48" customHeight="1" x14ac:dyDescent="0.2">
      <c r="B62" s="1005"/>
      <c r="C62" s="998"/>
      <c r="D62" s="1003"/>
      <c r="E62" s="1003"/>
      <c r="F62" s="1003"/>
      <c r="G62" s="1003"/>
      <c r="H62" s="1002"/>
      <c r="I62" s="1003"/>
      <c r="J62" s="998"/>
      <c r="K62" s="426"/>
      <c r="L62" s="426"/>
      <c r="M62" s="455"/>
      <c r="N62" s="297"/>
      <c r="O62" s="296"/>
      <c r="P62" s="296"/>
      <c r="Q62" s="296"/>
      <c r="R62" s="296"/>
      <c r="S62" s="296"/>
      <c r="T62" s="296"/>
      <c r="U62" s="296"/>
      <c r="V62" s="296"/>
      <c r="W62" s="296"/>
      <c r="X62" s="296"/>
      <c r="Y62" s="296"/>
      <c r="Z62" s="296"/>
      <c r="AA62" s="296"/>
      <c r="AB62" s="144"/>
    </row>
    <row r="63" spans="2:28" s="91" customFormat="1" ht="48" customHeight="1" x14ac:dyDescent="0.2">
      <c r="B63" s="1005"/>
      <c r="C63" s="998"/>
      <c r="D63" s="1003"/>
      <c r="E63" s="1003"/>
      <c r="F63" s="1003"/>
      <c r="G63" s="1003"/>
      <c r="H63" s="1002"/>
      <c r="I63" s="1003"/>
      <c r="J63" s="998"/>
      <c r="K63" s="592" t="s">
        <v>311</v>
      </c>
      <c r="L63" s="592" t="s">
        <v>311</v>
      </c>
      <c r="M63" s="455"/>
      <c r="N63" s="297"/>
      <c r="O63" s="296"/>
      <c r="P63" s="296"/>
      <c r="Q63" s="296"/>
      <c r="R63" s="296"/>
      <c r="S63" s="296"/>
      <c r="T63" s="296"/>
      <c r="U63" s="296"/>
      <c r="V63" s="296"/>
      <c r="W63" s="296"/>
      <c r="X63" s="296"/>
      <c r="Y63" s="296"/>
      <c r="Z63" s="296"/>
      <c r="AA63" s="296"/>
      <c r="AB63" s="144"/>
    </row>
    <row r="64" spans="2:28" s="91" customFormat="1" ht="48" customHeight="1" x14ac:dyDescent="0.2">
      <c r="B64" s="1005"/>
      <c r="C64" s="998"/>
      <c r="D64" s="1003"/>
      <c r="E64" s="1003"/>
      <c r="F64" s="1003"/>
      <c r="G64" s="1003"/>
      <c r="H64" s="1002"/>
      <c r="I64" s="1003"/>
      <c r="J64" s="998"/>
      <c r="K64" s="295"/>
      <c r="L64" s="295"/>
      <c r="M64" s="459"/>
      <c r="N64" s="297"/>
      <c r="O64" s="296"/>
      <c r="P64" s="296"/>
      <c r="Q64" s="296"/>
      <c r="R64" s="296"/>
      <c r="S64" s="296"/>
      <c r="T64" s="296"/>
      <c r="U64" s="296"/>
      <c r="V64" s="296"/>
      <c r="W64" s="296"/>
      <c r="X64" s="296"/>
      <c r="Y64" s="296"/>
      <c r="Z64" s="296"/>
      <c r="AA64" s="296"/>
      <c r="AB64" s="144"/>
    </row>
    <row r="65" spans="2:28" s="91" customFormat="1" ht="48" customHeight="1" x14ac:dyDescent="0.2">
      <c r="B65" s="1005">
        <v>12</v>
      </c>
      <c r="C65" s="998"/>
      <c r="D65" s="1003"/>
      <c r="E65" s="1003"/>
      <c r="F65" s="1003"/>
      <c r="G65" s="1003"/>
      <c r="H65" s="1002"/>
      <c r="I65" s="1003"/>
      <c r="J65" s="998"/>
      <c r="K65" s="426"/>
      <c r="L65" s="426"/>
      <c r="M65" s="455"/>
      <c r="N65" s="297"/>
      <c r="O65" s="296"/>
      <c r="P65" s="296"/>
      <c r="Q65" s="296"/>
      <c r="R65" s="296"/>
      <c r="S65" s="296"/>
      <c r="T65" s="296"/>
      <c r="U65" s="296"/>
      <c r="V65" s="296"/>
      <c r="W65" s="296"/>
      <c r="X65" s="296"/>
      <c r="Y65" s="296"/>
      <c r="Z65" s="296"/>
      <c r="AA65" s="296"/>
      <c r="AB65" s="144"/>
    </row>
    <row r="66" spans="2:28" s="91" customFormat="1" ht="48" customHeight="1" x14ac:dyDescent="0.2">
      <c r="B66" s="1005"/>
      <c r="C66" s="998"/>
      <c r="D66" s="1003"/>
      <c r="E66" s="1003"/>
      <c r="F66" s="1003"/>
      <c r="G66" s="1003"/>
      <c r="H66" s="1002"/>
      <c r="I66" s="1003"/>
      <c r="J66" s="998"/>
      <c r="K66" s="426"/>
      <c r="L66" s="426"/>
      <c r="M66" s="455"/>
      <c r="N66" s="297"/>
      <c r="O66" s="296"/>
      <c r="P66" s="296"/>
      <c r="Q66" s="296"/>
      <c r="R66" s="296"/>
      <c r="S66" s="296"/>
      <c r="T66" s="296"/>
      <c r="U66" s="296"/>
      <c r="V66" s="296"/>
      <c r="W66" s="296"/>
      <c r="X66" s="296"/>
      <c r="Y66" s="296"/>
      <c r="Z66" s="296"/>
      <c r="AA66" s="296"/>
      <c r="AB66" s="144"/>
    </row>
    <row r="67" spans="2:28" s="91" customFormat="1" ht="48" customHeight="1" x14ac:dyDescent="0.2">
      <c r="B67" s="1005"/>
      <c r="C67" s="998"/>
      <c r="D67" s="1003"/>
      <c r="E67" s="1003"/>
      <c r="F67" s="1003"/>
      <c r="G67" s="1003"/>
      <c r="H67" s="1002"/>
      <c r="I67" s="1003"/>
      <c r="J67" s="998"/>
      <c r="K67" s="426"/>
      <c r="L67" s="426"/>
      <c r="M67" s="455"/>
      <c r="N67" s="297"/>
      <c r="O67" s="296"/>
      <c r="P67" s="296"/>
      <c r="Q67" s="296"/>
      <c r="R67" s="296"/>
      <c r="S67" s="296"/>
      <c r="T67" s="296"/>
      <c r="U67" s="296"/>
      <c r="V67" s="296"/>
      <c r="W67" s="296"/>
      <c r="X67" s="296"/>
      <c r="Y67" s="296"/>
      <c r="Z67" s="296"/>
      <c r="AA67" s="296"/>
      <c r="AB67" s="144"/>
    </row>
    <row r="68" spans="2:28" s="91" customFormat="1" ht="48" customHeight="1" x14ac:dyDescent="0.2">
      <c r="B68" s="1005"/>
      <c r="C68" s="998"/>
      <c r="D68" s="1003"/>
      <c r="E68" s="1003"/>
      <c r="F68" s="1003"/>
      <c r="G68" s="1003"/>
      <c r="H68" s="1002"/>
      <c r="I68" s="1003"/>
      <c r="J68" s="998"/>
      <c r="K68" s="592" t="s">
        <v>311</v>
      </c>
      <c r="L68" s="592" t="s">
        <v>311</v>
      </c>
      <c r="M68" s="455"/>
      <c r="N68" s="297"/>
      <c r="O68" s="296"/>
      <c r="P68" s="296"/>
      <c r="Q68" s="296"/>
      <c r="R68" s="296"/>
      <c r="S68" s="296"/>
      <c r="T68" s="296"/>
      <c r="U68" s="296"/>
      <c r="V68" s="296"/>
      <c r="W68" s="296"/>
      <c r="X68" s="296"/>
      <c r="Y68" s="296"/>
      <c r="Z68" s="296"/>
      <c r="AA68" s="296"/>
      <c r="AB68" s="144"/>
    </row>
    <row r="69" spans="2:28" s="91" customFormat="1" ht="48" customHeight="1" x14ac:dyDescent="0.2">
      <c r="B69" s="1005"/>
      <c r="C69" s="998"/>
      <c r="D69" s="1003"/>
      <c r="E69" s="1003"/>
      <c r="F69" s="1003"/>
      <c r="G69" s="1003"/>
      <c r="H69" s="1002"/>
      <c r="I69" s="1003"/>
      <c r="J69" s="998"/>
      <c r="K69" s="295"/>
      <c r="L69" s="295"/>
      <c r="M69" s="459"/>
      <c r="N69" s="297"/>
      <c r="O69" s="296"/>
      <c r="P69" s="296"/>
      <c r="Q69" s="296"/>
      <c r="R69" s="296"/>
      <c r="S69" s="296"/>
      <c r="T69" s="296"/>
      <c r="U69" s="296"/>
      <c r="V69" s="296"/>
      <c r="W69" s="296"/>
      <c r="X69" s="296"/>
      <c r="Y69" s="296"/>
      <c r="Z69" s="296"/>
      <c r="AA69" s="296"/>
      <c r="AB69" s="144"/>
    </row>
    <row r="70" spans="2:28" s="91" customFormat="1" ht="48" customHeight="1" x14ac:dyDescent="0.2">
      <c r="B70" s="1005">
        <v>13</v>
      </c>
      <c r="C70" s="998"/>
      <c r="D70" s="1003"/>
      <c r="E70" s="1003"/>
      <c r="F70" s="1003"/>
      <c r="G70" s="1003"/>
      <c r="H70" s="1002"/>
      <c r="I70" s="1003"/>
      <c r="J70" s="998"/>
      <c r="K70" s="426"/>
      <c r="L70" s="426"/>
      <c r="M70" s="455"/>
      <c r="N70" s="297"/>
      <c r="O70" s="296"/>
      <c r="P70" s="296"/>
      <c r="Q70" s="296"/>
      <c r="R70" s="296"/>
      <c r="S70" s="296"/>
      <c r="T70" s="296"/>
      <c r="U70" s="296"/>
      <c r="V70" s="296"/>
      <c r="W70" s="296"/>
      <c r="X70" s="296"/>
      <c r="Y70" s="296"/>
      <c r="Z70" s="296"/>
      <c r="AA70" s="296"/>
      <c r="AB70" s="144"/>
    </row>
    <row r="71" spans="2:28" s="91" customFormat="1" ht="48" customHeight="1" x14ac:dyDescent="0.2">
      <c r="B71" s="1005"/>
      <c r="C71" s="998"/>
      <c r="D71" s="1003"/>
      <c r="E71" s="1003"/>
      <c r="F71" s="1003"/>
      <c r="G71" s="1003"/>
      <c r="H71" s="1002"/>
      <c r="I71" s="1003"/>
      <c r="J71" s="998"/>
      <c r="K71" s="426"/>
      <c r="L71" s="426"/>
      <c r="M71" s="455"/>
      <c r="N71" s="297"/>
      <c r="O71" s="296"/>
      <c r="P71" s="296"/>
      <c r="Q71" s="296"/>
      <c r="R71" s="296"/>
      <c r="S71" s="296"/>
      <c r="T71" s="296"/>
      <c r="U71" s="296"/>
      <c r="V71" s="296"/>
      <c r="W71" s="296"/>
      <c r="X71" s="296"/>
      <c r="Y71" s="296"/>
      <c r="Z71" s="296"/>
      <c r="AA71" s="296"/>
      <c r="AB71" s="144"/>
    </row>
    <row r="72" spans="2:28" s="91" customFormat="1" ht="48" customHeight="1" x14ac:dyDescent="0.2">
      <c r="B72" s="1005"/>
      <c r="C72" s="998"/>
      <c r="D72" s="1003"/>
      <c r="E72" s="1003"/>
      <c r="F72" s="1003"/>
      <c r="G72" s="1003"/>
      <c r="H72" s="1002"/>
      <c r="I72" s="1003"/>
      <c r="J72" s="998"/>
      <c r="K72" s="426"/>
      <c r="L72" s="426"/>
      <c r="M72" s="455"/>
      <c r="N72" s="297"/>
      <c r="O72" s="296"/>
      <c r="P72" s="296"/>
      <c r="Q72" s="296"/>
      <c r="R72" s="296"/>
      <c r="S72" s="296"/>
      <c r="T72" s="296"/>
      <c r="U72" s="296"/>
      <c r="V72" s="296"/>
      <c r="W72" s="296"/>
      <c r="X72" s="296"/>
      <c r="Y72" s="296"/>
      <c r="Z72" s="296"/>
      <c r="AA72" s="296"/>
      <c r="AB72" s="144"/>
    </row>
    <row r="73" spans="2:28" s="91" customFormat="1" ht="48" customHeight="1" x14ac:dyDescent="0.2">
      <c r="B73" s="1005"/>
      <c r="C73" s="998"/>
      <c r="D73" s="1003"/>
      <c r="E73" s="1003"/>
      <c r="F73" s="1003"/>
      <c r="G73" s="1003"/>
      <c r="H73" s="1002"/>
      <c r="I73" s="1003"/>
      <c r="J73" s="998"/>
      <c r="K73" s="592" t="s">
        <v>311</v>
      </c>
      <c r="L73" s="592" t="s">
        <v>311</v>
      </c>
      <c r="M73" s="455"/>
      <c r="N73" s="297"/>
      <c r="O73" s="296"/>
      <c r="P73" s="296"/>
      <c r="Q73" s="296"/>
      <c r="R73" s="296"/>
      <c r="S73" s="296"/>
      <c r="T73" s="296"/>
      <c r="U73" s="296"/>
      <c r="V73" s="296"/>
      <c r="W73" s="296"/>
      <c r="X73" s="296"/>
      <c r="Y73" s="296"/>
      <c r="Z73" s="296"/>
      <c r="AA73" s="296"/>
      <c r="AB73" s="144"/>
    </row>
    <row r="74" spans="2:28" s="91" customFormat="1" ht="48" customHeight="1" x14ac:dyDescent="0.2">
      <c r="B74" s="1005"/>
      <c r="C74" s="998"/>
      <c r="D74" s="1003"/>
      <c r="E74" s="1003"/>
      <c r="F74" s="1003"/>
      <c r="G74" s="1003"/>
      <c r="H74" s="1002"/>
      <c r="I74" s="1003"/>
      <c r="J74" s="998"/>
      <c r="K74" s="295"/>
      <c r="L74" s="295"/>
      <c r="M74" s="459"/>
      <c r="N74" s="297"/>
      <c r="O74" s="296"/>
      <c r="P74" s="296"/>
      <c r="Q74" s="296"/>
      <c r="R74" s="296"/>
      <c r="S74" s="296"/>
      <c r="T74" s="296"/>
      <c r="U74" s="296"/>
      <c r="V74" s="296"/>
      <c r="W74" s="296"/>
      <c r="X74" s="296"/>
      <c r="Y74" s="296"/>
      <c r="Z74" s="296"/>
      <c r="AA74" s="296"/>
      <c r="AB74" s="144"/>
    </row>
    <row r="75" spans="2:28" s="91" customFormat="1" ht="48" customHeight="1" x14ac:dyDescent="0.2">
      <c r="B75" s="1005">
        <v>14</v>
      </c>
      <c r="C75" s="998"/>
      <c r="D75" s="1003"/>
      <c r="E75" s="1003"/>
      <c r="F75" s="1003"/>
      <c r="G75" s="1003"/>
      <c r="H75" s="1002"/>
      <c r="I75" s="1003"/>
      <c r="J75" s="998"/>
      <c r="K75" s="426"/>
      <c r="L75" s="426"/>
      <c r="M75" s="455"/>
      <c r="N75" s="297"/>
      <c r="O75" s="296"/>
      <c r="P75" s="296"/>
      <c r="Q75" s="296"/>
      <c r="R75" s="296"/>
      <c r="S75" s="296"/>
      <c r="T75" s="296"/>
      <c r="U75" s="296"/>
      <c r="V75" s="296"/>
      <c r="W75" s="296"/>
      <c r="X75" s="296"/>
      <c r="Y75" s="296"/>
      <c r="Z75" s="296"/>
      <c r="AA75" s="296"/>
      <c r="AB75" s="144"/>
    </row>
    <row r="76" spans="2:28" s="91" customFormat="1" ht="48" customHeight="1" x14ac:dyDescent="0.2">
      <c r="B76" s="1005"/>
      <c r="C76" s="998"/>
      <c r="D76" s="1003"/>
      <c r="E76" s="1003"/>
      <c r="F76" s="1003"/>
      <c r="G76" s="1003"/>
      <c r="H76" s="1002"/>
      <c r="I76" s="1003"/>
      <c r="J76" s="998"/>
      <c r="K76" s="426"/>
      <c r="L76" s="426"/>
      <c r="M76" s="455"/>
      <c r="N76" s="297"/>
      <c r="O76" s="296"/>
      <c r="P76" s="296"/>
      <c r="Q76" s="296"/>
      <c r="R76" s="296"/>
      <c r="S76" s="296"/>
      <c r="T76" s="296"/>
      <c r="U76" s="296"/>
      <c r="V76" s="296"/>
      <c r="W76" s="296"/>
      <c r="X76" s="296"/>
      <c r="Y76" s="296"/>
      <c r="Z76" s="296"/>
      <c r="AA76" s="296"/>
      <c r="AB76" s="144"/>
    </row>
    <row r="77" spans="2:28" s="91" customFormat="1" ht="48" customHeight="1" x14ac:dyDescent="0.2">
      <c r="B77" s="1005"/>
      <c r="C77" s="998"/>
      <c r="D77" s="1003"/>
      <c r="E77" s="1003"/>
      <c r="F77" s="1003"/>
      <c r="G77" s="1003"/>
      <c r="H77" s="1002"/>
      <c r="I77" s="1003"/>
      <c r="J77" s="998"/>
      <c r="K77" s="426"/>
      <c r="L77" s="426"/>
      <c r="M77" s="455"/>
      <c r="N77" s="297"/>
      <c r="O77" s="296"/>
      <c r="P77" s="296"/>
      <c r="Q77" s="296"/>
      <c r="R77" s="296"/>
      <c r="S77" s="296"/>
      <c r="T77" s="296"/>
      <c r="U77" s="296"/>
      <c r="V77" s="296"/>
      <c r="W77" s="296"/>
      <c r="X77" s="296"/>
      <c r="Y77" s="296"/>
      <c r="Z77" s="296"/>
      <c r="AA77" s="296"/>
      <c r="AB77" s="144"/>
    </row>
    <row r="78" spans="2:28" s="91" customFormat="1" ht="48" customHeight="1" x14ac:dyDescent="0.2">
      <c r="B78" s="1005"/>
      <c r="C78" s="998"/>
      <c r="D78" s="1003"/>
      <c r="E78" s="1003"/>
      <c r="F78" s="1003"/>
      <c r="G78" s="1003"/>
      <c r="H78" s="1002"/>
      <c r="I78" s="1003"/>
      <c r="J78" s="998"/>
      <c r="K78" s="592" t="s">
        <v>311</v>
      </c>
      <c r="L78" s="592" t="s">
        <v>311</v>
      </c>
      <c r="M78" s="455"/>
      <c r="N78" s="297"/>
      <c r="O78" s="296"/>
      <c r="P78" s="296"/>
      <c r="Q78" s="296"/>
      <c r="R78" s="296"/>
      <c r="S78" s="296"/>
      <c r="T78" s="296"/>
      <c r="U78" s="296"/>
      <c r="V78" s="296"/>
      <c r="W78" s="296"/>
      <c r="X78" s="296"/>
      <c r="Y78" s="296"/>
      <c r="Z78" s="296"/>
      <c r="AA78" s="296"/>
      <c r="AB78" s="144"/>
    </row>
    <row r="79" spans="2:28" s="91" customFormat="1" ht="48" customHeight="1" x14ac:dyDescent="0.2">
      <c r="B79" s="1005"/>
      <c r="C79" s="998"/>
      <c r="D79" s="1003"/>
      <c r="E79" s="1003"/>
      <c r="F79" s="1003"/>
      <c r="G79" s="1003"/>
      <c r="H79" s="1002"/>
      <c r="I79" s="1003"/>
      <c r="J79" s="998"/>
      <c r="K79" s="295"/>
      <c r="L79" s="295"/>
      <c r="M79" s="459"/>
      <c r="N79" s="297"/>
      <c r="O79" s="296"/>
      <c r="P79" s="296"/>
      <c r="Q79" s="296"/>
      <c r="R79" s="296"/>
      <c r="S79" s="296"/>
      <c r="T79" s="296"/>
      <c r="U79" s="296"/>
      <c r="V79" s="296"/>
      <c r="W79" s="296"/>
      <c r="X79" s="296"/>
      <c r="Y79" s="296"/>
      <c r="Z79" s="296"/>
      <c r="AA79" s="296"/>
      <c r="AB79" s="144"/>
    </row>
    <row r="80" spans="2:28" s="91" customFormat="1" ht="48" customHeight="1" x14ac:dyDescent="0.2">
      <c r="B80" s="1005">
        <v>15</v>
      </c>
      <c r="C80" s="998"/>
      <c r="D80" s="1003"/>
      <c r="E80" s="1003"/>
      <c r="F80" s="1003"/>
      <c r="G80" s="1003"/>
      <c r="H80" s="1002"/>
      <c r="I80" s="1003"/>
      <c r="J80" s="998"/>
      <c r="K80" s="426"/>
      <c r="L80" s="426"/>
      <c r="M80" s="455"/>
      <c r="N80" s="297"/>
      <c r="O80" s="296"/>
      <c r="P80" s="296"/>
      <c r="Q80" s="296"/>
      <c r="R80" s="296"/>
      <c r="S80" s="296"/>
      <c r="T80" s="296"/>
      <c r="U80" s="296"/>
      <c r="V80" s="296"/>
      <c r="W80" s="296"/>
      <c r="X80" s="296"/>
      <c r="Y80" s="296"/>
      <c r="Z80" s="296"/>
      <c r="AA80" s="296"/>
      <c r="AB80" s="144"/>
    </row>
    <row r="81" spans="2:28" s="91" customFormat="1" ht="48" customHeight="1" x14ac:dyDescent="0.2">
      <c r="B81" s="1005"/>
      <c r="C81" s="998"/>
      <c r="D81" s="1003"/>
      <c r="E81" s="1003"/>
      <c r="F81" s="1003"/>
      <c r="G81" s="1003"/>
      <c r="H81" s="1002"/>
      <c r="I81" s="1003"/>
      <c r="J81" s="998"/>
      <c r="K81" s="426"/>
      <c r="L81" s="426"/>
      <c r="M81" s="455"/>
      <c r="N81" s="297"/>
      <c r="O81" s="296"/>
      <c r="P81" s="296"/>
      <c r="Q81" s="296"/>
      <c r="R81" s="296"/>
      <c r="S81" s="296"/>
      <c r="T81" s="296"/>
      <c r="U81" s="296"/>
      <c r="V81" s="296"/>
      <c r="W81" s="296"/>
      <c r="X81" s="296"/>
      <c r="Y81" s="296"/>
      <c r="Z81" s="296"/>
      <c r="AA81" s="296"/>
      <c r="AB81" s="144"/>
    </row>
    <row r="82" spans="2:28" s="91" customFormat="1" ht="48" customHeight="1" x14ac:dyDescent="0.2">
      <c r="B82" s="1005"/>
      <c r="C82" s="998"/>
      <c r="D82" s="1003"/>
      <c r="E82" s="1003"/>
      <c r="F82" s="1003"/>
      <c r="G82" s="1003"/>
      <c r="H82" s="1002"/>
      <c r="I82" s="1003"/>
      <c r="J82" s="998"/>
      <c r="K82" s="426"/>
      <c r="L82" s="426"/>
      <c r="M82" s="455"/>
      <c r="N82" s="297"/>
      <c r="O82" s="296"/>
      <c r="P82" s="296"/>
      <c r="Q82" s="296"/>
      <c r="R82" s="296"/>
      <c r="S82" s="296"/>
      <c r="T82" s="296"/>
      <c r="U82" s="296"/>
      <c r="V82" s="296"/>
      <c r="W82" s="296"/>
      <c r="X82" s="296"/>
      <c r="Y82" s="296"/>
      <c r="Z82" s="296"/>
      <c r="AA82" s="296"/>
      <c r="AB82" s="144"/>
    </row>
    <row r="83" spans="2:28" s="91" customFormat="1" ht="48" customHeight="1" x14ac:dyDescent="0.2">
      <c r="B83" s="1005"/>
      <c r="C83" s="998"/>
      <c r="D83" s="1003"/>
      <c r="E83" s="1003"/>
      <c r="F83" s="1003"/>
      <c r="G83" s="1003"/>
      <c r="H83" s="1002"/>
      <c r="I83" s="1003"/>
      <c r="J83" s="998"/>
      <c r="K83" s="592" t="s">
        <v>311</v>
      </c>
      <c r="L83" s="592" t="s">
        <v>311</v>
      </c>
      <c r="M83" s="455"/>
      <c r="N83" s="297"/>
      <c r="O83" s="296"/>
      <c r="P83" s="296"/>
      <c r="Q83" s="296"/>
      <c r="R83" s="296"/>
      <c r="S83" s="296"/>
      <c r="T83" s="296"/>
      <c r="U83" s="296"/>
      <c r="V83" s="296"/>
      <c r="W83" s="296"/>
      <c r="X83" s="296"/>
      <c r="Y83" s="296"/>
      <c r="Z83" s="296"/>
      <c r="AA83" s="296"/>
      <c r="AB83" s="144"/>
    </row>
    <row r="84" spans="2:28" s="91" customFormat="1" ht="48" customHeight="1" x14ac:dyDescent="0.2">
      <c r="B84" s="1005"/>
      <c r="C84" s="998"/>
      <c r="D84" s="1003"/>
      <c r="E84" s="1003"/>
      <c r="F84" s="1003"/>
      <c r="G84" s="1003"/>
      <c r="H84" s="1002"/>
      <c r="I84" s="1003"/>
      <c r="J84" s="998"/>
      <c r="K84" s="295"/>
      <c r="L84" s="295"/>
      <c r="M84" s="459"/>
      <c r="N84" s="297"/>
      <c r="O84" s="296"/>
      <c r="P84" s="296"/>
      <c r="Q84" s="296"/>
      <c r="R84" s="296"/>
      <c r="S84" s="296"/>
      <c r="T84" s="296"/>
      <c r="U84" s="296"/>
      <c r="V84" s="296"/>
      <c r="W84" s="296"/>
      <c r="X84" s="296"/>
      <c r="Y84" s="296"/>
      <c r="Z84" s="296"/>
      <c r="AA84" s="296"/>
      <c r="AB84" s="144"/>
    </row>
    <row r="85" spans="2:28" s="91" customFormat="1" ht="48" customHeight="1" x14ac:dyDescent="0.2">
      <c r="B85" s="1005">
        <v>16</v>
      </c>
      <c r="C85" s="998"/>
      <c r="D85" s="1003"/>
      <c r="E85" s="1003"/>
      <c r="F85" s="1003"/>
      <c r="G85" s="1003"/>
      <c r="H85" s="1002"/>
      <c r="I85" s="1003"/>
      <c r="J85" s="998"/>
      <c r="K85" s="426"/>
      <c r="L85" s="426"/>
      <c r="M85" s="455"/>
      <c r="N85" s="297"/>
      <c r="O85" s="296"/>
      <c r="P85" s="296"/>
      <c r="Q85" s="296"/>
      <c r="R85" s="296"/>
      <c r="S85" s="296"/>
      <c r="T85" s="296"/>
      <c r="U85" s="296"/>
      <c r="V85" s="296"/>
      <c r="W85" s="296"/>
      <c r="X85" s="296"/>
      <c r="Y85" s="296"/>
      <c r="Z85" s="296"/>
      <c r="AA85" s="296"/>
      <c r="AB85" s="144"/>
    </row>
    <row r="86" spans="2:28" s="91" customFormat="1" ht="48" customHeight="1" x14ac:dyDescent="0.2">
      <c r="B86" s="1005"/>
      <c r="C86" s="998"/>
      <c r="D86" s="1003"/>
      <c r="E86" s="1003"/>
      <c r="F86" s="1003"/>
      <c r="G86" s="1003"/>
      <c r="H86" s="1002"/>
      <c r="I86" s="1003"/>
      <c r="J86" s="998"/>
      <c r="K86" s="426"/>
      <c r="L86" s="426"/>
      <c r="M86" s="455"/>
      <c r="N86" s="297"/>
      <c r="O86" s="296"/>
      <c r="P86" s="296"/>
      <c r="Q86" s="296"/>
      <c r="R86" s="296"/>
      <c r="S86" s="296"/>
      <c r="T86" s="296"/>
      <c r="U86" s="296"/>
      <c r="V86" s="296"/>
      <c r="W86" s="296"/>
      <c r="X86" s="296"/>
      <c r="Y86" s="296"/>
      <c r="Z86" s="296"/>
      <c r="AA86" s="296"/>
      <c r="AB86" s="144"/>
    </row>
    <row r="87" spans="2:28" s="91" customFormat="1" ht="48" customHeight="1" x14ac:dyDescent="0.2">
      <c r="B87" s="1005"/>
      <c r="C87" s="998"/>
      <c r="D87" s="1003"/>
      <c r="E87" s="1003"/>
      <c r="F87" s="1003"/>
      <c r="G87" s="1003"/>
      <c r="H87" s="1002"/>
      <c r="I87" s="1003"/>
      <c r="J87" s="998"/>
      <c r="K87" s="426"/>
      <c r="L87" s="426"/>
      <c r="M87" s="455"/>
      <c r="N87" s="297"/>
      <c r="O87" s="296"/>
      <c r="P87" s="296"/>
      <c r="Q87" s="296"/>
      <c r="R87" s="296"/>
      <c r="S87" s="296"/>
      <c r="T87" s="296"/>
      <c r="U87" s="296"/>
      <c r="V87" s="296"/>
      <c r="W87" s="296"/>
      <c r="X87" s="296"/>
      <c r="Y87" s="296"/>
      <c r="Z87" s="296"/>
      <c r="AA87" s="296"/>
      <c r="AB87" s="144"/>
    </row>
    <row r="88" spans="2:28" s="91" customFormat="1" ht="48" customHeight="1" x14ac:dyDescent="0.2">
      <c r="B88" s="1005"/>
      <c r="C88" s="998"/>
      <c r="D88" s="1003"/>
      <c r="E88" s="1003"/>
      <c r="F88" s="1003"/>
      <c r="G88" s="1003"/>
      <c r="H88" s="1002"/>
      <c r="I88" s="1003"/>
      <c r="J88" s="998"/>
      <c r="K88" s="592" t="s">
        <v>311</v>
      </c>
      <c r="L88" s="592" t="s">
        <v>311</v>
      </c>
      <c r="M88" s="455"/>
      <c r="N88" s="297"/>
      <c r="O88" s="296"/>
      <c r="P88" s="296"/>
      <c r="Q88" s="296"/>
      <c r="R88" s="296"/>
      <c r="S88" s="296"/>
      <c r="T88" s="296"/>
      <c r="U88" s="296"/>
      <c r="V88" s="296"/>
      <c r="W88" s="296"/>
      <c r="X88" s="296"/>
      <c r="Y88" s="296"/>
      <c r="Z88" s="296"/>
      <c r="AA88" s="296"/>
      <c r="AB88" s="144"/>
    </row>
    <row r="89" spans="2:28" s="91" customFormat="1" ht="48" customHeight="1" x14ac:dyDescent="0.2">
      <c r="B89" s="1005"/>
      <c r="C89" s="998"/>
      <c r="D89" s="1003"/>
      <c r="E89" s="1003"/>
      <c r="F89" s="1003"/>
      <c r="G89" s="1003"/>
      <c r="H89" s="1002"/>
      <c r="I89" s="1003"/>
      <c r="J89" s="998"/>
      <c r="K89" s="295"/>
      <c r="L89" s="295"/>
      <c r="M89" s="459"/>
      <c r="N89" s="297"/>
      <c r="O89" s="296"/>
      <c r="P89" s="296"/>
      <c r="Q89" s="296"/>
      <c r="R89" s="296"/>
      <c r="S89" s="296"/>
      <c r="T89" s="296"/>
      <c r="U89" s="296"/>
      <c r="V89" s="296"/>
      <c r="W89" s="296"/>
      <c r="X89" s="296"/>
      <c r="Y89" s="296"/>
      <c r="Z89" s="296"/>
      <c r="AA89" s="296"/>
      <c r="AB89" s="144"/>
    </row>
    <row r="90" spans="2:28" s="91" customFormat="1" ht="48" customHeight="1" x14ac:dyDescent="0.2">
      <c r="B90" s="1005">
        <v>17</v>
      </c>
      <c r="C90" s="998"/>
      <c r="D90" s="1003"/>
      <c r="E90" s="1003"/>
      <c r="F90" s="1003"/>
      <c r="G90" s="1003"/>
      <c r="H90" s="1002"/>
      <c r="I90" s="1003"/>
      <c r="J90" s="998"/>
      <c r="K90" s="426"/>
      <c r="L90" s="426"/>
      <c r="M90" s="455"/>
      <c r="N90" s="297"/>
      <c r="O90" s="296"/>
      <c r="P90" s="296"/>
      <c r="Q90" s="296"/>
      <c r="R90" s="296"/>
      <c r="S90" s="296"/>
      <c r="T90" s="296"/>
      <c r="U90" s="296"/>
      <c r="V90" s="296"/>
      <c r="W90" s="296"/>
      <c r="X90" s="296"/>
      <c r="Y90" s="296"/>
      <c r="Z90" s="296"/>
      <c r="AA90" s="296"/>
      <c r="AB90" s="144"/>
    </row>
    <row r="91" spans="2:28" s="91" customFormat="1" ht="48" customHeight="1" x14ac:dyDescent="0.2">
      <c r="B91" s="1005"/>
      <c r="C91" s="998"/>
      <c r="D91" s="1003"/>
      <c r="E91" s="1003"/>
      <c r="F91" s="1003"/>
      <c r="G91" s="1003"/>
      <c r="H91" s="1002"/>
      <c r="I91" s="1003"/>
      <c r="J91" s="998"/>
      <c r="K91" s="426"/>
      <c r="L91" s="426"/>
      <c r="M91" s="455"/>
      <c r="N91" s="297"/>
      <c r="O91" s="296"/>
      <c r="P91" s="296"/>
      <c r="Q91" s="296"/>
      <c r="R91" s="296"/>
      <c r="S91" s="296"/>
      <c r="T91" s="296"/>
      <c r="U91" s="296"/>
      <c r="V91" s="296"/>
      <c r="W91" s="296"/>
      <c r="X91" s="296"/>
      <c r="Y91" s="296"/>
      <c r="Z91" s="296"/>
      <c r="AA91" s="296"/>
      <c r="AB91" s="144"/>
    </row>
    <row r="92" spans="2:28" s="91" customFormat="1" ht="48" customHeight="1" x14ac:dyDescent="0.2">
      <c r="B92" s="1005"/>
      <c r="C92" s="998"/>
      <c r="D92" s="1003"/>
      <c r="E92" s="1003"/>
      <c r="F92" s="1003"/>
      <c r="G92" s="1003"/>
      <c r="H92" s="1002"/>
      <c r="I92" s="1003"/>
      <c r="J92" s="998"/>
      <c r="K92" s="426"/>
      <c r="L92" s="426"/>
      <c r="M92" s="455"/>
      <c r="N92" s="297"/>
      <c r="O92" s="296"/>
      <c r="P92" s="296"/>
      <c r="Q92" s="296"/>
      <c r="R92" s="296"/>
      <c r="S92" s="296"/>
      <c r="T92" s="296"/>
      <c r="U92" s="296"/>
      <c r="V92" s="296"/>
      <c r="W92" s="296"/>
      <c r="X92" s="296"/>
      <c r="Y92" s="296"/>
      <c r="Z92" s="296"/>
      <c r="AA92" s="296"/>
      <c r="AB92" s="144"/>
    </row>
    <row r="93" spans="2:28" s="91" customFormat="1" ht="48" customHeight="1" x14ac:dyDescent="0.2">
      <c r="B93" s="1005"/>
      <c r="C93" s="998"/>
      <c r="D93" s="1003"/>
      <c r="E93" s="1003"/>
      <c r="F93" s="1003"/>
      <c r="G93" s="1003"/>
      <c r="H93" s="1002"/>
      <c r="I93" s="1003"/>
      <c r="J93" s="998"/>
      <c r="K93" s="592" t="s">
        <v>311</v>
      </c>
      <c r="L93" s="592" t="s">
        <v>311</v>
      </c>
      <c r="M93" s="455"/>
      <c r="N93" s="297"/>
      <c r="O93" s="296"/>
      <c r="P93" s="296"/>
      <c r="Q93" s="296"/>
      <c r="R93" s="296"/>
      <c r="S93" s="296"/>
      <c r="T93" s="296"/>
      <c r="U93" s="296"/>
      <c r="V93" s="296"/>
      <c r="W93" s="296"/>
      <c r="X93" s="296"/>
      <c r="Y93" s="296"/>
      <c r="Z93" s="296"/>
      <c r="AA93" s="296"/>
      <c r="AB93" s="144"/>
    </row>
    <row r="94" spans="2:28" s="91" customFormat="1" ht="48" customHeight="1" x14ac:dyDescent="0.2">
      <c r="B94" s="1005"/>
      <c r="C94" s="998"/>
      <c r="D94" s="1003"/>
      <c r="E94" s="1003"/>
      <c r="F94" s="1003"/>
      <c r="G94" s="1003"/>
      <c r="H94" s="1002"/>
      <c r="I94" s="1003"/>
      <c r="J94" s="998"/>
      <c r="K94" s="295"/>
      <c r="L94" s="295"/>
      <c r="M94" s="459"/>
      <c r="N94" s="297"/>
      <c r="O94" s="296"/>
      <c r="P94" s="296"/>
      <c r="Q94" s="296"/>
      <c r="R94" s="296"/>
      <c r="S94" s="296"/>
      <c r="T94" s="296"/>
      <c r="U94" s="296"/>
      <c r="V94" s="296"/>
      <c r="W94" s="296"/>
      <c r="X94" s="296"/>
      <c r="Y94" s="296"/>
      <c r="Z94" s="296"/>
      <c r="AA94" s="296"/>
      <c r="AB94" s="144"/>
    </row>
    <row r="95" spans="2:28" s="91" customFormat="1" ht="48" customHeight="1" x14ac:dyDescent="0.2">
      <c r="B95" s="1005">
        <v>18</v>
      </c>
      <c r="C95" s="998"/>
      <c r="D95" s="1003"/>
      <c r="E95" s="1003"/>
      <c r="F95" s="1003"/>
      <c r="G95" s="1003"/>
      <c r="H95" s="1002"/>
      <c r="I95" s="1003"/>
      <c r="J95" s="998"/>
      <c r="K95" s="426"/>
      <c r="L95" s="426"/>
      <c r="M95" s="455"/>
      <c r="N95" s="297"/>
      <c r="O95" s="296"/>
      <c r="P95" s="296"/>
      <c r="Q95" s="296"/>
      <c r="R95" s="296"/>
      <c r="S95" s="296"/>
      <c r="T95" s="296"/>
      <c r="U95" s="296"/>
      <c r="V95" s="296"/>
      <c r="W95" s="296"/>
      <c r="X95" s="296"/>
      <c r="Y95" s="296"/>
      <c r="Z95" s="296"/>
      <c r="AA95" s="296"/>
      <c r="AB95" s="144"/>
    </row>
    <row r="96" spans="2:28" s="91" customFormat="1" ht="48" customHeight="1" x14ac:dyDescent="0.2">
      <c r="B96" s="1005"/>
      <c r="C96" s="998"/>
      <c r="D96" s="1003"/>
      <c r="E96" s="1003"/>
      <c r="F96" s="1003"/>
      <c r="G96" s="1003"/>
      <c r="H96" s="1002"/>
      <c r="I96" s="1003"/>
      <c r="J96" s="998"/>
      <c r="K96" s="426"/>
      <c r="L96" s="426"/>
      <c r="M96" s="455"/>
      <c r="N96" s="297"/>
      <c r="O96" s="296"/>
      <c r="P96" s="296"/>
      <c r="Q96" s="296"/>
      <c r="R96" s="296"/>
      <c r="S96" s="296"/>
      <c r="T96" s="296"/>
      <c r="U96" s="296"/>
      <c r="V96" s="296"/>
      <c r="W96" s="296"/>
      <c r="X96" s="296"/>
      <c r="Y96" s="296"/>
      <c r="Z96" s="296"/>
      <c r="AA96" s="296"/>
      <c r="AB96" s="144"/>
    </row>
    <row r="97" spans="2:28" s="91" customFormat="1" ht="48" customHeight="1" x14ac:dyDescent="0.2">
      <c r="B97" s="1005"/>
      <c r="C97" s="998"/>
      <c r="D97" s="1003"/>
      <c r="E97" s="1003"/>
      <c r="F97" s="1003"/>
      <c r="G97" s="1003"/>
      <c r="H97" s="1002"/>
      <c r="I97" s="1003"/>
      <c r="J97" s="998"/>
      <c r="K97" s="426"/>
      <c r="L97" s="426"/>
      <c r="M97" s="455"/>
      <c r="N97" s="297"/>
      <c r="O97" s="296"/>
      <c r="P97" s="296"/>
      <c r="Q97" s="296"/>
      <c r="R97" s="296"/>
      <c r="S97" s="296"/>
      <c r="T97" s="296"/>
      <c r="U97" s="296"/>
      <c r="V97" s="296"/>
      <c r="W97" s="296"/>
      <c r="X97" s="296"/>
      <c r="Y97" s="296"/>
      <c r="Z97" s="296"/>
      <c r="AA97" s="296"/>
      <c r="AB97" s="144"/>
    </row>
    <row r="98" spans="2:28" s="91" customFormat="1" ht="48" customHeight="1" x14ac:dyDescent="0.2">
      <c r="B98" s="1005"/>
      <c r="C98" s="998"/>
      <c r="D98" s="1003"/>
      <c r="E98" s="1003"/>
      <c r="F98" s="1003"/>
      <c r="G98" s="1003"/>
      <c r="H98" s="1002"/>
      <c r="I98" s="1003"/>
      <c r="J98" s="998"/>
      <c r="K98" s="592" t="s">
        <v>311</v>
      </c>
      <c r="L98" s="592" t="s">
        <v>311</v>
      </c>
      <c r="M98" s="455"/>
      <c r="N98" s="297"/>
      <c r="O98" s="296"/>
      <c r="P98" s="296"/>
      <c r="Q98" s="296"/>
      <c r="R98" s="296"/>
      <c r="S98" s="296"/>
      <c r="T98" s="296"/>
      <c r="U98" s="296"/>
      <c r="V98" s="296"/>
      <c r="W98" s="296"/>
      <c r="X98" s="296"/>
      <c r="Y98" s="296"/>
      <c r="Z98" s="296"/>
      <c r="AA98" s="296"/>
      <c r="AB98" s="144"/>
    </row>
    <row r="99" spans="2:28" s="91" customFormat="1" ht="48" customHeight="1" x14ac:dyDescent="0.2">
      <c r="B99" s="1005"/>
      <c r="C99" s="998"/>
      <c r="D99" s="1003"/>
      <c r="E99" s="1003"/>
      <c r="F99" s="1003"/>
      <c r="G99" s="1003"/>
      <c r="H99" s="1002"/>
      <c r="I99" s="1003"/>
      <c r="J99" s="998"/>
      <c r="K99" s="295"/>
      <c r="L99" s="295"/>
      <c r="M99" s="459"/>
      <c r="N99" s="297"/>
      <c r="O99" s="296"/>
      <c r="P99" s="296"/>
      <c r="Q99" s="296"/>
      <c r="R99" s="296"/>
      <c r="S99" s="296"/>
      <c r="T99" s="296"/>
      <c r="U99" s="296"/>
      <c r="V99" s="296"/>
      <c r="W99" s="296"/>
      <c r="X99" s="296"/>
      <c r="Y99" s="296"/>
      <c r="Z99" s="296"/>
      <c r="AA99" s="296"/>
      <c r="AB99" s="144"/>
    </row>
    <row r="100" spans="2:28" s="91" customFormat="1" ht="48" customHeight="1" x14ac:dyDescent="0.2">
      <c r="B100" s="1005">
        <v>19</v>
      </c>
      <c r="C100" s="998"/>
      <c r="D100" s="1003"/>
      <c r="E100" s="1003"/>
      <c r="F100" s="1003"/>
      <c r="G100" s="1003"/>
      <c r="H100" s="1002"/>
      <c r="I100" s="1003"/>
      <c r="J100" s="998"/>
      <c r="K100" s="426"/>
      <c r="L100" s="426"/>
      <c r="M100" s="455"/>
      <c r="N100" s="297"/>
      <c r="O100" s="296"/>
      <c r="P100" s="296"/>
      <c r="Q100" s="296"/>
      <c r="R100" s="296"/>
      <c r="S100" s="296"/>
      <c r="T100" s="296"/>
      <c r="U100" s="296"/>
      <c r="V100" s="296"/>
      <c r="W100" s="296"/>
      <c r="X100" s="296"/>
      <c r="Y100" s="296"/>
      <c r="Z100" s="296"/>
      <c r="AA100" s="296"/>
      <c r="AB100" s="144"/>
    </row>
    <row r="101" spans="2:28" s="91" customFormat="1" ht="48" customHeight="1" x14ac:dyDescent="0.2">
      <c r="B101" s="1005"/>
      <c r="C101" s="998"/>
      <c r="D101" s="1003"/>
      <c r="E101" s="1003"/>
      <c r="F101" s="1003"/>
      <c r="G101" s="1003"/>
      <c r="H101" s="1002"/>
      <c r="I101" s="1003"/>
      <c r="J101" s="998"/>
      <c r="K101" s="426"/>
      <c r="L101" s="426"/>
      <c r="M101" s="455"/>
      <c r="N101" s="297"/>
      <c r="O101" s="296"/>
      <c r="P101" s="296"/>
      <c r="Q101" s="296"/>
      <c r="R101" s="296"/>
      <c r="S101" s="296"/>
      <c r="T101" s="296"/>
      <c r="U101" s="296"/>
      <c r="V101" s="296"/>
      <c r="W101" s="296"/>
      <c r="X101" s="296"/>
      <c r="Y101" s="296"/>
      <c r="Z101" s="296"/>
      <c r="AA101" s="296"/>
      <c r="AB101" s="144"/>
    </row>
    <row r="102" spans="2:28" s="91" customFormat="1" ht="48" customHeight="1" x14ac:dyDescent="0.2">
      <c r="B102" s="1005"/>
      <c r="C102" s="998"/>
      <c r="D102" s="1003"/>
      <c r="E102" s="1003"/>
      <c r="F102" s="1003"/>
      <c r="G102" s="1003"/>
      <c r="H102" s="1002"/>
      <c r="I102" s="1003"/>
      <c r="J102" s="998"/>
      <c r="K102" s="426"/>
      <c r="L102" s="426"/>
      <c r="M102" s="455"/>
      <c r="N102" s="297"/>
      <c r="O102" s="296"/>
      <c r="P102" s="296"/>
      <c r="Q102" s="296"/>
      <c r="R102" s="296"/>
      <c r="S102" s="296"/>
      <c r="T102" s="296"/>
      <c r="U102" s="296"/>
      <c r="V102" s="296"/>
      <c r="W102" s="296"/>
      <c r="X102" s="296"/>
      <c r="Y102" s="296"/>
      <c r="Z102" s="296"/>
      <c r="AA102" s="296"/>
      <c r="AB102" s="144"/>
    </row>
    <row r="103" spans="2:28" s="91" customFormat="1" ht="48" customHeight="1" x14ac:dyDescent="0.2">
      <c r="B103" s="1005"/>
      <c r="C103" s="998"/>
      <c r="D103" s="1003"/>
      <c r="E103" s="1003"/>
      <c r="F103" s="1003"/>
      <c r="G103" s="1003"/>
      <c r="H103" s="1002"/>
      <c r="I103" s="1003"/>
      <c r="J103" s="998"/>
      <c r="K103" s="592" t="s">
        <v>311</v>
      </c>
      <c r="L103" s="592" t="s">
        <v>311</v>
      </c>
      <c r="M103" s="455"/>
      <c r="N103" s="297"/>
      <c r="O103" s="296"/>
      <c r="P103" s="296"/>
      <c r="Q103" s="296"/>
      <c r="R103" s="296"/>
      <c r="S103" s="296"/>
      <c r="T103" s="296"/>
      <c r="U103" s="296"/>
      <c r="V103" s="296"/>
      <c r="W103" s="296"/>
      <c r="X103" s="296"/>
      <c r="Y103" s="296"/>
      <c r="Z103" s="296"/>
      <c r="AA103" s="296"/>
      <c r="AB103" s="144"/>
    </row>
    <row r="104" spans="2:28" s="91" customFormat="1" ht="48" customHeight="1" x14ac:dyDescent="0.2">
      <c r="B104" s="1005"/>
      <c r="C104" s="998"/>
      <c r="D104" s="1003"/>
      <c r="E104" s="1003"/>
      <c r="F104" s="1003"/>
      <c r="G104" s="1003"/>
      <c r="H104" s="1002"/>
      <c r="I104" s="1003"/>
      <c r="J104" s="998"/>
      <c r="K104" s="295"/>
      <c r="L104" s="295"/>
      <c r="M104" s="459"/>
      <c r="N104" s="297"/>
      <c r="O104" s="296"/>
      <c r="P104" s="296"/>
      <c r="Q104" s="296"/>
      <c r="R104" s="296"/>
      <c r="S104" s="296"/>
      <c r="T104" s="296"/>
      <c r="U104" s="296"/>
      <c r="V104" s="296"/>
      <c r="W104" s="296"/>
      <c r="X104" s="296"/>
      <c r="Y104" s="296"/>
      <c r="Z104" s="296"/>
      <c r="AA104" s="296"/>
      <c r="AB104" s="144"/>
    </row>
    <row r="105" spans="2:28" s="91" customFormat="1" ht="48" customHeight="1" x14ac:dyDescent="0.2">
      <c r="B105" s="1005">
        <v>20</v>
      </c>
      <c r="C105" s="998"/>
      <c r="D105" s="1003"/>
      <c r="E105" s="1003"/>
      <c r="F105" s="1003"/>
      <c r="G105" s="1003"/>
      <c r="H105" s="1002"/>
      <c r="I105" s="1003"/>
      <c r="J105" s="998"/>
      <c r="K105" s="426"/>
      <c r="L105" s="426"/>
      <c r="M105" s="455"/>
      <c r="N105" s="297"/>
      <c r="O105" s="296"/>
      <c r="P105" s="296"/>
      <c r="Q105" s="296"/>
      <c r="R105" s="296"/>
      <c r="S105" s="296"/>
      <c r="T105" s="296"/>
      <c r="U105" s="296"/>
      <c r="V105" s="296"/>
      <c r="W105" s="296"/>
      <c r="X105" s="296"/>
      <c r="Y105" s="296"/>
      <c r="Z105" s="296"/>
      <c r="AA105" s="296"/>
      <c r="AB105" s="144"/>
    </row>
    <row r="106" spans="2:28" s="91" customFormat="1" ht="48" customHeight="1" x14ac:dyDescent="0.2">
      <c r="B106" s="1005"/>
      <c r="C106" s="998"/>
      <c r="D106" s="1003"/>
      <c r="E106" s="1003"/>
      <c r="F106" s="1003"/>
      <c r="G106" s="1003"/>
      <c r="H106" s="1002"/>
      <c r="I106" s="1003"/>
      <c r="J106" s="998"/>
      <c r="K106" s="426"/>
      <c r="L106" s="426"/>
      <c r="M106" s="455"/>
      <c r="N106" s="297"/>
      <c r="O106" s="296"/>
      <c r="P106" s="296"/>
      <c r="Q106" s="296"/>
      <c r="R106" s="296"/>
      <c r="S106" s="296"/>
      <c r="T106" s="296"/>
      <c r="U106" s="296"/>
      <c r="V106" s="296"/>
      <c r="W106" s="296"/>
      <c r="X106" s="296"/>
      <c r="Y106" s="296"/>
      <c r="Z106" s="296"/>
      <c r="AA106" s="296"/>
      <c r="AB106" s="144"/>
    </row>
    <row r="107" spans="2:28" s="91" customFormat="1" ht="48" customHeight="1" x14ac:dyDescent="0.2">
      <c r="B107" s="1005"/>
      <c r="C107" s="998"/>
      <c r="D107" s="1003"/>
      <c r="E107" s="1003"/>
      <c r="F107" s="1003"/>
      <c r="G107" s="1003"/>
      <c r="H107" s="1002"/>
      <c r="I107" s="1003"/>
      <c r="J107" s="998"/>
      <c r="K107" s="426"/>
      <c r="L107" s="426"/>
      <c r="M107" s="455"/>
      <c r="N107" s="297"/>
      <c r="O107" s="296"/>
      <c r="P107" s="296"/>
      <c r="Q107" s="296"/>
      <c r="R107" s="296"/>
      <c r="S107" s="296"/>
      <c r="T107" s="296"/>
      <c r="U107" s="296"/>
      <c r="V107" s="296"/>
      <c r="W107" s="296"/>
      <c r="X107" s="296"/>
      <c r="Y107" s="296"/>
      <c r="Z107" s="296"/>
      <c r="AA107" s="296"/>
      <c r="AB107" s="144"/>
    </row>
    <row r="108" spans="2:28" s="91" customFormat="1" ht="48" customHeight="1" x14ac:dyDescent="0.2">
      <c r="B108" s="1005"/>
      <c r="C108" s="998"/>
      <c r="D108" s="1003"/>
      <c r="E108" s="1003"/>
      <c r="F108" s="1003"/>
      <c r="G108" s="1003"/>
      <c r="H108" s="1002"/>
      <c r="I108" s="1003"/>
      <c r="J108" s="998"/>
      <c r="K108" s="592" t="s">
        <v>311</v>
      </c>
      <c r="L108" s="592" t="s">
        <v>311</v>
      </c>
      <c r="M108" s="455"/>
      <c r="N108" s="297"/>
      <c r="O108" s="296"/>
      <c r="P108" s="296"/>
      <c r="Q108" s="296"/>
      <c r="R108" s="296"/>
      <c r="S108" s="296"/>
      <c r="T108" s="296"/>
      <c r="U108" s="296"/>
      <c r="V108" s="296"/>
      <c r="W108" s="296"/>
      <c r="X108" s="296"/>
      <c r="Y108" s="296"/>
      <c r="Z108" s="296"/>
      <c r="AA108" s="296"/>
      <c r="AB108" s="144"/>
    </row>
    <row r="109" spans="2:28" s="91" customFormat="1" ht="48" customHeight="1" x14ac:dyDescent="0.2">
      <c r="B109" s="1005"/>
      <c r="C109" s="998"/>
      <c r="D109" s="1003"/>
      <c r="E109" s="1003"/>
      <c r="F109" s="1003"/>
      <c r="G109" s="1003"/>
      <c r="H109" s="1002"/>
      <c r="I109" s="1003"/>
      <c r="J109" s="998"/>
      <c r="K109" s="295"/>
      <c r="L109" s="295"/>
      <c r="M109" s="459"/>
      <c r="N109" s="297"/>
      <c r="O109" s="296"/>
      <c r="P109" s="296"/>
      <c r="Q109" s="296"/>
      <c r="R109" s="296"/>
      <c r="S109" s="296"/>
      <c r="T109" s="296"/>
      <c r="U109" s="296"/>
      <c r="V109" s="296"/>
      <c r="W109" s="296"/>
      <c r="X109" s="296"/>
      <c r="Y109" s="296"/>
      <c r="Z109" s="296"/>
      <c r="AA109" s="296"/>
      <c r="AB109" s="144"/>
    </row>
    <row r="110" spans="2:28" s="91" customFormat="1" ht="48" customHeight="1" x14ac:dyDescent="0.2">
      <c r="B110" s="1005">
        <v>21</v>
      </c>
      <c r="C110" s="998"/>
      <c r="D110" s="1003"/>
      <c r="E110" s="1003"/>
      <c r="F110" s="1003"/>
      <c r="G110" s="1003"/>
      <c r="H110" s="1002"/>
      <c r="I110" s="1003"/>
      <c r="J110" s="998"/>
      <c r="K110" s="426"/>
      <c r="L110" s="426"/>
      <c r="M110" s="455"/>
      <c r="N110" s="297"/>
      <c r="O110" s="296"/>
      <c r="P110" s="296"/>
      <c r="Q110" s="296"/>
      <c r="R110" s="296"/>
      <c r="S110" s="296"/>
      <c r="T110" s="296"/>
      <c r="U110" s="296"/>
      <c r="V110" s="296"/>
      <c r="W110" s="296"/>
      <c r="X110" s="296"/>
      <c r="Y110" s="296"/>
      <c r="Z110" s="296"/>
      <c r="AA110" s="296"/>
      <c r="AB110" s="144"/>
    </row>
    <row r="111" spans="2:28" s="91" customFormat="1" ht="48" customHeight="1" x14ac:dyDescent="0.2">
      <c r="B111" s="1005"/>
      <c r="C111" s="998"/>
      <c r="D111" s="1003"/>
      <c r="E111" s="1003"/>
      <c r="F111" s="1003"/>
      <c r="G111" s="1003"/>
      <c r="H111" s="1002"/>
      <c r="I111" s="1003"/>
      <c r="J111" s="998"/>
      <c r="K111" s="426"/>
      <c r="L111" s="426"/>
      <c r="M111" s="455"/>
      <c r="N111" s="297"/>
      <c r="O111" s="296"/>
      <c r="P111" s="296"/>
      <c r="Q111" s="296"/>
      <c r="R111" s="296"/>
      <c r="S111" s="296"/>
      <c r="T111" s="296"/>
      <c r="U111" s="296"/>
      <c r="V111" s="296"/>
      <c r="W111" s="296"/>
      <c r="X111" s="296"/>
      <c r="Y111" s="296"/>
      <c r="Z111" s="296"/>
      <c r="AA111" s="296"/>
      <c r="AB111" s="144"/>
    </row>
    <row r="112" spans="2:28" s="91" customFormat="1" ht="48" customHeight="1" x14ac:dyDescent="0.2">
      <c r="B112" s="1005"/>
      <c r="C112" s="998"/>
      <c r="D112" s="1003"/>
      <c r="E112" s="1003"/>
      <c r="F112" s="1003"/>
      <c r="G112" s="1003"/>
      <c r="H112" s="1002"/>
      <c r="I112" s="1003"/>
      <c r="J112" s="998"/>
      <c r="K112" s="426"/>
      <c r="L112" s="426"/>
      <c r="M112" s="455"/>
      <c r="N112" s="297"/>
      <c r="O112" s="296"/>
      <c r="P112" s="296"/>
      <c r="Q112" s="296"/>
      <c r="R112" s="296"/>
      <c r="S112" s="296"/>
      <c r="T112" s="296"/>
      <c r="U112" s="296"/>
      <c r="V112" s="296"/>
      <c r="W112" s="296"/>
      <c r="X112" s="296"/>
      <c r="Y112" s="296"/>
      <c r="Z112" s="296"/>
      <c r="AA112" s="296"/>
      <c r="AB112" s="144"/>
    </row>
    <row r="113" spans="2:28" s="91" customFormat="1" ht="48" customHeight="1" x14ac:dyDescent="0.2">
      <c r="B113" s="1005"/>
      <c r="C113" s="998"/>
      <c r="D113" s="1003"/>
      <c r="E113" s="1003"/>
      <c r="F113" s="1003"/>
      <c r="G113" s="1003"/>
      <c r="H113" s="1002"/>
      <c r="I113" s="1003"/>
      <c r="J113" s="998"/>
      <c r="K113" s="592" t="s">
        <v>311</v>
      </c>
      <c r="L113" s="592" t="s">
        <v>311</v>
      </c>
      <c r="M113" s="455"/>
      <c r="N113" s="297"/>
      <c r="O113" s="296"/>
      <c r="P113" s="296"/>
      <c r="Q113" s="296"/>
      <c r="R113" s="296"/>
      <c r="S113" s="296"/>
      <c r="T113" s="296"/>
      <c r="U113" s="296"/>
      <c r="V113" s="296"/>
      <c r="W113" s="296"/>
      <c r="X113" s="296"/>
      <c r="Y113" s="296"/>
      <c r="Z113" s="296"/>
      <c r="AA113" s="296"/>
      <c r="AB113" s="144"/>
    </row>
    <row r="114" spans="2:28" s="91" customFormat="1" ht="48" customHeight="1" x14ac:dyDescent="0.2">
      <c r="B114" s="1005"/>
      <c r="C114" s="998"/>
      <c r="D114" s="1003"/>
      <c r="E114" s="1003"/>
      <c r="F114" s="1003"/>
      <c r="G114" s="1003"/>
      <c r="H114" s="1002"/>
      <c r="I114" s="1003"/>
      <c r="J114" s="998"/>
      <c r="K114" s="295"/>
      <c r="L114" s="295"/>
      <c r="M114" s="459"/>
      <c r="N114" s="297"/>
      <c r="O114" s="296"/>
      <c r="P114" s="296"/>
      <c r="Q114" s="296"/>
      <c r="R114" s="296"/>
      <c r="S114" s="296"/>
      <c r="T114" s="296"/>
      <c r="U114" s="296"/>
      <c r="V114" s="296"/>
      <c r="W114" s="296"/>
      <c r="X114" s="296"/>
      <c r="Y114" s="296"/>
      <c r="Z114" s="296"/>
      <c r="AA114" s="296"/>
      <c r="AB114" s="144"/>
    </row>
    <row r="115" spans="2:28" s="91" customFormat="1" ht="48" customHeight="1" x14ac:dyDescent="0.2">
      <c r="B115" s="1005">
        <v>22</v>
      </c>
      <c r="C115" s="998"/>
      <c r="D115" s="1003"/>
      <c r="E115" s="1003"/>
      <c r="F115" s="1003"/>
      <c r="G115" s="1003"/>
      <c r="H115" s="1002"/>
      <c r="I115" s="1003"/>
      <c r="J115" s="998"/>
      <c r="K115" s="426"/>
      <c r="L115" s="426"/>
      <c r="M115" s="455"/>
      <c r="N115" s="297"/>
      <c r="O115" s="296"/>
      <c r="P115" s="296"/>
      <c r="Q115" s="296"/>
      <c r="R115" s="296"/>
      <c r="S115" s="296"/>
      <c r="T115" s="296"/>
      <c r="U115" s="296"/>
      <c r="V115" s="296"/>
      <c r="W115" s="296"/>
      <c r="X115" s="296"/>
      <c r="Y115" s="296"/>
      <c r="Z115" s="296"/>
      <c r="AA115" s="296"/>
      <c r="AB115" s="144"/>
    </row>
    <row r="116" spans="2:28" s="91" customFormat="1" ht="48" customHeight="1" x14ac:dyDescent="0.2">
      <c r="B116" s="1005"/>
      <c r="C116" s="998"/>
      <c r="D116" s="1003"/>
      <c r="E116" s="1003"/>
      <c r="F116" s="1003"/>
      <c r="G116" s="1003"/>
      <c r="H116" s="1002"/>
      <c r="I116" s="1003"/>
      <c r="J116" s="998"/>
      <c r="K116" s="426"/>
      <c r="L116" s="426"/>
      <c r="M116" s="455"/>
      <c r="N116" s="297"/>
      <c r="O116" s="296"/>
      <c r="P116" s="296"/>
      <c r="Q116" s="296"/>
      <c r="R116" s="296"/>
      <c r="S116" s="296"/>
      <c r="T116" s="296"/>
      <c r="U116" s="296"/>
      <c r="V116" s="296"/>
      <c r="W116" s="296"/>
      <c r="X116" s="296"/>
      <c r="Y116" s="296"/>
      <c r="Z116" s="296"/>
      <c r="AA116" s="296"/>
      <c r="AB116" s="144"/>
    </row>
    <row r="117" spans="2:28" s="91" customFormat="1" ht="48" customHeight="1" x14ac:dyDescent="0.2">
      <c r="B117" s="1005"/>
      <c r="C117" s="998"/>
      <c r="D117" s="1003"/>
      <c r="E117" s="1003"/>
      <c r="F117" s="1003"/>
      <c r="G117" s="1003"/>
      <c r="H117" s="1002"/>
      <c r="I117" s="1003"/>
      <c r="J117" s="998"/>
      <c r="K117" s="426"/>
      <c r="L117" s="426"/>
      <c r="M117" s="455"/>
      <c r="N117" s="297"/>
      <c r="O117" s="296"/>
      <c r="P117" s="296"/>
      <c r="Q117" s="296"/>
      <c r="R117" s="296"/>
      <c r="S117" s="296"/>
      <c r="T117" s="296"/>
      <c r="U117" s="296"/>
      <c r="V117" s="296"/>
      <c r="W117" s="296"/>
      <c r="X117" s="296"/>
      <c r="Y117" s="296"/>
      <c r="Z117" s="296"/>
      <c r="AA117" s="296"/>
      <c r="AB117" s="144"/>
    </row>
    <row r="118" spans="2:28" s="91" customFormat="1" ht="48" customHeight="1" x14ac:dyDescent="0.2">
      <c r="B118" s="1005"/>
      <c r="C118" s="998"/>
      <c r="D118" s="1003"/>
      <c r="E118" s="1003"/>
      <c r="F118" s="1003"/>
      <c r="G118" s="1003"/>
      <c r="H118" s="1002"/>
      <c r="I118" s="1003"/>
      <c r="J118" s="998"/>
      <c r="K118" s="592" t="s">
        <v>311</v>
      </c>
      <c r="L118" s="592" t="s">
        <v>311</v>
      </c>
      <c r="M118" s="455"/>
      <c r="N118" s="297"/>
      <c r="O118" s="296"/>
      <c r="P118" s="296"/>
      <c r="Q118" s="296"/>
      <c r="R118" s="296"/>
      <c r="S118" s="296"/>
      <c r="T118" s="296"/>
      <c r="U118" s="296"/>
      <c r="V118" s="296"/>
      <c r="W118" s="296"/>
      <c r="X118" s="296"/>
      <c r="Y118" s="296"/>
      <c r="Z118" s="296"/>
      <c r="AA118" s="296"/>
      <c r="AB118" s="144"/>
    </row>
    <row r="119" spans="2:28" s="91" customFormat="1" ht="48" customHeight="1" x14ac:dyDescent="0.2">
      <c r="B119" s="1005"/>
      <c r="C119" s="998"/>
      <c r="D119" s="1003"/>
      <c r="E119" s="1003"/>
      <c r="F119" s="1003"/>
      <c r="G119" s="1003"/>
      <c r="H119" s="1002"/>
      <c r="I119" s="1003"/>
      <c r="J119" s="998"/>
      <c r="K119" s="295"/>
      <c r="L119" s="295"/>
      <c r="M119" s="459"/>
      <c r="N119" s="297"/>
      <c r="O119" s="296"/>
      <c r="P119" s="296"/>
      <c r="Q119" s="296"/>
      <c r="R119" s="296"/>
      <c r="S119" s="296"/>
      <c r="T119" s="296"/>
      <c r="U119" s="296"/>
      <c r="V119" s="296"/>
      <c r="W119" s="296"/>
      <c r="X119" s="296"/>
      <c r="Y119" s="296"/>
      <c r="Z119" s="296"/>
      <c r="AA119" s="296"/>
      <c r="AB119" s="144"/>
    </row>
    <row r="120" spans="2:28" s="91" customFormat="1" ht="48" customHeight="1" x14ac:dyDescent="0.2">
      <c r="B120" s="1005">
        <v>23</v>
      </c>
      <c r="C120" s="998"/>
      <c r="D120" s="1003"/>
      <c r="E120" s="1003"/>
      <c r="F120" s="1003"/>
      <c r="G120" s="1003"/>
      <c r="H120" s="1002"/>
      <c r="I120" s="1003"/>
      <c r="J120" s="998"/>
      <c r="K120" s="426"/>
      <c r="L120" s="426"/>
      <c r="M120" s="455"/>
      <c r="N120" s="297"/>
      <c r="O120" s="296"/>
      <c r="P120" s="296"/>
      <c r="Q120" s="296"/>
      <c r="R120" s="296"/>
      <c r="S120" s="296"/>
      <c r="T120" s="296"/>
      <c r="U120" s="296"/>
      <c r="V120" s="296"/>
      <c r="W120" s="296"/>
      <c r="X120" s="296"/>
      <c r="Y120" s="296"/>
      <c r="Z120" s="296"/>
      <c r="AA120" s="296"/>
      <c r="AB120" s="144"/>
    </row>
    <row r="121" spans="2:28" s="91" customFormat="1" ht="48" customHeight="1" x14ac:dyDescent="0.2">
      <c r="B121" s="1005"/>
      <c r="C121" s="998"/>
      <c r="D121" s="1003"/>
      <c r="E121" s="1003"/>
      <c r="F121" s="1003"/>
      <c r="G121" s="1003"/>
      <c r="H121" s="1002"/>
      <c r="I121" s="1003"/>
      <c r="J121" s="998"/>
      <c r="K121" s="426"/>
      <c r="L121" s="426"/>
      <c r="M121" s="455"/>
      <c r="N121" s="297"/>
      <c r="O121" s="296"/>
      <c r="P121" s="296"/>
      <c r="Q121" s="296"/>
      <c r="R121" s="296"/>
      <c r="S121" s="296"/>
      <c r="T121" s="296"/>
      <c r="U121" s="296"/>
      <c r="V121" s="296"/>
      <c r="W121" s="296"/>
      <c r="X121" s="296"/>
      <c r="Y121" s="296"/>
      <c r="Z121" s="296"/>
      <c r="AA121" s="296"/>
      <c r="AB121" s="144"/>
    </row>
    <row r="122" spans="2:28" s="91" customFormat="1" ht="48" customHeight="1" x14ac:dyDescent="0.2">
      <c r="B122" s="1005"/>
      <c r="C122" s="998"/>
      <c r="D122" s="1003"/>
      <c r="E122" s="1003"/>
      <c r="F122" s="1003"/>
      <c r="G122" s="1003"/>
      <c r="H122" s="1002"/>
      <c r="I122" s="1003"/>
      <c r="J122" s="998"/>
      <c r="K122" s="426"/>
      <c r="L122" s="426"/>
      <c r="M122" s="455"/>
      <c r="N122" s="297"/>
      <c r="O122" s="296"/>
      <c r="P122" s="296"/>
      <c r="Q122" s="296"/>
      <c r="R122" s="296"/>
      <c r="S122" s="296"/>
      <c r="T122" s="296"/>
      <c r="U122" s="296"/>
      <c r="V122" s="296"/>
      <c r="W122" s="296"/>
      <c r="X122" s="296"/>
      <c r="Y122" s="296"/>
      <c r="Z122" s="296"/>
      <c r="AA122" s="296"/>
      <c r="AB122" s="144"/>
    </row>
    <row r="123" spans="2:28" s="91" customFormat="1" ht="48" customHeight="1" x14ac:dyDescent="0.2">
      <c r="B123" s="1005"/>
      <c r="C123" s="998"/>
      <c r="D123" s="1003"/>
      <c r="E123" s="1003"/>
      <c r="F123" s="1003"/>
      <c r="G123" s="1003"/>
      <c r="H123" s="1002"/>
      <c r="I123" s="1003"/>
      <c r="J123" s="998"/>
      <c r="K123" s="592" t="s">
        <v>311</v>
      </c>
      <c r="L123" s="592" t="s">
        <v>311</v>
      </c>
      <c r="M123" s="455"/>
      <c r="N123" s="297"/>
      <c r="O123" s="296"/>
      <c r="P123" s="296"/>
      <c r="Q123" s="296"/>
      <c r="R123" s="296"/>
      <c r="S123" s="296"/>
      <c r="T123" s="296"/>
      <c r="U123" s="296"/>
      <c r="V123" s="296"/>
      <c r="W123" s="296"/>
      <c r="X123" s="296"/>
      <c r="Y123" s="296"/>
      <c r="Z123" s="296"/>
      <c r="AA123" s="296"/>
      <c r="AB123" s="144"/>
    </row>
    <row r="124" spans="2:28" s="91" customFormat="1" ht="48" customHeight="1" x14ac:dyDescent="0.2">
      <c r="B124" s="1005"/>
      <c r="C124" s="998"/>
      <c r="D124" s="1003"/>
      <c r="E124" s="1003"/>
      <c r="F124" s="1003"/>
      <c r="G124" s="1003"/>
      <c r="H124" s="1002"/>
      <c r="I124" s="1003"/>
      <c r="J124" s="998"/>
      <c r="K124" s="295"/>
      <c r="L124" s="295"/>
      <c r="M124" s="459"/>
      <c r="N124" s="297"/>
      <c r="O124" s="296"/>
      <c r="P124" s="296"/>
      <c r="Q124" s="296"/>
      <c r="R124" s="296"/>
      <c r="S124" s="296"/>
      <c r="T124" s="296"/>
      <c r="U124" s="296"/>
      <c r="V124" s="296"/>
      <c r="W124" s="296"/>
      <c r="X124" s="296"/>
      <c r="Y124" s="296"/>
      <c r="Z124" s="296"/>
      <c r="AA124" s="296"/>
      <c r="AB124" s="144"/>
    </row>
    <row r="125" spans="2:28" s="91" customFormat="1" ht="20.100000000000001" customHeight="1" x14ac:dyDescent="0.2">
      <c r="B125" s="144"/>
      <c r="C125" s="144"/>
      <c r="D125" s="144"/>
      <c r="E125" s="144"/>
      <c r="H125" s="144"/>
      <c r="I125" s="144"/>
      <c r="M125" s="455"/>
      <c r="N125" s="116"/>
    </row>
    <row r="126" spans="2:28" s="91" customFormat="1" ht="39.9" customHeight="1" x14ac:dyDescent="0.2">
      <c r="B126" s="144"/>
      <c r="C126" s="144"/>
      <c r="D126" s="144"/>
      <c r="E126" s="144"/>
      <c r="H126" s="144"/>
      <c r="I126" s="144"/>
      <c r="M126" s="455"/>
      <c r="N126" s="116"/>
    </row>
    <row r="127" spans="2:28" s="91" customFormat="1" ht="39.9" customHeight="1" x14ac:dyDescent="0.2">
      <c r="B127" s="144"/>
      <c r="C127" s="144"/>
      <c r="D127" s="144"/>
      <c r="E127" s="144"/>
      <c r="H127" s="144"/>
      <c r="I127" s="144"/>
      <c r="M127" s="455"/>
      <c r="N127" s="116"/>
    </row>
    <row r="128" spans="2:28" s="91" customFormat="1" ht="30" customHeight="1" x14ac:dyDescent="0.2">
      <c r="B128" s="144"/>
      <c r="C128" s="144"/>
      <c r="D128" s="144"/>
      <c r="E128" s="144"/>
      <c r="H128" s="144"/>
      <c r="I128" s="144"/>
      <c r="M128" s="455"/>
      <c r="N128" s="116"/>
    </row>
    <row r="129" spans="2:27" s="91" customFormat="1" ht="39.9" customHeight="1" x14ac:dyDescent="0.2">
      <c r="B129" s="144"/>
      <c r="C129" s="144"/>
      <c r="D129" s="144"/>
      <c r="E129" s="144"/>
      <c r="H129" s="144"/>
      <c r="I129" s="144"/>
      <c r="M129" s="459"/>
      <c r="N129" s="116"/>
    </row>
    <row r="130" spans="2:27" s="91" customFormat="1" ht="20.100000000000001" customHeight="1" x14ac:dyDescent="0.2">
      <c r="B130" s="144"/>
      <c r="C130" s="144"/>
      <c r="D130" s="144"/>
      <c r="E130" s="144"/>
      <c r="H130" s="144"/>
      <c r="I130" s="144"/>
      <c r="M130" s="455"/>
      <c r="N130" s="116"/>
    </row>
    <row r="131" spans="2:27" s="91" customFormat="1" ht="39.9" customHeight="1" x14ac:dyDescent="0.2">
      <c r="B131" s="144"/>
      <c r="C131" s="144"/>
      <c r="D131" s="144"/>
      <c r="E131" s="144"/>
      <c r="H131" s="144"/>
      <c r="I131" s="144"/>
      <c r="M131" s="455"/>
      <c r="N131" s="116"/>
    </row>
    <row r="132" spans="2:27" s="91" customFormat="1" ht="39.9" customHeight="1" x14ac:dyDescent="0.2">
      <c r="B132" s="144"/>
      <c r="C132" s="144"/>
      <c r="D132" s="144"/>
      <c r="E132" s="144"/>
      <c r="H132" s="144"/>
      <c r="I132" s="144"/>
      <c r="M132" s="455"/>
      <c r="N132" s="116"/>
    </row>
    <row r="133" spans="2:27" s="91" customFormat="1" ht="30" customHeight="1" x14ac:dyDescent="0.2">
      <c r="B133" s="144"/>
      <c r="C133" s="144"/>
      <c r="D133" s="144"/>
      <c r="E133" s="144"/>
      <c r="H133" s="144"/>
      <c r="I133" s="144"/>
      <c r="M133" s="455"/>
      <c r="N133" s="116"/>
    </row>
    <row r="134" spans="2:27" s="91" customFormat="1" ht="39.9" customHeight="1" x14ac:dyDescent="0.2">
      <c r="B134" s="144"/>
      <c r="C134" s="144"/>
      <c r="D134" s="144"/>
      <c r="E134" s="144"/>
      <c r="H134" s="144"/>
      <c r="I134" s="144"/>
      <c r="M134" s="459"/>
      <c r="N134" s="116"/>
    </row>
    <row r="135" spans="2:27" s="91" customFormat="1" ht="20.100000000000001" customHeight="1" x14ac:dyDescent="0.2">
      <c r="B135" s="144"/>
      <c r="C135" s="144"/>
      <c r="D135" s="144"/>
      <c r="E135" s="144"/>
      <c r="H135" s="144"/>
      <c r="I135" s="144"/>
      <c r="M135" s="455"/>
      <c r="N135" s="116"/>
    </row>
    <row r="136" spans="2:27" s="91" customFormat="1" ht="39.9" customHeight="1" x14ac:dyDescent="0.2">
      <c r="B136" s="144"/>
      <c r="C136" s="144"/>
      <c r="D136" s="144"/>
      <c r="E136" s="144"/>
      <c r="H136" s="144"/>
      <c r="I136" s="144"/>
      <c r="M136" s="455"/>
      <c r="N136" s="116"/>
    </row>
    <row r="137" spans="2:27" s="91" customFormat="1" ht="39.9" customHeight="1" x14ac:dyDescent="0.2">
      <c r="B137" s="144"/>
      <c r="C137" s="144"/>
      <c r="D137" s="144"/>
      <c r="E137" s="144"/>
      <c r="H137" s="144"/>
      <c r="I137" s="144"/>
      <c r="M137" s="455"/>
      <c r="N137" s="116"/>
    </row>
    <row r="138" spans="2:27" s="91" customFormat="1" ht="30" customHeight="1" x14ac:dyDescent="0.2">
      <c r="B138" s="144"/>
      <c r="C138" s="144"/>
      <c r="D138" s="144"/>
      <c r="E138" s="144"/>
      <c r="H138" s="144"/>
      <c r="I138" s="144"/>
      <c r="M138" s="455"/>
      <c r="N138" s="116"/>
    </row>
    <row r="139" spans="2:27" s="91" customFormat="1" ht="39.9" customHeight="1" x14ac:dyDescent="0.2">
      <c r="B139" s="144"/>
      <c r="C139" s="144"/>
      <c r="D139" s="144"/>
      <c r="E139" s="144"/>
      <c r="H139" s="144"/>
      <c r="I139" s="144"/>
      <c r="M139" s="459"/>
      <c r="N139" s="116"/>
    </row>
    <row r="140" spans="2:27" s="91" customFormat="1" ht="20.100000000000001" customHeight="1" x14ac:dyDescent="0.2">
      <c r="B140" s="144"/>
      <c r="C140" s="144"/>
      <c r="D140" s="144"/>
      <c r="E140" s="144"/>
      <c r="H140" s="144"/>
      <c r="I140" s="144"/>
      <c r="M140" s="455"/>
      <c r="N140" s="116"/>
    </row>
    <row r="141" spans="2:27" s="91" customFormat="1" ht="39.9" customHeight="1" x14ac:dyDescent="0.2">
      <c r="B141" s="144"/>
      <c r="C141" s="144"/>
      <c r="D141" s="144"/>
      <c r="E141" s="144"/>
      <c r="H141" s="144"/>
      <c r="I141" s="144"/>
      <c r="M141" s="455"/>
      <c r="N141" s="116"/>
    </row>
    <row r="142" spans="2:27" s="91" customFormat="1" ht="39.9" customHeight="1" x14ac:dyDescent="0.2">
      <c r="B142" s="144"/>
      <c r="C142" s="144"/>
      <c r="D142" s="144"/>
      <c r="E142" s="144"/>
      <c r="H142" s="144"/>
      <c r="I142" s="144"/>
      <c r="M142" s="455"/>
      <c r="N142" s="115"/>
      <c r="O142" s="115"/>
      <c r="P142" s="115"/>
      <c r="Q142" s="115"/>
      <c r="R142" s="115"/>
      <c r="S142" s="115"/>
      <c r="T142" s="115"/>
      <c r="U142" s="115"/>
      <c r="V142" s="115"/>
      <c r="W142" s="115"/>
      <c r="X142" s="115"/>
      <c r="Y142" s="115"/>
      <c r="Z142" s="115"/>
      <c r="AA142" s="115"/>
    </row>
    <row r="143" spans="2:27" s="91" customFormat="1" ht="30" customHeight="1" x14ac:dyDescent="0.2">
      <c r="B143" s="144"/>
      <c r="C143" s="144"/>
      <c r="D143" s="144"/>
      <c r="E143" s="144"/>
      <c r="H143" s="144"/>
      <c r="I143" s="144"/>
      <c r="M143" s="455"/>
      <c r="N143" s="115"/>
      <c r="O143" s="115"/>
      <c r="P143" s="115"/>
      <c r="Q143" s="115"/>
      <c r="R143" s="115"/>
      <c r="S143" s="115"/>
      <c r="T143" s="115"/>
      <c r="U143" s="115"/>
      <c r="V143" s="115"/>
      <c r="W143" s="115"/>
      <c r="X143" s="115"/>
      <c r="Y143" s="115"/>
      <c r="Z143" s="115"/>
      <c r="AA143" s="115"/>
    </row>
    <row r="144" spans="2:27" s="91" customFormat="1" ht="39.9" customHeight="1" x14ac:dyDescent="0.2">
      <c r="B144" s="144"/>
      <c r="C144" s="144"/>
      <c r="D144" s="144"/>
      <c r="E144" s="144"/>
      <c r="H144" s="144"/>
      <c r="I144" s="144"/>
      <c r="M144" s="459"/>
      <c r="N144" s="115"/>
      <c r="O144" s="115"/>
      <c r="P144" s="115"/>
      <c r="Q144" s="115"/>
      <c r="R144" s="115"/>
      <c r="S144" s="115"/>
      <c r="T144" s="115"/>
      <c r="U144" s="115"/>
      <c r="V144" s="115"/>
      <c r="W144" s="115"/>
      <c r="X144" s="115"/>
      <c r="Y144" s="115"/>
      <c r="Z144" s="115"/>
      <c r="AA144" s="115"/>
    </row>
    <row r="149" spans="13:13" ht="15.75" customHeight="1" x14ac:dyDescent="0.2">
      <c r="M149" s="459"/>
    </row>
    <row r="154" spans="13:13" ht="15.75" customHeight="1" x14ac:dyDescent="0.2">
      <c r="M154" s="459"/>
    </row>
    <row r="159" spans="13:13" ht="15.75" customHeight="1" x14ac:dyDescent="0.2">
      <c r="M159" s="459"/>
    </row>
    <row r="164" spans="13:13" ht="15.75" customHeight="1" x14ac:dyDescent="0.2">
      <c r="M164" s="459"/>
    </row>
    <row r="165" spans="13:13" ht="15.75" customHeight="1" x14ac:dyDescent="0.2">
      <c r="M165" s="460"/>
    </row>
    <row r="166" spans="13:13" ht="15.75" customHeight="1" x14ac:dyDescent="0.2">
      <c r="M166" s="460"/>
    </row>
    <row r="167" spans="13:13" ht="15.75" customHeight="1" x14ac:dyDescent="0.2">
      <c r="M167" s="460"/>
    </row>
    <row r="168" spans="13:13" ht="15.75" customHeight="1" x14ac:dyDescent="0.2">
      <c r="M168" s="460"/>
    </row>
    <row r="169" spans="13:13" ht="15.75" customHeight="1" x14ac:dyDescent="0.2">
      <c r="M169" s="460"/>
    </row>
    <row r="170" spans="13:13" ht="15.75" customHeight="1" x14ac:dyDescent="0.2">
      <c r="M170" s="460"/>
    </row>
    <row r="171" spans="13:13" ht="15.75" customHeight="1" x14ac:dyDescent="0.2">
      <c r="M171" s="460"/>
    </row>
    <row r="172" spans="13:13" ht="15.75" customHeight="1" x14ac:dyDescent="0.2">
      <c r="M172" s="460"/>
    </row>
    <row r="173" spans="13:13" ht="15.75" customHeight="1" x14ac:dyDescent="0.2">
      <c r="M173" s="460"/>
    </row>
    <row r="174" spans="13:13" ht="15.75" customHeight="1" x14ac:dyDescent="0.2">
      <c r="M174" s="460"/>
    </row>
    <row r="175" spans="13:13" ht="15.75" customHeight="1" x14ac:dyDescent="0.2">
      <c r="M175" s="460"/>
    </row>
    <row r="176" spans="13:13" ht="15.75" customHeight="1" x14ac:dyDescent="0.2">
      <c r="M176" s="460"/>
    </row>
    <row r="177" spans="13:13" ht="15.75" customHeight="1" x14ac:dyDescent="0.2">
      <c r="M177" s="460"/>
    </row>
    <row r="178" spans="13:13" ht="15.75" customHeight="1" x14ac:dyDescent="0.2">
      <c r="M178" s="460"/>
    </row>
    <row r="179" spans="13:13" ht="15.75" customHeight="1" x14ac:dyDescent="0.2">
      <c r="M179" s="460"/>
    </row>
    <row r="180" spans="13:13" ht="15.75" customHeight="1" x14ac:dyDescent="0.2">
      <c r="M180" s="460"/>
    </row>
    <row r="181" spans="13:13" ht="15.75" customHeight="1" x14ac:dyDescent="0.2">
      <c r="M181" s="460"/>
    </row>
    <row r="182" spans="13:13" ht="15.75" customHeight="1" x14ac:dyDescent="0.2">
      <c r="M182" s="460"/>
    </row>
    <row r="183" spans="13:13" ht="15.75" customHeight="1" x14ac:dyDescent="0.2">
      <c r="M183" s="460"/>
    </row>
    <row r="184" spans="13:13" ht="15.75" customHeight="1" x14ac:dyDescent="0.2">
      <c r="M184" s="460"/>
    </row>
  </sheetData>
  <sheetProtection algorithmName="SHA-512" hashValue="t0juarPPZBKkMYqhXgHKRMI7NzY+XZ8WKXjUgoxa1zfynOpnx/0NzAsyZ2y3hnHuEoTpAky24Zas/1BaTk8Leg==" saltValue="GLTnA3YwNHex44bfvXeHig==" spinCount="100000" sheet="1" insertColumns="0" insertRows="0" deleteColumns="0" deleteRows="0"/>
  <mergeCells count="226">
    <mergeCell ref="J105:J109"/>
    <mergeCell ref="N7:AA7"/>
    <mergeCell ref="J100:J104"/>
    <mergeCell ref="J120:J124"/>
    <mergeCell ref="B115:B119"/>
    <mergeCell ref="C115:C119"/>
    <mergeCell ref="D115:D119"/>
    <mergeCell ref="E115:E119"/>
    <mergeCell ref="F115:F119"/>
    <mergeCell ref="G115:G119"/>
    <mergeCell ref="H115:H119"/>
    <mergeCell ref="I115:I119"/>
    <mergeCell ref="J115:J119"/>
    <mergeCell ref="B110:B114"/>
    <mergeCell ref="C110:C114"/>
    <mergeCell ref="D110:D114"/>
    <mergeCell ref="E110:E114"/>
    <mergeCell ref="F110:F114"/>
    <mergeCell ref="G110:G114"/>
    <mergeCell ref="H110:H114"/>
    <mergeCell ref="I110:I114"/>
    <mergeCell ref="J110:J114"/>
    <mergeCell ref="B60:B64"/>
    <mergeCell ref="C60:C64"/>
    <mergeCell ref="D60:D64"/>
    <mergeCell ref="E60:E64"/>
    <mergeCell ref="F60:F64"/>
    <mergeCell ref="G60:G64"/>
    <mergeCell ref="H60:H64"/>
    <mergeCell ref="I60:I64"/>
    <mergeCell ref="B55:B59"/>
    <mergeCell ref="C55:C59"/>
    <mergeCell ref="D55:D59"/>
    <mergeCell ref="E55:E59"/>
    <mergeCell ref="F55:F59"/>
    <mergeCell ref="G55:G59"/>
    <mergeCell ref="H55:H59"/>
    <mergeCell ref="I55:I59"/>
    <mergeCell ref="J55:J59"/>
    <mergeCell ref="J60:J64"/>
    <mergeCell ref="J65:J69"/>
    <mergeCell ref="J70:J74"/>
    <mergeCell ref="J75:J79"/>
    <mergeCell ref="J80:J84"/>
    <mergeCell ref="J85:J89"/>
    <mergeCell ref="J90:J94"/>
    <mergeCell ref="J95:J99"/>
    <mergeCell ref="H20:H24"/>
    <mergeCell ref="B10:B14"/>
    <mergeCell ref="C15:C19"/>
    <mergeCell ref="D15:D19"/>
    <mergeCell ref="E15:E19"/>
    <mergeCell ref="B25:B29"/>
    <mergeCell ref="E20:E24"/>
    <mergeCell ref="F20:F24"/>
    <mergeCell ref="B30:B34"/>
    <mergeCell ref="C30:C34"/>
    <mergeCell ref="D30:D34"/>
    <mergeCell ref="E30:E34"/>
    <mergeCell ref="F30:F34"/>
    <mergeCell ref="C10:C14"/>
    <mergeCell ref="D10:D14"/>
    <mergeCell ref="E10:E14"/>
    <mergeCell ref="F10:F14"/>
    <mergeCell ref="G10:G14"/>
    <mergeCell ref="B15:B19"/>
    <mergeCell ref="F15:F19"/>
    <mergeCell ref="G15:G19"/>
    <mergeCell ref="H15:H19"/>
    <mergeCell ref="B20:B24"/>
    <mergeCell ref="C20:C24"/>
    <mergeCell ref="N5:AA5"/>
    <mergeCell ref="B6:D6"/>
    <mergeCell ref="N6:AA6"/>
    <mergeCell ref="B7:D7"/>
    <mergeCell ref="N9:AA9"/>
    <mergeCell ref="K8:K9"/>
    <mergeCell ref="I8:I9"/>
    <mergeCell ref="I10:I14"/>
    <mergeCell ref="L8:L9"/>
    <mergeCell ref="J10:J14"/>
    <mergeCell ref="B8:B9"/>
    <mergeCell ref="C8:C9"/>
    <mergeCell ref="D8:D9"/>
    <mergeCell ref="F8:G8"/>
    <mergeCell ref="E8:E9"/>
    <mergeCell ref="H8:H9"/>
    <mergeCell ref="K6:L6"/>
    <mergeCell ref="K7:L7"/>
    <mergeCell ref="I40:I44"/>
    <mergeCell ref="C25:C29"/>
    <mergeCell ref="D25:D29"/>
    <mergeCell ref="E25:E29"/>
    <mergeCell ref="F25:F29"/>
    <mergeCell ref="G25:G29"/>
    <mergeCell ref="B35:B39"/>
    <mergeCell ref="C35:C39"/>
    <mergeCell ref="D35:D39"/>
    <mergeCell ref="D20:D24"/>
    <mergeCell ref="G20:G24"/>
    <mergeCell ref="H45:H49"/>
    <mergeCell ref="I45:I49"/>
    <mergeCell ref="B50:B54"/>
    <mergeCell ref="C50:C54"/>
    <mergeCell ref="D50:D54"/>
    <mergeCell ref="E50:E54"/>
    <mergeCell ref="F50:F54"/>
    <mergeCell ref="G50:G54"/>
    <mergeCell ref="H50:H54"/>
    <mergeCell ref="I50:I54"/>
    <mergeCell ref="B45:B49"/>
    <mergeCell ref="C45:C49"/>
    <mergeCell ref="D45:D49"/>
    <mergeCell ref="E45:E49"/>
    <mergeCell ref="F45:F49"/>
    <mergeCell ref="G45:G49"/>
    <mergeCell ref="B40:B44"/>
    <mergeCell ref="C40:C44"/>
    <mergeCell ref="D40:D44"/>
    <mergeCell ref="E40:E44"/>
    <mergeCell ref="F40:F44"/>
    <mergeCell ref="G40:G44"/>
    <mergeCell ref="B80:B84"/>
    <mergeCell ref="C80:C84"/>
    <mergeCell ref="D80:D84"/>
    <mergeCell ref="E80:E84"/>
    <mergeCell ref="F80:F84"/>
    <mergeCell ref="B75:B79"/>
    <mergeCell ref="C75:C79"/>
    <mergeCell ref="D75:D79"/>
    <mergeCell ref="H65:H69"/>
    <mergeCell ref="B70:B74"/>
    <mergeCell ref="C70:C74"/>
    <mergeCell ref="D70:D74"/>
    <mergeCell ref="E70:E74"/>
    <mergeCell ref="F70:F74"/>
    <mergeCell ref="G70:G74"/>
    <mergeCell ref="H70:H74"/>
    <mergeCell ref="B65:B69"/>
    <mergeCell ref="C65:C69"/>
    <mergeCell ref="D65:D69"/>
    <mergeCell ref="E75:E79"/>
    <mergeCell ref="F75:F79"/>
    <mergeCell ref="G75:G79"/>
    <mergeCell ref="H75:H79"/>
    <mergeCell ref="B90:B94"/>
    <mergeCell ref="C90:C94"/>
    <mergeCell ref="D90:D94"/>
    <mergeCell ref="E90:E94"/>
    <mergeCell ref="F90:F94"/>
    <mergeCell ref="G90:G94"/>
    <mergeCell ref="H90:H94"/>
    <mergeCell ref="I90:I94"/>
    <mergeCell ref="B85:B89"/>
    <mergeCell ref="C85:C89"/>
    <mergeCell ref="D85:D89"/>
    <mergeCell ref="E85:E89"/>
    <mergeCell ref="F85:F89"/>
    <mergeCell ref="G85:G89"/>
    <mergeCell ref="H85:H89"/>
    <mergeCell ref="I85:I89"/>
    <mergeCell ref="B95:B99"/>
    <mergeCell ref="C95:C99"/>
    <mergeCell ref="D95:D99"/>
    <mergeCell ref="E95:E99"/>
    <mergeCell ref="F95:F99"/>
    <mergeCell ref="G95:G99"/>
    <mergeCell ref="H95:H99"/>
    <mergeCell ref="I95:I99"/>
    <mergeCell ref="B105:B109"/>
    <mergeCell ref="C105:C109"/>
    <mergeCell ref="D105:D109"/>
    <mergeCell ref="E105:E109"/>
    <mergeCell ref="B120:B124"/>
    <mergeCell ref="C120:C124"/>
    <mergeCell ref="D120:D124"/>
    <mergeCell ref="E120:E124"/>
    <mergeCell ref="F120:F124"/>
    <mergeCell ref="G120:G124"/>
    <mergeCell ref="H120:H124"/>
    <mergeCell ref="I120:I124"/>
    <mergeCell ref="B100:B104"/>
    <mergeCell ref="C100:C104"/>
    <mergeCell ref="D100:D104"/>
    <mergeCell ref="E100:E104"/>
    <mergeCell ref="F100:F104"/>
    <mergeCell ref="G100:G104"/>
    <mergeCell ref="H100:H104"/>
    <mergeCell ref="I100:I104"/>
    <mergeCell ref="F105:F109"/>
    <mergeCell ref="G105:G109"/>
    <mergeCell ref="H105:H109"/>
    <mergeCell ref="I105:I109"/>
    <mergeCell ref="I75:I79"/>
    <mergeCell ref="E65:E69"/>
    <mergeCell ref="F65:F69"/>
    <mergeCell ref="G65:G69"/>
    <mergeCell ref="G80:G84"/>
    <mergeCell ref="H80:H84"/>
    <mergeCell ref="I80:I84"/>
    <mergeCell ref="I65:I69"/>
    <mergeCell ref="I70:I74"/>
    <mergeCell ref="J35:J39"/>
    <mergeCell ref="J40:J44"/>
    <mergeCell ref="J45:J49"/>
    <mergeCell ref="J50:J54"/>
    <mergeCell ref="J20:J24"/>
    <mergeCell ref="J25:J29"/>
    <mergeCell ref="J30:J34"/>
    <mergeCell ref="E6:H6"/>
    <mergeCell ref="J15:J19"/>
    <mergeCell ref="H25:H29"/>
    <mergeCell ref="I25:I29"/>
    <mergeCell ref="J8:J9"/>
    <mergeCell ref="H10:H14"/>
    <mergeCell ref="E35:E39"/>
    <mergeCell ref="F35:F39"/>
    <mergeCell ref="G35:G39"/>
    <mergeCell ref="H35:H39"/>
    <mergeCell ref="I35:I39"/>
    <mergeCell ref="I15:I19"/>
    <mergeCell ref="I20:I24"/>
    <mergeCell ref="G30:G34"/>
    <mergeCell ref="H30:H34"/>
    <mergeCell ref="I30:I34"/>
    <mergeCell ref="H40:H44"/>
  </mergeCells>
  <phoneticPr fontId="1"/>
  <conditionalFormatting sqref="D10:D14 J10 C120:D120 C100:D100 C95:D95 C90:D90 C85:D85 C80:D80 C75:D75 C70:D70 C65:D65 C60:D60 C55:D55 C50:D50 C45:D45 C40:D40 C35:D35 C30:D30 C25:D25 J15 J20 J25 J30 J35 J40 J45 J50 J55 J60 J65 J70 J75 J80 J85 J90 J95 J100 J105 J110 J115 J120">
    <cfRule type="containsBlanks" dxfId="539" priority="1403">
      <formula>LEN(TRIM(C10))=0</formula>
    </cfRule>
  </conditionalFormatting>
  <conditionalFormatting sqref="K10 K15:K17 K20 K25 K30 K35 K40 K45 K50 K55 K60 K65 K70 K75 K80 K85 K90 K95 K100 K120">
    <cfRule type="containsBlanks" dxfId="538" priority="1397">
      <formula>LEN(TRIM(K10))=0</formula>
    </cfRule>
  </conditionalFormatting>
  <conditionalFormatting sqref="C10:C14">
    <cfRule type="containsBlanks" dxfId="537" priority="1396">
      <formula>LEN(TRIM(C10))=0</formula>
    </cfRule>
  </conditionalFormatting>
  <conditionalFormatting sqref="E6">
    <cfRule type="cellIs" dxfId="536" priority="1404" operator="equal">
      <formula>0</formula>
    </cfRule>
  </conditionalFormatting>
  <conditionalFormatting sqref="H8">
    <cfRule type="containsBlanks" dxfId="535" priority="539">
      <formula>LEN(TRIM(H8))=0</formula>
    </cfRule>
  </conditionalFormatting>
  <conditionalFormatting sqref="L10 L15:L17 L20 L25 L30 L35 L40 L45 L50 L55 L60 L65 L70 L75 L80 L85 L90 L95 L100 L120">
    <cfRule type="containsBlanks" dxfId="534" priority="559">
      <formula>LEN(TRIM(L10))=0</formula>
    </cfRule>
  </conditionalFormatting>
  <conditionalFormatting sqref="E8">
    <cfRule type="containsBlanks" dxfId="533" priority="553">
      <formula>LEN(TRIM(E8))=0</formula>
    </cfRule>
  </conditionalFormatting>
  <conditionalFormatting sqref="E8">
    <cfRule type="containsBlanks" dxfId="532" priority="552">
      <formula>LEN(TRIM(E8))=0</formula>
    </cfRule>
  </conditionalFormatting>
  <conditionalFormatting sqref="E8">
    <cfRule type="containsBlanks" dxfId="531" priority="551">
      <formula>LEN(TRIM(E8))=0</formula>
    </cfRule>
  </conditionalFormatting>
  <conditionalFormatting sqref="E10:E13">
    <cfRule type="containsBlanks" dxfId="530" priority="548">
      <formula>LEN(TRIM(E10))=0</formula>
    </cfRule>
  </conditionalFormatting>
  <conditionalFormatting sqref="E10:E13">
    <cfRule type="containsBlanks" dxfId="529" priority="547">
      <formula>LEN(TRIM(E10))=0</formula>
    </cfRule>
  </conditionalFormatting>
  <conditionalFormatting sqref="F10:F13">
    <cfRule type="containsBlanks" dxfId="528" priority="544">
      <formula>LEN(TRIM(F10))=0</formula>
    </cfRule>
  </conditionalFormatting>
  <conditionalFormatting sqref="F10:F13">
    <cfRule type="containsBlanks" dxfId="527" priority="543">
      <formula>LEN(TRIM(F10))=0</formula>
    </cfRule>
  </conditionalFormatting>
  <conditionalFormatting sqref="G10:G13">
    <cfRule type="containsBlanks" dxfId="526" priority="542">
      <formula>LEN(TRIM(G10))=0</formula>
    </cfRule>
  </conditionalFormatting>
  <conditionalFormatting sqref="G10:G13">
    <cfRule type="containsBlanks" dxfId="525" priority="541">
      <formula>LEN(TRIM(G10))=0</formula>
    </cfRule>
  </conditionalFormatting>
  <conditionalFormatting sqref="H8">
    <cfRule type="containsBlanks" dxfId="524" priority="540">
      <formula>LEN(TRIM(H8))=0</formula>
    </cfRule>
  </conditionalFormatting>
  <conditionalFormatting sqref="I8:J8">
    <cfRule type="containsBlanks" dxfId="523" priority="538">
      <formula>LEN(TRIM(I8))=0</formula>
    </cfRule>
  </conditionalFormatting>
  <conditionalFormatting sqref="I10:J13 J15:J18 J20:J23 J25:J28 J30:J33 J35:J38 J40:J43 J45:J48 J50:J53 J55:J58 J60:J63 J65:J68 J70:J73 J75:J78 J80:J83 J85:J88 J90:J93 J95:J98 J100:J103 J105:J108 J110:J113 J115:J118 J120:J123">
    <cfRule type="containsBlanks" dxfId="522" priority="534">
      <formula>LEN(TRIM(I10))=0</formula>
    </cfRule>
  </conditionalFormatting>
  <conditionalFormatting sqref="I10:J13 J15:J18 J20:J23 J25:J28 J30:J33 J35:J38 J40:J43 J45:J48 J50:J53 J55:J58 J60:J63 J65:J68 J70:J73 J75:J78 J80:J83 J85:J88 J90:J93 J95:J98 J100:J103 J105:J108 J110:J113 J115:J118 J120:J123">
    <cfRule type="containsBlanks" dxfId="521" priority="533">
      <formula>LEN(TRIM(I10))=0</formula>
    </cfRule>
  </conditionalFormatting>
  <conditionalFormatting sqref="I8:J8">
    <cfRule type="containsBlanks" dxfId="520" priority="537">
      <formula>LEN(TRIM(I8))=0</formula>
    </cfRule>
  </conditionalFormatting>
  <conditionalFormatting sqref="H10:H13 H15:H18 H20 H25 H30 H35 H40 H45 H50 H55 H60 H65 H70 H75 H80 H85 H90 H95 H100 H120">
    <cfRule type="containsBlanks" dxfId="519" priority="536">
      <formula>LEN(TRIM(H10))=0</formula>
    </cfRule>
  </conditionalFormatting>
  <conditionalFormatting sqref="H10:H13 H15:H18 H20 H25 H30 H35 H40 H45 H50 H55 H60 H65 H70 H75 H80 H85 H90 H95 H100 H120">
    <cfRule type="containsBlanks" dxfId="518" priority="535">
      <formula>LEN(TRIM(H10))=0</formula>
    </cfRule>
  </conditionalFormatting>
  <conditionalFormatting sqref="I15:I18 I20 I25 I30 I35 I40 I45 I50 I55 I60 I65 I70 I75 I80 I85 I90 I95 I100 I120">
    <cfRule type="containsBlanks" dxfId="517" priority="514">
      <formula>LEN(TRIM(I15))=0</formula>
    </cfRule>
  </conditionalFormatting>
  <conditionalFormatting sqref="L14">
    <cfRule type="containsBlanks" dxfId="516" priority="531">
      <formula>LEN(TRIM(L14))=0</formula>
    </cfRule>
  </conditionalFormatting>
  <conditionalFormatting sqref="D15:D20">
    <cfRule type="containsBlanks" dxfId="515" priority="530">
      <formula>LEN(TRIM(D15))=0</formula>
    </cfRule>
  </conditionalFormatting>
  <conditionalFormatting sqref="C15:C20">
    <cfRule type="containsBlanks" dxfId="514" priority="527">
      <formula>LEN(TRIM(C15))=0</formula>
    </cfRule>
  </conditionalFormatting>
  <conditionalFormatting sqref="F15:F18 F20 F25 F30 F35 F40 F45 F50 F55 F60 F65 F70 F75 F80 F85 F90 F95 F100 F120">
    <cfRule type="containsBlanks" dxfId="513" priority="521">
      <formula>LEN(TRIM(F15))=0</formula>
    </cfRule>
  </conditionalFormatting>
  <conditionalFormatting sqref="I15:I18 I20 I25 I30 I35 I40 I45 I50 I55 I60 I65 I70 I75 I80 I85 I90 I95 I100 I120">
    <cfRule type="containsBlanks" dxfId="512" priority="515">
      <formula>LEN(TRIM(I15))=0</formula>
    </cfRule>
  </conditionalFormatting>
  <conditionalFormatting sqref="E20 E25 E30 E35 E40 E45 E50 E55 E60 E65 E70 E75 E80 E85 E90 E95 E100 E120">
    <cfRule type="containsBlanks" dxfId="511" priority="525">
      <formula>LEN(TRIM(E20))=0</formula>
    </cfRule>
  </conditionalFormatting>
  <conditionalFormatting sqref="E20 E25 E30 E35 E40 E45 E50 E55 E60 E65 E70 E75 E80 E85 E90 E95 E100 E120">
    <cfRule type="containsBlanks" dxfId="510" priority="524">
      <formula>LEN(TRIM(E20))=0</formula>
    </cfRule>
  </conditionalFormatting>
  <conditionalFormatting sqref="G15:G18 G20 G25 G30 G35 G40 G45 G50 G55 G60 G65 G70 G75 G80 G85 G90 G95 G100 G120">
    <cfRule type="containsBlanks" dxfId="509" priority="519">
      <formula>LEN(TRIM(G15))=0</formula>
    </cfRule>
  </conditionalFormatting>
  <conditionalFormatting sqref="F15:F18 F20 F25 F30 F35 F40 F45 F50 F55 F60 F65 F70 F75 F80 F85 F90 F95 F100 F120">
    <cfRule type="containsBlanks" dxfId="508" priority="520">
      <formula>LEN(TRIM(F15))=0</formula>
    </cfRule>
  </conditionalFormatting>
  <conditionalFormatting sqref="G15:G18 G20 G25 G30 G35 G40 G45 G50 G55 G60 G65 G70 G75 G80 G85 G90 G95 G100 G120">
    <cfRule type="containsBlanks" dxfId="507" priority="518">
      <formula>LEN(TRIM(G15))=0</formula>
    </cfRule>
  </conditionalFormatting>
  <conditionalFormatting sqref="L15:L17 L20 L25 L30 L35 L40 L45 L50 L55 L60 L65 L70 L75 L80 L85 L90 L95 L100 L120">
    <cfRule type="containsBlanks" dxfId="506" priority="490">
      <formula>LEN(TRIM(L15))=0</formula>
    </cfRule>
  </conditionalFormatting>
  <conditionalFormatting sqref="K15:K17 K20 K25 K30 K35 K40 K45 K50 K55 K60 K65 K70 K75 K80 K85 K90 K95 K100 K120">
    <cfRule type="containsBlanks" dxfId="505" priority="491">
      <formula>LEN(TRIM(K15))=0</formula>
    </cfRule>
  </conditionalFormatting>
  <conditionalFormatting sqref="D21:D24">
    <cfRule type="containsBlanks" dxfId="504" priority="464">
      <formula>LEN(TRIM(D21))=0</formula>
    </cfRule>
  </conditionalFormatting>
  <conditionalFormatting sqref="L2 J2">
    <cfRule type="cellIs" dxfId="503" priority="483" operator="equal">
      <formula>0</formula>
    </cfRule>
  </conditionalFormatting>
  <conditionalFormatting sqref="E15:E18">
    <cfRule type="containsBlanks" dxfId="502" priority="482">
      <formula>LEN(TRIM(E15))=0</formula>
    </cfRule>
  </conditionalFormatting>
  <conditionalFormatting sqref="E15:E18">
    <cfRule type="containsBlanks" dxfId="501" priority="481">
      <formula>LEN(TRIM(E15))=0</formula>
    </cfRule>
  </conditionalFormatting>
  <conditionalFormatting sqref="K11">
    <cfRule type="containsBlanks" dxfId="500" priority="480">
      <formula>LEN(TRIM(K11))=0</formula>
    </cfRule>
  </conditionalFormatting>
  <conditionalFormatting sqref="K12">
    <cfRule type="containsBlanks" dxfId="499" priority="479">
      <formula>LEN(TRIM(K12))=0</formula>
    </cfRule>
  </conditionalFormatting>
  <conditionalFormatting sqref="L11">
    <cfRule type="containsBlanks" dxfId="498" priority="478">
      <formula>LEN(TRIM(L11))=0</formula>
    </cfRule>
  </conditionalFormatting>
  <conditionalFormatting sqref="L12">
    <cfRule type="containsBlanks" dxfId="497" priority="477">
      <formula>LEN(TRIM(L12))=0</formula>
    </cfRule>
  </conditionalFormatting>
  <conditionalFormatting sqref="K13">
    <cfRule type="containsBlanks" dxfId="496" priority="476">
      <formula>LEN(TRIM(K13))=0</formula>
    </cfRule>
  </conditionalFormatting>
  <conditionalFormatting sqref="K14">
    <cfRule type="containsBlanks" dxfId="495" priority="473">
      <formula>LEN(TRIM(K14))=0</formula>
    </cfRule>
  </conditionalFormatting>
  <conditionalFormatting sqref="L13">
    <cfRule type="containsBlanks" dxfId="494" priority="474">
      <formula>LEN(TRIM(L13))=0</formula>
    </cfRule>
  </conditionalFormatting>
  <conditionalFormatting sqref="L18">
    <cfRule type="containsBlanks" dxfId="493" priority="469">
      <formula>LEN(TRIM(L18))=0</formula>
    </cfRule>
  </conditionalFormatting>
  <conditionalFormatting sqref="K18">
    <cfRule type="containsBlanks" dxfId="492" priority="472">
      <formula>LEN(TRIM(K18))=0</formula>
    </cfRule>
  </conditionalFormatting>
  <conditionalFormatting sqref="K19">
    <cfRule type="containsBlanks" dxfId="491" priority="471">
      <formula>LEN(TRIM(K19))=0</formula>
    </cfRule>
  </conditionalFormatting>
  <conditionalFormatting sqref="L19">
    <cfRule type="containsBlanks" dxfId="490" priority="470">
      <formula>LEN(TRIM(L19))=0</formula>
    </cfRule>
  </conditionalFormatting>
  <conditionalFormatting sqref="L23">
    <cfRule type="containsBlanks" dxfId="489" priority="449">
      <formula>LEN(TRIM(L23))=0</formula>
    </cfRule>
  </conditionalFormatting>
  <conditionalFormatting sqref="K21:K22">
    <cfRule type="containsBlanks" dxfId="488" priority="468">
      <formula>LEN(TRIM(K21))=0</formula>
    </cfRule>
  </conditionalFormatting>
  <conditionalFormatting sqref="L21:L22">
    <cfRule type="containsBlanks" dxfId="487" priority="467">
      <formula>LEN(TRIM(L21))=0</formula>
    </cfRule>
  </conditionalFormatting>
  <conditionalFormatting sqref="H21:H23">
    <cfRule type="containsBlanks" dxfId="486" priority="466">
      <formula>LEN(TRIM(H21))=0</formula>
    </cfRule>
  </conditionalFormatting>
  <conditionalFormatting sqref="H21:H23">
    <cfRule type="containsBlanks" dxfId="485" priority="465">
      <formula>LEN(TRIM(H21))=0</formula>
    </cfRule>
  </conditionalFormatting>
  <conditionalFormatting sqref="I21:I23">
    <cfRule type="containsBlanks" dxfId="484" priority="457">
      <formula>LEN(TRIM(I21))=0</formula>
    </cfRule>
  </conditionalFormatting>
  <conditionalFormatting sqref="D26:D29">
    <cfRule type="containsBlanks" dxfId="483" priority="444">
      <formula>LEN(TRIM(D26))=0</formula>
    </cfRule>
  </conditionalFormatting>
  <conditionalFormatting sqref="C21:C24">
    <cfRule type="containsBlanks" dxfId="482" priority="463">
      <formula>LEN(TRIM(C21))=0</formula>
    </cfRule>
  </conditionalFormatting>
  <conditionalFormatting sqref="F21:F23">
    <cfRule type="containsBlanks" dxfId="481" priority="462">
      <formula>LEN(TRIM(F21))=0</formula>
    </cfRule>
  </conditionalFormatting>
  <conditionalFormatting sqref="I21:I23">
    <cfRule type="containsBlanks" dxfId="480" priority="458">
      <formula>LEN(TRIM(I21))=0</formula>
    </cfRule>
  </conditionalFormatting>
  <conditionalFormatting sqref="G21:G23">
    <cfRule type="containsBlanks" dxfId="479" priority="460">
      <formula>LEN(TRIM(G21))=0</formula>
    </cfRule>
  </conditionalFormatting>
  <conditionalFormatting sqref="F21:F23">
    <cfRule type="containsBlanks" dxfId="478" priority="461">
      <formula>LEN(TRIM(F21))=0</formula>
    </cfRule>
  </conditionalFormatting>
  <conditionalFormatting sqref="G21:G23">
    <cfRule type="containsBlanks" dxfId="477" priority="459">
      <formula>LEN(TRIM(G21))=0</formula>
    </cfRule>
  </conditionalFormatting>
  <conditionalFormatting sqref="L21:L22">
    <cfRule type="containsBlanks" dxfId="476" priority="455">
      <formula>LEN(TRIM(L21))=0</formula>
    </cfRule>
  </conditionalFormatting>
  <conditionalFormatting sqref="K21:K22">
    <cfRule type="containsBlanks" dxfId="475" priority="456">
      <formula>LEN(TRIM(K21))=0</formula>
    </cfRule>
  </conditionalFormatting>
  <conditionalFormatting sqref="E21:E23">
    <cfRule type="containsBlanks" dxfId="474" priority="454">
      <formula>LEN(TRIM(E21))=0</formula>
    </cfRule>
  </conditionalFormatting>
  <conditionalFormatting sqref="E21:E23">
    <cfRule type="containsBlanks" dxfId="473" priority="453">
      <formula>LEN(TRIM(E21))=0</formula>
    </cfRule>
  </conditionalFormatting>
  <conditionalFormatting sqref="L28">
    <cfRule type="containsBlanks" dxfId="472" priority="429">
      <formula>LEN(TRIM(L28))=0</formula>
    </cfRule>
  </conditionalFormatting>
  <conditionalFormatting sqref="K23">
    <cfRule type="containsBlanks" dxfId="471" priority="452">
      <formula>LEN(TRIM(K23))=0</formula>
    </cfRule>
  </conditionalFormatting>
  <conditionalFormatting sqref="K24">
    <cfRule type="containsBlanks" dxfId="470" priority="451">
      <formula>LEN(TRIM(K24))=0</formula>
    </cfRule>
  </conditionalFormatting>
  <conditionalFormatting sqref="L24">
    <cfRule type="containsBlanks" dxfId="469" priority="450">
      <formula>LEN(TRIM(L24))=0</formula>
    </cfRule>
  </conditionalFormatting>
  <conditionalFormatting sqref="D31:D34">
    <cfRule type="containsBlanks" dxfId="468" priority="424">
      <formula>LEN(TRIM(D31))=0</formula>
    </cfRule>
  </conditionalFormatting>
  <conditionalFormatting sqref="L33">
    <cfRule type="containsBlanks" dxfId="467" priority="409">
      <formula>LEN(TRIM(L33))=0</formula>
    </cfRule>
  </conditionalFormatting>
  <conditionalFormatting sqref="K26:K27">
    <cfRule type="containsBlanks" dxfId="466" priority="448">
      <formula>LEN(TRIM(K26))=0</formula>
    </cfRule>
  </conditionalFormatting>
  <conditionalFormatting sqref="L26:L27">
    <cfRule type="containsBlanks" dxfId="465" priority="447">
      <formula>LEN(TRIM(L26))=0</formula>
    </cfRule>
  </conditionalFormatting>
  <conditionalFormatting sqref="H26:H28">
    <cfRule type="containsBlanks" dxfId="464" priority="446">
      <formula>LEN(TRIM(H26))=0</formula>
    </cfRule>
  </conditionalFormatting>
  <conditionalFormatting sqref="H26:H28">
    <cfRule type="containsBlanks" dxfId="463" priority="445">
      <formula>LEN(TRIM(H26))=0</formula>
    </cfRule>
  </conditionalFormatting>
  <conditionalFormatting sqref="I26:I28">
    <cfRule type="containsBlanks" dxfId="462" priority="437">
      <formula>LEN(TRIM(I26))=0</formula>
    </cfRule>
  </conditionalFormatting>
  <conditionalFormatting sqref="C26:C29">
    <cfRule type="containsBlanks" dxfId="461" priority="443">
      <formula>LEN(TRIM(C26))=0</formula>
    </cfRule>
  </conditionalFormatting>
  <conditionalFormatting sqref="F26:F28">
    <cfRule type="containsBlanks" dxfId="460" priority="442">
      <formula>LEN(TRIM(F26))=0</formula>
    </cfRule>
  </conditionalFormatting>
  <conditionalFormatting sqref="I26:I28">
    <cfRule type="containsBlanks" dxfId="459" priority="438">
      <formula>LEN(TRIM(I26))=0</formula>
    </cfRule>
  </conditionalFormatting>
  <conditionalFormatting sqref="G26:G28">
    <cfRule type="containsBlanks" dxfId="458" priority="440">
      <formula>LEN(TRIM(G26))=0</formula>
    </cfRule>
  </conditionalFormatting>
  <conditionalFormatting sqref="F26:F28">
    <cfRule type="containsBlanks" dxfId="457" priority="441">
      <formula>LEN(TRIM(F26))=0</formula>
    </cfRule>
  </conditionalFormatting>
  <conditionalFormatting sqref="G26:G28">
    <cfRule type="containsBlanks" dxfId="456" priority="439">
      <formula>LEN(TRIM(G26))=0</formula>
    </cfRule>
  </conditionalFormatting>
  <conditionalFormatting sqref="L26:L27">
    <cfRule type="containsBlanks" dxfId="455" priority="435">
      <formula>LEN(TRIM(L26))=0</formula>
    </cfRule>
  </conditionalFormatting>
  <conditionalFormatting sqref="K26:K27">
    <cfRule type="containsBlanks" dxfId="454" priority="436">
      <formula>LEN(TRIM(K26))=0</formula>
    </cfRule>
  </conditionalFormatting>
  <conditionalFormatting sqref="E26:E28">
    <cfRule type="containsBlanks" dxfId="453" priority="434">
      <formula>LEN(TRIM(E26))=0</formula>
    </cfRule>
  </conditionalFormatting>
  <conditionalFormatting sqref="E26:E28">
    <cfRule type="containsBlanks" dxfId="452" priority="433">
      <formula>LEN(TRIM(E26))=0</formula>
    </cfRule>
  </conditionalFormatting>
  <conditionalFormatting sqref="K28">
    <cfRule type="containsBlanks" dxfId="451" priority="432">
      <formula>LEN(TRIM(K28))=0</formula>
    </cfRule>
  </conditionalFormatting>
  <conditionalFormatting sqref="K29">
    <cfRule type="containsBlanks" dxfId="450" priority="431">
      <formula>LEN(TRIM(K29))=0</formula>
    </cfRule>
  </conditionalFormatting>
  <conditionalFormatting sqref="L29">
    <cfRule type="containsBlanks" dxfId="449" priority="430">
      <formula>LEN(TRIM(L29))=0</formula>
    </cfRule>
  </conditionalFormatting>
  <conditionalFormatting sqref="D36:D39">
    <cfRule type="containsBlanks" dxfId="448" priority="404">
      <formula>LEN(TRIM(D36))=0</formula>
    </cfRule>
  </conditionalFormatting>
  <conditionalFormatting sqref="L38">
    <cfRule type="containsBlanks" dxfId="447" priority="389">
      <formula>LEN(TRIM(L38))=0</formula>
    </cfRule>
  </conditionalFormatting>
  <conditionalFormatting sqref="K31:K32">
    <cfRule type="containsBlanks" dxfId="446" priority="428">
      <formula>LEN(TRIM(K31))=0</formula>
    </cfRule>
  </conditionalFormatting>
  <conditionalFormatting sqref="L31:L32">
    <cfRule type="containsBlanks" dxfId="445" priority="427">
      <formula>LEN(TRIM(L31))=0</formula>
    </cfRule>
  </conditionalFormatting>
  <conditionalFormatting sqref="H31:H33">
    <cfRule type="containsBlanks" dxfId="444" priority="426">
      <formula>LEN(TRIM(H31))=0</formula>
    </cfRule>
  </conditionalFormatting>
  <conditionalFormatting sqref="H31:H33">
    <cfRule type="containsBlanks" dxfId="443" priority="425">
      <formula>LEN(TRIM(H31))=0</formula>
    </cfRule>
  </conditionalFormatting>
  <conditionalFormatting sqref="I31:I33">
    <cfRule type="containsBlanks" dxfId="442" priority="417">
      <formula>LEN(TRIM(I31))=0</formula>
    </cfRule>
  </conditionalFormatting>
  <conditionalFormatting sqref="C31:C34">
    <cfRule type="containsBlanks" dxfId="441" priority="423">
      <formula>LEN(TRIM(C31))=0</formula>
    </cfRule>
  </conditionalFormatting>
  <conditionalFormatting sqref="F31:F33">
    <cfRule type="containsBlanks" dxfId="440" priority="422">
      <formula>LEN(TRIM(F31))=0</formula>
    </cfRule>
  </conditionalFormatting>
  <conditionalFormatting sqref="I31:I33">
    <cfRule type="containsBlanks" dxfId="439" priority="418">
      <formula>LEN(TRIM(I31))=0</formula>
    </cfRule>
  </conditionalFormatting>
  <conditionalFormatting sqref="G31:G33">
    <cfRule type="containsBlanks" dxfId="438" priority="420">
      <formula>LEN(TRIM(G31))=0</formula>
    </cfRule>
  </conditionalFormatting>
  <conditionalFormatting sqref="F31:F33">
    <cfRule type="containsBlanks" dxfId="437" priority="421">
      <formula>LEN(TRIM(F31))=0</formula>
    </cfRule>
  </conditionalFormatting>
  <conditionalFormatting sqref="G31:G33">
    <cfRule type="containsBlanks" dxfId="436" priority="419">
      <formula>LEN(TRIM(G31))=0</formula>
    </cfRule>
  </conditionalFormatting>
  <conditionalFormatting sqref="L31:L32">
    <cfRule type="containsBlanks" dxfId="435" priority="415">
      <formula>LEN(TRIM(L31))=0</formula>
    </cfRule>
  </conditionalFormatting>
  <conditionalFormatting sqref="K31:K32">
    <cfRule type="containsBlanks" dxfId="434" priority="416">
      <formula>LEN(TRIM(K31))=0</formula>
    </cfRule>
  </conditionalFormatting>
  <conditionalFormatting sqref="E31:E33">
    <cfRule type="containsBlanks" dxfId="433" priority="414">
      <formula>LEN(TRIM(E31))=0</formula>
    </cfRule>
  </conditionalFormatting>
  <conditionalFormatting sqref="E31:E33">
    <cfRule type="containsBlanks" dxfId="432" priority="413">
      <formula>LEN(TRIM(E31))=0</formula>
    </cfRule>
  </conditionalFormatting>
  <conditionalFormatting sqref="K33">
    <cfRule type="containsBlanks" dxfId="431" priority="412">
      <formula>LEN(TRIM(K33))=0</formula>
    </cfRule>
  </conditionalFormatting>
  <conditionalFormatting sqref="K34">
    <cfRule type="containsBlanks" dxfId="430" priority="411">
      <formula>LEN(TRIM(K34))=0</formula>
    </cfRule>
  </conditionalFormatting>
  <conditionalFormatting sqref="L34">
    <cfRule type="containsBlanks" dxfId="429" priority="410">
      <formula>LEN(TRIM(L34))=0</formula>
    </cfRule>
  </conditionalFormatting>
  <conditionalFormatting sqref="D41:D44">
    <cfRule type="containsBlanks" dxfId="428" priority="384">
      <formula>LEN(TRIM(D41))=0</formula>
    </cfRule>
  </conditionalFormatting>
  <conditionalFormatting sqref="L43">
    <cfRule type="containsBlanks" dxfId="427" priority="369">
      <formula>LEN(TRIM(L43))=0</formula>
    </cfRule>
  </conditionalFormatting>
  <conditionalFormatting sqref="K36:K37">
    <cfRule type="containsBlanks" dxfId="426" priority="408">
      <formula>LEN(TRIM(K36))=0</formula>
    </cfRule>
  </conditionalFormatting>
  <conditionalFormatting sqref="L36:L37">
    <cfRule type="containsBlanks" dxfId="425" priority="407">
      <formula>LEN(TRIM(L36))=0</formula>
    </cfRule>
  </conditionalFormatting>
  <conditionalFormatting sqref="H36:H38">
    <cfRule type="containsBlanks" dxfId="424" priority="406">
      <formula>LEN(TRIM(H36))=0</formula>
    </cfRule>
  </conditionalFormatting>
  <conditionalFormatting sqref="H36:H38">
    <cfRule type="containsBlanks" dxfId="423" priority="405">
      <formula>LEN(TRIM(H36))=0</formula>
    </cfRule>
  </conditionalFormatting>
  <conditionalFormatting sqref="I36:I38">
    <cfRule type="containsBlanks" dxfId="422" priority="397">
      <formula>LEN(TRIM(I36))=0</formula>
    </cfRule>
  </conditionalFormatting>
  <conditionalFormatting sqref="C36:C39">
    <cfRule type="containsBlanks" dxfId="421" priority="403">
      <formula>LEN(TRIM(C36))=0</formula>
    </cfRule>
  </conditionalFormatting>
  <conditionalFormatting sqref="F36:F38">
    <cfRule type="containsBlanks" dxfId="420" priority="402">
      <formula>LEN(TRIM(F36))=0</formula>
    </cfRule>
  </conditionalFormatting>
  <conditionalFormatting sqref="I36:I38">
    <cfRule type="containsBlanks" dxfId="419" priority="398">
      <formula>LEN(TRIM(I36))=0</formula>
    </cfRule>
  </conditionalFormatting>
  <conditionalFormatting sqref="G36:G38">
    <cfRule type="containsBlanks" dxfId="418" priority="400">
      <formula>LEN(TRIM(G36))=0</formula>
    </cfRule>
  </conditionalFormatting>
  <conditionalFormatting sqref="F36:F38">
    <cfRule type="containsBlanks" dxfId="417" priority="401">
      <formula>LEN(TRIM(F36))=0</formula>
    </cfRule>
  </conditionalFormatting>
  <conditionalFormatting sqref="G36:G38">
    <cfRule type="containsBlanks" dxfId="416" priority="399">
      <formula>LEN(TRIM(G36))=0</formula>
    </cfRule>
  </conditionalFormatting>
  <conditionalFormatting sqref="L36:L37">
    <cfRule type="containsBlanks" dxfId="415" priority="395">
      <formula>LEN(TRIM(L36))=0</formula>
    </cfRule>
  </conditionalFormatting>
  <conditionalFormatting sqref="K36:K37">
    <cfRule type="containsBlanks" dxfId="414" priority="396">
      <formula>LEN(TRIM(K36))=0</formula>
    </cfRule>
  </conditionalFormatting>
  <conditionalFormatting sqref="E36:E38">
    <cfRule type="containsBlanks" dxfId="413" priority="394">
      <formula>LEN(TRIM(E36))=0</formula>
    </cfRule>
  </conditionalFormatting>
  <conditionalFormatting sqref="E36:E38">
    <cfRule type="containsBlanks" dxfId="412" priority="393">
      <formula>LEN(TRIM(E36))=0</formula>
    </cfRule>
  </conditionalFormatting>
  <conditionalFormatting sqref="K38">
    <cfRule type="containsBlanks" dxfId="411" priority="392">
      <formula>LEN(TRIM(K38))=0</formula>
    </cfRule>
  </conditionalFormatting>
  <conditionalFormatting sqref="K39">
    <cfRule type="containsBlanks" dxfId="410" priority="391">
      <formula>LEN(TRIM(K39))=0</formula>
    </cfRule>
  </conditionalFormatting>
  <conditionalFormatting sqref="L39">
    <cfRule type="containsBlanks" dxfId="409" priority="390">
      <formula>LEN(TRIM(L39))=0</formula>
    </cfRule>
  </conditionalFormatting>
  <conditionalFormatting sqref="D46:D49">
    <cfRule type="containsBlanks" dxfId="408" priority="364">
      <formula>LEN(TRIM(D46))=0</formula>
    </cfRule>
  </conditionalFormatting>
  <conditionalFormatting sqref="L48">
    <cfRule type="containsBlanks" dxfId="407" priority="349">
      <formula>LEN(TRIM(L48))=0</formula>
    </cfRule>
  </conditionalFormatting>
  <conditionalFormatting sqref="K41:K42">
    <cfRule type="containsBlanks" dxfId="406" priority="388">
      <formula>LEN(TRIM(K41))=0</formula>
    </cfRule>
  </conditionalFormatting>
  <conditionalFormatting sqref="L41:L42">
    <cfRule type="containsBlanks" dxfId="405" priority="387">
      <formula>LEN(TRIM(L41))=0</formula>
    </cfRule>
  </conditionalFormatting>
  <conditionalFormatting sqref="H41:H43">
    <cfRule type="containsBlanks" dxfId="404" priority="386">
      <formula>LEN(TRIM(H41))=0</formula>
    </cfRule>
  </conditionalFormatting>
  <conditionalFormatting sqref="H41:H43">
    <cfRule type="containsBlanks" dxfId="403" priority="385">
      <formula>LEN(TRIM(H41))=0</formula>
    </cfRule>
  </conditionalFormatting>
  <conditionalFormatting sqref="I41:I43">
    <cfRule type="containsBlanks" dxfId="402" priority="377">
      <formula>LEN(TRIM(I41))=0</formula>
    </cfRule>
  </conditionalFormatting>
  <conditionalFormatting sqref="C41:C44">
    <cfRule type="containsBlanks" dxfId="401" priority="383">
      <formula>LEN(TRIM(C41))=0</formula>
    </cfRule>
  </conditionalFormatting>
  <conditionalFormatting sqref="F41:F43">
    <cfRule type="containsBlanks" dxfId="400" priority="382">
      <formula>LEN(TRIM(F41))=0</formula>
    </cfRule>
  </conditionalFormatting>
  <conditionalFormatting sqref="I41:I43">
    <cfRule type="containsBlanks" dxfId="399" priority="378">
      <formula>LEN(TRIM(I41))=0</formula>
    </cfRule>
  </conditionalFormatting>
  <conditionalFormatting sqref="G41:G43">
    <cfRule type="containsBlanks" dxfId="398" priority="380">
      <formula>LEN(TRIM(G41))=0</formula>
    </cfRule>
  </conditionalFormatting>
  <conditionalFormatting sqref="F41:F43">
    <cfRule type="containsBlanks" dxfId="397" priority="381">
      <formula>LEN(TRIM(F41))=0</formula>
    </cfRule>
  </conditionalFormatting>
  <conditionalFormatting sqref="G41:G43">
    <cfRule type="containsBlanks" dxfId="396" priority="379">
      <formula>LEN(TRIM(G41))=0</formula>
    </cfRule>
  </conditionalFormatting>
  <conditionalFormatting sqref="L41:L42">
    <cfRule type="containsBlanks" dxfId="395" priority="375">
      <formula>LEN(TRIM(L41))=0</formula>
    </cfRule>
  </conditionalFormatting>
  <conditionalFormatting sqref="K41:K42">
    <cfRule type="containsBlanks" dxfId="394" priority="376">
      <formula>LEN(TRIM(K41))=0</formula>
    </cfRule>
  </conditionalFormatting>
  <conditionalFormatting sqref="E41:E43">
    <cfRule type="containsBlanks" dxfId="393" priority="374">
      <formula>LEN(TRIM(E41))=0</formula>
    </cfRule>
  </conditionalFormatting>
  <conditionalFormatting sqref="E41:E43">
    <cfRule type="containsBlanks" dxfId="392" priority="373">
      <formula>LEN(TRIM(E41))=0</formula>
    </cfRule>
  </conditionalFormatting>
  <conditionalFormatting sqref="K43">
    <cfRule type="containsBlanks" dxfId="391" priority="372">
      <formula>LEN(TRIM(K43))=0</formula>
    </cfRule>
  </conditionalFormatting>
  <conditionalFormatting sqref="K44">
    <cfRule type="containsBlanks" dxfId="390" priority="371">
      <formula>LEN(TRIM(K44))=0</formula>
    </cfRule>
  </conditionalFormatting>
  <conditionalFormatting sqref="L44">
    <cfRule type="containsBlanks" dxfId="389" priority="370">
      <formula>LEN(TRIM(L44))=0</formula>
    </cfRule>
  </conditionalFormatting>
  <conditionalFormatting sqref="D51:D54">
    <cfRule type="containsBlanks" dxfId="388" priority="344">
      <formula>LEN(TRIM(D51))=0</formula>
    </cfRule>
  </conditionalFormatting>
  <conditionalFormatting sqref="L53">
    <cfRule type="containsBlanks" dxfId="387" priority="329">
      <formula>LEN(TRIM(L53))=0</formula>
    </cfRule>
  </conditionalFormatting>
  <conditionalFormatting sqref="K46:K47">
    <cfRule type="containsBlanks" dxfId="386" priority="368">
      <formula>LEN(TRIM(K46))=0</formula>
    </cfRule>
  </conditionalFormatting>
  <conditionalFormatting sqref="L46:L47">
    <cfRule type="containsBlanks" dxfId="385" priority="367">
      <formula>LEN(TRIM(L46))=0</formula>
    </cfRule>
  </conditionalFormatting>
  <conditionalFormatting sqref="H46:H48">
    <cfRule type="containsBlanks" dxfId="384" priority="366">
      <formula>LEN(TRIM(H46))=0</formula>
    </cfRule>
  </conditionalFormatting>
  <conditionalFormatting sqref="H46:H48">
    <cfRule type="containsBlanks" dxfId="383" priority="365">
      <formula>LEN(TRIM(H46))=0</formula>
    </cfRule>
  </conditionalFormatting>
  <conditionalFormatting sqref="I46:I48">
    <cfRule type="containsBlanks" dxfId="382" priority="357">
      <formula>LEN(TRIM(I46))=0</formula>
    </cfRule>
  </conditionalFormatting>
  <conditionalFormatting sqref="C46:C49">
    <cfRule type="containsBlanks" dxfId="381" priority="363">
      <formula>LEN(TRIM(C46))=0</formula>
    </cfRule>
  </conditionalFormatting>
  <conditionalFormatting sqref="F46:F48">
    <cfRule type="containsBlanks" dxfId="380" priority="362">
      <formula>LEN(TRIM(F46))=0</formula>
    </cfRule>
  </conditionalFormatting>
  <conditionalFormatting sqref="I46:I48">
    <cfRule type="containsBlanks" dxfId="379" priority="358">
      <formula>LEN(TRIM(I46))=0</formula>
    </cfRule>
  </conditionalFormatting>
  <conditionalFormatting sqref="G46:G48">
    <cfRule type="containsBlanks" dxfId="378" priority="360">
      <formula>LEN(TRIM(G46))=0</formula>
    </cfRule>
  </conditionalFormatting>
  <conditionalFormatting sqref="F46:F48">
    <cfRule type="containsBlanks" dxfId="377" priority="361">
      <formula>LEN(TRIM(F46))=0</formula>
    </cfRule>
  </conditionalFormatting>
  <conditionalFormatting sqref="G46:G48">
    <cfRule type="containsBlanks" dxfId="376" priority="359">
      <formula>LEN(TRIM(G46))=0</formula>
    </cfRule>
  </conditionalFormatting>
  <conditionalFormatting sqref="L46:L47">
    <cfRule type="containsBlanks" dxfId="375" priority="355">
      <formula>LEN(TRIM(L46))=0</formula>
    </cfRule>
  </conditionalFormatting>
  <conditionalFormatting sqref="K46:K47">
    <cfRule type="containsBlanks" dxfId="374" priority="356">
      <formula>LEN(TRIM(K46))=0</formula>
    </cfRule>
  </conditionalFormatting>
  <conditionalFormatting sqref="E46:E48">
    <cfRule type="containsBlanks" dxfId="373" priority="354">
      <formula>LEN(TRIM(E46))=0</formula>
    </cfRule>
  </conditionalFormatting>
  <conditionalFormatting sqref="E46:E48">
    <cfRule type="containsBlanks" dxfId="372" priority="353">
      <formula>LEN(TRIM(E46))=0</formula>
    </cfRule>
  </conditionalFormatting>
  <conditionalFormatting sqref="K48">
    <cfRule type="containsBlanks" dxfId="371" priority="352">
      <formula>LEN(TRIM(K48))=0</formula>
    </cfRule>
  </conditionalFormatting>
  <conditionalFormatting sqref="K49">
    <cfRule type="containsBlanks" dxfId="370" priority="351">
      <formula>LEN(TRIM(K49))=0</formula>
    </cfRule>
  </conditionalFormatting>
  <conditionalFormatting sqref="L49">
    <cfRule type="containsBlanks" dxfId="369" priority="350">
      <formula>LEN(TRIM(L49))=0</formula>
    </cfRule>
  </conditionalFormatting>
  <conditionalFormatting sqref="D56:D59">
    <cfRule type="containsBlanks" dxfId="368" priority="324">
      <formula>LEN(TRIM(D56))=0</formula>
    </cfRule>
  </conditionalFormatting>
  <conditionalFormatting sqref="L58">
    <cfRule type="containsBlanks" dxfId="367" priority="309">
      <formula>LEN(TRIM(L58))=0</formula>
    </cfRule>
  </conditionalFormatting>
  <conditionalFormatting sqref="K51:K52">
    <cfRule type="containsBlanks" dxfId="366" priority="348">
      <formula>LEN(TRIM(K51))=0</formula>
    </cfRule>
  </conditionalFormatting>
  <conditionalFormatting sqref="L51:L52">
    <cfRule type="containsBlanks" dxfId="365" priority="347">
      <formula>LEN(TRIM(L51))=0</formula>
    </cfRule>
  </conditionalFormatting>
  <conditionalFormatting sqref="H51:H53">
    <cfRule type="containsBlanks" dxfId="364" priority="346">
      <formula>LEN(TRIM(H51))=0</formula>
    </cfRule>
  </conditionalFormatting>
  <conditionalFormatting sqref="H51:H53">
    <cfRule type="containsBlanks" dxfId="363" priority="345">
      <formula>LEN(TRIM(H51))=0</formula>
    </cfRule>
  </conditionalFormatting>
  <conditionalFormatting sqref="I51:I53">
    <cfRule type="containsBlanks" dxfId="362" priority="337">
      <formula>LEN(TRIM(I51))=0</formula>
    </cfRule>
  </conditionalFormatting>
  <conditionalFormatting sqref="C51:C54">
    <cfRule type="containsBlanks" dxfId="361" priority="343">
      <formula>LEN(TRIM(C51))=0</formula>
    </cfRule>
  </conditionalFormatting>
  <conditionalFormatting sqref="F51:F53">
    <cfRule type="containsBlanks" dxfId="360" priority="342">
      <formula>LEN(TRIM(F51))=0</formula>
    </cfRule>
  </conditionalFormatting>
  <conditionalFormatting sqref="I51:I53">
    <cfRule type="containsBlanks" dxfId="359" priority="338">
      <formula>LEN(TRIM(I51))=0</formula>
    </cfRule>
  </conditionalFormatting>
  <conditionalFormatting sqref="G51:G53">
    <cfRule type="containsBlanks" dxfId="358" priority="340">
      <formula>LEN(TRIM(G51))=0</formula>
    </cfRule>
  </conditionalFormatting>
  <conditionalFormatting sqref="F51:F53">
    <cfRule type="containsBlanks" dxfId="357" priority="341">
      <formula>LEN(TRIM(F51))=0</formula>
    </cfRule>
  </conditionalFormatting>
  <conditionalFormatting sqref="G51:G53">
    <cfRule type="containsBlanks" dxfId="356" priority="339">
      <formula>LEN(TRIM(G51))=0</formula>
    </cfRule>
  </conditionalFormatting>
  <conditionalFormatting sqref="L51:L52">
    <cfRule type="containsBlanks" dxfId="355" priority="335">
      <formula>LEN(TRIM(L51))=0</formula>
    </cfRule>
  </conditionalFormatting>
  <conditionalFormatting sqref="K51:K52">
    <cfRule type="containsBlanks" dxfId="354" priority="336">
      <formula>LEN(TRIM(K51))=0</formula>
    </cfRule>
  </conditionalFormatting>
  <conditionalFormatting sqref="E51:E53">
    <cfRule type="containsBlanks" dxfId="353" priority="334">
      <formula>LEN(TRIM(E51))=0</formula>
    </cfRule>
  </conditionalFormatting>
  <conditionalFormatting sqref="E51:E53">
    <cfRule type="containsBlanks" dxfId="352" priority="333">
      <formula>LEN(TRIM(E51))=0</formula>
    </cfRule>
  </conditionalFormatting>
  <conditionalFormatting sqref="K53">
    <cfRule type="containsBlanks" dxfId="351" priority="332">
      <formula>LEN(TRIM(K53))=0</formula>
    </cfRule>
  </conditionalFormatting>
  <conditionalFormatting sqref="K54">
    <cfRule type="containsBlanks" dxfId="350" priority="331">
      <formula>LEN(TRIM(K54))=0</formula>
    </cfRule>
  </conditionalFormatting>
  <conditionalFormatting sqref="L54">
    <cfRule type="containsBlanks" dxfId="349" priority="330">
      <formula>LEN(TRIM(L54))=0</formula>
    </cfRule>
  </conditionalFormatting>
  <conditionalFormatting sqref="D61:D64">
    <cfRule type="containsBlanks" dxfId="348" priority="304">
      <formula>LEN(TRIM(D61))=0</formula>
    </cfRule>
  </conditionalFormatting>
  <conditionalFormatting sqref="L63">
    <cfRule type="containsBlanks" dxfId="347" priority="289">
      <formula>LEN(TRIM(L63))=0</formula>
    </cfRule>
  </conditionalFormatting>
  <conditionalFormatting sqref="K56:K57">
    <cfRule type="containsBlanks" dxfId="346" priority="328">
      <formula>LEN(TRIM(K56))=0</formula>
    </cfRule>
  </conditionalFormatting>
  <conditionalFormatting sqref="L56:L57">
    <cfRule type="containsBlanks" dxfId="345" priority="327">
      <formula>LEN(TRIM(L56))=0</formula>
    </cfRule>
  </conditionalFormatting>
  <conditionalFormatting sqref="H56:H58">
    <cfRule type="containsBlanks" dxfId="344" priority="326">
      <formula>LEN(TRIM(H56))=0</formula>
    </cfRule>
  </conditionalFormatting>
  <conditionalFormatting sqref="H56:H58">
    <cfRule type="containsBlanks" dxfId="343" priority="325">
      <formula>LEN(TRIM(H56))=0</formula>
    </cfRule>
  </conditionalFormatting>
  <conditionalFormatting sqref="I56:I58">
    <cfRule type="containsBlanks" dxfId="342" priority="317">
      <formula>LEN(TRIM(I56))=0</formula>
    </cfRule>
  </conditionalFormatting>
  <conditionalFormatting sqref="C56:C59">
    <cfRule type="containsBlanks" dxfId="341" priority="323">
      <formula>LEN(TRIM(C56))=0</formula>
    </cfRule>
  </conditionalFormatting>
  <conditionalFormatting sqref="F56:F58">
    <cfRule type="containsBlanks" dxfId="340" priority="322">
      <formula>LEN(TRIM(F56))=0</formula>
    </cfRule>
  </conditionalFormatting>
  <conditionalFormatting sqref="I56:I58">
    <cfRule type="containsBlanks" dxfId="339" priority="318">
      <formula>LEN(TRIM(I56))=0</formula>
    </cfRule>
  </conditionalFormatting>
  <conditionalFormatting sqref="G56:G58">
    <cfRule type="containsBlanks" dxfId="338" priority="320">
      <formula>LEN(TRIM(G56))=0</formula>
    </cfRule>
  </conditionalFormatting>
  <conditionalFormatting sqref="F56:F58">
    <cfRule type="containsBlanks" dxfId="337" priority="321">
      <formula>LEN(TRIM(F56))=0</formula>
    </cfRule>
  </conditionalFormatting>
  <conditionalFormatting sqref="G56:G58">
    <cfRule type="containsBlanks" dxfId="336" priority="319">
      <formula>LEN(TRIM(G56))=0</formula>
    </cfRule>
  </conditionalFormatting>
  <conditionalFormatting sqref="L56:L57">
    <cfRule type="containsBlanks" dxfId="335" priority="315">
      <formula>LEN(TRIM(L56))=0</formula>
    </cfRule>
  </conditionalFormatting>
  <conditionalFormatting sqref="K56:K57">
    <cfRule type="containsBlanks" dxfId="334" priority="316">
      <formula>LEN(TRIM(K56))=0</formula>
    </cfRule>
  </conditionalFormatting>
  <conditionalFormatting sqref="E56:E58">
    <cfRule type="containsBlanks" dxfId="333" priority="314">
      <formula>LEN(TRIM(E56))=0</formula>
    </cfRule>
  </conditionalFormatting>
  <conditionalFormatting sqref="E56:E58">
    <cfRule type="containsBlanks" dxfId="332" priority="313">
      <formula>LEN(TRIM(E56))=0</formula>
    </cfRule>
  </conditionalFormatting>
  <conditionalFormatting sqref="K58">
    <cfRule type="containsBlanks" dxfId="331" priority="312">
      <formula>LEN(TRIM(K58))=0</formula>
    </cfRule>
  </conditionalFormatting>
  <conditionalFormatting sqref="K59">
    <cfRule type="containsBlanks" dxfId="330" priority="311">
      <formula>LEN(TRIM(K59))=0</formula>
    </cfRule>
  </conditionalFormatting>
  <conditionalFormatting sqref="L59">
    <cfRule type="containsBlanks" dxfId="329" priority="310">
      <formula>LEN(TRIM(L59))=0</formula>
    </cfRule>
  </conditionalFormatting>
  <conditionalFormatting sqref="D66:D69">
    <cfRule type="containsBlanks" dxfId="328" priority="284">
      <formula>LEN(TRIM(D66))=0</formula>
    </cfRule>
  </conditionalFormatting>
  <conditionalFormatting sqref="L68">
    <cfRule type="containsBlanks" dxfId="327" priority="269">
      <formula>LEN(TRIM(L68))=0</formula>
    </cfRule>
  </conditionalFormatting>
  <conditionalFormatting sqref="K61:K62">
    <cfRule type="containsBlanks" dxfId="326" priority="308">
      <formula>LEN(TRIM(K61))=0</formula>
    </cfRule>
  </conditionalFormatting>
  <conditionalFormatting sqref="L61:L62">
    <cfRule type="containsBlanks" dxfId="325" priority="307">
      <formula>LEN(TRIM(L61))=0</formula>
    </cfRule>
  </conditionalFormatting>
  <conditionalFormatting sqref="H61:H63">
    <cfRule type="containsBlanks" dxfId="324" priority="306">
      <formula>LEN(TRIM(H61))=0</formula>
    </cfRule>
  </conditionalFormatting>
  <conditionalFormatting sqref="H61:H63">
    <cfRule type="containsBlanks" dxfId="323" priority="305">
      <formula>LEN(TRIM(H61))=0</formula>
    </cfRule>
  </conditionalFormatting>
  <conditionalFormatting sqref="I61:I63">
    <cfRule type="containsBlanks" dxfId="322" priority="297">
      <formula>LEN(TRIM(I61))=0</formula>
    </cfRule>
  </conditionalFormatting>
  <conditionalFormatting sqref="C61:C64">
    <cfRule type="containsBlanks" dxfId="321" priority="303">
      <formula>LEN(TRIM(C61))=0</formula>
    </cfRule>
  </conditionalFormatting>
  <conditionalFormatting sqref="F61:F63">
    <cfRule type="containsBlanks" dxfId="320" priority="302">
      <formula>LEN(TRIM(F61))=0</formula>
    </cfRule>
  </conditionalFormatting>
  <conditionalFormatting sqref="I61:I63">
    <cfRule type="containsBlanks" dxfId="319" priority="298">
      <formula>LEN(TRIM(I61))=0</formula>
    </cfRule>
  </conditionalFormatting>
  <conditionalFormatting sqref="G61:G63">
    <cfRule type="containsBlanks" dxfId="318" priority="300">
      <formula>LEN(TRIM(G61))=0</formula>
    </cfRule>
  </conditionalFormatting>
  <conditionalFormatting sqref="F61:F63">
    <cfRule type="containsBlanks" dxfId="317" priority="301">
      <formula>LEN(TRIM(F61))=0</formula>
    </cfRule>
  </conditionalFormatting>
  <conditionalFormatting sqref="G61:G63">
    <cfRule type="containsBlanks" dxfId="316" priority="299">
      <formula>LEN(TRIM(G61))=0</formula>
    </cfRule>
  </conditionalFormatting>
  <conditionalFormatting sqref="L61:L62">
    <cfRule type="containsBlanks" dxfId="315" priority="295">
      <formula>LEN(TRIM(L61))=0</formula>
    </cfRule>
  </conditionalFormatting>
  <conditionalFormatting sqref="K61:K62">
    <cfRule type="containsBlanks" dxfId="314" priority="296">
      <formula>LEN(TRIM(K61))=0</formula>
    </cfRule>
  </conditionalFormatting>
  <conditionalFormatting sqref="E61:E63">
    <cfRule type="containsBlanks" dxfId="313" priority="294">
      <formula>LEN(TRIM(E61))=0</formula>
    </cfRule>
  </conditionalFormatting>
  <conditionalFormatting sqref="E61:E63">
    <cfRule type="containsBlanks" dxfId="312" priority="293">
      <formula>LEN(TRIM(E61))=0</formula>
    </cfRule>
  </conditionalFormatting>
  <conditionalFormatting sqref="K63">
    <cfRule type="containsBlanks" dxfId="311" priority="292">
      <formula>LEN(TRIM(K63))=0</formula>
    </cfRule>
  </conditionalFormatting>
  <conditionalFormatting sqref="K64">
    <cfRule type="containsBlanks" dxfId="310" priority="291">
      <formula>LEN(TRIM(K64))=0</formula>
    </cfRule>
  </conditionalFormatting>
  <conditionalFormatting sqref="L64">
    <cfRule type="containsBlanks" dxfId="309" priority="290">
      <formula>LEN(TRIM(L64))=0</formula>
    </cfRule>
  </conditionalFormatting>
  <conditionalFormatting sqref="D71:D74">
    <cfRule type="containsBlanks" dxfId="308" priority="264">
      <formula>LEN(TRIM(D71))=0</formula>
    </cfRule>
  </conditionalFormatting>
  <conditionalFormatting sqref="L73">
    <cfRule type="containsBlanks" dxfId="307" priority="249">
      <formula>LEN(TRIM(L73))=0</formula>
    </cfRule>
  </conditionalFormatting>
  <conditionalFormatting sqref="K66:K67">
    <cfRule type="containsBlanks" dxfId="306" priority="288">
      <formula>LEN(TRIM(K66))=0</formula>
    </cfRule>
  </conditionalFormatting>
  <conditionalFormatting sqref="L66:L67">
    <cfRule type="containsBlanks" dxfId="305" priority="287">
      <formula>LEN(TRIM(L66))=0</formula>
    </cfRule>
  </conditionalFormatting>
  <conditionalFormatting sqref="H66:H68">
    <cfRule type="containsBlanks" dxfId="304" priority="286">
      <formula>LEN(TRIM(H66))=0</formula>
    </cfRule>
  </conditionalFormatting>
  <conditionalFormatting sqref="H66:H68">
    <cfRule type="containsBlanks" dxfId="303" priority="285">
      <formula>LEN(TRIM(H66))=0</formula>
    </cfRule>
  </conditionalFormatting>
  <conditionalFormatting sqref="I66:I68">
    <cfRule type="containsBlanks" dxfId="302" priority="277">
      <formula>LEN(TRIM(I66))=0</formula>
    </cfRule>
  </conditionalFormatting>
  <conditionalFormatting sqref="C66:C69">
    <cfRule type="containsBlanks" dxfId="301" priority="283">
      <formula>LEN(TRIM(C66))=0</formula>
    </cfRule>
  </conditionalFormatting>
  <conditionalFormatting sqref="F66:F68">
    <cfRule type="containsBlanks" dxfId="300" priority="282">
      <formula>LEN(TRIM(F66))=0</formula>
    </cfRule>
  </conditionalFormatting>
  <conditionalFormatting sqref="I66:I68">
    <cfRule type="containsBlanks" dxfId="299" priority="278">
      <formula>LEN(TRIM(I66))=0</formula>
    </cfRule>
  </conditionalFormatting>
  <conditionalFormatting sqref="G66:G68">
    <cfRule type="containsBlanks" dxfId="298" priority="280">
      <formula>LEN(TRIM(G66))=0</formula>
    </cfRule>
  </conditionalFormatting>
  <conditionalFormatting sqref="F66:F68">
    <cfRule type="containsBlanks" dxfId="297" priority="281">
      <formula>LEN(TRIM(F66))=0</formula>
    </cfRule>
  </conditionalFormatting>
  <conditionalFormatting sqref="G66:G68">
    <cfRule type="containsBlanks" dxfId="296" priority="279">
      <formula>LEN(TRIM(G66))=0</formula>
    </cfRule>
  </conditionalFormatting>
  <conditionalFormatting sqref="L66:L67">
    <cfRule type="containsBlanks" dxfId="295" priority="275">
      <formula>LEN(TRIM(L66))=0</formula>
    </cfRule>
  </conditionalFormatting>
  <conditionalFormatting sqref="K66:K67">
    <cfRule type="containsBlanks" dxfId="294" priority="276">
      <formula>LEN(TRIM(K66))=0</formula>
    </cfRule>
  </conditionalFormatting>
  <conditionalFormatting sqref="E66:E68">
    <cfRule type="containsBlanks" dxfId="293" priority="274">
      <formula>LEN(TRIM(E66))=0</formula>
    </cfRule>
  </conditionalFormatting>
  <conditionalFormatting sqref="E66:E68">
    <cfRule type="containsBlanks" dxfId="292" priority="273">
      <formula>LEN(TRIM(E66))=0</formula>
    </cfRule>
  </conditionalFormatting>
  <conditionalFormatting sqref="K68">
    <cfRule type="containsBlanks" dxfId="291" priority="272">
      <formula>LEN(TRIM(K68))=0</formula>
    </cfRule>
  </conditionalFormatting>
  <conditionalFormatting sqref="K69">
    <cfRule type="containsBlanks" dxfId="290" priority="271">
      <formula>LEN(TRIM(K69))=0</formula>
    </cfRule>
  </conditionalFormatting>
  <conditionalFormatting sqref="L69">
    <cfRule type="containsBlanks" dxfId="289" priority="270">
      <formula>LEN(TRIM(L69))=0</formula>
    </cfRule>
  </conditionalFormatting>
  <conditionalFormatting sqref="D76:D79">
    <cfRule type="containsBlanks" dxfId="288" priority="244">
      <formula>LEN(TRIM(D76))=0</formula>
    </cfRule>
  </conditionalFormatting>
  <conditionalFormatting sqref="L78">
    <cfRule type="containsBlanks" dxfId="287" priority="229">
      <formula>LEN(TRIM(L78))=0</formula>
    </cfRule>
  </conditionalFormatting>
  <conditionalFormatting sqref="K71:K72">
    <cfRule type="containsBlanks" dxfId="286" priority="268">
      <formula>LEN(TRIM(K71))=0</formula>
    </cfRule>
  </conditionalFormatting>
  <conditionalFormatting sqref="L71:L72">
    <cfRule type="containsBlanks" dxfId="285" priority="267">
      <formula>LEN(TRIM(L71))=0</formula>
    </cfRule>
  </conditionalFormatting>
  <conditionalFormatting sqref="H71:H73">
    <cfRule type="containsBlanks" dxfId="284" priority="266">
      <formula>LEN(TRIM(H71))=0</formula>
    </cfRule>
  </conditionalFormatting>
  <conditionalFormatting sqref="H71:H73">
    <cfRule type="containsBlanks" dxfId="283" priority="265">
      <formula>LEN(TRIM(H71))=0</formula>
    </cfRule>
  </conditionalFormatting>
  <conditionalFormatting sqref="I71:I73">
    <cfRule type="containsBlanks" dxfId="282" priority="257">
      <formula>LEN(TRIM(I71))=0</formula>
    </cfRule>
  </conditionalFormatting>
  <conditionalFormatting sqref="C71:C74">
    <cfRule type="containsBlanks" dxfId="281" priority="263">
      <formula>LEN(TRIM(C71))=0</formula>
    </cfRule>
  </conditionalFormatting>
  <conditionalFormatting sqref="F71:F73">
    <cfRule type="containsBlanks" dxfId="280" priority="262">
      <formula>LEN(TRIM(F71))=0</formula>
    </cfRule>
  </conditionalFormatting>
  <conditionalFormatting sqref="I71:I73">
    <cfRule type="containsBlanks" dxfId="279" priority="258">
      <formula>LEN(TRIM(I71))=0</formula>
    </cfRule>
  </conditionalFormatting>
  <conditionalFormatting sqref="G71:G73">
    <cfRule type="containsBlanks" dxfId="278" priority="260">
      <formula>LEN(TRIM(G71))=0</formula>
    </cfRule>
  </conditionalFormatting>
  <conditionalFormatting sqref="F71:F73">
    <cfRule type="containsBlanks" dxfId="277" priority="261">
      <formula>LEN(TRIM(F71))=0</formula>
    </cfRule>
  </conditionalFormatting>
  <conditionalFormatting sqref="G71:G73">
    <cfRule type="containsBlanks" dxfId="276" priority="259">
      <formula>LEN(TRIM(G71))=0</formula>
    </cfRule>
  </conditionalFormatting>
  <conditionalFormatting sqref="L71:L72">
    <cfRule type="containsBlanks" dxfId="275" priority="255">
      <formula>LEN(TRIM(L71))=0</formula>
    </cfRule>
  </conditionalFormatting>
  <conditionalFormatting sqref="K71:K72">
    <cfRule type="containsBlanks" dxfId="274" priority="256">
      <formula>LEN(TRIM(K71))=0</formula>
    </cfRule>
  </conditionalFormatting>
  <conditionalFormatting sqref="E71:E73">
    <cfRule type="containsBlanks" dxfId="273" priority="254">
      <formula>LEN(TRIM(E71))=0</formula>
    </cfRule>
  </conditionalFormatting>
  <conditionalFormatting sqref="E71:E73">
    <cfRule type="containsBlanks" dxfId="272" priority="253">
      <formula>LEN(TRIM(E71))=0</formula>
    </cfRule>
  </conditionalFormatting>
  <conditionalFormatting sqref="K73">
    <cfRule type="containsBlanks" dxfId="271" priority="252">
      <formula>LEN(TRIM(K73))=0</formula>
    </cfRule>
  </conditionalFormatting>
  <conditionalFormatting sqref="K74">
    <cfRule type="containsBlanks" dxfId="270" priority="251">
      <formula>LEN(TRIM(K74))=0</formula>
    </cfRule>
  </conditionalFormatting>
  <conditionalFormatting sqref="L74">
    <cfRule type="containsBlanks" dxfId="269" priority="250">
      <formula>LEN(TRIM(L74))=0</formula>
    </cfRule>
  </conditionalFormatting>
  <conditionalFormatting sqref="D81:D84">
    <cfRule type="containsBlanks" dxfId="268" priority="224">
      <formula>LEN(TRIM(D81))=0</formula>
    </cfRule>
  </conditionalFormatting>
  <conditionalFormatting sqref="L83">
    <cfRule type="containsBlanks" dxfId="267" priority="209">
      <formula>LEN(TRIM(L83))=0</formula>
    </cfRule>
  </conditionalFormatting>
  <conditionalFormatting sqref="K76:K77">
    <cfRule type="containsBlanks" dxfId="266" priority="248">
      <formula>LEN(TRIM(K76))=0</formula>
    </cfRule>
  </conditionalFormatting>
  <conditionalFormatting sqref="L76:L77">
    <cfRule type="containsBlanks" dxfId="265" priority="247">
      <formula>LEN(TRIM(L76))=0</formula>
    </cfRule>
  </conditionalFormatting>
  <conditionalFormatting sqref="H76:H78">
    <cfRule type="containsBlanks" dxfId="264" priority="246">
      <formula>LEN(TRIM(H76))=0</formula>
    </cfRule>
  </conditionalFormatting>
  <conditionalFormatting sqref="H76:H78">
    <cfRule type="containsBlanks" dxfId="263" priority="245">
      <formula>LEN(TRIM(H76))=0</formula>
    </cfRule>
  </conditionalFormatting>
  <conditionalFormatting sqref="I76:I78">
    <cfRule type="containsBlanks" dxfId="262" priority="237">
      <formula>LEN(TRIM(I76))=0</formula>
    </cfRule>
  </conditionalFormatting>
  <conditionalFormatting sqref="C76:C79">
    <cfRule type="containsBlanks" dxfId="261" priority="243">
      <formula>LEN(TRIM(C76))=0</formula>
    </cfRule>
  </conditionalFormatting>
  <conditionalFormatting sqref="F76:F78">
    <cfRule type="containsBlanks" dxfId="260" priority="242">
      <formula>LEN(TRIM(F76))=0</formula>
    </cfRule>
  </conditionalFormatting>
  <conditionalFormatting sqref="I76:I78">
    <cfRule type="containsBlanks" dxfId="259" priority="238">
      <formula>LEN(TRIM(I76))=0</formula>
    </cfRule>
  </conditionalFormatting>
  <conditionalFormatting sqref="G76:G78">
    <cfRule type="containsBlanks" dxfId="258" priority="240">
      <formula>LEN(TRIM(G76))=0</formula>
    </cfRule>
  </conditionalFormatting>
  <conditionalFormatting sqref="F76:F78">
    <cfRule type="containsBlanks" dxfId="257" priority="241">
      <formula>LEN(TRIM(F76))=0</formula>
    </cfRule>
  </conditionalFormatting>
  <conditionalFormatting sqref="G76:G78">
    <cfRule type="containsBlanks" dxfId="256" priority="239">
      <formula>LEN(TRIM(G76))=0</formula>
    </cfRule>
  </conditionalFormatting>
  <conditionalFormatting sqref="L76:L77">
    <cfRule type="containsBlanks" dxfId="255" priority="235">
      <formula>LEN(TRIM(L76))=0</formula>
    </cfRule>
  </conditionalFormatting>
  <conditionalFormatting sqref="K76:K77">
    <cfRule type="containsBlanks" dxfId="254" priority="236">
      <formula>LEN(TRIM(K76))=0</formula>
    </cfRule>
  </conditionalFormatting>
  <conditionalFormatting sqref="E76:E78">
    <cfRule type="containsBlanks" dxfId="253" priority="234">
      <formula>LEN(TRIM(E76))=0</formula>
    </cfRule>
  </conditionalFormatting>
  <conditionalFormatting sqref="E76:E78">
    <cfRule type="containsBlanks" dxfId="252" priority="233">
      <formula>LEN(TRIM(E76))=0</formula>
    </cfRule>
  </conditionalFormatting>
  <conditionalFormatting sqref="K78">
    <cfRule type="containsBlanks" dxfId="251" priority="232">
      <formula>LEN(TRIM(K78))=0</formula>
    </cfRule>
  </conditionalFormatting>
  <conditionalFormatting sqref="K79">
    <cfRule type="containsBlanks" dxfId="250" priority="231">
      <formula>LEN(TRIM(K79))=0</formula>
    </cfRule>
  </conditionalFormatting>
  <conditionalFormatting sqref="L79">
    <cfRule type="containsBlanks" dxfId="249" priority="230">
      <formula>LEN(TRIM(L79))=0</formula>
    </cfRule>
  </conditionalFormatting>
  <conditionalFormatting sqref="D86:D89">
    <cfRule type="containsBlanks" dxfId="248" priority="204">
      <formula>LEN(TRIM(D86))=0</formula>
    </cfRule>
  </conditionalFormatting>
  <conditionalFormatting sqref="L88">
    <cfRule type="containsBlanks" dxfId="247" priority="189">
      <formula>LEN(TRIM(L88))=0</formula>
    </cfRule>
  </conditionalFormatting>
  <conditionalFormatting sqref="K81:K82">
    <cfRule type="containsBlanks" dxfId="246" priority="228">
      <formula>LEN(TRIM(K81))=0</formula>
    </cfRule>
  </conditionalFormatting>
  <conditionalFormatting sqref="L81:L82">
    <cfRule type="containsBlanks" dxfId="245" priority="227">
      <formula>LEN(TRIM(L81))=0</formula>
    </cfRule>
  </conditionalFormatting>
  <conditionalFormatting sqref="H81:H83">
    <cfRule type="containsBlanks" dxfId="244" priority="226">
      <formula>LEN(TRIM(H81))=0</formula>
    </cfRule>
  </conditionalFormatting>
  <conditionalFormatting sqref="H81:H83">
    <cfRule type="containsBlanks" dxfId="243" priority="225">
      <formula>LEN(TRIM(H81))=0</formula>
    </cfRule>
  </conditionalFormatting>
  <conditionalFormatting sqref="I81:I83">
    <cfRule type="containsBlanks" dxfId="242" priority="217">
      <formula>LEN(TRIM(I81))=0</formula>
    </cfRule>
  </conditionalFormatting>
  <conditionalFormatting sqref="C81:C84">
    <cfRule type="containsBlanks" dxfId="241" priority="223">
      <formula>LEN(TRIM(C81))=0</formula>
    </cfRule>
  </conditionalFormatting>
  <conditionalFormatting sqref="F81:F83">
    <cfRule type="containsBlanks" dxfId="240" priority="222">
      <formula>LEN(TRIM(F81))=0</formula>
    </cfRule>
  </conditionalFormatting>
  <conditionalFormatting sqref="I81:I83">
    <cfRule type="containsBlanks" dxfId="239" priority="218">
      <formula>LEN(TRIM(I81))=0</formula>
    </cfRule>
  </conditionalFormatting>
  <conditionalFormatting sqref="G81:G83">
    <cfRule type="containsBlanks" dxfId="238" priority="220">
      <formula>LEN(TRIM(G81))=0</formula>
    </cfRule>
  </conditionalFormatting>
  <conditionalFormatting sqref="F81:F83">
    <cfRule type="containsBlanks" dxfId="237" priority="221">
      <formula>LEN(TRIM(F81))=0</formula>
    </cfRule>
  </conditionalFormatting>
  <conditionalFormatting sqref="G81:G83">
    <cfRule type="containsBlanks" dxfId="236" priority="219">
      <formula>LEN(TRIM(G81))=0</formula>
    </cfRule>
  </conditionalFormatting>
  <conditionalFormatting sqref="L81:L82">
    <cfRule type="containsBlanks" dxfId="235" priority="215">
      <formula>LEN(TRIM(L81))=0</formula>
    </cfRule>
  </conditionalFormatting>
  <conditionalFormatting sqref="K81:K82">
    <cfRule type="containsBlanks" dxfId="234" priority="216">
      <formula>LEN(TRIM(K81))=0</formula>
    </cfRule>
  </conditionalFormatting>
  <conditionalFormatting sqref="E81:E83">
    <cfRule type="containsBlanks" dxfId="233" priority="214">
      <formula>LEN(TRIM(E81))=0</formula>
    </cfRule>
  </conditionalFormatting>
  <conditionalFormatting sqref="E81:E83">
    <cfRule type="containsBlanks" dxfId="232" priority="213">
      <formula>LEN(TRIM(E81))=0</formula>
    </cfRule>
  </conditionalFormatting>
  <conditionalFormatting sqref="K83">
    <cfRule type="containsBlanks" dxfId="231" priority="212">
      <formula>LEN(TRIM(K83))=0</formula>
    </cfRule>
  </conditionalFormatting>
  <conditionalFormatting sqref="K84">
    <cfRule type="containsBlanks" dxfId="230" priority="211">
      <formula>LEN(TRIM(K84))=0</formula>
    </cfRule>
  </conditionalFormatting>
  <conditionalFormatting sqref="L84">
    <cfRule type="containsBlanks" dxfId="229" priority="210">
      <formula>LEN(TRIM(L84))=0</formula>
    </cfRule>
  </conditionalFormatting>
  <conditionalFormatting sqref="D91:D94">
    <cfRule type="containsBlanks" dxfId="228" priority="184">
      <formula>LEN(TRIM(D91))=0</formula>
    </cfRule>
  </conditionalFormatting>
  <conditionalFormatting sqref="L93">
    <cfRule type="containsBlanks" dxfId="227" priority="169">
      <formula>LEN(TRIM(L93))=0</formula>
    </cfRule>
  </conditionalFormatting>
  <conditionalFormatting sqref="K86:K87">
    <cfRule type="containsBlanks" dxfId="226" priority="208">
      <formula>LEN(TRIM(K86))=0</formula>
    </cfRule>
  </conditionalFormatting>
  <conditionalFormatting sqref="L86:L87">
    <cfRule type="containsBlanks" dxfId="225" priority="207">
      <formula>LEN(TRIM(L86))=0</formula>
    </cfRule>
  </conditionalFormatting>
  <conditionalFormatting sqref="H86:H88">
    <cfRule type="containsBlanks" dxfId="224" priority="206">
      <formula>LEN(TRIM(H86))=0</formula>
    </cfRule>
  </conditionalFormatting>
  <conditionalFormatting sqref="H86:H88">
    <cfRule type="containsBlanks" dxfId="223" priority="205">
      <formula>LEN(TRIM(H86))=0</formula>
    </cfRule>
  </conditionalFormatting>
  <conditionalFormatting sqref="I86:I88">
    <cfRule type="containsBlanks" dxfId="222" priority="197">
      <formula>LEN(TRIM(I86))=0</formula>
    </cfRule>
  </conditionalFormatting>
  <conditionalFormatting sqref="C86:C89">
    <cfRule type="containsBlanks" dxfId="221" priority="203">
      <formula>LEN(TRIM(C86))=0</formula>
    </cfRule>
  </conditionalFormatting>
  <conditionalFormatting sqref="F86:F88">
    <cfRule type="containsBlanks" dxfId="220" priority="202">
      <formula>LEN(TRIM(F86))=0</formula>
    </cfRule>
  </conditionalFormatting>
  <conditionalFormatting sqref="I86:I88">
    <cfRule type="containsBlanks" dxfId="219" priority="198">
      <formula>LEN(TRIM(I86))=0</formula>
    </cfRule>
  </conditionalFormatting>
  <conditionalFormatting sqref="G86:G88">
    <cfRule type="containsBlanks" dxfId="218" priority="200">
      <formula>LEN(TRIM(G86))=0</formula>
    </cfRule>
  </conditionalFormatting>
  <conditionalFormatting sqref="F86:F88">
    <cfRule type="containsBlanks" dxfId="217" priority="201">
      <formula>LEN(TRIM(F86))=0</formula>
    </cfRule>
  </conditionalFormatting>
  <conditionalFormatting sqref="G86:G88">
    <cfRule type="containsBlanks" dxfId="216" priority="199">
      <formula>LEN(TRIM(G86))=0</formula>
    </cfRule>
  </conditionalFormatting>
  <conditionalFormatting sqref="L86:L87">
    <cfRule type="containsBlanks" dxfId="215" priority="195">
      <formula>LEN(TRIM(L86))=0</formula>
    </cfRule>
  </conditionalFormatting>
  <conditionalFormatting sqref="K86:K87">
    <cfRule type="containsBlanks" dxfId="214" priority="196">
      <formula>LEN(TRIM(K86))=0</formula>
    </cfRule>
  </conditionalFormatting>
  <conditionalFormatting sqref="E86:E88">
    <cfRule type="containsBlanks" dxfId="213" priority="194">
      <formula>LEN(TRIM(E86))=0</formula>
    </cfRule>
  </conditionalFormatting>
  <conditionalFormatting sqref="E86:E88">
    <cfRule type="containsBlanks" dxfId="212" priority="193">
      <formula>LEN(TRIM(E86))=0</formula>
    </cfRule>
  </conditionalFormatting>
  <conditionalFormatting sqref="K88">
    <cfRule type="containsBlanks" dxfId="211" priority="192">
      <formula>LEN(TRIM(K88))=0</formula>
    </cfRule>
  </conditionalFormatting>
  <conditionalFormatting sqref="K89">
    <cfRule type="containsBlanks" dxfId="210" priority="191">
      <formula>LEN(TRIM(K89))=0</formula>
    </cfRule>
  </conditionalFormatting>
  <conditionalFormatting sqref="L89">
    <cfRule type="containsBlanks" dxfId="209" priority="190">
      <formula>LEN(TRIM(L89))=0</formula>
    </cfRule>
  </conditionalFormatting>
  <conditionalFormatting sqref="D96:D99">
    <cfRule type="containsBlanks" dxfId="208" priority="164">
      <formula>LEN(TRIM(D96))=0</formula>
    </cfRule>
  </conditionalFormatting>
  <conditionalFormatting sqref="L98">
    <cfRule type="containsBlanks" dxfId="207" priority="149">
      <formula>LEN(TRIM(L98))=0</formula>
    </cfRule>
  </conditionalFormatting>
  <conditionalFormatting sqref="K91:K92">
    <cfRule type="containsBlanks" dxfId="206" priority="188">
      <formula>LEN(TRIM(K91))=0</formula>
    </cfRule>
  </conditionalFormatting>
  <conditionalFormatting sqref="L91:L92">
    <cfRule type="containsBlanks" dxfId="205" priority="187">
      <formula>LEN(TRIM(L91))=0</formula>
    </cfRule>
  </conditionalFormatting>
  <conditionalFormatting sqref="H91:H93">
    <cfRule type="containsBlanks" dxfId="204" priority="186">
      <formula>LEN(TRIM(H91))=0</formula>
    </cfRule>
  </conditionalFormatting>
  <conditionalFormatting sqref="H91:H93">
    <cfRule type="containsBlanks" dxfId="203" priority="185">
      <formula>LEN(TRIM(H91))=0</formula>
    </cfRule>
  </conditionalFormatting>
  <conditionalFormatting sqref="I91:I93">
    <cfRule type="containsBlanks" dxfId="202" priority="177">
      <formula>LEN(TRIM(I91))=0</formula>
    </cfRule>
  </conditionalFormatting>
  <conditionalFormatting sqref="C91:C94">
    <cfRule type="containsBlanks" dxfId="201" priority="183">
      <formula>LEN(TRIM(C91))=0</formula>
    </cfRule>
  </conditionalFormatting>
  <conditionalFormatting sqref="F91:F93">
    <cfRule type="containsBlanks" dxfId="200" priority="182">
      <formula>LEN(TRIM(F91))=0</formula>
    </cfRule>
  </conditionalFormatting>
  <conditionalFormatting sqref="I91:I93">
    <cfRule type="containsBlanks" dxfId="199" priority="178">
      <formula>LEN(TRIM(I91))=0</formula>
    </cfRule>
  </conditionalFormatting>
  <conditionalFormatting sqref="G91:G93">
    <cfRule type="containsBlanks" dxfId="198" priority="180">
      <formula>LEN(TRIM(G91))=0</formula>
    </cfRule>
  </conditionalFormatting>
  <conditionalFormatting sqref="F91:F93">
    <cfRule type="containsBlanks" dxfId="197" priority="181">
      <formula>LEN(TRIM(F91))=0</formula>
    </cfRule>
  </conditionalFormatting>
  <conditionalFormatting sqref="G91:G93">
    <cfRule type="containsBlanks" dxfId="196" priority="179">
      <formula>LEN(TRIM(G91))=0</formula>
    </cfRule>
  </conditionalFormatting>
  <conditionalFormatting sqref="L91:L92">
    <cfRule type="containsBlanks" dxfId="195" priority="175">
      <formula>LEN(TRIM(L91))=0</formula>
    </cfRule>
  </conditionalFormatting>
  <conditionalFormatting sqref="K91:K92">
    <cfRule type="containsBlanks" dxfId="194" priority="176">
      <formula>LEN(TRIM(K91))=0</formula>
    </cfRule>
  </conditionalFormatting>
  <conditionalFormatting sqref="E91:E93">
    <cfRule type="containsBlanks" dxfId="193" priority="174">
      <formula>LEN(TRIM(E91))=0</formula>
    </cfRule>
  </conditionalFormatting>
  <conditionalFormatting sqref="E91:E93">
    <cfRule type="containsBlanks" dxfId="192" priority="173">
      <formula>LEN(TRIM(E91))=0</formula>
    </cfRule>
  </conditionalFormatting>
  <conditionalFormatting sqref="K93">
    <cfRule type="containsBlanks" dxfId="191" priority="172">
      <formula>LEN(TRIM(K93))=0</formula>
    </cfRule>
  </conditionalFormatting>
  <conditionalFormatting sqref="K94">
    <cfRule type="containsBlanks" dxfId="190" priority="171">
      <formula>LEN(TRIM(K94))=0</formula>
    </cfRule>
  </conditionalFormatting>
  <conditionalFormatting sqref="L94">
    <cfRule type="containsBlanks" dxfId="189" priority="170">
      <formula>LEN(TRIM(L94))=0</formula>
    </cfRule>
  </conditionalFormatting>
  <conditionalFormatting sqref="D101:D104">
    <cfRule type="containsBlanks" dxfId="188" priority="144">
      <formula>LEN(TRIM(D101))=0</formula>
    </cfRule>
  </conditionalFormatting>
  <conditionalFormatting sqref="L103">
    <cfRule type="containsBlanks" dxfId="187" priority="129">
      <formula>LEN(TRIM(L103))=0</formula>
    </cfRule>
  </conditionalFormatting>
  <conditionalFormatting sqref="K96:K97">
    <cfRule type="containsBlanks" dxfId="186" priority="168">
      <formula>LEN(TRIM(K96))=0</formula>
    </cfRule>
  </conditionalFormatting>
  <conditionalFormatting sqref="L96:L97">
    <cfRule type="containsBlanks" dxfId="185" priority="167">
      <formula>LEN(TRIM(L96))=0</formula>
    </cfRule>
  </conditionalFormatting>
  <conditionalFormatting sqref="H96:H98">
    <cfRule type="containsBlanks" dxfId="184" priority="166">
      <formula>LEN(TRIM(H96))=0</formula>
    </cfRule>
  </conditionalFormatting>
  <conditionalFormatting sqref="H96:H98">
    <cfRule type="containsBlanks" dxfId="183" priority="165">
      <formula>LEN(TRIM(H96))=0</formula>
    </cfRule>
  </conditionalFormatting>
  <conditionalFormatting sqref="I96:I98">
    <cfRule type="containsBlanks" dxfId="182" priority="157">
      <formula>LEN(TRIM(I96))=0</formula>
    </cfRule>
  </conditionalFormatting>
  <conditionalFormatting sqref="C96:C99">
    <cfRule type="containsBlanks" dxfId="181" priority="163">
      <formula>LEN(TRIM(C96))=0</formula>
    </cfRule>
  </conditionalFormatting>
  <conditionalFormatting sqref="F96:F98">
    <cfRule type="containsBlanks" dxfId="180" priority="162">
      <formula>LEN(TRIM(F96))=0</formula>
    </cfRule>
  </conditionalFormatting>
  <conditionalFormatting sqref="I96:I98">
    <cfRule type="containsBlanks" dxfId="179" priority="158">
      <formula>LEN(TRIM(I96))=0</formula>
    </cfRule>
  </conditionalFormatting>
  <conditionalFormatting sqref="G96:G98">
    <cfRule type="containsBlanks" dxfId="178" priority="160">
      <formula>LEN(TRIM(G96))=0</formula>
    </cfRule>
  </conditionalFormatting>
  <conditionalFormatting sqref="F96:F98">
    <cfRule type="containsBlanks" dxfId="177" priority="161">
      <formula>LEN(TRIM(F96))=0</formula>
    </cfRule>
  </conditionalFormatting>
  <conditionalFormatting sqref="G96:G98">
    <cfRule type="containsBlanks" dxfId="176" priority="159">
      <formula>LEN(TRIM(G96))=0</formula>
    </cfRule>
  </conditionalFormatting>
  <conditionalFormatting sqref="L96:L97">
    <cfRule type="containsBlanks" dxfId="175" priority="155">
      <formula>LEN(TRIM(L96))=0</formula>
    </cfRule>
  </conditionalFormatting>
  <conditionalFormatting sqref="K96:K97">
    <cfRule type="containsBlanks" dxfId="174" priority="156">
      <formula>LEN(TRIM(K96))=0</formula>
    </cfRule>
  </conditionalFormatting>
  <conditionalFormatting sqref="E96:E98">
    <cfRule type="containsBlanks" dxfId="173" priority="154">
      <formula>LEN(TRIM(E96))=0</formula>
    </cfRule>
  </conditionalFormatting>
  <conditionalFormatting sqref="E96:E98">
    <cfRule type="containsBlanks" dxfId="172" priority="153">
      <formula>LEN(TRIM(E96))=0</formula>
    </cfRule>
  </conditionalFormatting>
  <conditionalFormatting sqref="K98">
    <cfRule type="containsBlanks" dxfId="171" priority="152">
      <formula>LEN(TRIM(K98))=0</formula>
    </cfRule>
  </conditionalFormatting>
  <conditionalFormatting sqref="K99">
    <cfRule type="containsBlanks" dxfId="170" priority="151">
      <formula>LEN(TRIM(K99))=0</formula>
    </cfRule>
  </conditionalFormatting>
  <conditionalFormatting sqref="L99">
    <cfRule type="containsBlanks" dxfId="169" priority="150">
      <formula>LEN(TRIM(L99))=0</formula>
    </cfRule>
  </conditionalFormatting>
  <conditionalFormatting sqref="D121:D124">
    <cfRule type="containsBlanks" dxfId="168" priority="124">
      <formula>LEN(TRIM(D121))=0</formula>
    </cfRule>
  </conditionalFormatting>
  <conditionalFormatting sqref="L123">
    <cfRule type="containsBlanks" dxfId="167" priority="109">
      <formula>LEN(TRIM(L123))=0</formula>
    </cfRule>
  </conditionalFormatting>
  <conditionalFormatting sqref="K101:K102">
    <cfRule type="containsBlanks" dxfId="166" priority="148">
      <formula>LEN(TRIM(K101))=0</formula>
    </cfRule>
  </conditionalFormatting>
  <conditionalFormatting sqref="L101:L102">
    <cfRule type="containsBlanks" dxfId="165" priority="147">
      <formula>LEN(TRIM(L101))=0</formula>
    </cfRule>
  </conditionalFormatting>
  <conditionalFormatting sqref="H101:H103">
    <cfRule type="containsBlanks" dxfId="164" priority="146">
      <formula>LEN(TRIM(H101))=0</formula>
    </cfRule>
  </conditionalFormatting>
  <conditionalFormatting sqref="H101:H103">
    <cfRule type="containsBlanks" dxfId="163" priority="145">
      <formula>LEN(TRIM(H101))=0</formula>
    </cfRule>
  </conditionalFormatting>
  <conditionalFormatting sqref="I101:I103">
    <cfRule type="containsBlanks" dxfId="162" priority="137">
      <formula>LEN(TRIM(I101))=0</formula>
    </cfRule>
  </conditionalFormatting>
  <conditionalFormatting sqref="C101:C104">
    <cfRule type="containsBlanks" dxfId="161" priority="143">
      <formula>LEN(TRIM(C101))=0</formula>
    </cfRule>
  </conditionalFormatting>
  <conditionalFormatting sqref="F101:F103">
    <cfRule type="containsBlanks" dxfId="160" priority="142">
      <formula>LEN(TRIM(F101))=0</formula>
    </cfRule>
  </conditionalFormatting>
  <conditionalFormatting sqref="I101:I103">
    <cfRule type="containsBlanks" dxfId="159" priority="138">
      <formula>LEN(TRIM(I101))=0</formula>
    </cfRule>
  </conditionalFormatting>
  <conditionalFormatting sqref="G101:G103">
    <cfRule type="containsBlanks" dxfId="158" priority="140">
      <formula>LEN(TRIM(G101))=0</formula>
    </cfRule>
  </conditionalFormatting>
  <conditionalFormatting sqref="F101:F103">
    <cfRule type="containsBlanks" dxfId="157" priority="141">
      <formula>LEN(TRIM(F101))=0</formula>
    </cfRule>
  </conditionalFormatting>
  <conditionalFormatting sqref="G101:G103">
    <cfRule type="containsBlanks" dxfId="156" priority="139">
      <formula>LEN(TRIM(G101))=0</formula>
    </cfRule>
  </conditionalFormatting>
  <conditionalFormatting sqref="L101:L102">
    <cfRule type="containsBlanks" dxfId="155" priority="135">
      <formula>LEN(TRIM(L101))=0</formula>
    </cfRule>
  </conditionalFormatting>
  <conditionalFormatting sqref="K101:K102">
    <cfRule type="containsBlanks" dxfId="154" priority="136">
      <formula>LEN(TRIM(K101))=0</formula>
    </cfRule>
  </conditionalFormatting>
  <conditionalFormatting sqref="E101:E103">
    <cfRule type="containsBlanks" dxfId="153" priority="134">
      <formula>LEN(TRIM(E101))=0</formula>
    </cfRule>
  </conditionalFormatting>
  <conditionalFormatting sqref="E101:E103">
    <cfRule type="containsBlanks" dxfId="152" priority="133">
      <formula>LEN(TRIM(E101))=0</formula>
    </cfRule>
  </conditionalFormatting>
  <conditionalFormatting sqref="K103">
    <cfRule type="containsBlanks" dxfId="151" priority="132">
      <formula>LEN(TRIM(K103))=0</formula>
    </cfRule>
  </conditionalFormatting>
  <conditionalFormatting sqref="K104">
    <cfRule type="containsBlanks" dxfId="150" priority="131">
      <formula>LEN(TRIM(K104))=0</formula>
    </cfRule>
  </conditionalFormatting>
  <conditionalFormatting sqref="L104">
    <cfRule type="containsBlanks" dxfId="149" priority="130">
      <formula>LEN(TRIM(L104))=0</formula>
    </cfRule>
  </conditionalFormatting>
  <conditionalFormatting sqref="K121:K122">
    <cfRule type="containsBlanks" dxfId="148" priority="128">
      <formula>LEN(TRIM(K121))=0</formula>
    </cfRule>
  </conditionalFormatting>
  <conditionalFormatting sqref="L121:L122">
    <cfRule type="containsBlanks" dxfId="147" priority="127">
      <formula>LEN(TRIM(L121))=0</formula>
    </cfRule>
  </conditionalFormatting>
  <conditionalFormatting sqref="H121:H123">
    <cfRule type="containsBlanks" dxfId="146" priority="126">
      <formula>LEN(TRIM(H121))=0</formula>
    </cfRule>
  </conditionalFormatting>
  <conditionalFormatting sqref="H121:H123">
    <cfRule type="containsBlanks" dxfId="145" priority="125">
      <formula>LEN(TRIM(H121))=0</formula>
    </cfRule>
  </conditionalFormatting>
  <conditionalFormatting sqref="I121:I123">
    <cfRule type="containsBlanks" dxfId="144" priority="117">
      <formula>LEN(TRIM(I121))=0</formula>
    </cfRule>
  </conditionalFormatting>
  <conditionalFormatting sqref="C121:C124">
    <cfRule type="containsBlanks" dxfId="143" priority="123">
      <formula>LEN(TRIM(C121))=0</formula>
    </cfRule>
  </conditionalFormatting>
  <conditionalFormatting sqref="F121:F123">
    <cfRule type="containsBlanks" dxfId="142" priority="122">
      <formula>LEN(TRIM(F121))=0</formula>
    </cfRule>
  </conditionalFormatting>
  <conditionalFormatting sqref="I121:I123">
    <cfRule type="containsBlanks" dxfId="141" priority="118">
      <formula>LEN(TRIM(I121))=0</formula>
    </cfRule>
  </conditionalFormatting>
  <conditionalFormatting sqref="G121:G123">
    <cfRule type="containsBlanks" dxfId="140" priority="120">
      <formula>LEN(TRIM(G121))=0</formula>
    </cfRule>
  </conditionalFormatting>
  <conditionalFormatting sqref="F121:F123">
    <cfRule type="containsBlanks" dxfId="139" priority="121">
      <formula>LEN(TRIM(F121))=0</formula>
    </cfRule>
  </conditionalFormatting>
  <conditionalFormatting sqref="G121:G123">
    <cfRule type="containsBlanks" dxfId="138" priority="119">
      <formula>LEN(TRIM(G121))=0</formula>
    </cfRule>
  </conditionalFormatting>
  <conditionalFormatting sqref="L121:L122">
    <cfRule type="containsBlanks" dxfId="137" priority="115">
      <formula>LEN(TRIM(L121))=0</formula>
    </cfRule>
  </conditionalFormatting>
  <conditionalFormatting sqref="K121:K122">
    <cfRule type="containsBlanks" dxfId="136" priority="116">
      <formula>LEN(TRIM(K121))=0</formula>
    </cfRule>
  </conditionalFormatting>
  <conditionalFormatting sqref="E121:E123">
    <cfRule type="containsBlanks" dxfId="135" priority="114">
      <formula>LEN(TRIM(E121))=0</formula>
    </cfRule>
  </conditionalFormatting>
  <conditionalFormatting sqref="E121:E123">
    <cfRule type="containsBlanks" dxfId="134" priority="113">
      <formula>LEN(TRIM(E121))=0</formula>
    </cfRule>
  </conditionalFormatting>
  <conditionalFormatting sqref="K123">
    <cfRule type="containsBlanks" dxfId="133" priority="112">
      <formula>LEN(TRIM(K123))=0</formula>
    </cfRule>
  </conditionalFormatting>
  <conditionalFormatting sqref="K124">
    <cfRule type="containsBlanks" dxfId="132" priority="111">
      <formula>LEN(TRIM(K124))=0</formula>
    </cfRule>
  </conditionalFormatting>
  <conditionalFormatting sqref="L124">
    <cfRule type="containsBlanks" dxfId="131" priority="110">
      <formula>LEN(TRIM(L124))=0</formula>
    </cfRule>
  </conditionalFormatting>
  <conditionalFormatting sqref="C115:D115">
    <cfRule type="containsBlanks" dxfId="130" priority="108">
      <formula>LEN(TRIM(C115))=0</formula>
    </cfRule>
  </conditionalFormatting>
  <conditionalFormatting sqref="K115">
    <cfRule type="containsBlanks" dxfId="129" priority="107">
      <formula>LEN(TRIM(K115))=0</formula>
    </cfRule>
  </conditionalFormatting>
  <conditionalFormatting sqref="L115">
    <cfRule type="containsBlanks" dxfId="128" priority="106">
      <formula>LEN(TRIM(L115))=0</formula>
    </cfRule>
  </conditionalFormatting>
  <conditionalFormatting sqref="H115">
    <cfRule type="containsBlanks" dxfId="127" priority="105">
      <formula>LEN(TRIM(H115))=0</formula>
    </cfRule>
  </conditionalFormatting>
  <conditionalFormatting sqref="H115">
    <cfRule type="containsBlanks" dxfId="126" priority="104">
      <formula>LEN(TRIM(H115))=0</formula>
    </cfRule>
  </conditionalFormatting>
  <conditionalFormatting sqref="I115">
    <cfRule type="containsBlanks" dxfId="125" priority="96">
      <formula>LEN(TRIM(I115))=0</formula>
    </cfRule>
  </conditionalFormatting>
  <conditionalFormatting sqref="F115">
    <cfRule type="containsBlanks" dxfId="124" priority="101">
      <formula>LEN(TRIM(F115))=0</formula>
    </cfRule>
  </conditionalFormatting>
  <conditionalFormatting sqref="I115">
    <cfRule type="containsBlanks" dxfId="123" priority="97">
      <formula>LEN(TRIM(I115))=0</formula>
    </cfRule>
  </conditionalFormatting>
  <conditionalFormatting sqref="E115">
    <cfRule type="containsBlanks" dxfId="122" priority="103">
      <formula>LEN(TRIM(E115))=0</formula>
    </cfRule>
  </conditionalFormatting>
  <conditionalFormatting sqref="E115">
    <cfRule type="containsBlanks" dxfId="121" priority="102">
      <formula>LEN(TRIM(E115))=0</formula>
    </cfRule>
  </conditionalFormatting>
  <conditionalFormatting sqref="G115">
    <cfRule type="containsBlanks" dxfId="120" priority="99">
      <formula>LEN(TRIM(G115))=0</formula>
    </cfRule>
  </conditionalFormatting>
  <conditionalFormatting sqref="F115">
    <cfRule type="containsBlanks" dxfId="119" priority="100">
      <formula>LEN(TRIM(F115))=0</formula>
    </cfRule>
  </conditionalFormatting>
  <conditionalFormatting sqref="G115">
    <cfRule type="containsBlanks" dxfId="118" priority="98">
      <formula>LEN(TRIM(G115))=0</formula>
    </cfRule>
  </conditionalFormatting>
  <conditionalFormatting sqref="L115">
    <cfRule type="containsBlanks" dxfId="117" priority="94">
      <formula>LEN(TRIM(L115))=0</formula>
    </cfRule>
  </conditionalFormatting>
  <conditionalFormatting sqref="K115">
    <cfRule type="containsBlanks" dxfId="116" priority="95">
      <formula>LEN(TRIM(K115))=0</formula>
    </cfRule>
  </conditionalFormatting>
  <conditionalFormatting sqref="D116:D119">
    <cfRule type="containsBlanks" dxfId="115" priority="89">
      <formula>LEN(TRIM(D116))=0</formula>
    </cfRule>
  </conditionalFormatting>
  <conditionalFormatting sqref="L118">
    <cfRule type="containsBlanks" dxfId="114" priority="74">
      <formula>LEN(TRIM(L118))=0</formula>
    </cfRule>
  </conditionalFormatting>
  <conditionalFormatting sqref="K116:K117">
    <cfRule type="containsBlanks" dxfId="113" priority="93">
      <formula>LEN(TRIM(K116))=0</formula>
    </cfRule>
  </conditionalFormatting>
  <conditionalFormatting sqref="L116:L117">
    <cfRule type="containsBlanks" dxfId="112" priority="92">
      <formula>LEN(TRIM(L116))=0</formula>
    </cfRule>
  </conditionalFormatting>
  <conditionalFormatting sqref="H116:H118">
    <cfRule type="containsBlanks" dxfId="111" priority="91">
      <formula>LEN(TRIM(H116))=0</formula>
    </cfRule>
  </conditionalFormatting>
  <conditionalFormatting sqref="H116:H118">
    <cfRule type="containsBlanks" dxfId="110" priority="90">
      <formula>LEN(TRIM(H116))=0</formula>
    </cfRule>
  </conditionalFormatting>
  <conditionalFormatting sqref="I116:I118">
    <cfRule type="containsBlanks" dxfId="109" priority="82">
      <formula>LEN(TRIM(I116))=0</formula>
    </cfRule>
  </conditionalFormatting>
  <conditionalFormatting sqref="C116:C119">
    <cfRule type="containsBlanks" dxfId="108" priority="88">
      <formula>LEN(TRIM(C116))=0</formula>
    </cfRule>
  </conditionalFormatting>
  <conditionalFormatting sqref="F116:F118">
    <cfRule type="containsBlanks" dxfId="107" priority="87">
      <formula>LEN(TRIM(F116))=0</formula>
    </cfRule>
  </conditionalFormatting>
  <conditionalFormatting sqref="I116:I118">
    <cfRule type="containsBlanks" dxfId="106" priority="83">
      <formula>LEN(TRIM(I116))=0</formula>
    </cfRule>
  </conditionalFormatting>
  <conditionalFormatting sqref="G116:G118">
    <cfRule type="containsBlanks" dxfId="105" priority="85">
      <formula>LEN(TRIM(G116))=0</formula>
    </cfRule>
  </conditionalFormatting>
  <conditionalFormatting sqref="F116:F118">
    <cfRule type="containsBlanks" dxfId="104" priority="86">
      <formula>LEN(TRIM(F116))=0</formula>
    </cfRule>
  </conditionalFormatting>
  <conditionalFormatting sqref="G116:G118">
    <cfRule type="containsBlanks" dxfId="103" priority="84">
      <formula>LEN(TRIM(G116))=0</formula>
    </cfRule>
  </conditionalFormatting>
  <conditionalFormatting sqref="L116:L117">
    <cfRule type="containsBlanks" dxfId="102" priority="80">
      <formula>LEN(TRIM(L116))=0</formula>
    </cfRule>
  </conditionalFormatting>
  <conditionalFormatting sqref="K116:K117">
    <cfRule type="containsBlanks" dxfId="101" priority="81">
      <formula>LEN(TRIM(K116))=0</formula>
    </cfRule>
  </conditionalFormatting>
  <conditionalFormatting sqref="E116:E118">
    <cfRule type="containsBlanks" dxfId="100" priority="79">
      <formula>LEN(TRIM(E116))=0</formula>
    </cfRule>
  </conditionalFormatting>
  <conditionalFormatting sqref="E116:E118">
    <cfRule type="containsBlanks" dxfId="99" priority="78">
      <formula>LEN(TRIM(E116))=0</formula>
    </cfRule>
  </conditionalFormatting>
  <conditionalFormatting sqref="K118">
    <cfRule type="containsBlanks" dxfId="98" priority="77">
      <formula>LEN(TRIM(K118))=0</formula>
    </cfRule>
  </conditionalFormatting>
  <conditionalFormatting sqref="K119">
    <cfRule type="containsBlanks" dxfId="97" priority="76">
      <formula>LEN(TRIM(K119))=0</formula>
    </cfRule>
  </conditionalFormatting>
  <conditionalFormatting sqref="L119">
    <cfRule type="containsBlanks" dxfId="96" priority="75">
      <formula>LEN(TRIM(L119))=0</formula>
    </cfRule>
  </conditionalFormatting>
  <conditionalFormatting sqref="C110:D110">
    <cfRule type="containsBlanks" dxfId="95" priority="73">
      <formula>LEN(TRIM(C110))=0</formula>
    </cfRule>
  </conditionalFormatting>
  <conditionalFormatting sqref="K110">
    <cfRule type="containsBlanks" dxfId="94" priority="72">
      <formula>LEN(TRIM(K110))=0</formula>
    </cfRule>
  </conditionalFormatting>
  <conditionalFormatting sqref="L110">
    <cfRule type="containsBlanks" dxfId="93" priority="71">
      <formula>LEN(TRIM(L110))=0</formula>
    </cfRule>
  </conditionalFormatting>
  <conditionalFormatting sqref="H110">
    <cfRule type="containsBlanks" dxfId="92" priority="70">
      <formula>LEN(TRIM(H110))=0</formula>
    </cfRule>
  </conditionalFormatting>
  <conditionalFormatting sqref="H110">
    <cfRule type="containsBlanks" dxfId="91" priority="69">
      <formula>LEN(TRIM(H110))=0</formula>
    </cfRule>
  </conditionalFormatting>
  <conditionalFormatting sqref="I110">
    <cfRule type="containsBlanks" dxfId="90" priority="61">
      <formula>LEN(TRIM(I110))=0</formula>
    </cfRule>
  </conditionalFormatting>
  <conditionalFormatting sqref="F110">
    <cfRule type="containsBlanks" dxfId="89" priority="66">
      <formula>LEN(TRIM(F110))=0</formula>
    </cfRule>
  </conditionalFormatting>
  <conditionalFormatting sqref="I110">
    <cfRule type="containsBlanks" dxfId="88" priority="62">
      <formula>LEN(TRIM(I110))=0</formula>
    </cfRule>
  </conditionalFormatting>
  <conditionalFormatting sqref="E110">
    <cfRule type="containsBlanks" dxfId="87" priority="68">
      <formula>LEN(TRIM(E110))=0</formula>
    </cfRule>
  </conditionalFormatting>
  <conditionalFormatting sqref="E110">
    <cfRule type="containsBlanks" dxfId="86" priority="67">
      <formula>LEN(TRIM(E110))=0</formula>
    </cfRule>
  </conditionalFormatting>
  <conditionalFormatting sqref="G110">
    <cfRule type="containsBlanks" dxfId="85" priority="64">
      <formula>LEN(TRIM(G110))=0</formula>
    </cfRule>
  </conditionalFormatting>
  <conditionalFormatting sqref="F110">
    <cfRule type="containsBlanks" dxfId="84" priority="65">
      <formula>LEN(TRIM(F110))=0</formula>
    </cfRule>
  </conditionalFormatting>
  <conditionalFormatting sqref="G110">
    <cfRule type="containsBlanks" dxfId="83" priority="63">
      <formula>LEN(TRIM(G110))=0</formula>
    </cfRule>
  </conditionalFormatting>
  <conditionalFormatting sqref="L110">
    <cfRule type="containsBlanks" dxfId="82" priority="59">
      <formula>LEN(TRIM(L110))=0</formula>
    </cfRule>
  </conditionalFormatting>
  <conditionalFormatting sqref="K110">
    <cfRule type="containsBlanks" dxfId="81" priority="60">
      <formula>LEN(TRIM(K110))=0</formula>
    </cfRule>
  </conditionalFormatting>
  <conditionalFormatting sqref="D111:D114">
    <cfRule type="containsBlanks" dxfId="80" priority="54">
      <formula>LEN(TRIM(D111))=0</formula>
    </cfRule>
  </conditionalFormatting>
  <conditionalFormatting sqref="L113">
    <cfRule type="containsBlanks" dxfId="79" priority="39">
      <formula>LEN(TRIM(L113))=0</formula>
    </cfRule>
  </conditionalFormatting>
  <conditionalFormatting sqref="K111:K112">
    <cfRule type="containsBlanks" dxfId="78" priority="58">
      <formula>LEN(TRIM(K111))=0</formula>
    </cfRule>
  </conditionalFormatting>
  <conditionalFormatting sqref="L111:L112">
    <cfRule type="containsBlanks" dxfId="77" priority="57">
      <formula>LEN(TRIM(L111))=0</formula>
    </cfRule>
  </conditionalFormatting>
  <conditionalFormatting sqref="H111:H113">
    <cfRule type="containsBlanks" dxfId="76" priority="56">
      <formula>LEN(TRIM(H111))=0</formula>
    </cfRule>
  </conditionalFormatting>
  <conditionalFormatting sqref="H111:H113">
    <cfRule type="containsBlanks" dxfId="75" priority="55">
      <formula>LEN(TRIM(H111))=0</formula>
    </cfRule>
  </conditionalFormatting>
  <conditionalFormatting sqref="I111:I113">
    <cfRule type="containsBlanks" dxfId="74" priority="47">
      <formula>LEN(TRIM(I111))=0</formula>
    </cfRule>
  </conditionalFormatting>
  <conditionalFormatting sqref="C111:C114">
    <cfRule type="containsBlanks" dxfId="73" priority="53">
      <formula>LEN(TRIM(C111))=0</formula>
    </cfRule>
  </conditionalFormatting>
  <conditionalFormatting sqref="F111:F113">
    <cfRule type="containsBlanks" dxfId="72" priority="52">
      <formula>LEN(TRIM(F111))=0</formula>
    </cfRule>
  </conditionalFormatting>
  <conditionalFormatting sqref="I111:I113">
    <cfRule type="containsBlanks" dxfId="71" priority="48">
      <formula>LEN(TRIM(I111))=0</formula>
    </cfRule>
  </conditionalFormatting>
  <conditionalFormatting sqref="G111:G113">
    <cfRule type="containsBlanks" dxfId="70" priority="50">
      <formula>LEN(TRIM(G111))=0</formula>
    </cfRule>
  </conditionalFormatting>
  <conditionalFormatting sqref="F111:F113">
    <cfRule type="containsBlanks" dxfId="69" priority="51">
      <formula>LEN(TRIM(F111))=0</formula>
    </cfRule>
  </conditionalFormatting>
  <conditionalFormatting sqref="G111:G113">
    <cfRule type="containsBlanks" dxfId="68" priority="49">
      <formula>LEN(TRIM(G111))=0</formula>
    </cfRule>
  </conditionalFormatting>
  <conditionalFormatting sqref="L111:L112">
    <cfRule type="containsBlanks" dxfId="67" priority="45">
      <formula>LEN(TRIM(L111))=0</formula>
    </cfRule>
  </conditionalFormatting>
  <conditionalFormatting sqref="K111:K112">
    <cfRule type="containsBlanks" dxfId="66" priority="46">
      <formula>LEN(TRIM(K111))=0</formula>
    </cfRule>
  </conditionalFormatting>
  <conditionalFormatting sqref="E111:E113">
    <cfRule type="containsBlanks" dxfId="65" priority="44">
      <formula>LEN(TRIM(E111))=0</formula>
    </cfRule>
  </conditionalFormatting>
  <conditionalFormatting sqref="E111:E113">
    <cfRule type="containsBlanks" dxfId="64" priority="43">
      <formula>LEN(TRIM(E111))=0</formula>
    </cfRule>
  </conditionalFormatting>
  <conditionalFormatting sqref="K113">
    <cfRule type="containsBlanks" dxfId="63" priority="42">
      <formula>LEN(TRIM(K113))=0</formula>
    </cfRule>
  </conditionalFormatting>
  <conditionalFormatting sqref="K114">
    <cfRule type="containsBlanks" dxfId="62" priority="41">
      <formula>LEN(TRIM(K114))=0</formula>
    </cfRule>
  </conditionalFormatting>
  <conditionalFormatting sqref="L114">
    <cfRule type="containsBlanks" dxfId="61" priority="40">
      <formula>LEN(TRIM(L114))=0</formula>
    </cfRule>
  </conditionalFormatting>
  <conditionalFormatting sqref="C105:D105">
    <cfRule type="containsBlanks" dxfId="60" priority="38">
      <formula>LEN(TRIM(C105))=0</formula>
    </cfRule>
  </conditionalFormatting>
  <conditionalFormatting sqref="K105">
    <cfRule type="containsBlanks" dxfId="59" priority="37">
      <formula>LEN(TRIM(K105))=0</formula>
    </cfRule>
  </conditionalFormatting>
  <conditionalFormatting sqref="L105">
    <cfRule type="containsBlanks" dxfId="58" priority="36">
      <formula>LEN(TRIM(L105))=0</formula>
    </cfRule>
  </conditionalFormatting>
  <conditionalFormatting sqref="H105">
    <cfRule type="containsBlanks" dxfId="57" priority="35">
      <formula>LEN(TRIM(H105))=0</formula>
    </cfRule>
  </conditionalFormatting>
  <conditionalFormatting sqref="H105">
    <cfRule type="containsBlanks" dxfId="56" priority="34">
      <formula>LEN(TRIM(H105))=0</formula>
    </cfRule>
  </conditionalFormatting>
  <conditionalFormatting sqref="I105">
    <cfRule type="containsBlanks" dxfId="55" priority="26">
      <formula>LEN(TRIM(I105))=0</formula>
    </cfRule>
  </conditionalFormatting>
  <conditionalFormatting sqref="F105">
    <cfRule type="containsBlanks" dxfId="54" priority="31">
      <formula>LEN(TRIM(F105))=0</formula>
    </cfRule>
  </conditionalFormatting>
  <conditionalFormatting sqref="I105">
    <cfRule type="containsBlanks" dxfId="53" priority="27">
      <formula>LEN(TRIM(I105))=0</formula>
    </cfRule>
  </conditionalFormatting>
  <conditionalFormatting sqref="E105">
    <cfRule type="containsBlanks" dxfId="52" priority="33">
      <formula>LEN(TRIM(E105))=0</formula>
    </cfRule>
  </conditionalFormatting>
  <conditionalFormatting sqref="E105">
    <cfRule type="containsBlanks" dxfId="51" priority="32">
      <formula>LEN(TRIM(E105))=0</formula>
    </cfRule>
  </conditionalFormatting>
  <conditionalFormatting sqref="G105">
    <cfRule type="containsBlanks" dxfId="50" priority="29">
      <formula>LEN(TRIM(G105))=0</formula>
    </cfRule>
  </conditionalFormatting>
  <conditionalFormatting sqref="F105">
    <cfRule type="containsBlanks" dxfId="49" priority="30">
      <formula>LEN(TRIM(F105))=0</formula>
    </cfRule>
  </conditionalFormatting>
  <conditionalFormatting sqref="G105">
    <cfRule type="containsBlanks" dxfId="48" priority="28">
      <formula>LEN(TRIM(G105))=0</formula>
    </cfRule>
  </conditionalFormatting>
  <conditionalFormatting sqref="L105">
    <cfRule type="containsBlanks" dxfId="47" priority="24">
      <formula>LEN(TRIM(L105))=0</formula>
    </cfRule>
  </conditionalFormatting>
  <conditionalFormatting sqref="K105">
    <cfRule type="containsBlanks" dxfId="46" priority="25">
      <formula>LEN(TRIM(K105))=0</formula>
    </cfRule>
  </conditionalFormatting>
  <conditionalFormatting sqref="D106:D109">
    <cfRule type="containsBlanks" dxfId="45" priority="19">
      <formula>LEN(TRIM(D106))=0</formula>
    </cfRule>
  </conditionalFormatting>
  <conditionalFormatting sqref="L108">
    <cfRule type="containsBlanks" dxfId="44" priority="4">
      <formula>LEN(TRIM(L108))=0</formula>
    </cfRule>
  </conditionalFormatting>
  <conditionalFormatting sqref="K106:K107">
    <cfRule type="containsBlanks" dxfId="43" priority="23">
      <formula>LEN(TRIM(K106))=0</formula>
    </cfRule>
  </conditionalFormatting>
  <conditionalFormatting sqref="L106:L107">
    <cfRule type="containsBlanks" dxfId="42" priority="22">
      <formula>LEN(TRIM(L106))=0</formula>
    </cfRule>
  </conditionalFormatting>
  <conditionalFormatting sqref="H106:H108">
    <cfRule type="containsBlanks" dxfId="41" priority="21">
      <formula>LEN(TRIM(H106))=0</formula>
    </cfRule>
  </conditionalFormatting>
  <conditionalFormatting sqref="H106:H108">
    <cfRule type="containsBlanks" dxfId="40" priority="20">
      <formula>LEN(TRIM(H106))=0</formula>
    </cfRule>
  </conditionalFormatting>
  <conditionalFormatting sqref="I106:I108">
    <cfRule type="containsBlanks" dxfId="39" priority="12">
      <formula>LEN(TRIM(I106))=0</formula>
    </cfRule>
  </conditionalFormatting>
  <conditionalFormatting sqref="C106:C109">
    <cfRule type="containsBlanks" dxfId="38" priority="18">
      <formula>LEN(TRIM(C106))=0</formula>
    </cfRule>
  </conditionalFormatting>
  <conditionalFormatting sqref="F106:F108">
    <cfRule type="containsBlanks" dxfId="37" priority="17">
      <formula>LEN(TRIM(F106))=0</formula>
    </cfRule>
  </conditionalFormatting>
  <conditionalFormatting sqref="I106:I108">
    <cfRule type="containsBlanks" dxfId="36" priority="13">
      <formula>LEN(TRIM(I106))=0</formula>
    </cfRule>
  </conditionalFormatting>
  <conditionalFormatting sqref="G106:G108">
    <cfRule type="containsBlanks" dxfId="35" priority="15">
      <formula>LEN(TRIM(G106))=0</formula>
    </cfRule>
  </conditionalFormatting>
  <conditionalFormatting sqref="F106:F108">
    <cfRule type="containsBlanks" dxfId="34" priority="16">
      <formula>LEN(TRIM(F106))=0</formula>
    </cfRule>
  </conditionalFormatting>
  <conditionalFormatting sqref="G106:G108">
    <cfRule type="containsBlanks" dxfId="33" priority="14">
      <formula>LEN(TRIM(G106))=0</formula>
    </cfRule>
  </conditionalFormatting>
  <conditionalFormatting sqref="L106:L107">
    <cfRule type="containsBlanks" dxfId="32" priority="10">
      <formula>LEN(TRIM(L106))=0</formula>
    </cfRule>
  </conditionalFormatting>
  <conditionalFormatting sqref="K106:K107">
    <cfRule type="containsBlanks" dxfId="31" priority="11">
      <formula>LEN(TRIM(K106))=0</formula>
    </cfRule>
  </conditionalFormatting>
  <conditionalFormatting sqref="E106:E108">
    <cfRule type="containsBlanks" dxfId="30" priority="9">
      <formula>LEN(TRIM(E106))=0</formula>
    </cfRule>
  </conditionalFormatting>
  <conditionalFormatting sqref="E106:E108">
    <cfRule type="containsBlanks" dxfId="29" priority="8">
      <formula>LEN(TRIM(E106))=0</formula>
    </cfRule>
  </conditionalFormatting>
  <conditionalFormatting sqref="K108">
    <cfRule type="containsBlanks" dxfId="28" priority="7">
      <formula>LEN(TRIM(K108))=0</formula>
    </cfRule>
  </conditionalFormatting>
  <conditionalFormatting sqref="K109">
    <cfRule type="containsBlanks" dxfId="27" priority="6">
      <formula>LEN(TRIM(K109))=0</formula>
    </cfRule>
  </conditionalFormatting>
  <conditionalFormatting sqref="L109">
    <cfRule type="containsBlanks" dxfId="26" priority="5">
      <formula>LEN(TRIM(L109))=0</formula>
    </cfRule>
  </conditionalFormatting>
  <dataValidations count="6">
    <dataValidation type="list" allowBlank="1" showInputMessage="1" showErrorMessage="1" sqref="K95:K97 K100:K102 K10:K12 K15:K17 K20:K22 K25:K27 K30:K32 K35:K37 K40:K42 K45:K47 K50:K52 K55:K57 K60:K62 K65:K67 K70:K72 K75:K77 K80:K82 K85:K87 K90:K92 K120:K122 K115:K117 K110:K112 K105:K107" xr:uid="{888A4851-71B0-4513-8A2A-B7656D9FA9EA}">
      <formula1>"技術士,エネルギー管理士,建築士,建築設備士,ガス主任技術者,電気工事士（1種）,電気主任技術者,電気工事施工管理技士,ボイラー・タービン主任技術者,管工事施工管理技士,その他,経歴書参照"</formula1>
    </dataValidation>
    <dataValidation type="list" allowBlank="1" showInputMessage="1" showErrorMessage="1" sqref="L10:L12 L15:L17 L20:L22 L25:L27 L30:L32 L35:L37 L40:L42 L45:L47 L50:L52 L55:L57 L60:L62 L65:L67 L70:L72 L75:L77 L80:L82 L85:L87 L90:L92 L95:L97 L120:L122 L115:L117 L110:L112 L105:L107 L100:L102" xr:uid="{2CFF9502-68C1-42D9-A315-A460348B843F}">
      <formula1>"公認会計士,中小企業診断士,税理士,社会保険労務士,ファイナンシャルプランニング技能士,行政書士,司法書士,その他,経歴書参照"</formula1>
    </dataValidation>
    <dataValidation type="list" allowBlank="1" showInputMessage="1" showErrorMessage="1" sqref="C10:C124" xr:uid="{387A968E-B2A0-4699-B00A-7B6657E06180}">
      <formula1>"内部,外部"</formula1>
    </dataValidation>
    <dataValidation type="textLength" imeMode="halfAlpha" operator="equal" allowBlank="1" showInputMessage="1" showErrorMessage="1" errorTitle="無効な入力" error="半角13桁の法人番号を入力してください。" sqref="H10:H124" xr:uid="{17A81065-E86A-4AD4-9EAF-9D091A9D400B}">
      <formula1>13</formula1>
    </dataValidation>
    <dataValidation type="list" allowBlank="1" showInputMessage="1" showErrorMessage="1" sqref="J15:J124 J10:J14" xr:uid="{9416AD49-FC7F-48BF-AEA9-993F6D68F06B}">
      <formula1>"熱,電気,熱・電気,経営"</formula1>
    </dataValidation>
    <dataValidation imeMode="halfAlpha" allowBlank="1" showInputMessage="1" showErrorMessage="1" sqref="E10:E124" xr:uid="{D02A9722-8571-4416-BCD9-8BBFD896AAC4}"/>
  </dataValidations>
  <pageMargins left="0.74803149606299213" right="0.15748031496062992" top="0.55118110236220474" bottom="0.43307086614173229" header="0.31496062992125984" footer="0.15748031496062992"/>
  <pageSetup paperSize="9" scale="39" fitToHeight="0" orientation="portrait" r:id="rId1"/>
  <rowBreaks count="2" manualBreakCount="2">
    <brk id="44" min="1" max="11" man="1"/>
    <brk id="84" min="1"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3105A-D68C-47CC-9B6E-3FE7CC980ACD}">
  <sheetPr codeName="Sheet14">
    <tabColor theme="8" tint="0.39997558519241921"/>
  </sheetPr>
  <dimension ref="A1:Y48"/>
  <sheetViews>
    <sheetView showGridLines="0" zoomScaleNormal="100" zoomScaleSheetLayoutView="70" workbookViewId="0"/>
  </sheetViews>
  <sheetFormatPr defaultColWidth="8.88671875" defaultRowHeight="15.75" customHeight="1" x14ac:dyDescent="0.2"/>
  <cols>
    <col min="1" max="1" width="1.33203125" style="144" customWidth="1"/>
    <col min="2" max="2" width="5.21875" style="144" customWidth="1"/>
    <col min="3" max="3" width="11.88671875" style="144" customWidth="1"/>
    <col min="4" max="4" width="25.21875" style="144" bestFit="1" customWidth="1"/>
    <col min="5" max="5" width="25.21875" style="144" customWidth="1"/>
    <col min="6" max="6" width="15.6640625" style="144" customWidth="1"/>
    <col min="7" max="7" width="10" style="144" bestFit="1" customWidth="1"/>
    <col min="8" max="8" width="34.88671875" style="144" customWidth="1"/>
    <col min="9" max="9" width="15.6640625" style="246" customWidth="1"/>
    <col min="10" max="10" width="12.109375" style="144" bestFit="1" customWidth="1"/>
    <col min="11" max="11" width="15.6640625" style="91" customWidth="1"/>
    <col min="12" max="12" width="2.88671875" style="144" bestFit="1" customWidth="1"/>
    <col min="13" max="25" width="8.88671875" style="115"/>
    <col min="26" max="16384" width="8.88671875" style="144"/>
  </cols>
  <sheetData>
    <row r="1" spans="1:25" ht="51" customHeight="1" x14ac:dyDescent="0.2"/>
    <row r="2" spans="1:25" ht="15.75" customHeight="1" x14ac:dyDescent="0.2">
      <c r="B2" s="93" t="s">
        <v>178</v>
      </c>
      <c r="C2" s="94"/>
      <c r="D2" s="145"/>
      <c r="E2" s="145"/>
      <c r="F2" s="145"/>
      <c r="G2" s="145"/>
      <c r="H2" s="145"/>
      <c r="K2" s="221"/>
      <c r="S2" s="144"/>
      <c r="T2" s="144"/>
      <c r="U2" s="144"/>
      <c r="V2" s="144"/>
      <c r="W2" s="144"/>
      <c r="X2" s="144"/>
      <c r="Y2" s="144"/>
    </row>
    <row r="3" spans="1:25" s="146" customFormat="1" ht="30" customHeight="1" x14ac:dyDescent="0.2">
      <c r="B3" s="95" t="s">
        <v>263</v>
      </c>
      <c r="C3" s="96"/>
      <c r="D3" s="147"/>
      <c r="E3" s="147"/>
      <c r="F3" s="147"/>
      <c r="G3" s="147"/>
      <c r="H3" s="147"/>
      <c r="M3" s="110"/>
      <c r="N3" s="110"/>
      <c r="O3" s="110"/>
      <c r="P3" s="110"/>
      <c r="Q3" s="110"/>
      <c r="R3" s="110"/>
    </row>
    <row r="4" spans="1:25" ht="27" customHeight="1" x14ac:dyDescent="0.2">
      <c r="B4" s="451" t="s">
        <v>426</v>
      </c>
      <c r="C4" s="452"/>
      <c r="D4" s="452"/>
      <c r="E4" s="452"/>
      <c r="F4" s="452"/>
      <c r="G4" s="161"/>
      <c r="H4" s="161"/>
    </row>
    <row r="5" spans="1:25" s="146" customFormat="1" ht="27" customHeight="1" x14ac:dyDescent="0.2">
      <c r="B5" s="453" t="s">
        <v>427</v>
      </c>
      <c r="C5" s="161"/>
      <c r="D5" s="161"/>
      <c r="E5" s="161"/>
      <c r="F5" s="161"/>
      <c r="G5" s="161"/>
      <c r="H5" s="161"/>
    </row>
    <row r="6" spans="1:25" s="146" customFormat="1" ht="27.75" customHeight="1" x14ac:dyDescent="0.2">
      <c r="B6" s="1037" t="s">
        <v>25</v>
      </c>
      <c r="C6" s="1038"/>
      <c r="D6" s="1026">
        <f>'補助事業概要説明書(別添１)１～２'!$E$6</f>
        <v>0</v>
      </c>
      <c r="E6" s="1026"/>
      <c r="F6" s="1026"/>
      <c r="G6" s="1026"/>
      <c r="H6" s="401"/>
      <c r="I6" s="1025" t="s">
        <v>382</v>
      </c>
      <c r="J6" s="1025"/>
      <c r="K6" s="1030">
        <f>COUNTIF(L:L,1)</f>
        <v>0</v>
      </c>
      <c r="M6" s="1027" t="s">
        <v>2</v>
      </c>
      <c r="N6" s="1028"/>
      <c r="O6" s="1028"/>
      <c r="P6" s="1028"/>
      <c r="Q6" s="1028"/>
      <c r="R6" s="1028"/>
      <c r="S6" s="1028"/>
      <c r="T6" s="1028"/>
      <c r="U6" s="1028"/>
      <c r="V6" s="1028"/>
      <c r="W6" s="1028"/>
      <c r="X6" s="1028"/>
      <c r="Y6" s="1029"/>
    </row>
    <row r="7" spans="1:25" s="245" customFormat="1" ht="9.75" customHeight="1" x14ac:dyDescent="0.2">
      <c r="B7" s="229"/>
      <c r="C7" s="230"/>
      <c r="D7" s="231"/>
      <c r="E7" s="231"/>
      <c r="F7" s="231"/>
      <c r="G7" s="231"/>
      <c r="H7" s="231"/>
      <c r="I7" s="1025"/>
      <c r="J7" s="1025"/>
      <c r="K7" s="1031"/>
      <c r="M7" s="1032" t="s">
        <v>518</v>
      </c>
      <c r="N7" s="1033"/>
      <c r="O7" s="1033"/>
      <c r="P7" s="1033"/>
      <c r="Q7" s="1033"/>
      <c r="R7" s="1033"/>
      <c r="S7" s="1033"/>
      <c r="T7" s="1033"/>
      <c r="U7" s="1033"/>
      <c r="V7" s="1033"/>
      <c r="W7" s="1033"/>
      <c r="X7" s="1033"/>
      <c r="Y7" s="1033"/>
    </row>
    <row r="8" spans="1:25" s="146" customFormat="1" ht="27.75" customHeight="1" x14ac:dyDescent="0.2">
      <c r="B8" s="1053" t="s">
        <v>446</v>
      </c>
      <c r="C8" s="1053"/>
      <c r="D8" s="1054" t="s">
        <v>443</v>
      </c>
      <c r="E8" s="1054"/>
      <c r="F8" s="1054"/>
      <c r="G8" s="1054"/>
      <c r="H8" s="454"/>
      <c r="I8" s="1025" t="s">
        <v>383</v>
      </c>
      <c r="J8" s="1025"/>
      <c r="K8" s="587">
        <f>COUNTIF($D$14:$D$43,"&lt;&gt;")</f>
        <v>0</v>
      </c>
      <c r="L8" s="454"/>
      <c r="M8" s="1033"/>
      <c r="N8" s="1033"/>
      <c r="O8" s="1033"/>
      <c r="P8" s="1033"/>
      <c r="Q8" s="1033"/>
      <c r="R8" s="1033"/>
      <c r="S8" s="1033"/>
      <c r="T8" s="1033"/>
      <c r="U8" s="1033"/>
      <c r="V8" s="1033"/>
      <c r="W8" s="1033"/>
      <c r="X8" s="1033"/>
      <c r="Y8" s="1033"/>
    </row>
    <row r="9" spans="1:25" s="146" customFormat="1" ht="27.75" customHeight="1" x14ac:dyDescent="0.2">
      <c r="B9" s="1053"/>
      <c r="C9" s="1053"/>
      <c r="D9" s="1055" t="s">
        <v>444</v>
      </c>
      <c r="E9" s="1055"/>
      <c r="F9" s="1055"/>
      <c r="G9" s="1055"/>
      <c r="H9" s="454"/>
      <c r="I9" s="1025" t="s">
        <v>293</v>
      </c>
      <c r="J9" s="1025"/>
      <c r="K9" s="587">
        <f>COUNTIF($D$14:$D$43,"*未定*")</f>
        <v>0</v>
      </c>
      <c r="L9" s="454"/>
      <c r="M9" s="1033"/>
      <c r="N9" s="1033"/>
      <c r="O9" s="1033"/>
      <c r="P9" s="1033"/>
      <c r="Q9" s="1033"/>
      <c r="R9" s="1033"/>
      <c r="S9" s="1033"/>
      <c r="T9" s="1033"/>
      <c r="U9" s="1033"/>
      <c r="V9" s="1033"/>
      <c r="W9" s="1033"/>
      <c r="X9" s="1033"/>
      <c r="Y9" s="1033"/>
    </row>
    <row r="10" spans="1:25" s="146" customFormat="1" ht="27.75" customHeight="1" x14ac:dyDescent="0.2">
      <c r="B10" s="1053"/>
      <c r="C10" s="1053"/>
      <c r="D10" s="1055" t="s">
        <v>445</v>
      </c>
      <c r="E10" s="1055"/>
      <c r="F10" s="1055"/>
      <c r="G10" s="1055"/>
      <c r="H10" s="454"/>
      <c r="I10" s="1025" t="s">
        <v>294</v>
      </c>
      <c r="J10" s="1025"/>
      <c r="K10" s="588" t="str">
        <f>IFERROR(K9/K8,"-")</f>
        <v>-</v>
      </c>
      <c r="L10" s="454"/>
      <c r="M10" s="1033"/>
      <c r="N10" s="1033"/>
      <c r="O10" s="1033"/>
      <c r="P10" s="1033"/>
      <c r="Q10" s="1033"/>
      <c r="R10" s="1033"/>
      <c r="S10" s="1033"/>
      <c r="T10" s="1033"/>
      <c r="U10" s="1033"/>
      <c r="V10" s="1033"/>
      <c r="W10" s="1033"/>
      <c r="X10" s="1033"/>
      <c r="Y10" s="1033"/>
    </row>
    <row r="11" spans="1:25" s="146" customFormat="1" ht="24.9" customHeight="1" x14ac:dyDescent="0.2">
      <c r="B11" s="148"/>
      <c r="C11" s="148"/>
      <c r="D11" s="148"/>
      <c r="E11" s="148"/>
      <c r="F11" s="148"/>
      <c r="G11" s="97" t="s">
        <v>30</v>
      </c>
      <c r="I11" s="248"/>
      <c r="J11" s="232"/>
      <c r="K11" s="92"/>
    </row>
    <row r="12" spans="1:25" s="146" customFormat="1" ht="19.95" customHeight="1" x14ac:dyDescent="0.2">
      <c r="B12" s="1039" t="s">
        <v>195</v>
      </c>
      <c r="C12" s="1039" t="s">
        <v>131</v>
      </c>
      <c r="D12" s="1039" t="s">
        <v>264</v>
      </c>
      <c r="E12" s="1039" t="s">
        <v>384</v>
      </c>
      <c r="F12" s="1047" t="s">
        <v>29</v>
      </c>
      <c r="G12" s="1049" t="s">
        <v>26</v>
      </c>
      <c r="H12" s="1050"/>
      <c r="I12" s="1051" t="s">
        <v>28</v>
      </c>
      <c r="J12" s="1039" t="s">
        <v>262</v>
      </c>
      <c r="K12" s="1047" t="s">
        <v>82</v>
      </c>
      <c r="M12" s="1041" t="s">
        <v>145</v>
      </c>
      <c r="N12" s="1042"/>
      <c r="O12" s="1042"/>
      <c r="P12" s="1042"/>
      <c r="Q12" s="1042"/>
      <c r="R12" s="1042"/>
      <c r="S12" s="1042"/>
      <c r="T12" s="1042"/>
      <c r="U12" s="1042"/>
      <c r="V12" s="1042"/>
      <c r="W12" s="1042"/>
      <c r="X12" s="1042"/>
      <c r="Y12" s="1043"/>
    </row>
    <row r="13" spans="1:25" s="146" customFormat="1" ht="19.95" customHeight="1" x14ac:dyDescent="0.2">
      <c r="B13" s="1040"/>
      <c r="C13" s="1040"/>
      <c r="D13" s="1040"/>
      <c r="E13" s="1040"/>
      <c r="F13" s="1048"/>
      <c r="G13" s="98" t="s">
        <v>70</v>
      </c>
      <c r="H13" s="99" t="s">
        <v>71</v>
      </c>
      <c r="I13" s="1052"/>
      <c r="J13" s="1048"/>
      <c r="K13" s="1048"/>
      <c r="M13" s="1044"/>
      <c r="N13" s="1045"/>
      <c r="O13" s="1045"/>
      <c r="P13" s="1045"/>
      <c r="Q13" s="1045"/>
      <c r="R13" s="1045"/>
      <c r="S13" s="1045"/>
      <c r="T13" s="1045"/>
      <c r="U13" s="1045"/>
      <c r="V13" s="1045"/>
      <c r="W13" s="1045"/>
      <c r="X13" s="1045"/>
      <c r="Y13" s="1046"/>
    </row>
    <row r="14" spans="1:25" s="92" customFormat="1" ht="40.049999999999997" customHeight="1" x14ac:dyDescent="0.2">
      <c r="A14" s="100"/>
      <c r="B14" s="192">
        <v>1</v>
      </c>
      <c r="C14" s="281" t="str">
        <f>IF(D14&lt;&gt;"",'補助事業概要説明書(別添１)１～２'!$E$14,"")</f>
        <v/>
      </c>
      <c r="D14" s="162"/>
      <c r="E14" s="162"/>
      <c r="F14" s="233"/>
      <c r="G14" s="234"/>
      <c r="H14" s="101"/>
      <c r="I14" s="489"/>
      <c r="J14" s="235"/>
      <c r="K14" s="233"/>
      <c r="L14" s="459">
        <f>IF(COUNTIF(D14,"*未定*")=1,1,COUNTIF(D$13:D14,D14))</f>
        <v>0</v>
      </c>
      <c r="M14" s="431" t="s">
        <v>433</v>
      </c>
      <c r="N14" s="432"/>
      <c r="O14" s="432"/>
      <c r="P14" s="432"/>
      <c r="Q14" s="432"/>
      <c r="R14" s="432"/>
      <c r="S14" s="432"/>
      <c r="T14" s="432"/>
      <c r="U14" s="432"/>
      <c r="V14" s="432"/>
      <c r="W14" s="432"/>
      <c r="X14" s="432"/>
      <c r="Y14" s="433"/>
    </row>
    <row r="15" spans="1:25" s="92" customFormat="1" ht="40.049999999999997" customHeight="1" x14ac:dyDescent="0.2">
      <c r="A15" s="102"/>
      <c r="B15" s="192">
        <v>2</v>
      </c>
      <c r="C15" s="281" t="str">
        <f>IF(D15&lt;&gt;"",'補助事業概要説明書(別添１)１～２'!$E$14,"")</f>
        <v/>
      </c>
      <c r="D15" s="162"/>
      <c r="E15" s="162"/>
      <c r="F15" s="233"/>
      <c r="G15" s="234"/>
      <c r="H15" s="101"/>
      <c r="I15" s="489"/>
      <c r="J15" s="235"/>
      <c r="K15" s="233"/>
      <c r="L15" s="459">
        <f>IF(COUNTIF(D15,"*未定*")=1,1,COUNTIF(D$13:D15,D15))</f>
        <v>0</v>
      </c>
      <c r="M15" s="431"/>
      <c r="N15" s="432"/>
      <c r="O15" s="432"/>
      <c r="P15" s="432"/>
      <c r="Q15" s="432"/>
      <c r="R15" s="432"/>
      <c r="S15" s="432"/>
      <c r="T15" s="432"/>
      <c r="U15" s="432"/>
      <c r="V15" s="432"/>
      <c r="W15" s="432"/>
      <c r="X15" s="432"/>
      <c r="Y15" s="433"/>
    </row>
    <row r="16" spans="1:25" s="92" customFormat="1" ht="40.049999999999997" customHeight="1" x14ac:dyDescent="0.2">
      <c r="A16" s="102"/>
      <c r="B16" s="192">
        <v>3</v>
      </c>
      <c r="C16" s="281" t="str">
        <f>IF(D16&lt;&gt;"",'補助事業概要説明書(別添１)１～２'!$E$14,"")</f>
        <v/>
      </c>
      <c r="D16" s="162"/>
      <c r="E16" s="162"/>
      <c r="F16" s="233"/>
      <c r="G16" s="234"/>
      <c r="H16" s="101"/>
      <c r="I16" s="489"/>
      <c r="J16" s="235"/>
      <c r="K16" s="233"/>
      <c r="L16" s="459">
        <f>IF(COUNTIF(D16,"*未定*")=1,1,COUNTIF(D$13:D16,D16))</f>
        <v>0</v>
      </c>
      <c r="M16" s="431"/>
      <c r="N16" s="432"/>
      <c r="O16" s="432"/>
      <c r="P16" s="432"/>
      <c r="Q16" s="432"/>
      <c r="R16" s="432"/>
      <c r="S16" s="432"/>
      <c r="T16" s="432"/>
      <c r="U16" s="432"/>
      <c r="V16" s="432"/>
      <c r="W16" s="432"/>
      <c r="X16" s="432"/>
      <c r="Y16" s="433"/>
    </row>
    <row r="17" spans="1:25" s="92" customFormat="1" ht="40.049999999999997" customHeight="1" x14ac:dyDescent="0.2">
      <c r="A17" s="102"/>
      <c r="B17" s="192">
        <v>4</v>
      </c>
      <c r="C17" s="281" t="str">
        <f>IF(D17&lt;&gt;"",'補助事業概要説明書(別添１)１～２'!$E$14,"")</f>
        <v/>
      </c>
      <c r="D17" s="162"/>
      <c r="E17" s="162"/>
      <c r="F17" s="233"/>
      <c r="G17" s="234"/>
      <c r="H17" s="101"/>
      <c r="I17" s="489"/>
      <c r="J17" s="235"/>
      <c r="K17" s="233"/>
      <c r="L17" s="459">
        <f>IF(COUNTIF(D17,"*未定*")=1,1,COUNTIF(D$13:D17,D17))</f>
        <v>0</v>
      </c>
      <c r="M17" s="431"/>
      <c r="N17" s="432"/>
      <c r="O17" s="432"/>
      <c r="P17" s="432"/>
      <c r="Q17" s="432"/>
      <c r="R17" s="432"/>
      <c r="S17" s="432"/>
      <c r="T17" s="432"/>
      <c r="U17" s="193"/>
      <c r="V17" s="194"/>
      <c r="W17" s="432"/>
      <c r="X17" s="432"/>
      <c r="Y17" s="433"/>
    </row>
    <row r="18" spans="1:25" s="92" customFormat="1" ht="40.049999999999997" customHeight="1" x14ac:dyDescent="0.2">
      <c r="A18" s="102"/>
      <c r="B18" s="192">
        <v>5</v>
      </c>
      <c r="C18" s="281" t="str">
        <f>IF(D18&lt;&gt;"",'補助事業概要説明書(別添１)１～２'!$E$14,"")</f>
        <v/>
      </c>
      <c r="D18" s="162"/>
      <c r="E18" s="162"/>
      <c r="F18" s="233"/>
      <c r="G18" s="234"/>
      <c r="H18" s="101"/>
      <c r="I18" s="489"/>
      <c r="J18" s="235"/>
      <c r="K18" s="233"/>
      <c r="L18" s="459">
        <f>IF(COUNTIF(D18,"*未定*")=1,1,COUNTIF(D$13:D18,D18))</f>
        <v>0</v>
      </c>
      <c r="M18" s="431"/>
      <c r="N18" s="432"/>
      <c r="O18" s="432"/>
      <c r="P18" s="432"/>
      <c r="Q18" s="432"/>
      <c r="R18" s="432"/>
      <c r="S18" s="432"/>
      <c r="T18" s="432"/>
      <c r="U18" s="432"/>
      <c r="V18" s="432"/>
      <c r="W18" s="432"/>
      <c r="X18" s="432"/>
      <c r="Y18" s="433"/>
    </row>
    <row r="19" spans="1:25" s="92" customFormat="1" ht="40.049999999999997" customHeight="1" x14ac:dyDescent="0.2">
      <c r="A19" s="102"/>
      <c r="B19" s="192">
        <v>6</v>
      </c>
      <c r="C19" s="281" t="str">
        <f>IF(D19&lt;&gt;"",'補助事業概要説明書(別添１)１～２'!$E$14,"")</f>
        <v/>
      </c>
      <c r="D19" s="162"/>
      <c r="E19" s="162"/>
      <c r="F19" s="233"/>
      <c r="G19" s="234"/>
      <c r="H19" s="101"/>
      <c r="I19" s="489"/>
      <c r="J19" s="235"/>
      <c r="K19" s="233"/>
      <c r="L19" s="459">
        <f>IF(COUNTIF(D19,"*未定*")=1,1,COUNTIF(D$13:D19,D19))</f>
        <v>0</v>
      </c>
      <c r="M19" s="431"/>
      <c r="N19" s="432"/>
      <c r="O19" s="432"/>
      <c r="P19" s="432"/>
      <c r="Q19" s="432"/>
      <c r="R19" s="432"/>
      <c r="S19" s="432"/>
      <c r="T19" s="432"/>
      <c r="U19" s="432"/>
      <c r="V19" s="432"/>
      <c r="W19" s="432"/>
      <c r="X19" s="432"/>
      <c r="Y19" s="433"/>
    </row>
    <row r="20" spans="1:25" s="92" customFormat="1" ht="40.049999999999997" customHeight="1" x14ac:dyDescent="0.2">
      <c r="A20" s="102"/>
      <c r="B20" s="192">
        <v>7</v>
      </c>
      <c r="C20" s="281" t="str">
        <f>IF(D20&lt;&gt;"",'補助事業概要説明書(別添１)１～２'!$E$14,"")</f>
        <v/>
      </c>
      <c r="D20" s="162"/>
      <c r="E20" s="162"/>
      <c r="F20" s="233"/>
      <c r="G20" s="234"/>
      <c r="H20" s="101"/>
      <c r="I20" s="489"/>
      <c r="J20" s="235"/>
      <c r="K20" s="233"/>
      <c r="L20" s="459">
        <f>IF(COUNTIF(D20,"*未定*")=1,1,COUNTIF(D$13:D20,D20))</f>
        <v>0</v>
      </c>
      <c r="M20" s="431"/>
      <c r="N20" s="432"/>
      <c r="O20" s="432"/>
      <c r="P20" s="432"/>
      <c r="Q20" s="432"/>
      <c r="R20" s="432"/>
      <c r="S20" s="432"/>
      <c r="T20" s="432"/>
      <c r="U20" s="432"/>
      <c r="V20" s="432"/>
      <c r="W20" s="432"/>
      <c r="X20" s="432"/>
      <c r="Y20" s="433"/>
    </row>
    <row r="21" spans="1:25" s="92" customFormat="1" ht="40.049999999999997" customHeight="1" x14ac:dyDescent="0.2">
      <c r="A21" s="102"/>
      <c r="B21" s="192">
        <v>8</v>
      </c>
      <c r="C21" s="281" t="str">
        <f>IF(D21&lt;&gt;"",'補助事業概要説明書(別添１)１～２'!$E$14,"")</f>
        <v/>
      </c>
      <c r="D21" s="162"/>
      <c r="E21" s="162"/>
      <c r="F21" s="233"/>
      <c r="G21" s="234"/>
      <c r="H21" s="101"/>
      <c r="I21" s="489"/>
      <c r="J21" s="235"/>
      <c r="K21" s="233"/>
      <c r="L21" s="459">
        <f>IF(COUNTIF(D21,"*未定*")=1,1,COUNTIF(D$13:D21,D21))</f>
        <v>0</v>
      </c>
      <c r="M21" s="431"/>
      <c r="N21" s="432"/>
      <c r="O21" s="432"/>
      <c r="P21" s="432"/>
      <c r="Q21" s="432"/>
      <c r="R21" s="432"/>
      <c r="S21" s="432"/>
      <c r="T21" s="432"/>
      <c r="U21" s="432"/>
      <c r="V21" s="432"/>
      <c r="W21" s="432"/>
      <c r="X21" s="432"/>
      <c r="Y21" s="433"/>
    </row>
    <row r="22" spans="1:25" s="92" customFormat="1" ht="40.049999999999997" customHeight="1" x14ac:dyDescent="0.2">
      <c r="A22" s="102"/>
      <c r="B22" s="192">
        <v>9</v>
      </c>
      <c r="C22" s="281" t="str">
        <f>IF(D22&lt;&gt;"",'補助事業概要説明書(別添１)１～２'!$E$14,"")</f>
        <v/>
      </c>
      <c r="D22" s="162"/>
      <c r="E22" s="162"/>
      <c r="F22" s="233"/>
      <c r="G22" s="234"/>
      <c r="H22" s="101"/>
      <c r="I22" s="489"/>
      <c r="J22" s="235"/>
      <c r="K22" s="233"/>
      <c r="L22" s="459">
        <f>IF(COUNTIF(D22,"*未定*")=1,1,COUNTIF(D$13:D22,D22))</f>
        <v>0</v>
      </c>
      <c r="M22" s="488" t="s">
        <v>436</v>
      </c>
      <c r="N22" s="560"/>
      <c r="O22" s="560"/>
      <c r="P22" s="560"/>
      <c r="Q22" s="560"/>
      <c r="R22" s="560"/>
      <c r="S22" s="560"/>
      <c r="T22" s="560"/>
      <c r="U22" s="560"/>
      <c r="V22" s="560"/>
      <c r="W22" s="560"/>
      <c r="X22" s="560"/>
      <c r="Y22" s="561"/>
    </row>
    <row r="23" spans="1:25" s="92" customFormat="1" ht="40.049999999999997" customHeight="1" x14ac:dyDescent="0.2">
      <c r="A23" s="102"/>
      <c r="B23" s="192">
        <v>10</v>
      </c>
      <c r="C23" s="281" t="str">
        <f>IF(D23&lt;&gt;"",'補助事業概要説明書(別添１)１～２'!$E$14,"")</f>
        <v/>
      </c>
      <c r="D23" s="162"/>
      <c r="E23" s="162"/>
      <c r="F23" s="233"/>
      <c r="G23" s="234"/>
      <c r="H23" s="101"/>
      <c r="I23" s="489"/>
      <c r="J23" s="235"/>
      <c r="K23" s="233"/>
      <c r="L23" s="459">
        <f>IF(COUNTIF(D23,"*未定*")=1,1,COUNTIF(D$13:D23,D23))</f>
        <v>0</v>
      </c>
      <c r="M23" s="1034" t="s">
        <v>437</v>
      </c>
      <c r="N23" s="1035"/>
      <c r="O23" s="1035"/>
      <c r="P23" s="1035"/>
      <c r="Q23" s="1035"/>
      <c r="R23" s="1035"/>
      <c r="S23" s="1035"/>
      <c r="T23" s="1035"/>
      <c r="U23" s="1035"/>
      <c r="V23" s="1035"/>
      <c r="W23" s="1035"/>
      <c r="X23" s="1035"/>
      <c r="Y23" s="1036"/>
    </row>
    <row r="24" spans="1:25" s="92" customFormat="1" ht="40.049999999999997" customHeight="1" x14ac:dyDescent="0.2">
      <c r="A24" s="102"/>
      <c r="B24" s="192">
        <v>11</v>
      </c>
      <c r="C24" s="281" t="str">
        <f>IF(D24&lt;&gt;"",'補助事業概要説明書(別添１)１～２'!$E$14,"")</f>
        <v/>
      </c>
      <c r="D24" s="162"/>
      <c r="E24" s="162"/>
      <c r="F24" s="233"/>
      <c r="G24" s="234"/>
      <c r="H24" s="101"/>
      <c r="I24" s="489"/>
      <c r="J24" s="235"/>
      <c r="K24" s="233"/>
      <c r="L24" s="459">
        <f>IF(COUNTIF(D24,"*未定*")=1,1,COUNTIF(D$13:D24,D24))</f>
        <v>0</v>
      </c>
      <c r="M24" s="1034"/>
      <c r="N24" s="1035"/>
      <c r="O24" s="1035"/>
      <c r="P24" s="1035"/>
      <c r="Q24" s="1035"/>
      <c r="R24" s="1035"/>
      <c r="S24" s="1035"/>
      <c r="T24" s="1035"/>
      <c r="U24" s="1035"/>
      <c r="V24" s="1035"/>
      <c r="W24" s="1035"/>
      <c r="X24" s="1035"/>
      <c r="Y24" s="1036"/>
    </row>
    <row r="25" spans="1:25" s="92" customFormat="1" ht="40.049999999999997" customHeight="1" x14ac:dyDescent="0.2">
      <c r="A25" s="102"/>
      <c r="B25" s="192">
        <v>12</v>
      </c>
      <c r="C25" s="281" t="str">
        <f>IF(D25&lt;&gt;"",'補助事業概要説明書(別添１)１～２'!$E$14,"")</f>
        <v/>
      </c>
      <c r="D25" s="162"/>
      <c r="E25" s="162"/>
      <c r="F25" s="233"/>
      <c r="G25" s="234"/>
      <c r="H25" s="101"/>
      <c r="I25" s="489"/>
      <c r="J25" s="235"/>
      <c r="K25" s="233"/>
      <c r="L25" s="459">
        <f>IF(COUNTIF(D25,"*未定*")=1,1,COUNTIF(D$13:D25,D25))</f>
        <v>0</v>
      </c>
      <c r="M25" s="562" t="s">
        <v>435</v>
      </c>
      <c r="N25" s="563"/>
      <c r="O25" s="563"/>
      <c r="P25" s="563"/>
      <c r="Q25" s="563"/>
      <c r="R25" s="563"/>
      <c r="S25" s="563"/>
      <c r="T25" s="563"/>
      <c r="U25" s="563"/>
      <c r="V25" s="563"/>
      <c r="W25" s="563"/>
      <c r="X25" s="563"/>
      <c r="Y25" s="564"/>
    </row>
    <row r="26" spans="1:25" s="92" customFormat="1" ht="40.049999999999997" customHeight="1" x14ac:dyDescent="0.2">
      <c r="A26" s="102"/>
      <c r="B26" s="192">
        <v>13</v>
      </c>
      <c r="C26" s="281" t="str">
        <f>IF(D26&lt;&gt;"",'補助事業概要説明書(別添１)１～２'!$E$14,"")</f>
        <v/>
      </c>
      <c r="D26" s="162"/>
      <c r="E26" s="162"/>
      <c r="F26" s="233"/>
      <c r="G26" s="234"/>
      <c r="H26" s="101"/>
      <c r="I26" s="489"/>
      <c r="J26" s="235"/>
      <c r="K26" s="233"/>
      <c r="L26" s="459">
        <f>IF(COUNTIF(D26,"*未定*")=1,1,COUNTIF(D$13:D26,D26))</f>
        <v>0</v>
      </c>
      <c r="M26" s="562" t="s">
        <v>434</v>
      </c>
      <c r="N26" s="560"/>
      <c r="O26" s="560"/>
      <c r="P26" s="560"/>
      <c r="Q26" s="560"/>
      <c r="R26" s="560"/>
      <c r="S26" s="560"/>
      <c r="T26" s="560"/>
      <c r="U26" s="560"/>
      <c r="V26" s="560"/>
      <c r="W26" s="560"/>
      <c r="X26" s="560"/>
      <c r="Y26" s="561"/>
    </row>
    <row r="27" spans="1:25" s="92" customFormat="1" ht="40.049999999999997" customHeight="1" x14ac:dyDescent="0.2">
      <c r="A27" s="102"/>
      <c r="B27" s="192">
        <v>14</v>
      </c>
      <c r="C27" s="281" t="str">
        <f>IF(D27&lt;&gt;"",'補助事業概要説明書(別添１)１～２'!$E$14,"")</f>
        <v/>
      </c>
      <c r="D27" s="162"/>
      <c r="E27" s="162"/>
      <c r="F27" s="233"/>
      <c r="G27" s="234"/>
      <c r="H27" s="101"/>
      <c r="I27" s="489"/>
      <c r="J27" s="235"/>
      <c r="K27" s="233"/>
      <c r="L27" s="459">
        <f>IF(COUNTIF(D27,"*未定*")=1,1,COUNTIF(D$13:D27,D27))</f>
        <v>0</v>
      </c>
      <c r="M27" s="502"/>
      <c r="N27" s="503"/>
      <c r="O27" s="503"/>
      <c r="P27" s="503"/>
      <c r="Q27" s="503"/>
      <c r="R27" s="503"/>
      <c r="S27" s="503"/>
      <c r="T27" s="503"/>
      <c r="U27" s="503"/>
      <c r="V27" s="503"/>
      <c r="W27" s="503"/>
      <c r="X27" s="503"/>
      <c r="Y27" s="504"/>
    </row>
    <row r="28" spans="1:25" s="92" customFormat="1" ht="40.049999999999997" customHeight="1" x14ac:dyDescent="0.2">
      <c r="A28" s="102"/>
      <c r="B28" s="192">
        <v>15</v>
      </c>
      <c r="C28" s="281" t="str">
        <f>IF(D28&lt;&gt;"",'補助事業概要説明書(別添１)１～２'!$E$14,"")</f>
        <v/>
      </c>
      <c r="D28" s="162"/>
      <c r="E28" s="162"/>
      <c r="F28" s="233"/>
      <c r="G28" s="234"/>
      <c r="H28" s="101"/>
      <c r="I28" s="489"/>
      <c r="J28" s="235"/>
      <c r="K28" s="233"/>
      <c r="L28" s="459">
        <f>IF(COUNTIF(D28,"*未定*")=1,1,COUNTIF(D$13:D28,D28))</f>
        <v>0</v>
      </c>
      <c r="M28" s="431"/>
      <c r="N28" s="195"/>
      <c r="O28" s="195"/>
      <c r="P28" s="195"/>
      <c r="Q28" s="195"/>
      <c r="R28" s="195"/>
      <c r="S28" s="195"/>
      <c r="T28" s="195"/>
      <c r="U28" s="195"/>
      <c r="V28" s="195"/>
      <c r="W28" s="195"/>
      <c r="X28" s="195"/>
      <c r="Y28" s="196"/>
    </row>
    <row r="29" spans="1:25" s="92" customFormat="1" ht="40.049999999999997" customHeight="1" x14ac:dyDescent="0.2">
      <c r="A29" s="102"/>
      <c r="B29" s="192">
        <v>16</v>
      </c>
      <c r="C29" s="281" t="str">
        <f>IF(D29&lt;&gt;"",'補助事業概要説明書(別添１)１～２'!$E$14,"")</f>
        <v/>
      </c>
      <c r="D29" s="162"/>
      <c r="E29" s="162"/>
      <c r="F29" s="233"/>
      <c r="G29" s="234"/>
      <c r="H29" s="101"/>
      <c r="I29" s="489"/>
      <c r="J29" s="235"/>
      <c r="K29" s="233"/>
      <c r="L29" s="459">
        <f>IF(COUNTIF(D29,"*未定*")=1,1,COUNTIF(D$13:D29,D29))</f>
        <v>0</v>
      </c>
      <c r="M29" s="505"/>
      <c r="N29" s="506"/>
      <c r="O29" s="506"/>
      <c r="P29" s="506"/>
      <c r="Q29" s="506"/>
      <c r="R29" s="506"/>
      <c r="S29" s="506"/>
      <c r="T29" s="506"/>
      <c r="U29" s="506"/>
      <c r="V29" s="506"/>
      <c r="W29" s="506"/>
      <c r="X29" s="506"/>
      <c r="Y29" s="507"/>
    </row>
    <row r="30" spans="1:25" s="92" customFormat="1" ht="40.049999999999997" customHeight="1" x14ac:dyDescent="0.2">
      <c r="A30" s="102"/>
      <c r="B30" s="192">
        <v>17</v>
      </c>
      <c r="C30" s="281" t="str">
        <f>IF(D30&lt;&gt;"",'補助事業概要説明書(別添１)１～２'!$E$14,"")</f>
        <v/>
      </c>
      <c r="D30" s="162"/>
      <c r="E30" s="162"/>
      <c r="F30" s="233"/>
      <c r="G30" s="234"/>
      <c r="H30" s="101"/>
      <c r="I30" s="489"/>
      <c r="J30" s="235"/>
      <c r="K30" s="233"/>
      <c r="L30" s="459">
        <f>IF(COUNTIF(D30,"*未定*")=1,1,COUNTIF(D$13:D30,D30))</f>
        <v>0</v>
      </c>
      <c r="M30" s="186"/>
      <c r="N30" s="190"/>
      <c r="O30" s="190"/>
      <c r="P30" s="190"/>
      <c r="Q30" s="190"/>
      <c r="R30" s="190"/>
      <c r="S30" s="190"/>
      <c r="T30" s="190"/>
      <c r="U30" s="190"/>
      <c r="V30" s="190"/>
      <c r="W30" s="190"/>
      <c r="X30" s="190"/>
      <c r="Y30" s="191"/>
    </row>
    <row r="31" spans="1:25" s="92" customFormat="1" ht="40.049999999999997" customHeight="1" x14ac:dyDescent="0.2">
      <c r="A31" s="102"/>
      <c r="B31" s="192">
        <v>18</v>
      </c>
      <c r="C31" s="281" t="str">
        <f>IF(D31&lt;&gt;"",'補助事業概要説明書(別添１)１～２'!$E$14,"")</f>
        <v/>
      </c>
      <c r="D31" s="162"/>
      <c r="E31" s="162"/>
      <c r="F31" s="233"/>
      <c r="G31" s="234"/>
      <c r="H31" s="101"/>
      <c r="I31" s="489"/>
      <c r="J31" s="235"/>
      <c r="K31" s="233"/>
      <c r="L31" s="459">
        <f>IF(COUNTIF(D31,"*未定*")=1,1,COUNTIF(D$13:D31,D31))</f>
        <v>0</v>
      </c>
      <c r="M31" s="186"/>
      <c r="N31" s="190"/>
      <c r="O31" s="190"/>
      <c r="P31" s="190"/>
      <c r="Q31" s="190"/>
      <c r="R31" s="190"/>
      <c r="S31" s="190"/>
      <c r="T31" s="190"/>
      <c r="U31" s="190"/>
      <c r="V31" s="190"/>
      <c r="W31" s="190"/>
      <c r="X31" s="190"/>
      <c r="Y31" s="191"/>
    </row>
    <row r="32" spans="1:25" s="92" customFormat="1" ht="40.049999999999997" customHeight="1" x14ac:dyDescent="0.2">
      <c r="A32" s="102"/>
      <c r="B32" s="192">
        <v>19</v>
      </c>
      <c r="C32" s="281" t="str">
        <f>IF(D32&lt;&gt;"",'補助事業概要説明書(別添１)１～２'!$E$14,"")</f>
        <v/>
      </c>
      <c r="D32" s="162"/>
      <c r="E32" s="162"/>
      <c r="F32" s="233"/>
      <c r="G32" s="234"/>
      <c r="H32" s="101"/>
      <c r="I32" s="489"/>
      <c r="J32" s="235"/>
      <c r="K32" s="233"/>
      <c r="L32" s="459">
        <f>IF(COUNTIF(D32,"*未定*")=1,1,COUNTIF(D$13:D32,D32))</f>
        <v>0</v>
      </c>
      <c r="M32" s="186"/>
      <c r="N32" s="190"/>
      <c r="O32" s="190"/>
      <c r="P32" s="190"/>
      <c r="Q32" s="190"/>
      <c r="R32" s="190"/>
      <c r="S32" s="190"/>
      <c r="T32" s="190"/>
      <c r="U32" s="190"/>
      <c r="V32" s="190"/>
      <c r="W32" s="190"/>
      <c r="X32" s="190"/>
      <c r="Y32" s="191"/>
    </row>
    <row r="33" spans="1:25" s="92" customFormat="1" ht="40.049999999999997" customHeight="1" x14ac:dyDescent="0.2">
      <c r="A33" s="102"/>
      <c r="B33" s="192">
        <v>20</v>
      </c>
      <c r="C33" s="281" t="str">
        <f>IF(D33&lt;&gt;"",'補助事業概要説明書(別添１)１～２'!$E$14,"")</f>
        <v/>
      </c>
      <c r="D33" s="162"/>
      <c r="E33" s="162"/>
      <c r="F33" s="233"/>
      <c r="G33" s="234"/>
      <c r="H33" s="101"/>
      <c r="I33" s="489"/>
      <c r="J33" s="235"/>
      <c r="K33" s="233"/>
      <c r="L33" s="459">
        <f>IF(COUNTIF(D33,"*未定*")=1,1,COUNTIF(D$13:D33,D33))</f>
        <v>0</v>
      </c>
      <c r="M33" s="186"/>
      <c r="N33" s="190"/>
      <c r="O33" s="190"/>
      <c r="P33" s="190"/>
      <c r="Q33" s="190"/>
      <c r="R33" s="190"/>
      <c r="S33" s="190"/>
      <c r="T33" s="190"/>
      <c r="U33" s="190"/>
      <c r="V33" s="190"/>
      <c r="W33" s="190"/>
      <c r="X33" s="190"/>
      <c r="Y33" s="191"/>
    </row>
    <row r="34" spans="1:25" s="92" customFormat="1" ht="40.049999999999997" customHeight="1" x14ac:dyDescent="0.2">
      <c r="A34" s="102"/>
      <c r="B34" s="192">
        <v>21</v>
      </c>
      <c r="C34" s="281" t="str">
        <f>IF(D34&lt;&gt;"",'補助事業概要説明書(別添１)１～２'!$E$14,"")</f>
        <v/>
      </c>
      <c r="D34" s="162"/>
      <c r="E34" s="162"/>
      <c r="F34" s="233"/>
      <c r="G34" s="234"/>
      <c r="H34" s="101"/>
      <c r="I34" s="489"/>
      <c r="J34" s="235"/>
      <c r="K34" s="233"/>
      <c r="L34" s="459">
        <f>IF(COUNTIF(D34,"*未定*")=1,1,COUNTIF(D$13:D34,D34))</f>
        <v>0</v>
      </c>
      <c r="M34" s="186"/>
      <c r="N34" s="190"/>
      <c r="O34" s="190"/>
      <c r="P34" s="190"/>
      <c r="Q34" s="190"/>
      <c r="R34" s="190"/>
      <c r="S34" s="190"/>
      <c r="T34" s="190"/>
      <c r="U34" s="190"/>
      <c r="V34" s="190"/>
      <c r="W34" s="190"/>
      <c r="X34" s="190"/>
      <c r="Y34" s="191"/>
    </row>
    <row r="35" spans="1:25" s="92" customFormat="1" ht="40.049999999999997" customHeight="1" x14ac:dyDescent="0.2">
      <c r="A35" s="102"/>
      <c r="B35" s="192">
        <v>22</v>
      </c>
      <c r="C35" s="281" t="str">
        <f>IF(D35&lt;&gt;"",'補助事業概要説明書(別添１)１～２'!$E$14,"")</f>
        <v/>
      </c>
      <c r="D35" s="162"/>
      <c r="E35" s="162"/>
      <c r="F35" s="233"/>
      <c r="G35" s="234"/>
      <c r="H35" s="101"/>
      <c r="I35" s="489"/>
      <c r="J35" s="235"/>
      <c r="K35" s="233"/>
      <c r="L35" s="459">
        <f>IF(COUNTIF(D35,"*未定*")=1,1,COUNTIF(D$13:D35,D35))</f>
        <v>0</v>
      </c>
      <c r="M35" s="562" t="s">
        <v>447</v>
      </c>
      <c r="N35" s="190"/>
      <c r="O35" s="190"/>
      <c r="P35" s="190"/>
      <c r="Q35" s="190"/>
      <c r="R35" s="190"/>
      <c r="S35" s="190"/>
      <c r="T35" s="190"/>
      <c r="U35" s="190"/>
      <c r="V35" s="190"/>
      <c r="W35" s="190"/>
      <c r="X35" s="190"/>
      <c r="Y35" s="191"/>
    </row>
    <row r="36" spans="1:25" s="92" customFormat="1" ht="40.049999999999997" customHeight="1" x14ac:dyDescent="0.2">
      <c r="A36" s="102"/>
      <c r="B36" s="192">
        <v>23</v>
      </c>
      <c r="C36" s="281" t="str">
        <f>IF(D36&lt;&gt;"",'補助事業概要説明書(別添１)１～２'!$E$14,"")</f>
        <v/>
      </c>
      <c r="D36" s="162"/>
      <c r="E36" s="162"/>
      <c r="F36" s="233"/>
      <c r="G36" s="234"/>
      <c r="H36" s="101"/>
      <c r="I36" s="489"/>
      <c r="J36" s="235"/>
      <c r="K36" s="233"/>
      <c r="L36" s="459">
        <f>IF(COUNTIF(D36,"*未定*")=1,1,COUNTIF(D$13:D36,D36))</f>
        <v>0</v>
      </c>
      <c r="M36" s="562" t="s">
        <v>376</v>
      </c>
      <c r="N36" s="190"/>
      <c r="O36" s="190"/>
      <c r="P36" s="190"/>
      <c r="Q36" s="190"/>
      <c r="R36" s="190"/>
      <c r="S36" s="190"/>
      <c r="T36" s="190"/>
      <c r="U36" s="190"/>
      <c r="V36" s="190"/>
      <c r="W36" s="190"/>
      <c r="X36" s="190"/>
      <c r="Y36" s="191"/>
    </row>
    <row r="37" spans="1:25" s="92" customFormat="1" ht="40.049999999999997" customHeight="1" x14ac:dyDescent="0.2">
      <c r="A37" s="102"/>
      <c r="B37" s="192">
        <v>24</v>
      </c>
      <c r="C37" s="281" t="str">
        <f>IF(D37&lt;&gt;"",'補助事業概要説明書(別添１)１～２'!$E$14,"")</f>
        <v/>
      </c>
      <c r="D37" s="162"/>
      <c r="E37" s="162"/>
      <c r="F37" s="233"/>
      <c r="G37" s="234"/>
      <c r="H37" s="101"/>
      <c r="I37" s="489"/>
      <c r="J37" s="235"/>
      <c r="K37" s="233"/>
      <c r="L37" s="459">
        <f>IF(COUNTIF(D37,"*未定*")=1,1,COUNTIF(D$13:D37,D37))</f>
        <v>0</v>
      </c>
      <c r="M37" s="186"/>
      <c r="N37" s="190"/>
      <c r="O37" s="190"/>
      <c r="P37" s="190"/>
      <c r="Q37" s="190"/>
      <c r="R37" s="190"/>
      <c r="S37" s="190"/>
      <c r="T37" s="190"/>
      <c r="U37" s="190"/>
      <c r="V37" s="190"/>
      <c r="W37" s="190"/>
      <c r="X37" s="190"/>
      <c r="Y37" s="191"/>
    </row>
    <row r="38" spans="1:25" s="92" customFormat="1" ht="40.049999999999997" customHeight="1" x14ac:dyDescent="0.2">
      <c r="A38" s="102"/>
      <c r="B38" s="192">
        <v>25</v>
      </c>
      <c r="C38" s="281" t="str">
        <f>IF(D38&lt;&gt;"",'補助事業概要説明書(別添１)１～２'!$E$14,"")</f>
        <v/>
      </c>
      <c r="D38" s="162"/>
      <c r="E38" s="162"/>
      <c r="F38" s="233"/>
      <c r="G38" s="234"/>
      <c r="H38" s="101"/>
      <c r="I38" s="489"/>
      <c r="J38" s="235"/>
      <c r="K38" s="233"/>
      <c r="L38" s="459">
        <f>IF(COUNTIF(D38,"*未定*")=1,1,COUNTIF(D$13:D38,D38))</f>
        <v>0</v>
      </c>
      <c r="M38" s="186"/>
      <c r="N38" s="190"/>
      <c r="O38" s="190"/>
      <c r="P38" s="190"/>
      <c r="Q38" s="190"/>
      <c r="R38" s="190"/>
      <c r="S38" s="190"/>
      <c r="T38" s="190"/>
      <c r="U38" s="190"/>
      <c r="V38" s="190"/>
      <c r="W38" s="190"/>
      <c r="X38" s="190"/>
      <c r="Y38" s="191"/>
    </row>
    <row r="39" spans="1:25" s="92" customFormat="1" ht="40.049999999999997" customHeight="1" x14ac:dyDescent="0.2">
      <c r="A39" s="102"/>
      <c r="B39" s="192">
        <v>26</v>
      </c>
      <c r="C39" s="281" t="str">
        <f>IF(D39&lt;&gt;"",'補助事業概要説明書(別添１)１～２'!$E$14,"")</f>
        <v/>
      </c>
      <c r="D39" s="162"/>
      <c r="E39" s="162"/>
      <c r="F39" s="233"/>
      <c r="G39" s="234"/>
      <c r="H39" s="101"/>
      <c r="I39" s="489"/>
      <c r="J39" s="235"/>
      <c r="K39" s="233"/>
      <c r="L39" s="459">
        <f>IF(COUNTIF(D39,"*未定*")=1,1,COUNTIF(D$13:D39,D39))</f>
        <v>0</v>
      </c>
      <c r="M39" s="186"/>
      <c r="N39" s="190"/>
      <c r="O39" s="190"/>
      <c r="P39" s="190"/>
      <c r="Q39" s="190"/>
      <c r="R39" s="190"/>
      <c r="S39" s="190"/>
      <c r="T39" s="190"/>
      <c r="U39" s="190"/>
      <c r="V39" s="190"/>
      <c r="W39" s="190"/>
      <c r="X39" s="190"/>
      <c r="Y39" s="191"/>
    </row>
    <row r="40" spans="1:25" s="92" customFormat="1" ht="40.049999999999997" customHeight="1" x14ac:dyDescent="0.2">
      <c r="A40" s="102"/>
      <c r="B40" s="192">
        <v>27</v>
      </c>
      <c r="C40" s="281" t="str">
        <f>IF(D40&lt;&gt;"",'補助事業概要説明書(別添１)１～２'!$E$14,"")</f>
        <v/>
      </c>
      <c r="D40" s="162"/>
      <c r="E40" s="162"/>
      <c r="F40" s="233"/>
      <c r="G40" s="234"/>
      <c r="H40" s="101"/>
      <c r="I40" s="489"/>
      <c r="J40" s="235"/>
      <c r="K40" s="233"/>
      <c r="L40" s="459">
        <f>IF(COUNTIF(D40,"*未定*")=1,1,COUNTIF(D$13:D40,D40))</f>
        <v>0</v>
      </c>
      <c r="M40" s="186"/>
      <c r="N40" s="190"/>
      <c r="O40" s="190"/>
      <c r="P40" s="190"/>
      <c r="Q40" s="190"/>
      <c r="R40" s="190"/>
      <c r="S40" s="190"/>
      <c r="T40" s="190"/>
      <c r="U40" s="190"/>
      <c r="V40" s="190"/>
      <c r="W40" s="190"/>
      <c r="X40" s="190"/>
      <c r="Y40" s="191"/>
    </row>
    <row r="41" spans="1:25" s="92" customFormat="1" ht="40.049999999999997" customHeight="1" x14ac:dyDescent="0.2">
      <c r="A41" s="102"/>
      <c r="B41" s="192">
        <v>28</v>
      </c>
      <c r="C41" s="281" t="str">
        <f>IF(D41&lt;&gt;"",'補助事業概要説明書(別添１)１～２'!$E$14,"")</f>
        <v/>
      </c>
      <c r="D41" s="162"/>
      <c r="E41" s="162"/>
      <c r="F41" s="233"/>
      <c r="G41" s="234"/>
      <c r="H41" s="101"/>
      <c r="I41" s="489"/>
      <c r="J41" s="235"/>
      <c r="K41" s="233"/>
      <c r="L41" s="459">
        <f>IF(COUNTIF(D41,"*未定*")=1,1,COUNTIF(D$13:D41,D41))</f>
        <v>0</v>
      </c>
      <c r="M41" s="186"/>
      <c r="N41" s="190"/>
      <c r="O41" s="190"/>
      <c r="P41" s="190"/>
      <c r="Q41" s="190"/>
      <c r="R41" s="190"/>
      <c r="S41" s="190"/>
      <c r="T41" s="190"/>
      <c r="U41" s="190"/>
      <c r="V41" s="190"/>
      <c r="W41" s="190"/>
      <c r="X41" s="190"/>
      <c r="Y41" s="191"/>
    </row>
    <row r="42" spans="1:25" s="92" customFormat="1" ht="40.049999999999997" customHeight="1" x14ac:dyDescent="0.2">
      <c r="A42" s="102"/>
      <c r="B42" s="192">
        <v>29</v>
      </c>
      <c r="C42" s="281" t="str">
        <f>IF(D42&lt;&gt;"",'補助事業概要説明書(別添１)１～２'!$E$14,"")</f>
        <v/>
      </c>
      <c r="D42" s="162"/>
      <c r="E42" s="162"/>
      <c r="F42" s="233"/>
      <c r="G42" s="234"/>
      <c r="H42" s="101"/>
      <c r="I42" s="489"/>
      <c r="J42" s="235"/>
      <c r="K42" s="233"/>
      <c r="L42" s="459">
        <f>IF(COUNTIF(D42,"*未定*")=1,1,COUNTIF(D$13:D42,D42))</f>
        <v>0</v>
      </c>
      <c r="M42" s="431"/>
      <c r="N42" s="190"/>
      <c r="O42" s="190"/>
      <c r="P42" s="190"/>
      <c r="Q42" s="190"/>
      <c r="R42" s="190"/>
      <c r="S42" s="190"/>
      <c r="T42" s="190"/>
      <c r="U42" s="190"/>
      <c r="V42" s="190"/>
      <c r="W42" s="190"/>
      <c r="X42" s="190"/>
      <c r="Y42" s="191"/>
    </row>
    <row r="43" spans="1:25" s="92" customFormat="1" ht="40.049999999999997" customHeight="1" x14ac:dyDescent="0.2">
      <c r="A43" s="102"/>
      <c r="B43" s="283">
        <v>30</v>
      </c>
      <c r="C43" s="568" t="str">
        <f>IF(D43&lt;&gt;"",'補助事業概要説明書(別添１)１～２'!$E$14,"")</f>
        <v/>
      </c>
      <c r="D43" s="284"/>
      <c r="E43" s="284"/>
      <c r="F43" s="285"/>
      <c r="G43" s="286"/>
      <c r="H43" s="287"/>
      <c r="I43" s="569"/>
      <c r="J43" s="567"/>
      <c r="K43" s="285"/>
      <c r="L43" s="459">
        <f>IF(COUNTIF(D43,"*未定*")=1,1,COUNTIF(D$13:D43,D43))</f>
        <v>0</v>
      </c>
      <c r="M43" s="447"/>
      <c r="N43" s="197"/>
      <c r="O43" s="197"/>
      <c r="P43" s="197"/>
      <c r="Q43" s="197"/>
      <c r="R43" s="197"/>
      <c r="S43" s="197"/>
      <c r="T43" s="197"/>
      <c r="U43" s="197"/>
      <c r="V43" s="197"/>
      <c r="W43" s="197"/>
      <c r="X43" s="197"/>
      <c r="Y43" s="198"/>
    </row>
    <row r="44" spans="1:25" s="146" customFormat="1" ht="6" customHeight="1" x14ac:dyDescent="0.2">
      <c r="B44" s="149"/>
      <c r="C44" s="149"/>
      <c r="D44" s="149"/>
      <c r="E44" s="149"/>
      <c r="F44" s="149"/>
      <c r="G44" s="149"/>
      <c r="H44" s="149"/>
      <c r="I44" s="249"/>
      <c r="J44" s="149"/>
      <c r="K44" s="222"/>
      <c r="M44" s="115"/>
      <c r="N44" s="115"/>
      <c r="O44" s="115"/>
      <c r="P44" s="115"/>
      <c r="Q44" s="115"/>
      <c r="R44" s="115"/>
      <c r="S44" s="115"/>
      <c r="T44" s="115"/>
      <c r="U44" s="115"/>
      <c r="V44" s="115"/>
      <c r="W44" s="115"/>
      <c r="X44" s="115"/>
      <c r="Y44" s="115"/>
    </row>
    <row r="45" spans="1:25" s="146" customFormat="1" ht="15.75" customHeight="1" x14ac:dyDescent="0.2">
      <c r="I45" s="247"/>
      <c r="K45" s="92"/>
      <c r="M45" s="115"/>
      <c r="N45" s="115"/>
      <c r="O45" s="115"/>
      <c r="P45" s="115"/>
      <c r="Q45" s="115"/>
      <c r="R45" s="115"/>
      <c r="S45" s="115"/>
      <c r="T45" s="115"/>
      <c r="U45" s="115"/>
      <c r="V45" s="115"/>
      <c r="W45" s="115"/>
      <c r="X45" s="115"/>
      <c r="Y45" s="115"/>
    </row>
    <row r="46" spans="1:25" s="146" customFormat="1" ht="15.75" customHeight="1" x14ac:dyDescent="0.2">
      <c r="I46" s="247"/>
      <c r="K46" s="92"/>
      <c r="M46" s="115"/>
      <c r="N46" s="115"/>
      <c r="O46" s="115"/>
      <c r="P46" s="115"/>
      <c r="Q46" s="115"/>
      <c r="R46" s="115"/>
      <c r="S46" s="115"/>
      <c r="T46" s="115"/>
      <c r="U46" s="115"/>
      <c r="V46" s="115"/>
      <c r="W46" s="115"/>
      <c r="X46" s="115"/>
      <c r="Y46" s="115"/>
    </row>
    <row r="47" spans="1:25" s="146" customFormat="1" ht="15.75" customHeight="1" x14ac:dyDescent="0.2">
      <c r="I47" s="247"/>
      <c r="K47" s="92"/>
      <c r="M47" s="115"/>
      <c r="N47" s="115"/>
      <c r="O47" s="115"/>
      <c r="P47" s="115"/>
      <c r="Q47" s="115"/>
      <c r="R47" s="115"/>
      <c r="S47" s="115"/>
      <c r="T47" s="115"/>
      <c r="U47" s="115"/>
      <c r="V47" s="115"/>
      <c r="W47" s="115"/>
      <c r="X47" s="115"/>
      <c r="Y47" s="115"/>
    </row>
    <row r="48" spans="1:25" s="146" customFormat="1" ht="15.75" customHeight="1" x14ac:dyDescent="0.2">
      <c r="I48" s="247"/>
      <c r="K48" s="92"/>
      <c r="M48" s="115"/>
      <c r="N48" s="115"/>
      <c r="O48" s="115"/>
      <c r="P48" s="115"/>
      <c r="Q48" s="115"/>
      <c r="R48" s="115"/>
      <c r="S48" s="115"/>
      <c r="T48" s="115"/>
      <c r="U48" s="115"/>
      <c r="V48" s="115"/>
      <c r="W48" s="115"/>
      <c r="X48" s="115"/>
      <c r="Y48" s="115"/>
    </row>
  </sheetData>
  <sheetProtection algorithmName="SHA-512" hashValue="CATrJWfNrTXkQX85CatJ56sXktvUe2YOpZyVc2SyIcWOzxamj44TACgUh0TQWlloj7SPjK2rxol7x8DVm4cB+Q==" saltValue="eH7ML94MUf7Gz2GkeQtKkw==" spinCount="100000" sheet="1" insertColumns="0" insertRows="0" deleteColumns="0" deleteRows="0"/>
  <mergeCells count="24">
    <mergeCell ref="M23:Y24"/>
    <mergeCell ref="B6:C6"/>
    <mergeCell ref="D12:D13"/>
    <mergeCell ref="M12:Y13"/>
    <mergeCell ref="B12:B13"/>
    <mergeCell ref="C12:C13"/>
    <mergeCell ref="F12:F13"/>
    <mergeCell ref="G12:H12"/>
    <mergeCell ref="I12:I13"/>
    <mergeCell ref="J12:J13"/>
    <mergeCell ref="K12:K13"/>
    <mergeCell ref="B8:C10"/>
    <mergeCell ref="E12:E13"/>
    <mergeCell ref="D8:G8"/>
    <mergeCell ref="D9:G9"/>
    <mergeCell ref="D10:G10"/>
    <mergeCell ref="I8:J8"/>
    <mergeCell ref="I10:J10"/>
    <mergeCell ref="D6:G6"/>
    <mergeCell ref="M6:Y6"/>
    <mergeCell ref="I6:J7"/>
    <mergeCell ref="K6:K7"/>
    <mergeCell ref="M7:Y10"/>
    <mergeCell ref="I9:J9"/>
  </mergeCells>
  <phoneticPr fontId="1"/>
  <conditionalFormatting sqref="D14:K43">
    <cfRule type="containsBlanks" dxfId="25" priority="11">
      <formula>LEN(TRIM(D14))=0</formula>
    </cfRule>
  </conditionalFormatting>
  <conditionalFormatting sqref="D6">
    <cfRule type="cellIs" dxfId="24" priority="9" operator="equal">
      <formula>0</formula>
    </cfRule>
  </conditionalFormatting>
  <conditionalFormatting sqref="D9:D10">
    <cfRule type="cellIs" dxfId="23" priority="4" operator="equal">
      <formula>0</formula>
    </cfRule>
  </conditionalFormatting>
  <conditionalFormatting sqref="C14:C43">
    <cfRule type="containsBlanks" dxfId="22" priority="5">
      <formula>LEN(TRIM(C14))=0</formula>
    </cfRule>
  </conditionalFormatting>
  <conditionalFormatting sqref="D8">
    <cfRule type="cellIs" dxfId="21" priority="3" operator="equal">
      <formula>0</formula>
    </cfRule>
  </conditionalFormatting>
  <conditionalFormatting sqref="K6:K9">
    <cfRule type="cellIs" dxfId="20" priority="2" operator="equal">
      <formula>0</formula>
    </cfRule>
  </conditionalFormatting>
  <conditionalFormatting sqref="K10">
    <cfRule type="cellIs" dxfId="19" priority="1" operator="equal">
      <formula>"-"</formula>
    </cfRule>
  </conditionalFormatting>
  <dataValidations count="2">
    <dataValidation type="list" allowBlank="1" showInputMessage="1" showErrorMessage="1" sqref="I14:I43" xr:uid="{938FD8F1-D8EE-4776-AA9D-098E1F8C96F8}">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formula1>
    </dataValidation>
    <dataValidation type="list" allowBlank="1" showInputMessage="1" showErrorMessage="1" promptTitle="下記から記号選択" prompt="◎：支援の実施について、同意が取れている_x000a_○：本事業の説明を行い、今後実施の意向を確認する_x000a_△：本事業について、今後説明する予定" sqref="J14:J43" xr:uid="{0474502B-F622-4ECE-81C1-DBA422A67057}">
      <formula1>"◎,○,△"</formula1>
    </dataValidation>
  </dataValidations>
  <pageMargins left="0.74803149606299213" right="0.15748031496062992" top="0.55118110236220474" bottom="0.43307086614173229" header="0.31496062992125984" footer="0.15748031496062992"/>
  <pageSetup paperSize="9" scale="55"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B4A3-4985-4006-A4D7-C89D1F645F54}">
  <sheetPr codeName="Sheet1">
    <tabColor theme="8" tint="0.39997558519241921"/>
  </sheetPr>
  <dimension ref="B4:P407"/>
  <sheetViews>
    <sheetView zoomScale="115" zoomScaleNormal="115" zoomScaleSheetLayoutView="100" workbookViewId="0"/>
  </sheetViews>
  <sheetFormatPr defaultColWidth="9" defaultRowHeight="12" x14ac:dyDescent="0.2"/>
  <cols>
    <col min="1" max="1" width="2.109375" style="81" customWidth="1"/>
    <col min="2" max="2" width="21.33203125" style="81" customWidth="1"/>
    <col min="3" max="3" width="14.109375" style="81" customWidth="1"/>
    <col min="4" max="4" width="15.6640625" style="81" customWidth="1"/>
    <col min="5" max="5" width="26.44140625" style="199" customWidth="1"/>
    <col min="6" max="6" width="21.21875" style="200" customWidth="1"/>
    <col min="7" max="7" width="2.21875" style="81" customWidth="1"/>
    <col min="8" max="16384" width="9" style="81"/>
  </cols>
  <sheetData>
    <row r="4" spans="2:16" ht="13.5" customHeight="1" x14ac:dyDescent="0.2">
      <c r="B4" s="183" t="s">
        <v>310</v>
      </c>
    </row>
    <row r="5" spans="2:16" ht="20.100000000000001" customHeight="1" x14ac:dyDescent="0.2">
      <c r="B5" s="201" t="s">
        <v>197</v>
      </c>
      <c r="E5" s="1063" t="s">
        <v>198</v>
      </c>
      <c r="F5" s="1063"/>
      <c r="H5" s="1062" t="s">
        <v>2</v>
      </c>
      <c r="I5" s="1062"/>
      <c r="J5" s="1062"/>
      <c r="K5" s="1062"/>
      <c r="L5" s="1062"/>
      <c r="M5" s="1062"/>
      <c r="N5" s="1062"/>
      <c r="O5" s="1062"/>
      <c r="P5" s="1062"/>
    </row>
    <row r="6" spans="2:16" ht="20.100000000000001" customHeight="1" x14ac:dyDescent="0.2">
      <c r="E6" s="1064">
        <f>'補助事業概要説明書(別添１)１～２'!$E$6</f>
        <v>0</v>
      </c>
      <c r="F6" s="1065"/>
      <c r="H6" s="448" t="s">
        <v>517</v>
      </c>
      <c r="I6" s="449"/>
      <c r="J6" s="449"/>
      <c r="K6" s="449"/>
      <c r="L6" s="449"/>
      <c r="M6" s="449"/>
      <c r="N6" s="449"/>
      <c r="O6" s="449"/>
      <c r="P6" s="450"/>
    </row>
    <row r="7" spans="2:16" x14ac:dyDescent="0.2">
      <c r="B7" s="202" t="s">
        <v>265</v>
      </c>
    </row>
    <row r="8" spans="2:16" ht="30" customHeight="1" x14ac:dyDescent="0.2">
      <c r="B8" s="203" t="s">
        <v>130</v>
      </c>
      <c r="C8" s="204" t="s">
        <v>173</v>
      </c>
      <c r="D8" s="1056" t="s">
        <v>308</v>
      </c>
      <c r="E8" s="1056"/>
      <c r="F8" s="435" t="s">
        <v>194</v>
      </c>
      <c r="H8" s="205" t="s">
        <v>355</v>
      </c>
      <c r="I8" s="206"/>
      <c r="J8" s="206"/>
      <c r="K8" s="206"/>
      <c r="L8" s="206"/>
      <c r="M8" s="206"/>
      <c r="N8" s="206"/>
      <c r="O8" s="206"/>
      <c r="P8" s="207"/>
    </row>
    <row r="9" spans="2:16" ht="39.9" customHeight="1" x14ac:dyDescent="0.2">
      <c r="B9" s="160"/>
      <c r="C9" s="434" t="str">
        <f>IFERROR(VLOOKUP(B9,'補助事業概要説明書(別添１)１～２'!$B$34:$G$39,3,0),"")</f>
        <v/>
      </c>
      <c r="D9" s="1057" t="str">
        <f>IFERROR(VLOOKUP(B9,'補助事業概要説明書(別添１)１～２'!$B$34:$G$39,5,0),"")</f>
        <v/>
      </c>
      <c r="E9" s="1057"/>
      <c r="F9" s="434" t="str">
        <f>IFERROR(VLOOKUP(B9,'補助事業概要説明書(別添１)１～２'!$B$34:$G$39,6,0),"")</f>
        <v/>
      </c>
      <c r="H9" s="208"/>
      <c r="I9" s="209"/>
      <c r="J9" s="209"/>
      <c r="K9" s="209"/>
      <c r="L9" s="209"/>
      <c r="M9" s="209"/>
      <c r="N9" s="209"/>
      <c r="O9" s="209"/>
      <c r="P9" s="210"/>
    </row>
    <row r="10" spans="2:16" ht="8.25" customHeight="1" x14ac:dyDescent="0.2"/>
    <row r="11" spans="2:16" x14ac:dyDescent="0.2">
      <c r="B11" s="202" t="s">
        <v>200</v>
      </c>
      <c r="E11" s="211"/>
    </row>
    <row r="12" spans="2:16" ht="16.5" customHeight="1" x14ac:dyDescent="0.2">
      <c r="B12" s="1058" t="s">
        <v>196</v>
      </c>
      <c r="C12" s="1058"/>
      <c r="D12" s="1058"/>
      <c r="E12" s="1058"/>
      <c r="F12" s="1058"/>
    </row>
    <row r="13" spans="2:16" x14ac:dyDescent="0.2">
      <c r="B13" s="163" t="b">
        <v>1</v>
      </c>
      <c r="C13" s="212"/>
    </row>
    <row r="14" spans="2:16" x14ac:dyDescent="0.2">
      <c r="B14" s="236" t="b">
        <v>1</v>
      </c>
      <c r="J14" s="199"/>
    </row>
    <row r="15" spans="2:16" x14ac:dyDescent="0.2">
      <c r="B15" s="202" t="s">
        <v>339</v>
      </c>
      <c r="E15" s="211"/>
    </row>
    <row r="16" spans="2:16" ht="16.5" customHeight="1" x14ac:dyDescent="0.2">
      <c r="B16" s="1058" t="s">
        <v>338</v>
      </c>
      <c r="C16" s="1058"/>
      <c r="D16" s="1058"/>
      <c r="E16" s="1058"/>
      <c r="F16" s="1058"/>
    </row>
    <row r="17" spans="2:10" x14ac:dyDescent="0.2">
      <c r="B17" s="163" t="b">
        <v>1</v>
      </c>
      <c r="C17" s="212"/>
    </row>
    <row r="18" spans="2:10" x14ac:dyDescent="0.2">
      <c r="B18" s="236" t="b">
        <v>1</v>
      </c>
      <c r="J18" s="199"/>
    </row>
    <row r="19" spans="2:10" x14ac:dyDescent="0.2">
      <c r="B19" s="202" t="s">
        <v>201</v>
      </c>
      <c r="C19" s="212" t="s">
        <v>277</v>
      </c>
    </row>
    <row r="20" spans="2:10" ht="11.1" customHeight="1" x14ac:dyDescent="0.2">
      <c r="B20" s="1060" t="s">
        <v>204</v>
      </c>
      <c r="C20" s="1061"/>
      <c r="D20" s="1061"/>
      <c r="E20" s="1061"/>
      <c r="F20" s="1061"/>
    </row>
    <row r="21" spans="2:10" ht="11.1" customHeight="1" x14ac:dyDescent="0.2">
      <c r="B21" s="1060"/>
      <c r="C21" s="1061"/>
      <c r="D21" s="1061"/>
      <c r="E21" s="1061"/>
      <c r="F21" s="1061"/>
    </row>
    <row r="22" spans="2:10" ht="11.1" customHeight="1" x14ac:dyDescent="0.2">
      <c r="B22" s="1060"/>
      <c r="C22" s="1061"/>
      <c r="D22" s="1061"/>
      <c r="E22" s="1061"/>
      <c r="F22" s="1061"/>
    </row>
    <row r="23" spans="2:10" ht="11.1" customHeight="1" x14ac:dyDescent="0.2">
      <c r="B23" s="1060"/>
      <c r="C23" s="1061"/>
      <c r="D23" s="1061"/>
      <c r="E23" s="1061"/>
      <c r="F23" s="1061"/>
    </row>
    <row r="24" spans="2:10" ht="11.1" customHeight="1" x14ac:dyDescent="0.2">
      <c r="B24" s="1060"/>
      <c r="C24" s="1061"/>
      <c r="D24" s="1061"/>
      <c r="E24" s="1061"/>
      <c r="F24" s="1061"/>
    </row>
    <row r="25" spans="2:10" ht="11.1" customHeight="1" x14ac:dyDescent="0.2">
      <c r="B25" s="1060"/>
      <c r="C25" s="1061"/>
      <c r="D25" s="1061"/>
      <c r="E25" s="1061"/>
      <c r="F25" s="1061"/>
    </row>
    <row r="26" spans="2:10" ht="11.1" customHeight="1" x14ac:dyDescent="0.2">
      <c r="B26" s="1060"/>
      <c r="C26" s="1061"/>
      <c r="D26" s="1061"/>
      <c r="E26" s="1061"/>
      <c r="F26" s="1061"/>
    </row>
    <row r="27" spans="2:10" ht="11.1" customHeight="1" x14ac:dyDescent="0.2">
      <c r="B27" s="1060"/>
      <c r="C27" s="1061"/>
      <c r="D27" s="1061"/>
      <c r="E27" s="1061"/>
      <c r="F27" s="1061"/>
    </row>
    <row r="28" spans="2:10" ht="11.1" customHeight="1" x14ac:dyDescent="0.2">
      <c r="B28" s="1060"/>
      <c r="C28" s="1061"/>
      <c r="D28" s="1061"/>
      <c r="E28" s="1061"/>
      <c r="F28" s="1061"/>
    </row>
    <row r="29" spans="2:10" ht="11.1" customHeight="1" x14ac:dyDescent="0.2">
      <c r="B29" s="1060"/>
      <c r="C29" s="1061"/>
      <c r="D29" s="1061"/>
      <c r="E29" s="1061"/>
      <c r="F29" s="1061"/>
    </row>
    <row r="30" spans="2:10" ht="11.1" customHeight="1" x14ac:dyDescent="0.2">
      <c r="B30" s="1060"/>
      <c r="C30" s="1061"/>
      <c r="D30" s="1061"/>
      <c r="E30" s="1061"/>
      <c r="F30" s="1061"/>
    </row>
    <row r="31" spans="2:10" ht="11.1" customHeight="1" x14ac:dyDescent="0.2">
      <c r="B31" s="1060"/>
      <c r="C31" s="1061"/>
      <c r="D31" s="1061"/>
      <c r="E31" s="1061"/>
      <c r="F31" s="1061"/>
    </row>
    <row r="32" spans="2:10" ht="11.1" customHeight="1" x14ac:dyDescent="0.2">
      <c r="B32" s="1060"/>
      <c r="C32" s="1061"/>
      <c r="D32" s="1061"/>
      <c r="E32" s="1061"/>
      <c r="F32" s="1061"/>
    </row>
    <row r="33" spans="2:6" ht="11.1" customHeight="1" x14ac:dyDescent="0.2">
      <c r="B33" s="1060"/>
      <c r="C33" s="1061"/>
      <c r="D33" s="1061"/>
      <c r="E33" s="1061"/>
      <c r="F33" s="1061"/>
    </row>
    <row r="34" spans="2:6" ht="11.1" customHeight="1" x14ac:dyDescent="0.2">
      <c r="B34" s="1060"/>
      <c r="C34" s="1061"/>
      <c r="D34" s="1061"/>
      <c r="E34" s="1061"/>
      <c r="F34" s="1061"/>
    </row>
    <row r="35" spans="2:6" ht="11.1" customHeight="1" x14ac:dyDescent="0.2">
      <c r="B35" s="1060"/>
      <c r="C35" s="1061"/>
      <c r="D35" s="1061"/>
      <c r="E35" s="1061"/>
      <c r="F35" s="1061"/>
    </row>
    <row r="36" spans="2:6" ht="11.1" customHeight="1" x14ac:dyDescent="0.2">
      <c r="B36" s="1060"/>
      <c r="C36" s="1061"/>
      <c r="D36" s="1061"/>
      <c r="E36" s="1061"/>
      <c r="F36" s="1061"/>
    </row>
    <row r="37" spans="2:6" ht="11.1" customHeight="1" x14ac:dyDescent="0.2">
      <c r="B37" s="1060"/>
      <c r="C37" s="1061"/>
      <c r="D37" s="1061"/>
      <c r="E37" s="1061"/>
      <c r="F37" s="1061"/>
    </row>
    <row r="38" spans="2:6" ht="11.1" customHeight="1" x14ac:dyDescent="0.2">
      <c r="B38" s="1060"/>
      <c r="C38" s="1061"/>
      <c r="D38" s="1061"/>
      <c r="E38" s="1061"/>
      <c r="F38" s="1061"/>
    </row>
    <row r="39" spans="2:6" ht="11.1" customHeight="1" x14ac:dyDescent="0.2">
      <c r="B39" s="1060"/>
      <c r="C39" s="1061"/>
      <c r="D39" s="1061"/>
      <c r="E39" s="1061"/>
      <c r="F39" s="1061"/>
    </row>
    <row r="40" spans="2:6" ht="11.1" customHeight="1" x14ac:dyDescent="0.2">
      <c r="B40" s="1060"/>
      <c r="C40" s="1061"/>
      <c r="D40" s="1061"/>
      <c r="E40" s="1061"/>
      <c r="F40" s="1061"/>
    </row>
    <row r="41" spans="2:6" ht="11.1" customHeight="1" x14ac:dyDescent="0.2">
      <c r="B41" s="1060"/>
      <c r="C41" s="1061"/>
      <c r="D41" s="1061"/>
      <c r="E41" s="1061"/>
      <c r="F41" s="1061"/>
    </row>
    <row r="42" spans="2:6" ht="11.1" customHeight="1" x14ac:dyDescent="0.2">
      <c r="B42" s="1060"/>
      <c r="C42" s="1061"/>
      <c r="D42" s="1061"/>
      <c r="E42" s="1061"/>
      <c r="F42" s="1061"/>
    </row>
    <row r="43" spans="2:6" ht="11.1" customHeight="1" x14ac:dyDescent="0.2">
      <c r="B43" s="1060"/>
      <c r="C43" s="1061"/>
      <c r="D43" s="1061"/>
      <c r="E43" s="1061"/>
      <c r="F43" s="1061"/>
    </row>
    <row r="44" spans="2:6" ht="11.1" customHeight="1" x14ac:dyDescent="0.2">
      <c r="B44" s="1060"/>
      <c r="C44" s="1061"/>
      <c r="D44" s="1061"/>
      <c r="E44" s="1061"/>
      <c r="F44" s="1061"/>
    </row>
    <row r="45" spans="2:6" ht="11.1" customHeight="1" x14ac:dyDescent="0.2">
      <c r="B45" s="1060"/>
      <c r="C45" s="1061"/>
      <c r="D45" s="1061"/>
      <c r="E45" s="1061"/>
      <c r="F45" s="1061"/>
    </row>
    <row r="46" spans="2:6" ht="11.1" customHeight="1" x14ac:dyDescent="0.2">
      <c r="B46" s="1060"/>
      <c r="C46" s="1061"/>
      <c r="D46" s="1061"/>
      <c r="E46" s="1061"/>
      <c r="F46" s="1061"/>
    </row>
    <row r="47" spans="2:6" ht="11.1" customHeight="1" x14ac:dyDescent="0.2">
      <c r="B47" s="1060"/>
      <c r="C47" s="1061"/>
      <c r="D47" s="1061"/>
      <c r="E47" s="1061"/>
      <c r="F47" s="1061"/>
    </row>
    <row r="48" spans="2:6" ht="11.1" customHeight="1" x14ac:dyDescent="0.2">
      <c r="B48" s="1060"/>
      <c r="C48" s="1061"/>
      <c r="D48" s="1061"/>
      <c r="E48" s="1061"/>
      <c r="F48" s="1061"/>
    </row>
    <row r="49" spans="2:6" ht="11.1" customHeight="1" x14ac:dyDescent="0.2">
      <c r="B49" s="1060"/>
      <c r="C49" s="1061"/>
      <c r="D49" s="1061"/>
      <c r="E49" s="1061"/>
      <c r="F49" s="1061"/>
    </row>
    <row r="50" spans="2:6" ht="11.1" customHeight="1" x14ac:dyDescent="0.2">
      <c r="B50" s="1060" t="s">
        <v>203</v>
      </c>
      <c r="C50" s="1061"/>
      <c r="D50" s="1061"/>
      <c r="E50" s="1061"/>
      <c r="F50" s="1061"/>
    </row>
    <row r="51" spans="2:6" ht="11.1" customHeight="1" x14ac:dyDescent="0.2">
      <c r="B51" s="1060"/>
      <c r="C51" s="1061"/>
      <c r="D51" s="1061"/>
      <c r="E51" s="1061"/>
      <c r="F51" s="1061"/>
    </row>
    <row r="52" spans="2:6" ht="11.1" customHeight="1" x14ac:dyDescent="0.2">
      <c r="B52" s="1060"/>
      <c r="C52" s="1061"/>
      <c r="D52" s="1061"/>
      <c r="E52" s="1061"/>
      <c r="F52" s="1061"/>
    </row>
    <row r="53" spans="2:6" ht="11.1" customHeight="1" x14ac:dyDescent="0.2">
      <c r="B53" s="1060"/>
      <c r="C53" s="1061"/>
      <c r="D53" s="1061"/>
      <c r="E53" s="1061"/>
      <c r="F53" s="1061"/>
    </row>
    <row r="54" spans="2:6" ht="11.1" customHeight="1" x14ac:dyDescent="0.2">
      <c r="B54" s="1060"/>
      <c r="C54" s="1061"/>
      <c r="D54" s="1061"/>
      <c r="E54" s="1061"/>
      <c r="F54" s="1061"/>
    </row>
    <row r="55" spans="2:6" ht="11.1" customHeight="1" x14ac:dyDescent="0.2">
      <c r="B55" s="1060"/>
      <c r="C55" s="1061"/>
      <c r="D55" s="1061"/>
      <c r="E55" s="1061"/>
      <c r="F55" s="1061"/>
    </row>
    <row r="56" spans="2:6" ht="11.1" customHeight="1" x14ac:dyDescent="0.2">
      <c r="B56" s="1060"/>
      <c r="C56" s="1061"/>
      <c r="D56" s="1061"/>
      <c r="E56" s="1061"/>
      <c r="F56" s="1061"/>
    </row>
    <row r="57" spans="2:6" ht="11.1" customHeight="1" x14ac:dyDescent="0.2">
      <c r="B57" s="1060"/>
      <c r="C57" s="1061"/>
      <c r="D57" s="1061"/>
      <c r="E57" s="1061"/>
      <c r="F57" s="1061"/>
    </row>
    <row r="58" spans="2:6" ht="11.1" customHeight="1" x14ac:dyDescent="0.2">
      <c r="B58" s="1060"/>
      <c r="C58" s="1061"/>
      <c r="D58" s="1061"/>
      <c r="E58" s="1061"/>
      <c r="F58" s="1061"/>
    </row>
    <row r="59" spans="2:6" ht="11.1" customHeight="1" x14ac:dyDescent="0.2">
      <c r="B59" s="1060"/>
      <c r="C59" s="1061"/>
      <c r="D59" s="1061"/>
      <c r="E59" s="1061"/>
      <c r="F59" s="1061"/>
    </row>
    <row r="60" spans="2:6" ht="11.1" customHeight="1" x14ac:dyDescent="0.2">
      <c r="B60" s="1060"/>
      <c r="C60" s="1061"/>
      <c r="D60" s="1061"/>
      <c r="E60" s="1061"/>
      <c r="F60" s="1061"/>
    </row>
    <row r="61" spans="2:6" ht="11.1" customHeight="1" x14ac:dyDescent="0.2">
      <c r="B61" s="1060"/>
      <c r="C61" s="1061"/>
      <c r="D61" s="1061"/>
      <c r="E61" s="1061"/>
      <c r="F61" s="1061"/>
    </row>
    <row r="62" spans="2:6" ht="11.1" customHeight="1" x14ac:dyDescent="0.2">
      <c r="B62" s="1060"/>
      <c r="C62" s="1061"/>
      <c r="D62" s="1061"/>
      <c r="E62" s="1061"/>
      <c r="F62" s="1061"/>
    </row>
    <row r="63" spans="2:6" ht="11.1" customHeight="1" x14ac:dyDescent="0.2">
      <c r="B63" s="1060"/>
      <c r="C63" s="1061"/>
      <c r="D63" s="1061"/>
      <c r="E63" s="1061"/>
      <c r="F63" s="1061"/>
    </row>
    <row r="64" spans="2:6" ht="11.1" customHeight="1" x14ac:dyDescent="0.2">
      <c r="B64" s="1060"/>
      <c r="C64" s="1061"/>
      <c r="D64" s="1061"/>
      <c r="E64" s="1061"/>
      <c r="F64" s="1061"/>
    </row>
    <row r="65" spans="2:6" ht="11.1" customHeight="1" x14ac:dyDescent="0.2">
      <c r="B65" s="1060"/>
      <c r="C65" s="1061"/>
      <c r="D65" s="1061"/>
      <c r="E65" s="1061"/>
      <c r="F65" s="1061"/>
    </row>
    <row r="66" spans="2:6" ht="11.1" customHeight="1" x14ac:dyDescent="0.2">
      <c r="B66" s="1060"/>
      <c r="C66" s="1061"/>
      <c r="D66" s="1061"/>
      <c r="E66" s="1061"/>
      <c r="F66" s="1061"/>
    </row>
    <row r="67" spans="2:6" ht="11.1" customHeight="1" x14ac:dyDescent="0.2">
      <c r="B67" s="1060"/>
      <c r="C67" s="1061"/>
      <c r="D67" s="1061"/>
      <c r="E67" s="1061"/>
      <c r="F67" s="1061"/>
    </row>
    <row r="68" spans="2:6" ht="11.1" customHeight="1" x14ac:dyDescent="0.2">
      <c r="B68" s="1060"/>
      <c r="C68" s="1061"/>
      <c r="D68" s="1061"/>
      <c r="E68" s="1061"/>
      <c r="F68" s="1061"/>
    </row>
    <row r="69" spans="2:6" ht="11.1" customHeight="1" x14ac:dyDescent="0.2">
      <c r="B69" s="1060"/>
      <c r="C69" s="1061"/>
      <c r="D69" s="1061"/>
      <c r="E69" s="1061"/>
      <c r="F69" s="1061"/>
    </row>
    <row r="70" spans="2:6" ht="11.1" customHeight="1" x14ac:dyDescent="0.2">
      <c r="B70" s="1060"/>
      <c r="C70" s="1061"/>
      <c r="D70" s="1061"/>
      <c r="E70" s="1061"/>
      <c r="F70" s="1061"/>
    </row>
    <row r="71" spans="2:6" ht="11.1" customHeight="1" x14ac:dyDescent="0.2">
      <c r="B71" s="1060"/>
      <c r="C71" s="1061"/>
      <c r="D71" s="1061"/>
      <c r="E71" s="1061"/>
      <c r="F71" s="1061"/>
    </row>
    <row r="72" spans="2:6" ht="11.1" customHeight="1" x14ac:dyDescent="0.2">
      <c r="B72" s="1060"/>
      <c r="C72" s="1061"/>
      <c r="D72" s="1061"/>
      <c r="E72" s="1061"/>
      <c r="F72" s="1061"/>
    </row>
    <row r="73" spans="2:6" ht="11.1" customHeight="1" x14ac:dyDescent="0.2">
      <c r="B73" s="1060"/>
      <c r="C73" s="1061"/>
      <c r="D73" s="1061"/>
      <c r="E73" s="1061"/>
      <c r="F73" s="1061"/>
    </row>
    <row r="74" spans="2:6" ht="11.1" customHeight="1" x14ac:dyDescent="0.2">
      <c r="B74" s="1060"/>
      <c r="C74" s="1061"/>
      <c r="D74" s="1061"/>
      <c r="E74" s="1061"/>
      <c r="F74" s="1061"/>
    </row>
    <row r="75" spans="2:6" ht="11.1" customHeight="1" x14ac:dyDescent="0.2">
      <c r="B75" s="1060"/>
      <c r="C75" s="1061"/>
      <c r="D75" s="1061"/>
      <c r="E75" s="1061"/>
      <c r="F75" s="1061"/>
    </row>
    <row r="76" spans="2:6" ht="11.1" customHeight="1" x14ac:dyDescent="0.2">
      <c r="B76" s="1060"/>
      <c r="C76" s="1061"/>
      <c r="D76" s="1061"/>
      <c r="E76" s="1061"/>
      <c r="F76" s="1061"/>
    </row>
    <row r="77" spans="2:6" ht="11.1" customHeight="1" x14ac:dyDescent="0.2">
      <c r="B77" s="1060"/>
      <c r="C77" s="1061"/>
      <c r="D77" s="1061"/>
      <c r="E77" s="1061"/>
      <c r="F77" s="1061"/>
    </row>
    <row r="78" spans="2:6" ht="11.1" customHeight="1" x14ac:dyDescent="0.2">
      <c r="B78" s="1060"/>
      <c r="C78" s="1061"/>
      <c r="D78" s="1061"/>
      <c r="E78" s="1061"/>
      <c r="F78" s="1061"/>
    </row>
    <row r="79" spans="2:6" ht="11.1" customHeight="1" x14ac:dyDescent="0.2">
      <c r="B79" s="1060"/>
      <c r="C79" s="1061"/>
      <c r="D79" s="1061"/>
      <c r="E79" s="1061"/>
      <c r="F79" s="1061"/>
    </row>
    <row r="80" spans="2:6" ht="11.1" customHeight="1" x14ac:dyDescent="0.2">
      <c r="B80" s="1060" t="s">
        <v>205</v>
      </c>
      <c r="C80" s="1061"/>
      <c r="D80" s="1061"/>
      <c r="E80" s="1061"/>
      <c r="F80" s="1061"/>
    </row>
    <row r="81" spans="2:6" ht="11.1" customHeight="1" x14ac:dyDescent="0.2">
      <c r="B81" s="1060"/>
      <c r="C81" s="1061"/>
      <c r="D81" s="1061"/>
      <c r="E81" s="1061"/>
      <c r="F81" s="1061"/>
    </row>
    <row r="82" spans="2:6" ht="11.1" customHeight="1" x14ac:dyDescent="0.2">
      <c r="B82" s="1060"/>
      <c r="C82" s="1061"/>
      <c r="D82" s="1061"/>
      <c r="E82" s="1061"/>
      <c r="F82" s="1061"/>
    </row>
    <row r="83" spans="2:6" ht="11.1" customHeight="1" x14ac:dyDescent="0.2">
      <c r="B83" s="1060"/>
      <c r="C83" s="1061"/>
      <c r="D83" s="1061"/>
      <c r="E83" s="1061"/>
      <c r="F83" s="1061"/>
    </row>
    <row r="84" spans="2:6" ht="11.1" customHeight="1" x14ac:dyDescent="0.2">
      <c r="B84" s="1060"/>
      <c r="C84" s="1061"/>
      <c r="D84" s="1061"/>
      <c r="E84" s="1061"/>
      <c r="F84" s="1061"/>
    </row>
    <row r="85" spans="2:6" ht="11.1" customHeight="1" x14ac:dyDescent="0.2">
      <c r="B85" s="1060"/>
      <c r="C85" s="1061"/>
      <c r="D85" s="1061"/>
      <c r="E85" s="1061"/>
      <c r="F85" s="1061"/>
    </row>
    <row r="86" spans="2:6" ht="11.1" customHeight="1" x14ac:dyDescent="0.2">
      <c r="B86" s="1060"/>
      <c r="C86" s="1061"/>
      <c r="D86" s="1061"/>
      <c r="E86" s="1061"/>
      <c r="F86" s="1061"/>
    </row>
    <row r="87" spans="2:6" ht="11.1" customHeight="1" x14ac:dyDescent="0.2">
      <c r="B87" s="1060"/>
      <c r="C87" s="1061"/>
      <c r="D87" s="1061"/>
      <c r="E87" s="1061"/>
      <c r="F87" s="1061"/>
    </row>
    <row r="88" spans="2:6" ht="11.1" customHeight="1" x14ac:dyDescent="0.2">
      <c r="B88" s="1060"/>
      <c r="C88" s="1061"/>
      <c r="D88" s="1061"/>
      <c r="E88" s="1061"/>
      <c r="F88" s="1061"/>
    </row>
    <row r="89" spans="2:6" ht="11.1" customHeight="1" x14ac:dyDescent="0.2">
      <c r="B89" s="1060"/>
      <c r="C89" s="1061"/>
      <c r="D89" s="1061"/>
      <c r="E89" s="1061"/>
      <c r="F89" s="1061"/>
    </row>
    <row r="90" spans="2:6" ht="11.1" customHeight="1" x14ac:dyDescent="0.2">
      <c r="B90" s="1060"/>
      <c r="C90" s="1061"/>
      <c r="D90" s="1061"/>
      <c r="E90" s="1061"/>
      <c r="F90" s="1061"/>
    </row>
    <row r="91" spans="2:6" ht="11.1" customHeight="1" x14ac:dyDescent="0.2">
      <c r="B91" s="1060"/>
      <c r="C91" s="1061"/>
      <c r="D91" s="1061"/>
      <c r="E91" s="1061"/>
      <c r="F91" s="1061"/>
    </row>
    <row r="92" spans="2:6" ht="11.1" customHeight="1" x14ac:dyDescent="0.2">
      <c r="B92" s="1060"/>
      <c r="C92" s="1061"/>
      <c r="D92" s="1061"/>
      <c r="E92" s="1061"/>
      <c r="F92" s="1061"/>
    </row>
    <row r="93" spans="2:6" ht="11.1" customHeight="1" x14ac:dyDescent="0.2">
      <c r="B93" s="1060"/>
      <c r="C93" s="1061"/>
      <c r="D93" s="1061"/>
      <c r="E93" s="1061"/>
      <c r="F93" s="1061"/>
    </row>
    <row r="94" spans="2:6" ht="11.1" customHeight="1" x14ac:dyDescent="0.2">
      <c r="B94" s="1060"/>
      <c r="C94" s="1061"/>
      <c r="D94" s="1061"/>
      <c r="E94" s="1061"/>
      <c r="F94" s="1061"/>
    </row>
    <row r="95" spans="2:6" ht="11.1" customHeight="1" x14ac:dyDescent="0.2">
      <c r="B95" s="1060"/>
      <c r="C95" s="1061"/>
      <c r="D95" s="1061"/>
      <c r="E95" s="1061"/>
      <c r="F95" s="1061"/>
    </row>
    <row r="96" spans="2:6" ht="11.1" customHeight="1" x14ac:dyDescent="0.2">
      <c r="B96" s="1060"/>
      <c r="C96" s="1061"/>
      <c r="D96" s="1061"/>
      <c r="E96" s="1061"/>
      <c r="F96" s="1061"/>
    </row>
    <row r="97" spans="2:6" ht="11.1" customHeight="1" x14ac:dyDescent="0.2">
      <c r="B97" s="1060"/>
      <c r="C97" s="1061"/>
      <c r="D97" s="1061"/>
      <c r="E97" s="1061"/>
      <c r="F97" s="1061"/>
    </row>
    <row r="98" spans="2:6" ht="11.1" customHeight="1" x14ac:dyDescent="0.2">
      <c r="B98" s="1060"/>
      <c r="C98" s="1061"/>
      <c r="D98" s="1061"/>
      <c r="E98" s="1061"/>
      <c r="F98" s="1061"/>
    </row>
    <row r="99" spans="2:6" ht="11.1" customHeight="1" x14ac:dyDescent="0.2">
      <c r="B99" s="1060"/>
      <c r="C99" s="1061"/>
      <c r="D99" s="1061"/>
      <c r="E99" s="1061"/>
      <c r="F99" s="1061"/>
    </row>
    <row r="100" spans="2:6" ht="11.1" customHeight="1" x14ac:dyDescent="0.2">
      <c r="B100" s="1060"/>
      <c r="C100" s="1061"/>
      <c r="D100" s="1061"/>
      <c r="E100" s="1061"/>
      <c r="F100" s="1061"/>
    </row>
    <row r="101" spans="2:6" ht="11.1" customHeight="1" x14ac:dyDescent="0.2">
      <c r="B101" s="1060"/>
      <c r="C101" s="1061"/>
      <c r="D101" s="1061"/>
      <c r="E101" s="1061"/>
      <c r="F101" s="1061"/>
    </row>
    <row r="102" spans="2:6" ht="11.1" customHeight="1" x14ac:dyDescent="0.2">
      <c r="B102" s="1060"/>
      <c r="C102" s="1061"/>
      <c r="D102" s="1061"/>
      <c r="E102" s="1061"/>
      <c r="F102" s="1061"/>
    </row>
    <row r="103" spans="2:6" ht="11.1" customHeight="1" x14ac:dyDescent="0.2">
      <c r="B103" s="1060"/>
      <c r="C103" s="1061"/>
      <c r="D103" s="1061"/>
      <c r="E103" s="1061"/>
      <c r="F103" s="1061"/>
    </row>
    <row r="104" spans="2:6" ht="11.1" customHeight="1" x14ac:dyDescent="0.2">
      <c r="B104" s="1060"/>
      <c r="C104" s="1061"/>
      <c r="D104" s="1061"/>
      <c r="E104" s="1061"/>
      <c r="F104" s="1061"/>
    </row>
    <row r="105" spans="2:6" ht="11.1" customHeight="1" x14ac:dyDescent="0.2">
      <c r="B105" s="1060"/>
      <c r="C105" s="1061"/>
      <c r="D105" s="1061"/>
      <c r="E105" s="1061"/>
      <c r="F105" s="1061"/>
    </row>
    <row r="106" spans="2:6" ht="11.1" customHeight="1" x14ac:dyDescent="0.2">
      <c r="B106" s="1060"/>
      <c r="C106" s="1061"/>
      <c r="D106" s="1061"/>
      <c r="E106" s="1061"/>
      <c r="F106" s="1061"/>
    </row>
    <row r="107" spans="2:6" ht="11.1" customHeight="1" x14ac:dyDescent="0.2">
      <c r="B107" s="1060"/>
      <c r="C107" s="1061"/>
      <c r="D107" s="1061"/>
      <c r="E107" s="1061"/>
      <c r="F107" s="1061"/>
    </row>
    <row r="108" spans="2:6" ht="11.1" customHeight="1" x14ac:dyDescent="0.2">
      <c r="B108" s="1060"/>
      <c r="C108" s="1061"/>
      <c r="D108" s="1061"/>
      <c r="E108" s="1061"/>
      <c r="F108" s="1061"/>
    </row>
    <row r="109" spans="2:6" ht="11.1" customHeight="1" x14ac:dyDescent="0.2">
      <c r="B109" s="1060"/>
      <c r="C109" s="1061"/>
      <c r="D109" s="1061"/>
      <c r="E109" s="1061"/>
      <c r="F109" s="1061"/>
    </row>
    <row r="110" spans="2:6" ht="11.1" customHeight="1" x14ac:dyDescent="0.2">
      <c r="B110" s="1060" t="s">
        <v>317</v>
      </c>
      <c r="C110" s="1059" t="s">
        <v>309</v>
      </c>
      <c r="D110" s="1059"/>
      <c r="E110" s="1059"/>
      <c r="F110" s="1059"/>
    </row>
    <row r="111" spans="2:6" ht="11.1" customHeight="1" x14ac:dyDescent="0.2">
      <c r="B111" s="1060"/>
      <c r="C111" s="1059"/>
      <c r="D111" s="1059"/>
      <c r="E111" s="1059"/>
      <c r="F111" s="1059"/>
    </row>
    <row r="112" spans="2:6" ht="11.1" customHeight="1" x14ac:dyDescent="0.2">
      <c r="B112" s="1060"/>
      <c r="C112" s="1059"/>
      <c r="D112" s="1059"/>
      <c r="E112" s="1059"/>
      <c r="F112" s="1059"/>
    </row>
    <row r="113" spans="2:6" ht="11.1" customHeight="1" x14ac:dyDescent="0.2">
      <c r="B113" s="1060"/>
      <c r="C113" s="1059"/>
      <c r="D113" s="1059"/>
      <c r="E113" s="1059"/>
      <c r="F113" s="1059"/>
    </row>
    <row r="114" spans="2:6" ht="11.1" customHeight="1" x14ac:dyDescent="0.2">
      <c r="B114" s="1060"/>
      <c r="C114" s="1059"/>
      <c r="D114" s="1059"/>
      <c r="E114" s="1059"/>
      <c r="F114" s="1059"/>
    </row>
    <row r="115" spans="2:6" ht="11.1" customHeight="1" x14ac:dyDescent="0.2">
      <c r="B115" s="1060"/>
      <c r="C115" s="1059"/>
      <c r="D115" s="1059"/>
      <c r="E115" s="1059" t="b">
        <v>0</v>
      </c>
      <c r="F115" s="1059"/>
    </row>
    <row r="116" spans="2:6" ht="11.1" customHeight="1" x14ac:dyDescent="0.2">
      <c r="B116" s="1060"/>
      <c r="C116" s="1059"/>
      <c r="D116" s="1059"/>
      <c r="E116" s="1059" t="b">
        <v>0</v>
      </c>
      <c r="F116" s="1059"/>
    </row>
    <row r="117" spans="2:6" ht="11.1" customHeight="1" x14ac:dyDescent="0.2">
      <c r="B117" s="1060"/>
      <c r="C117" s="1059"/>
      <c r="D117" s="1059"/>
      <c r="E117" s="1059"/>
      <c r="F117" s="1059"/>
    </row>
    <row r="118" spans="2:6" ht="11.1" customHeight="1" x14ac:dyDescent="0.2">
      <c r="B118" s="1060"/>
      <c r="C118" s="1059"/>
      <c r="D118" s="1059"/>
      <c r="E118" s="1059"/>
      <c r="F118" s="1059"/>
    </row>
    <row r="119" spans="2:6" ht="11.1" customHeight="1" x14ac:dyDescent="0.2">
      <c r="B119" s="1060"/>
      <c r="C119" s="1059"/>
      <c r="D119" s="1059"/>
      <c r="E119" s="1059"/>
      <c r="F119" s="1059"/>
    </row>
    <row r="120" spans="2:6" ht="11.1" customHeight="1" x14ac:dyDescent="0.2">
      <c r="B120" s="1060"/>
      <c r="C120" s="1059"/>
      <c r="D120" s="1059"/>
      <c r="E120" s="1059"/>
      <c r="F120" s="1059"/>
    </row>
    <row r="121" spans="2:6" ht="11.1" customHeight="1" x14ac:dyDescent="0.2">
      <c r="B121" s="1060"/>
      <c r="C121" s="1059"/>
      <c r="D121" s="1059"/>
      <c r="E121" s="1059"/>
      <c r="F121" s="1059"/>
    </row>
    <row r="122" spans="2:6" ht="11.1" customHeight="1" x14ac:dyDescent="0.2">
      <c r="B122" s="1060"/>
      <c r="C122" s="1059"/>
      <c r="D122" s="1059"/>
      <c r="E122" s="1059" t="b">
        <v>1</v>
      </c>
      <c r="F122" s="1059"/>
    </row>
    <row r="123" spans="2:6" ht="11.1" customHeight="1" x14ac:dyDescent="0.2">
      <c r="B123" s="1060"/>
      <c r="C123" s="1059"/>
      <c r="D123" s="1059"/>
      <c r="E123" s="1059"/>
      <c r="F123" s="1059"/>
    </row>
    <row r="124" spans="2:6" ht="11.1" customHeight="1" x14ac:dyDescent="0.2">
      <c r="B124" s="1060"/>
      <c r="C124" s="1059"/>
      <c r="D124" s="1059"/>
      <c r="E124" s="1059"/>
      <c r="F124" s="1059"/>
    </row>
    <row r="125" spans="2:6" ht="11.1" customHeight="1" x14ac:dyDescent="0.2">
      <c r="B125" s="1060"/>
      <c r="C125" s="1059"/>
      <c r="D125" s="1059"/>
      <c r="E125" s="1059"/>
      <c r="F125" s="1059"/>
    </row>
    <row r="126" spans="2:6" ht="11.1" customHeight="1" x14ac:dyDescent="0.2">
      <c r="B126" s="1060"/>
      <c r="C126" s="1059"/>
      <c r="D126" s="1059"/>
      <c r="E126" s="1059"/>
      <c r="F126" s="1059"/>
    </row>
    <row r="127" spans="2:6" ht="11.1" customHeight="1" x14ac:dyDescent="0.2">
      <c r="B127" s="1060"/>
      <c r="C127" s="1059"/>
      <c r="D127" s="1059"/>
      <c r="E127" s="1059"/>
      <c r="F127" s="1059"/>
    </row>
    <row r="128" spans="2:6" ht="11.1" customHeight="1" x14ac:dyDescent="0.2">
      <c r="B128" s="1060"/>
      <c r="C128" s="1059"/>
      <c r="D128" s="1059"/>
      <c r="E128" s="1059"/>
      <c r="F128" s="1059"/>
    </row>
    <row r="129" spans="2:16" ht="11.1" customHeight="1" x14ac:dyDescent="0.2">
      <c r="B129" s="1060"/>
      <c r="C129" s="1059"/>
      <c r="D129" s="1059"/>
      <c r="E129" s="1059"/>
      <c r="F129" s="1059"/>
    </row>
    <row r="130" spans="2:16" ht="11.1" customHeight="1" x14ac:dyDescent="0.2">
      <c r="B130" s="1060"/>
      <c r="C130" s="1059"/>
      <c r="D130" s="1059"/>
      <c r="E130" s="1059"/>
      <c r="F130" s="1059"/>
    </row>
    <row r="131" spans="2:16" ht="11.1" customHeight="1" x14ac:dyDescent="0.2">
      <c r="B131" s="1060"/>
      <c r="C131" s="1059"/>
      <c r="D131" s="1059"/>
      <c r="E131" s="1059"/>
      <c r="F131" s="1059"/>
    </row>
    <row r="132" spans="2:16" ht="11.1" customHeight="1" x14ac:dyDescent="0.2">
      <c r="B132" s="1060"/>
      <c r="C132" s="1059"/>
      <c r="D132" s="1059"/>
      <c r="E132" s="1059"/>
      <c r="F132" s="1059"/>
    </row>
    <row r="133" spans="2:16" ht="11.1" customHeight="1" x14ac:dyDescent="0.2">
      <c r="B133" s="1060"/>
      <c r="C133" s="1059"/>
      <c r="D133" s="1059"/>
      <c r="E133" s="1059"/>
      <c r="F133" s="1059"/>
    </row>
    <row r="134" spans="2:16" ht="11.1" customHeight="1" x14ac:dyDescent="0.2">
      <c r="B134" s="1060"/>
      <c r="C134" s="1059"/>
      <c r="D134" s="1059"/>
      <c r="E134" s="1059"/>
      <c r="F134" s="1059"/>
    </row>
    <row r="135" spans="2:16" ht="11.1" customHeight="1" x14ac:dyDescent="0.2">
      <c r="B135" s="1060"/>
      <c r="C135" s="1059"/>
      <c r="D135" s="1059"/>
      <c r="E135" s="1059"/>
      <c r="F135" s="1059"/>
    </row>
    <row r="136" spans="2:16" ht="11.1" customHeight="1" x14ac:dyDescent="0.2">
      <c r="B136" s="1060"/>
      <c r="C136" s="1059"/>
      <c r="D136" s="1059"/>
      <c r="E136" s="1059"/>
      <c r="F136" s="1059"/>
    </row>
    <row r="137" spans="2:16" ht="11.1" customHeight="1" x14ac:dyDescent="0.2">
      <c r="B137" s="1060"/>
      <c r="C137" s="1059"/>
      <c r="D137" s="1059"/>
      <c r="E137" s="1059"/>
      <c r="F137" s="1059"/>
    </row>
    <row r="138" spans="2:16" ht="11.1" customHeight="1" x14ac:dyDescent="0.2">
      <c r="B138" s="1060"/>
      <c r="C138" s="1059"/>
      <c r="D138" s="1059"/>
      <c r="E138" s="1059"/>
      <c r="F138" s="1059"/>
    </row>
    <row r="139" spans="2:16" ht="11.1" customHeight="1" x14ac:dyDescent="0.2">
      <c r="B139" s="1060"/>
      <c r="C139" s="1059"/>
      <c r="D139" s="1059"/>
      <c r="E139" s="1059"/>
      <c r="F139" s="1059"/>
    </row>
    <row r="141" spans="2:16" x14ac:dyDescent="0.2">
      <c r="B141" s="202" t="s">
        <v>267</v>
      </c>
      <c r="F141" s="237">
        <f>$E$6</f>
        <v>0</v>
      </c>
    </row>
    <row r="142" spans="2:16" ht="30" customHeight="1" x14ac:dyDescent="0.2">
      <c r="B142" s="203" t="s">
        <v>130</v>
      </c>
      <c r="C142" s="204" t="s">
        <v>173</v>
      </c>
      <c r="D142" s="1056" t="s">
        <v>308</v>
      </c>
      <c r="E142" s="1056"/>
      <c r="F142" s="435" t="s">
        <v>194</v>
      </c>
      <c r="H142" s="205" t="s">
        <v>240</v>
      </c>
      <c r="I142" s="206"/>
      <c r="J142" s="206"/>
      <c r="K142" s="206"/>
      <c r="L142" s="206"/>
      <c r="M142" s="206"/>
      <c r="N142" s="206"/>
      <c r="O142" s="206"/>
      <c r="P142" s="207"/>
    </row>
    <row r="143" spans="2:16" ht="39.9" customHeight="1" x14ac:dyDescent="0.2">
      <c r="B143" s="160"/>
      <c r="C143" s="434" t="str">
        <f>IFERROR(VLOOKUP(B143,'補助事業概要説明書(別添１)１～２'!$B$34:$G$39,3,0),"")</f>
        <v/>
      </c>
      <c r="D143" s="1057" t="str">
        <f>IFERROR(VLOOKUP(B143,'補助事業概要説明書(別添１)１～２'!$B$34:$G$39,5,0),"")</f>
        <v/>
      </c>
      <c r="E143" s="1057"/>
      <c r="F143" s="434" t="str">
        <f>IFERROR(VLOOKUP(B143,'補助事業概要説明書(別添１)１～２'!$B$34:$G$39,6,0),"")</f>
        <v/>
      </c>
      <c r="H143" s="208"/>
      <c r="I143" s="209"/>
      <c r="J143" s="209"/>
      <c r="K143" s="209"/>
      <c r="L143" s="209"/>
      <c r="M143" s="209"/>
      <c r="N143" s="209"/>
      <c r="O143" s="209"/>
      <c r="P143" s="210"/>
    </row>
    <row r="144" spans="2:16" ht="8.25" customHeight="1" x14ac:dyDescent="0.2"/>
    <row r="145" spans="2:10" x14ac:dyDescent="0.2">
      <c r="B145" s="202" t="s">
        <v>200</v>
      </c>
      <c r="E145" s="211"/>
    </row>
    <row r="146" spans="2:10" ht="16.5" customHeight="1" x14ac:dyDescent="0.2">
      <c r="B146" s="1058" t="s">
        <v>196</v>
      </c>
      <c r="C146" s="1058"/>
      <c r="D146" s="1058"/>
      <c r="E146" s="1058"/>
      <c r="F146" s="1058"/>
    </row>
    <row r="147" spans="2:10" x14ac:dyDescent="0.2">
      <c r="B147" s="163" t="b">
        <v>1</v>
      </c>
      <c r="C147" s="212"/>
    </row>
    <row r="148" spans="2:10" x14ac:dyDescent="0.2">
      <c r="B148" s="236" t="b">
        <v>1</v>
      </c>
      <c r="J148" s="199"/>
    </row>
    <row r="149" spans="2:10" x14ac:dyDescent="0.2">
      <c r="B149" s="202" t="s">
        <v>339</v>
      </c>
      <c r="E149" s="211"/>
    </row>
    <row r="150" spans="2:10" ht="16.5" customHeight="1" x14ac:dyDescent="0.2">
      <c r="B150" s="1058" t="s">
        <v>338</v>
      </c>
      <c r="C150" s="1058"/>
      <c r="D150" s="1058"/>
      <c r="E150" s="1058"/>
      <c r="F150" s="1058"/>
    </row>
    <row r="151" spans="2:10" x14ac:dyDescent="0.2">
      <c r="B151" s="163" t="b">
        <v>1</v>
      </c>
      <c r="C151" s="212"/>
    </row>
    <row r="152" spans="2:10" x14ac:dyDescent="0.2">
      <c r="B152" s="236" t="b">
        <v>1</v>
      </c>
      <c r="J152" s="199"/>
    </row>
    <row r="153" spans="2:10" x14ac:dyDescent="0.2">
      <c r="B153" s="202" t="s">
        <v>201</v>
      </c>
      <c r="C153" s="212" t="s">
        <v>277</v>
      </c>
    </row>
    <row r="154" spans="2:10" ht="11.1" customHeight="1" x14ac:dyDescent="0.2">
      <c r="B154" s="1060" t="s">
        <v>204</v>
      </c>
      <c r="C154" s="1061"/>
      <c r="D154" s="1061"/>
      <c r="E154" s="1061"/>
      <c r="F154" s="1061"/>
    </row>
    <row r="155" spans="2:10" ht="11.1" customHeight="1" x14ac:dyDescent="0.2">
      <c r="B155" s="1060"/>
      <c r="C155" s="1061"/>
      <c r="D155" s="1061"/>
      <c r="E155" s="1061"/>
      <c r="F155" s="1061"/>
    </row>
    <row r="156" spans="2:10" ht="11.1" customHeight="1" x14ac:dyDescent="0.2">
      <c r="B156" s="1060"/>
      <c r="C156" s="1061"/>
      <c r="D156" s="1061"/>
      <c r="E156" s="1061"/>
      <c r="F156" s="1061"/>
    </row>
    <row r="157" spans="2:10" ht="11.1" customHeight="1" x14ac:dyDescent="0.2">
      <c r="B157" s="1060"/>
      <c r="C157" s="1061"/>
      <c r="D157" s="1061"/>
      <c r="E157" s="1061"/>
      <c r="F157" s="1061"/>
    </row>
    <row r="158" spans="2:10" ht="11.1" customHeight="1" x14ac:dyDescent="0.2">
      <c r="B158" s="1060"/>
      <c r="C158" s="1061"/>
      <c r="D158" s="1061"/>
      <c r="E158" s="1061"/>
      <c r="F158" s="1061"/>
    </row>
    <row r="159" spans="2:10" ht="11.1" customHeight="1" x14ac:dyDescent="0.2">
      <c r="B159" s="1060"/>
      <c r="C159" s="1061"/>
      <c r="D159" s="1061"/>
      <c r="E159" s="1061"/>
      <c r="F159" s="1061"/>
    </row>
    <row r="160" spans="2:10" ht="11.1" customHeight="1" x14ac:dyDescent="0.2">
      <c r="B160" s="1060"/>
      <c r="C160" s="1061"/>
      <c r="D160" s="1061"/>
      <c r="E160" s="1061"/>
      <c r="F160" s="1061"/>
    </row>
    <row r="161" spans="2:6" ht="11.1" customHeight="1" x14ac:dyDescent="0.2">
      <c r="B161" s="1060"/>
      <c r="C161" s="1061"/>
      <c r="D161" s="1061"/>
      <c r="E161" s="1061"/>
      <c r="F161" s="1061"/>
    </row>
    <row r="162" spans="2:6" ht="11.1" customHeight="1" x14ac:dyDescent="0.2">
      <c r="B162" s="1060"/>
      <c r="C162" s="1061"/>
      <c r="D162" s="1061"/>
      <c r="E162" s="1061"/>
      <c r="F162" s="1061"/>
    </row>
    <row r="163" spans="2:6" ht="11.1" customHeight="1" x14ac:dyDescent="0.2">
      <c r="B163" s="1060"/>
      <c r="C163" s="1061"/>
      <c r="D163" s="1061"/>
      <c r="E163" s="1061"/>
      <c r="F163" s="1061"/>
    </row>
    <row r="164" spans="2:6" ht="11.1" customHeight="1" x14ac:dyDescent="0.2">
      <c r="B164" s="1060"/>
      <c r="C164" s="1061"/>
      <c r="D164" s="1061"/>
      <c r="E164" s="1061"/>
      <c r="F164" s="1061"/>
    </row>
    <row r="165" spans="2:6" ht="11.1" customHeight="1" x14ac:dyDescent="0.2">
      <c r="B165" s="1060"/>
      <c r="C165" s="1061"/>
      <c r="D165" s="1061"/>
      <c r="E165" s="1061"/>
      <c r="F165" s="1061"/>
    </row>
    <row r="166" spans="2:6" ht="11.1" customHeight="1" x14ac:dyDescent="0.2">
      <c r="B166" s="1060"/>
      <c r="C166" s="1061"/>
      <c r="D166" s="1061"/>
      <c r="E166" s="1061"/>
      <c r="F166" s="1061"/>
    </row>
    <row r="167" spans="2:6" ht="11.1" customHeight="1" x14ac:dyDescent="0.2">
      <c r="B167" s="1060"/>
      <c r="C167" s="1061"/>
      <c r="D167" s="1061"/>
      <c r="E167" s="1061"/>
      <c r="F167" s="1061"/>
    </row>
    <row r="168" spans="2:6" ht="11.1" customHeight="1" x14ac:dyDescent="0.2">
      <c r="B168" s="1060"/>
      <c r="C168" s="1061"/>
      <c r="D168" s="1061"/>
      <c r="E168" s="1061"/>
      <c r="F168" s="1061"/>
    </row>
    <row r="169" spans="2:6" ht="11.1" customHeight="1" x14ac:dyDescent="0.2">
      <c r="B169" s="1060"/>
      <c r="C169" s="1061"/>
      <c r="D169" s="1061"/>
      <c r="E169" s="1061"/>
      <c r="F169" s="1061"/>
    </row>
    <row r="170" spans="2:6" ht="11.1" customHeight="1" x14ac:dyDescent="0.2">
      <c r="B170" s="1060"/>
      <c r="C170" s="1061"/>
      <c r="D170" s="1061"/>
      <c r="E170" s="1061"/>
      <c r="F170" s="1061"/>
    </row>
    <row r="171" spans="2:6" ht="11.1" customHeight="1" x14ac:dyDescent="0.2">
      <c r="B171" s="1060"/>
      <c r="C171" s="1061"/>
      <c r="D171" s="1061"/>
      <c r="E171" s="1061"/>
      <c r="F171" s="1061"/>
    </row>
    <row r="172" spans="2:6" ht="11.1" customHeight="1" x14ac:dyDescent="0.2">
      <c r="B172" s="1060"/>
      <c r="C172" s="1061"/>
      <c r="D172" s="1061"/>
      <c r="E172" s="1061"/>
      <c r="F172" s="1061"/>
    </row>
    <row r="173" spans="2:6" ht="11.1" customHeight="1" x14ac:dyDescent="0.2">
      <c r="B173" s="1060"/>
      <c r="C173" s="1061"/>
      <c r="D173" s="1061"/>
      <c r="E173" s="1061"/>
      <c r="F173" s="1061"/>
    </row>
    <row r="174" spans="2:6" ht="11.1" customHeight="1" x14ac:dyDescent="0.2">
      <c r="B174" s="1060"/>
      <c r="C174" s="1061"/>
      <c r="D174" s="1061"/>
      <c r="E174" s="1061"/>
      <c r="F174" s="1061"/>
    </row>
    <row r="175" spans="2:6" ht="11.1" customHeight="1" x14ac:dyDescent="0.2">
      <c r="B175" s="1060"/>
      <c r="C175" s="1061"/>
      <c r="D175" s="1061"/>
      <c r="E175" s="1061"/>
      <c r="F175" s="1061"/>
    </row>
    <row r="176" spans="2:6" ht="11.1" customHeight="1" x14ac:dyDescent="0.2">
      <c r="B176" s="1060"/>
      <c r="C176" s="1061"/>
      <c r="D176" s="1061"/>
      <c r="E176" s="1061"/>
      <c r="F176" s="1061"/>
    </row>
    <row r="177" spans="2:6" ht="11.1" customHeight="1" x14ac:dyDescent="0.2">
      <c r="B177" s="1060"/>
      <c r="C177" s="1061"/>
      <c r="D177" s="1061"/>
      <c r="E177" s="1061"/>
      <c r="F177" s="1061"/>
    </row>
    <row r="178" spans="2:6" ht="11.1" customHeight="1" x14ac:dyDescent="0.2">
      <c r="B178" s="1060"/>
      <c r="C178" s="1061"/>
      <c r="D178" s="1061"/>
      <c r="E178" s="1061"/>
      <c r="F178" s="1061"/>
    </row>
    <row r="179" spans="2:6" ht="11.1" customHeight="1" x14ac:dyDescent="0.2">
      <c r="B179" s="1060"/>
      <c r="C179" s="1061"/>
      <c r="D179" s="1061"/>
      <c r="E179" s="1061"/>
      <c r="F179" s="1061"/>
    </row>
    <row r="180" spans="2:6" ht="11.1" customHeight="1" x14ac:dyDescent="0.2">
      <c r="B180" s="1060"/>
      <c r="C180" s="1061"/>
      <c r="D180" s="1061"/>
      <c r="E180" s="1061"/>
      <c r="F180" s="1061"/>
    </row>
    <row r="181" spans="2:6" ht="11.1" customHeight="1" x14ac:dyDescent="0.2">
      <c r="B181" s="1060"/>
      <c r="C181" s="1061"/>
      <c r="D181" s="1061"/>
      <c r="E181" s="1061"/>
      <c r="F181" s="1061"/>
    </row>
    <row r="182" spans="2:6" ht="11.1" customHeight="1" x14ac:dyDescent="0.2">
      <c r="B182" s="1060"/>
      <c r="C182" s="1061"/>
      <c r="D182" s="1061"/>
      <c r="E182" s="1061"/>
      <c r="F182" s="1061"/>
    </row>
    <row r="183" spans="2:6" ht="11.1" customHeight="1" x14ac:dyDescent="0.2">
      <c r="B183" s="1060"/>
      <c r="C183" s="1061"/>
      <c r="D183" s="1061"/>
      <c r="E183" s="1061"/>
      <c r="F183" s="1061"/>
    </row>
    <row r="184" spans="2:6" ht="11.1" customHeight="1" x14ac:dyDescent="0.2">
      <c r="B184" s="1060" t="s">
        <v>203</v>
      </c>
      <c r="C184" s="1061"/>
      <c r="D184" s="1061"/>
      <c r="E184" s="1061"/>
      <c r="F184" s="1061"/>
    </row>
    <row r="185" spans="2:6" ht="11.1" customHeight="1" x14ac:dyDescent="0.2">
      <c r="B185" s="1060"/>
      <c r="C185" s="1061"/>
      <c r="D185" s="1061"/>
      <c r="E185" s="1061"/>
      <c r="F185" s="1061"/>
    </row>
    <row r="186" spans="2:6" ht="11.1" customHeight="1" x14ac:dyDescent="0.2">
      <c r="B186" s="1060"/>
      <c r="C186" s="1061"/>
      <c r="D186" s="1061"/>
      <c r="E186" s="1061"/>
      <c r="F186" s="1061"/>
    </row>
    <row r="187" spans="2:6" ht="11.1" customHeight="1" x14ac:dyDescent="0.2">
      <c r="B187" s="1060"/>
      <c r="C187" s="1061"/>
      <c r="D187" s="1061"/>
      <c r="E187" s="1061"/>
      <c r="F187" s="1061"/>
    </row>
    <row r="188" spans="2:6" ht="11.1" customHeight="1" x14ac:dyDescent="0.2">
      <c r="B188" s="1060"/>
      <c r="C188" s="1061"/>
      <c r="D188" s="1061"/>
      <c r="E188" s="1061"/>
      <c r="F188" s="1061"/>
    </row>
    <row r="189" spans="2:6" ht="11.1" customHeight="1" x14ac:dyDescent="0.2">
      <c r="B189" s="1060"/>
      <c r="C189" s="1061"/>
      <c r="D189" s="1061"/>
      <c r="E189" s="1061"/>
      <c r="F189" s="1061"/>
    </row>
    <row r="190" spans="2:6" ht="11.1" customHeight="1" x14ac:dyDescent="0.2">
      <c r="B190" s="1060"/>
      <c r="C190" s="1061"/>
      <c r="D190" s="1061"/>
      <c r="E190" s="1061"/>
      <c r="F190" s="1061"/>
    </row>
    <row r="191" spans="2:6" ht="11.1" customHeight="1" x14ac:dyDescent="0.2">
      <c r="B191" s="1060"/>
      <c r="C191" s="1061"/>
      <c r="D191" s="1061"/>
      <c r="E191" s="1061"/>
      <c r="F191" s="1061"/>
    </row>
    <row r="192" spans="2:6" ht="11.1" customHeight="1" x14ac:dyDescent="0.2">
      <c r="B192" s="1060"/>
      <c r="C192" s="1061"/>
      <c r="D192" s="1061"/>
      <c r="E192" s="1061"/>
      <c r="F192" s="1061"/>
    </row>
    <row r="193" spans="2:6" ht="11.1" customHeight="1" x14ac:dyDescent="0.2">
      <c r="B193" s="1060"/>
      <c r="C193" s="1061"/>
      <c r="D193" s="1061"/>
      <c r="E193" s="1061"/>
      <c r="F193" s="1061"/>
    </row>
    <row r="194" spans="2:6" ht="11.1" customHeight="1" x14ac:dyDescent="0.2">
      <c r="B194" s="1060"/>
      <c r="C194" s="1061"/>
      <c r="D194" s="1061"/>
      <c r="E194" s="1061"/>
      <c r="F194" s="1061"/>
    </row>
    <row r="195" spans="2:6" ht="11.1" customHeight="1" x14ac:dyDescent="0.2">
      <c r="B195" s="1060"/>
      <c r="C195" s="1061"/>
      <c r="D195" s="1061"/>
      <c r="E195" s="1061"/>
      <c r="F195" s="1061"/>
    </row>
    <row r="196" spans="2:6" ht="11.1" customHeight="1" x14ac:dyDescent="0.2">
      <c r="B196" s="1060"/>
      <c r="C196" s="1061"/>
      <c r="D196" s="1061"/>
      <c r="E196" s="1061"/>
      <c r="F196" s="1061"/>
    </row>
    <row r="197" spans="2:6" ht="11.1" customHeight="1" x14ac:dyDescent="0.2">
      <c r="B197" s="1060"/>
      <c r="C197" s="1061"/>
      <c r="D197" s="1061"/>
      <c r="E197" s="1061"/>
      <c r="F197" s="1061"/>
    </row>
    <row r="198" spans="2:6" ht="11.1" customHeight="1" x14ac:dyDescent="0.2">
      <c r="B198" s="1060"/>
      <c r="C198" s="1061"/>
      <c r="D198" s="1061"/>
      <c r="E198" s="1061"/>
      <c r="F198" s="1061"/>
    </row>
    <row r="199" spans="2:6" ht="11.1" customHeight="1" x14ac:dyDescent="0.2">
      <c r="B199" s="1060"/>
      <c r="C199" s="1061"/>
      <c r="D199" s="1061"/>
      <c r="E199" s="1061"/>
      <c r="F199" s="1061"/>
    </row>
    <row r="200" spans="2:6" ht="11.1" customHeight="1" x14ac:dyDescent="0.2">
      <c r="B200" s="1060"/>
      <c r="C200" s="1061"/>
      <c r="D200" s="1061"/>
      <c r="E200" s="1061"/>
      <c r="F200" s="1061"/>
    </row>
    <row r="201" spans="2:6" ht="11.1" customHeight="1" x14ac:dyDescent="0.2">
      <c r="B201" s="1060"/>
      <c r="C201" s="1061"/>
      <c r="D201" s="1061"/>
      <c r="E201" s="1061"/>
      <c r="F201" s="1061"/>
    </row>
    <row r="202" spans="2:6" ht="11.1" customHeight="1" x14ac:dyDescent="0.2">
      <c r="B202" s="1060"/>
      <c r="C202" s="1061"/>
      <c r="D202" s="1061"/>
      <c r="E202" s="1061"/>
      <c r="F202" s="1061"/>
    </row>
    <row r="203" spans="2:6" ht="11.1" customHeight="1" x14ac:dyDescent="0.2">
      <c r="B203" s="1060"/>
      <c r="C203" s="1061"/>
      <c r="D203" s="1061"/>
      <c r="E203" s="1061"/>
      <c r="F203" s="1061"/>
    </row>
    <row r="204" spans="2:6" ht="11.1" customHeight="1" x14ac:dyDescent="0.2">
      <c r="B204" s="1060"/>
      <c r="C204" s="1061"/>
      <c r="D204" s="1061"/>
      <c r="E204" s="1061"/>
      <c r="F204" s="1061"/>
    </row>
    <row r="205" spans="2:6" ht="11.1" customHeight="1" x14ac:dyDescent="0.2">
      <c r="B205" s="1060"/>
      <c r="C205" s="1061"/>
      <c r="D205" s="1061"/>
      <c r="E205" s="1061"/>
      <c r="F205" s="1061"/>
    </row>
    <row r="206" spans="2:6" ht="11.1" customHeight="1" x14ac:dyDescent="0.2">
      <c r="B206" s="1060"/>
      <c r="C206" s="1061"/>
      <c r="D206" s="1061"/>
      <c r="E206" s="1061"/>
      <c r="F206" s="1061"/>
    </row>
    <row r="207" spans="2:6" ht="11.1" customHeight="1" x14ac:dyDescent="0.2">
      <c r="B207" s="1060"/>
      <c r="C207" s="1061"/>
      <c r="D207" s="1061"/>
      <c r="E207" s="1061"/>
      <c r="F207" s="1061"/>
    </row>
    <row r="208" spans="2:6" ht="11.1" customHeight="1" x14ac:dyDescent="0.2">
      <c r="B208" s="1060"/>
      <c r="C208" s="1061"/>
      <c r="D208" s="1061"/>
      <c r="E208" s="1061"/>
      <c r="F208" s="1061"/>
    </row>
    <row r="209" spans="2:6" ht="11.1" customHeight="1" x14ac:dyDescent="0.2">
      <c r="B209" s="1060"/>
      <c r="C209" s="1061"/>
      <c r="D209" s="1061"/>
      <c r="E209" s="1061"/>
      <c r="F209" s="1061"/>
    </row>
    <row r="210" spans="2:6" ht="11.1" customHeight="1" x14ac:dyDescent="0.2">
      <c r="B210" s="1060"/>
      <c r="C210" s="1061"/>
      <c r="D210" s="1061"/>
      <c r="E210" s="1061"/>
      <c r="F210" s="1061"/>
    </row>
    <row r="211" spans="2:6" ht="11.1" customHeight="1" x14ac:dyDescent="0.2">
      <c r="B211" s="1060"/>
      <c r="C211" s="1061"/>
      <c r="D211" s="1061"/>
      <c r="E211" s="1061"/>
      <c r="F211" s="1061"/>
    </row>
    <row r="212" spans="2:6" ht="11.1" customHeight="1" x14ac:dyDescent="0.2">
      <c r="B212" s="1060"/>
      <c r="C212" s="1061"/>
      <c r="D212" s="1061"/>
      <c r="E212" s="1061"/>
      <c r="F212" s="1061"/>
    </row>
    <row r="213" spans="2:6" ht="11.1" customHeight="1" x14ac:dyDescent="0.2">
      <c r="B213" s="1060"/>
      <c r="C213" s="1061"/>
      <c r="D213" s="1061"/>
      <c r="E213" s="1061"/>
      <c r="F213" s="1061"/>
    </row>
    <row r="214" spans="2:6" ht="11.1" customHeight="1" x14ac:dyDescent="0.2">
      <c r="B214" s="1060" t="s">
        <v>205</v>
      </c>
      <c r="C214" s="1061"/>
      <c r="D214" s="1061"/>
      <c r="E214" s="1061"/>
      <c r="F214" s="1061"/>
    </row>
    <row r="215" spans="2:6" ht="11.1" customHeight="1" x14ac:dyDescent="0.2">
      <c r="B215" s="1060"/>
      <c r="C215" s="1061"/>
      <c r="D215" s="1061"/>
      <c r="E215" s="1061"/>
      <c r="F215" s="1061"/>
    </row>
    <row r="216" spans="2:6" ht="11.1" customHeight="1" x14ac:dyDescent="0.2">
      <c r="B216" s="1060"/>
      <c r="C216" s="1061"/>
      <c r="D216" s="1061"/>
      <c r="E216" s="1061"/>
      <c r="F216" s="1061"/>
    </row>
    <row r="217" spans="2:6" ht="11.1" customHeight="1" x14ac:dyDescent="0.2">
      <c r="B217" s="1060"/>
      <c r="C217" s="1061"/>
      <c r="D217" s="1061"/>
      <c r="E217" s="1061"/>
      <c r="F217" s="1061"/>
    </row>
    <row r="218" spans="2:6" ht="11.1" customHeight="1" x14ac:dyDescent="0.2">
      <c r="B218" s="1060"/>
      <c r="C218" s="1061"/>
      <c r="D218" s="1061"/>
      <c r="E218" s="1061"/>
      <c r="F218" s="1061"/>
    </row>
    <row r="219" spans="2:6" ht="11.1" customHeight="1" x14ac:dyDescent="0.2">
      <c r="B219" s="1060"/>
      <c r="C219" s="1061"/>
      <c r="D219" s="1061"/>
      <c r="E219" s="1061"/>
      <c r="F219" s="1061"/>
    </row>
    <row r="220" spans="2:6" ht="11.1" customHeight="1" x14ac:dyDescent="0.2">
      <c r="B220" s="1060"/>
      <c r="C220" s="1061"/>
      <c r="D220" s="1061"/>
      <c r="E220" s="1061"/>
      <c r="F220" s="1061"/>
    </row>
    <row r="221" spans="2:6" ht="11.1" customHeight="1" x14ac:dyDescent="0.2">
      <c r="B221" s="1060"/>
      <c r="C221" s="1061"/>
      <c r="D221" s="1061"/>
      <c r="E221" s="1061"/>
      <c r="F221" s="1061"/>
    </row>
    <row r="222" spans="2:6" ht="11.1" customHeight="1" x14ac:dyDescent="0.2">
      <c r="B222" s="1060"/>
      <c r="C222" s="1061"/>
      <c r="D222" s="1061"/>
      <c r="E222" s="1061"/>
      <c r="F222" s="1061"/>
    </row>
    <row r="223" spans="2:6" ht="11.1" customHeight="1" x14ac:dyDescent="0.2">
      <c r="B223" s="1060"/>
      <c r="C223" s="1061"/>
      <c r="D223" s="1061"/>
      <c r="E223" s="1061"/>
      <c r="F223" s="1061"/>
    </row>
    <row r="224" spans="2:6" ht="11.1" customHeight="1" x14ac:dyDescent="0.2">
      <c r="B224" s="1060"/>
      <c r="C224" s="1061"/>
      <c r="D224" s="1061"/>
      <c r="E224" s="1061"/>
      <c r="F224" s="1061"/>
    </row>
    <row r="225" spans="2:6" ht="11.1" customHeight="1" x14ac:dyDescent="0.2">
      <c r="B225" s="1060"/>
      <c r="C225" s="1061"/>
      <c r="D225" s="1061"/>
      <c r="E225" s="1061"/>
      <c r="F225" s="1061"/>
    </row>
    <row r="226" spans="2:6" ht="11.1" customHeight="1" x14ac:dyDescent="0.2">
      <c r="B226" s="1060"/>
      <c r="C226" s="1061"/>
      <c r="D226" s="1061"/>
      <c r="E226" s="1061"/>
      <c r="F226" s="1061"/>
    </row>
    <row r="227" spans="2:6" ht="11.1" customHeight="1" x14ac:dyDescent="0.2">
      <c r="B227" s="1060"/>
      <c r="C227" s="1061"/>
      <c r="D227" s="1061"/>
      <c r="E227" s="1061"/>
      <c r="F227" s="1061"/>
    </row>
    <row r="228" spans="2:6" ht="11.1" customHeight="1" x14ac:dyDescent="0.2">
      <c r="B228" s="1060"/>
      <c r="C228" s="1061"/>
      <c r="D228" s="1061"/>
      <c r="E228" s="1061"/>
      <c r="F228" s="1061"/>
    </row>
    <row r="229" spans="2:6" ht="11.1" customHeight="1" x14ac:dyDescent="0.2">
      <c r="B229" s="1060"/>
      <c r="C229" s="1061"/>
      <c r="D229" s="1061"/>
      <c r="E229" s="1061"/>
      <c r="F229" s="1061"/>
    </row>
    <row r="230" spans="2:6" ht="11.1" customHeight="1" x14ac:dyDescent="0.2">
      <c r="B230" s="1060"/>
      <c r="C230" s="1061"/>
      <c r="D230" s="1061"/>
      <c r="E230" s="1061"/>
      <c r="F230" s="1061"/>
    </row>
    <row r="231" spans="2:6" ht="11.1" customHeight="1" x14ac:dyDescent="0.2">
      <c r="B231" s="1060"/>
      <c r="C231" s="1061"/>
      <c r="D231" s="1061"/>
      <c r="E231" s="1061"/>
      <c r="F231" s="1061"/>
    </row>
    <row r="232" spans="2:6" ht="11.1" customHeight="1" x14ac:dyDescent="0.2">
      <c r="B232" s="1060"/>
      <c r="C232" s="1061"/>
      <c r="D232" s="1061"/>
      <c r="E232" s="1061"/>
      <c r="F232" s="1061"/>
    </row>
    <row r="233" spans="2:6" ht="11.1" customHeight="1" x14ac:dyDescent="0.2">
      <c r="B233" s="1060"/>
      <c r="C233" s="1061"/>
      <c r="D233" s="1061"/>
      <c r="E233" s="1061"/>
      <c r="F233" s="1061"/>
    </row>
    <row r="234" spans="2:6" ht="11.1" customHeight="1" x14ac:dyDescent="0.2">
      <c r="B234" s="1060"/>
      <c r="C234" s="1061"/>
      <c r="D234" s="1061"/>
      <c r="E234" s="1061"/>
      <c r="F234" s="1061"/>
    </row>
    <row r="235" spans="2:6" ht="11.1" customHeight="1" x14ac:dyDescent="0.2">
      <c r="B235" s="1060"/>
      <c r="C235" s="1061"/>
      <c r="D235" s="1061"/>
      <c r="E235" s="1061"/>
      <c r="F235" s="1061"/>
    </row>
    <row r="236" spans="2:6" ht="11.1" customHeight="1" x14ac:dyDescent="0.2">
      <c r="B236" s="1060"/>
      <c r="C236" s="1061"/>
      <c r="D236" s="1061"/>
      <c r="E236" s="1061"/>
      <c r="F236" s="1061"/>
    </row>
    <row r="237" spans="2:6" ht="11.1" customHeight="1" x14ac:dyDescent="0.2">
      <c r="B237" s="1060"/>
      <c r="C237" s="1061"/>
      <c r="D237" s="1061"/>
      <c r="E237" s="1061"/>
      <c r="F237" s="1061"/>
    </row>
    <row r="238" spans="2:6" ht="11.1" customHeight="1" x14ac:dyDescent="0.2">
      <c r="B238" s="1060"/>
      <c r="C238" s="1061"/>
      <c r="D238" s="1061"/>
      <c r="E238" s="1061"/>
      <c r="F238" s="1061"/>
    </row>
    <row r="239" spans="2:6" ht="11.1" customHeight="1" x14ac:dyDescent="0.2">
      <c r="B239" s="1060"/>
      <c r="C239" s="1061"/>
      <c r="D239" s="1061"/>
      <c r="E239" s="1061"/>
      <c r="F239" s="1061"/>
    </row>
    <row r="240" spans="2:6" ht="11.1" customHeight="1" x14ac:dyDescent="0.2">
      <c r="B240" s="1060"/>
      <c r="C240" s="1061"/>
      <c r="D240" s="1061"/>
      <c r="E240" s="1061"/>
      <c r="F240" s="1061"/>
    </row>
    <row r="241" spans="2:6" ht="11.1" customHeight="1" x14ac:dyDescent="0.2">
      <c r="B241" s="1060"/>
      <c r="C241" s="1061"/>
      <c r="D241" s="1061"/>
      <c r="E241" s="1061"/>
      <c r="F241" s="1061"/>
    </row>
    <row r="242" spans="2:6" ht="11.1" customHeight="1" x14ac:dyDescent="0.2">
      <c r="B242" s="1060"/>
      <c r="C242" s="1061"/>
      <c r="D242" s="1061"/>
      <c r="E242" s="1061"/>
      <c r="F242" s="1061"/>
    </row>
    <row r="243" spans="2:6" ht="11.1" customHeight="1" x14ac:dyDescent="0.2">
      <c r="B243" s="1060"/>
      <c r="C243" s="1061"/>
      <c r="D243" s="1061"/>
      <c r="E243" s="1061"/>
      <c r="F243" s="1061"/>
    </row>
    <row r="244" spans="2:6" ht="11.1" customHeight="1" x14ac:dyDescent="0.2">
      <c r="B244" s="1060" t="s">
        <v>317</v>
      </c>
      <c r="C244" s="1059" t="s">
        <v>309</v>
      </c>
      <c r="D244" s="1059"/>
      <c r="E244" s="1059"/>
      <c r="F244" s="1059"/>
    </row>
    <row r="245" spans="2:6" ht="11.1" customHeight="1" x14ac:dyDescent="0.2">
      <c r="B245" s="1060"/>
      <c r="C245" s="1059"/>
      <c r="D245" s="1059"/>
      <c r="E245" s="1059"/>
      <c r="F245" s="1059"/>
    </row>
    <row r="246" spans="2:6" ht="11.1" customHeight="1" x14ac:dyDescent="0.2">
      <c r="B246" s="1060"/>
      <c r="C246" s="1059"/>
      <c r="D246" s="1059"/>
      <c r="E246" s="1059"/>
      <c r="F246" s="1059"/>
    </row>
    <row r="247" spans="2:6" ht="11.1" customHeight="1" x14ac:dyDescent="0.2">
      <c r="B247" s="1060"/>
      <c r="C247" s="1059"/>
      <c r="D247" s="1059"/>
      <c r="E247" s="1059"/>
      <c r="F247" s="1059"/>
    </row>
    <row r="248" spans="2:6" ht="11.1" customHeight="1" x14ac:dyDescent="0.2">
      <c r="B248" s="1060"/>
      <c r="C248" s="1059"/>
      <c r="D248" s="1059"/>
      <c r="E248" s="1059"/>
      <c r="F248" s="1059"/>
    </row>
    <row r="249" spans="2:6" ht="11.1" customHeight="1" x14ac:dyDescent="0.2">
      <c r="B249" s="1060"/>
      <c r="C249" s="1059"/>
      <c r="D249" s="1059"/>
      <c r="E249" s="1059" t="b">
        <v>0</v>
      </c>
      <c r="F249" s="1059"/>
    </row>
    <row r="250" spans="2:6" ht="11.1" customHeight="1" x14ac:dyDescent="0.2">
      <c r="B250" s="1060"/>
      <c r="C250" s="1059"/>
      <c r="D250" s="1059"/>
      <c r="E250" s="1059" t="b">
        <v>0</v>
      </c>
      <c r="F250" s="1059"/>
    </row>
    <row r="251" spans="2:6" ht="11.1" customHeight="1" x14ac:dyDescent="0.2">
      <c r="B251" s="1060"/>
      <c r="C251" s="1059"/>
      <c r="D251" s="1059"/>
      <c r="E251" s="1059"/>
      <c r="F251" s="1059"/>
    </row>
    <row r="252" spans="2:6" ht="11.1" customHeight="1" x14ac:dyDescent="0.2">
      <c r="B252" s="1060"/>
      <c r="C252" s="1059"/>
      <c r="D252" s="1059"/>
      <c r="E252" s="1059"/>
      <c r="F252" s="1059"/>
    </row>
    <row r="253" spans="2:6" ht="11.1" customHeight="1" x14ac:dyDescent="0.2">
      <c r="B253" s="1060"/>
      <c r="C253" s="1059"/>
      <c r="D253" s="1059"/>
      <c r="E253" s="1059"/>
      <c r="F253" s="1059"/>
    </row>
    <row r="254" spans="2:6" ht="11.1" customHeight="1" x14ac:dyDescent="0.2">
      <c r="B254" s="1060"/>
      <c r="C254" s="1059"/>
      <c r="D254" s="1059"/>
      <c r="E254" s="1059"/>
      <c r="F254" s="1059"/>
    </row>
    <row r="255" spans="2:6" ht="11.1" customHeight="1" x14ac:dyDescent="0.2">
      <c r="B255" s="1060"/>
      <c r="C255" s="1059"/>
      <c r="D255" s="1059"/>
      <c r="E255" s="1059"/>
      <c r="F255" s="1059"/>
    </row>
    <row r="256" spans="2:6" ht="11.1" customHeight="1" x14ac:dyDescent="0.2">
      <c r="B256" s="1060"/>
      <c r="C256" s="1059"/>
      <c r="D256" s="1059"/>
      <c r="E256" s="1059" t="b">
        <v>1</v>
      </c>
      <c r="F256" s="1059"/>
    </row>
    <row r="257" spans="2:6" ht="11.1" customHeight="1" x14ac:dyDescent="0.2">
      <c r="B257" s="1060"/>
      <c r="C257" s="1059"/>
      <c r="D257" s="1059"/>
      <c r="E257" s="1059"/>
      <c r="F257" s="1059"/>
    </row>
    <row r="258" spans="2:6" ht="11.1" customHeight="1" x14ac:dyDescent="0.2">
      <c r="B258" s="1060"/>
      <c r="C258" s="1059"/>
      <c r="D258" s="1059"/>
      <c r="E258" s="1059"/>
      <c r="F258" s="1059"/>
    </row>
    <row r="259" spans="2:6" ht="11.1" customHeight="1" x14ac:dyDescent="0.2">
      <c r="B259" s="1060"/>
      <c r="C259" s="1059"/>
      <c r="D259" s="1059"/>
      <c r="E259" s="1059"/>
      <c r="F259" s="1059"/>
    </row>
    <row r="260" spans="2:6" ht="11.1" customHeight="1" x14ac:dyDescent="0.2">
      <c r="B260" s="1060"/>
      <c r="C260" s="1059"/>
      <c r="D260" s="1059"/>
      <c r="E260" s="1059"/>
      <c r="F260" s="1059"/>
    </row>
    <row r="261" spans="2:6" ht="11.1" customHeight="1" x14ac:dyDescent="0.2">
      <c r="B261" s="1060"/>
      <c r="C261" s="1059"/>
      <c r="D261" s="1059"/>
      <c r="E261" s="1059"/>
      <c r="F261" s="1059"/>
    </row>
    <row r="262" spans="2:6" ht="11.1" customHeight="1" x14ac:dyDescent="0.2">
      <c r="B262" s="1060"/>
      <c r="C262" s="1059"/>
      <c r="D262" s="1059"/>
      <c r="E262" s="1059"/>
      <c r="F262" s="1059"/>
    </row>
    <row r="263" spans="2:6" ht="11.1" customHeight="1" x14ac:dyDescent="0.2">
      <c r="B263" s="1060"/>
      <c r="C263" s="1059"/>
      <c r="D263" s="1059"/>
      <c r="E263" s="1059"/>
      <c r="F263" s="1059"/>
    </row>
    <row r="264" spans="2:6" ht="11.1" customHeight="1" x14ac:dyDescent="0.2">
      <c r="B264" s="1060"/>
      <c r="C264" s="1059"/>
      <c r="D264" s="1059"/>
      <c r="E264" s="1059"/>
      <c r="F264" s="1059"/>
    </row>
    <row r="265" spans="2:6" ht="11.1" customHeight="1" x14ac:dyDescent="0.2">
      <c r="B265" s="1060"/>
      <c r="C265" s="1059"/>
      <c r="D265" s="1059"/>
      <c r="E265" s="1059"/>
      <c r="F265" s="1059"/>
    </row>
    <row r="266" spans="2:6" ht="11.1" customHeight="1" x14ac:dyDescent="0.2">
      <c r="B266" s="1060"/>
      <c r="C266" s="1059"/>
      <c r="D266" s="1059"/>
      <c r="E266" s="1059"/>
      <c r="F266" s="1059"/>
    </row>
    <row r="267" spans="2:6" ht="11.1" customHeight="1" x14ac:dyDescent="0.2">
      <c r="B267" s="1060"/>
      <c r="C267" s="1059"/>
      <c r="D267" s="1059"/>
      <c r="E267" s="1059"/>
      <c r="F267" s="1059"/>
    </row>
    <row r="268" spans="2:6" ht="11.1" customHeight="1" x14ac:dyDescent="0.2">
      <c r="B268" s="1060"/>
      <c r="C268" s="1059"/>
      <c r="D268" s="1059"/>
      <c r="E268" s="1059"/>
      <c r="F268" s="1059"/>
    </row>
    <row r="269" spans="2:6" ht="11.1" customHeight="1" x14ac:dyDescent="0.2">
      <c r="B269" s="1060"/>
      <c r="C269" s="1059"/>
      <c r="D269" s="1059"/>
      <c r="E269" s="1059"/>
      <c r="F269" s="1059"/>
    </row>
    <row r="270" spans="2:6" ht="11.1" customHeight="1" x14ac:dyDescent="0.2">
      <c r="B270" s="1060"/>
      <c r="C270" s="1059"/>
      <c r="D270" s="1059"/>
      <c r="E270" s="1059"/>
      <c r="F270" s="1059"/>
    </row>
    <row r="271" spans="2:6" ht="11.1" customHeight="1" x14ac:dyDescent="0.2">
      <c r="B271" s="1060"/>
      <c r="C271" s="1059"/>
      <c r="D271" s="1059"/>
      <c r="E271" s="1059"/>
      <c r="F271" s="1059"/>
    </row>
    <row r="272" spans="2:6" ht="11.1" customHeight="1" x14ac:dyDescent="0.2">
      <c r="B272" s="1060"/>
      <c r="C272" s="1059"/>
      <c r="D272" s="1059"/>
      <c r="E272" s="1059"/>
      <c r="F272" s="1059"/>
    </row>
    <row r="273" spans="2:16" ht="11.1" customHeight="1" x14ac:dyDescent="0.2">
      <c r="B273" s="1060"/>
      <c r="C273" s="1059"/>
      <c r="D273" s="1059"/>
      <c r="E273" s="1059"/>
      <c r="F273" s="1059"/>
    </row>
    <row r="275" spans="2:16" x14ac:dyDescent="0.2">
      <c r="B275" s="202" t="s">
        <v>266</v>
      </c>
      <c r="F275" s="237">
        <f>$E$6</f>
        <v>0</v>
      </c>
    </row>
    <row r="276" spans="2:16" ht="30" customHeight="1" x14ac:dyDescent="0.2">
      <c r="B276" s="203" t="s">
        <v>130</v>
      </c>
      <c r="C276" s="204" t="s">
        <v>173</v>
      </c>
      <c r="D276" s="1056" t="s">
        <v>308</v>
      </c>
      <c r="E276" s="1056"/>
      <c r="F276" s="435" t="s">
        <v>194</v>
      </c>
      <c r="H276" s="205" t="s">
        <v>240</v>
      </c>
      <c r="I276" s="206"/>
      <c r="J276" s="206"/>
      <c r="K276" s="206"/>
      <c r="L276" s="206"/>
      <c r="M276" s="206"/>
      <c r="N276" s="206"/>
      <c r="O276" s="206"/>
      <c r="P276" s="207"/>
    </row>
    <row r="277" spans="2:16" ht="39.9" customHeight="1" x14ac:dyDescent="0.2">
      <c r="B277" s="160"/>
      <c r="C277" s="434" t="str">
        <f>IFERROR(VLOOKUP(B277,'補助事業概要説明書(別添１)１～２'!$B$34:$G$39,3,0),"")</f>
        <v/>
      </c>
      <c r="D277" s="1057" t="str">
        <f>IFERROR(VLOOKUP(B277,'補助事業概要説明書(別添１)１～２'!$B$34:$G$39,5,0),"")</f>
        <v/>
      </c>
      <c r="E277" s="1057"/>
      <c r="F277" s="434" t="str">
        <f>IFERROR(VLOOKUP(B277,'補助事業概要説明書(別添１)１～２'!$B$34:$G$39,6,0),"")</f>
        <v/>
      </c>
      <c r="H277" s="208"/>
      <c r="I277" s="209"/>
      <c r="J277" s="209"/>
      <c r="K277" s="209"/>
      <c r="L277" s="209"/>
      <c r="M277" s="209"/>
      <c r="N277" s="209"/>
      <c r="O277" s="209"/>
      <c r="P277" s="210"/>
    </row>
    <row r="278" spans="2:16" ht="8.25" customHeight="1" x14ac:dyDescent="0.2"/>
    <row r="279" spans="2:16" x14ac:dyDescent="0.2">
      <c r="B279" s="202" t="s">
        <v>200</v>
      </c>
      <c r="E279" s="211"/>
    </row>
    <row r="280" spans="2:16" ht="16.5" customHeight="1" x14ac:dyDescent="0.2">
      <c r="B280" s="1058" t="s">
        <v>196</v>
      </c>
      <c r="C280" s="1058"/>
      <c r="D280" s="1058"/>
      <c r="E280" s="1058"/>
      <c r="F280" s="1058"/>
    </row>
    <row r="281" spans="2:16" x14ac:dyDescent="0.2">
      <c r="B281" s="163" t="b">
        <v>1</v>
      </c>
      <c r="C281" s="212"/>
    </row>
    <row r="282" spans="2:16" x14ac:dyDescent="0.2">
      <c r="B282" s="236" t="b">
        <v>1</v>
      </c>
      <c r="J282" s="199"/>
    </row>
    <row r="283" spans="2:16" x14ac:dyDescent="0.2">
      <c r="B283" s="202" t="s">
        <v>339</v>
      </c>
      <c r="E283" s="211"/>
    </row>
    <row r="284" spans="2:16" ht="16.5" customHeight="1" x14ac:dyDescent="0.2">
      <c r="B284" s="1058" t="s">
        <v>338</v>
      </c>
      <c r="C284" s="1058"/>
      <c r="D284" s="1058"/>
      <c r="E284" s="1058"/>
      <c r="F284" s="1058"/>
    </row>
    <row r="285" spans="2:16" x14ac:dyDescent="0.2">
      <c r="B285" s="163" t="b">
        <v>1</v>
      </c>
      <c r="C285" s="212"/>
    </row>
    <row r="286" spans="2:16" x14ac:dyDescent="0.2">
      <c r="B286" s="236" t="b">
        <v>1</v>
      </c>
      <c r="J286" s="199"/>
    </row>
    <row r="287" spans="2:16" x14ac:dyDescent="0.2">
      <c r="B287" s="202" t="s">
        <v>201</v>
      </c>
      <c r="C287" s="212" t="s">
        <v>277</v>
      </c>
    </row>
    <row r="288" spans="2:16" ht="11.1" customHeight="1" x14ac:dyDescent="0.2">
      <c r="B288" s="1060" t="s">
        <v>204</v>
      </c>
      <c r="C288" s="1061"/>
      <c r="D288" s="1061"/>
      <c r="E288" s="1061"/>
      <c r="F288" s="1061"/>
    </row>
    <row r="289" spans="2:6" ht="11.1" customHeight="1" x14ac:dyDescent="0.2">
      <c r="B289" s="1060"/>
      <c r="C289" s="1061"/>
      <c r="D289" s="1061"/>
      <c r="E289" s="1061"/>
      <c r="F289" s="1061"/>
    </row>
    <row r="290" spans="2:6" ht="11.1" customHeight="1" x14ac:dyDescent="0.2">
      <c r="B290" s="1060"/>
      <c r="C290" s="1061"/>
      <c r="D290" s="1061"/>
      <c r="E290" s="1061"/>
      <c r="F290" s="1061"/>
    </row>
    <row r="291" spans="2:6" ht="11.1" customHeight="1" x14ac:dyDescent="0.2">
      <c r="B291" s="1060"/>
      <c r="C291" s="1061"/>
      <c r="D291" s="1061"/>
      <c r="E291" s="1061"/>
      <c r="F291" s="1061"/>
    </row>
    <row r="292" spans="2:6" ht="11.1" customHeight="1" x14ac:dyDescent="0.2">
      <c r="B292" s="1060"/>
      <c r="C292" s="1061"/>
      <c r="D292" s="1061"/>
      <c r="E292" s="1061"/>
      <c r="F292" s="1061"/>
    </row>
    <row r="293" spans="2:6" ht="11.1" customHeight="1" x14ac:dyDescent="0.2">
      <c r="B293" s="1060"/>
      <c r="C293" s="1061"/>
      <c r="D293" s="1061"/>
      <c r="E293" s="1061"/>
      <c r="F293" s="1061"/>
    </row>
    <row r="294" spans="2:6" ht="11.1" customHeight="1" x14ac:dyDescent="0.2">
      <c r="B294" s="1060"/>
      <c r="C294" s="1061"/>
      <c r="D294" s="1061"/>
      <c r="E294" s="1061"/>
      <c r="F294" s="1061"/>
    </row>
    <row r="295" spans="2:6" ht="11.1" customHeight="1" x14ac:dyDescent="0.2">
      <c r="B295" s="1060"/>
      <c r="C295" s="1061"/>
      <c r="D295" s="1061"/>
      <c r="E295" s="1061"/>
      <c r="F295" s="1061"/>
    </row>
    <row r="296" spans="2:6" ht="11.1" customHeight="1" x14ac:dyDescent="0.2">
      <c r="B296" s="1060"/>
      <c r="C296" s="1061"/>
      <c r="D296" s="1061"/>
      <c r="E296" s="1061"/>
      <c r="F296" s="1061"/>
    </row>
    <row r="297" spans="2:6" ht="11.1" customHeight="1" x14ac:dyDescent="0.2">
      <c r="B297" s="1060"/>
      <c r="C297" s="1061"/>
      <c r="D297" s="1061"/>
      <c r="E297" s="1061"/>
      <c r="F297" s="1061"/>
    </row>
    <row r="298" spans="2:6" ht="11.1" customHeight="1" x14ac:dyDescent="0.2">
      <c r="B298" s="1060"/>
      <c r="C298" s="1061"/>
      <c r="D298" s="1061"/>
      <c r="E298" s="1061"/>
      <c r="F298" s="1061"/>
    </row>
    <row r="299" spans="2:6" ht="11.1" customHeight="1" x14ac:dyDescent="0.2">
      <c r="B299" s="1060"/>
      <c r="C299" s="1061"/>
      <c r="D299" s="1061"/>
      <c r="E299" s="1061"/>
      <c r="F299" s="1061"/>
    </row>
    <row r="300" spans="2:6" ht="11.1" customHeight="1" x14ac:dyDescent="0.2">
      <c r="B300" s="1060"/>
      <c r="C300" s="1061"/>
      <c r="D300" s="1061"/>
      <c r="E300" s="1061"/>
      <c r="F300" s="1061"/>
    </row>
    <row r="301" spans="2:6" ht="11.1" customHeight="1" x14ac:dyDescent="0.2">
      <c r="B301" s="1060"/>
      <c r="C301" s="1061"/>
      <c r="D301" s="1061"/>
      <c r="E301" s="1061"/>
      <c r="F301" s="1061"/>
    </row>
    <row r="302" spans="2:6" ht="11.1" customHeight="1" x14ac:dyDescent="0.2">
      <c r="B302" s="1060"/>
      <c r="C302" s="1061"/>
      <c r="D302" s="1061"/>
      <c r="E302" s="1061"/>
      <c r="F302" s="1061"/>
    </row>
    <row r="303" spans="2:6" ht="11.1" customHeight="1" x14ac:dyDescent="0.2">
      <c r="B303" s="1060"/>
      <c r="C303" s="1061"/>
      <c r="D303" s="1061"/>
      <c r="E303" s="1061"/>
      <c r="F303" s="1061"/>
    </row>
    <row r="304" spans="2:6" ht="11.1" customHeight="1" x14ac:dyDescent="0.2">
      <c r="B304" s="1060"/>
      <c r="C304" s="1061"/>
      <c r="D304" s="1061"/>
      <c r="E304" s="1061"/>
      <c r="F304" s="1061"/>
    </row>
    <row r="305" spans="2:6" ht="11.1" customHeight="1" x14ac:dyDescent="0.2">
      <c r="B305" s="1060"/>
      <c r="C305" s="1061"/>
      <c r="D305" s="1061"/>
      <c r="E305" s="1061"/>
      <c r="F305" s="1061"/>
    </row>
    <row r="306" spans="2:6" ht="11.1" customHeight="1" x14ac:dyDescent="0.2">
      <c r="B306" s="1060"/>
      <c r="C306" s="1061"/>
      <c r="D306" s="1061"/>
      <c r="E306" s="1061"/>
      <c r="F306" s="1061"/>
    </row>
    <row r="307" spans="2:6" ht="11.1" customHeight="1" x14ac:dyDescent="0.2">
      <c r="B307" s="1060"/>
      <c r="C307" s="1061"/>
      <c r="D307" s="1061"/>
      <c r="E307" s="1061"/>
      <c r="F307" s="1061"/>
    </row>
    <row r="308" spans="2:6" ht="11.1" customHeight="1" x14ac:dyDescent="0.2">
      <c r="B308" s="1060"/>
      <c r="C308" s="1061"/>
      <c r="D308" s="1061"/>
      <c r="E308" s="1061"/>
      <c r="F308" s="1061"/>
    </row>
    <row r="309" spans="2:6" ht="11.1" customHeight="1" x14ac:dyDescent="0.2">
      <c r="B309" s="1060"/>
      <c r="C309" s="1061"/>
      <c r="D309" s="1061"/>
      <c r="E309" s="1061"/>
      <c r="F309" s="1061"/>
    </row>
    <row r="310" spans="2:6" ht="11.1" customHeight="1" x14ac:dyDescent="0.2">
      <c r="B310" s="1060"/>
      <c r="C310" s="1061"/>
      <c r="D310" s="1061"/>
      <c r="E310" s="1061"/>
      <c r="F310" s="1061"/>
    </row>
    <row r="311" spans="2:6" ht="11.1" customHeight="1" x14ac:dyDescent="0.2">
      <c r="B311" s="1060"/>
      <c r="C311" s="1061"/>
      <c r="D311" s="1061"/>
      <c r="E311" s="1061"/>
      <c r="F311" s="1061"/>
    </row>
    <row r="312" spans="2:6" ht="11.1" customHeight="1" x14ac:dyDescent="0.2">
      <c r="B312" s="1060"/>
      <c r="C312" s="1061"/>
      <c r="D312" s="1061"/>
      <c r="E312" s="1061"/>
      <c r="F312" s="1061"/>
    </row>
    <row r="313" spans="2:6" ht="11.1" customHeight="1" x14ac:dyDescent="0.2">
      <c r="B313" s="1060"/>
      <c r="C313" s="1061"/>
      <c r="D313" s="1061"/>
      <c r="E313" s="1061"/>
      <c r="F313" s="1061"/>
    </row>
    <row r="314" spans="2:6" ht="11.1" customHeight="1" x14ac:dyDescent="0.2">
      <c r="B314" s="1060"/>
      <c r="C314" s="1061"/>
      <c r="D314" s="1061"/>
      <c r="E314" s="1061"/>
      <c r="F314" s="1061"/>
    </row>
    <row r="315" spans="2:6" ht="11.1" customHeight="1" x14ac:dyDescent="0.2">
      <c r="B315" s="1060"/>
      <c r="C315" s="1061"/>
      <c r="D315" s="1061"/>
      <c r="E315" s="1061"/>
      <c r="F315" s="1061"/>
    </row>
    <row r="316" spans="2:6" ht="11.1" customHeight="1" x14ac:dyDescent="0.2">
      <c r="B316" s="1060"/>
      <c r="C316" s="1061"/>
      <c r="D316" s="1061"/>
      <c r="E316" s="1061"/>
      <c r="F316" s="1061"/>
    </row>
    <row r="317" spans="2:6" ht="11.1" customHeight="1" x14ac:dyDescent="0.2">
      <c r="B317" s="1060"/>
      <c r="C317" s="1061"/>
      <c r="D317" s="1061"/>
      <c r="E317" s="1061"/>
      <c r="F317" s="1061"/>
    </row>
    <row r="318" spans="2:6" ht="11.1" customHeight="1" x14ac:dyDescent="0.2">
      <c r="B318" s="1060" t="s">
        <v>203</v>
      </c>
      <c r="C318" s="1061"/>
      <c r="D318" s="1061"/>
      <c r="E318" s="1061"/>
      <c r="F318" s="1061"/>
    </row>
    <row r="319" spans="2:6" ht="11.1" customHeight="1" x14ac:dyDescent="0.2">
      <c r="B319" s="1060"/>
      <c r="C319" s="1061"/>
      <c r="D319" s="1061"/>
      <c r="E319" s="1061"/>
      <c r="F319" s="1061"/>
    </row>
    <row r="320" spans="2:6" ht="11.1" customHeight="1" x14ac:dyDescent="0.2">
      <c r="B320" s="1060"/>
      <c r="C320" s="1061"/>
      <c r="D320" s="1061"/>
      <c r="E320" s="1061"/>
      <c r="F320" s="1061"/>
    </row>
    <row r="321" spans="2:6" ht="11.1" customHeight="1" x14ac:dyDescent="0.2">
      <c r="B321" s="1060"/>
      <c r="C321" s="1061"/>
      <c r="D321" s="1061"/>
      <c r="E321" s="1061"/>
      <c r="F321" s="1061"/>
    </row>
    <row r="322" spans="2:6" ht="11.1" customHeight="1" x14ac:dyDescent="0.2">
      <c r="B322" s="1060"/>
      <c r="C322" s="1061"/>
      <c r="D322" s="1061"/>
      <c r="E322" s="1061"/>
      <c r="F322" s="1061"/>
    </row>
    <row r="323" spans="2:6" ht="11.1" customHeight="1" x14ac:dyDescent="0.2">
      <c r="B323" s="1060"/>
      <c r="C323" s="1061"/>
      <c r="D323" s="1061"/>
      <c r="E323" s="1061"/>
      <c r="F323" s="1061"/>
    </row>
    <row r="324" spans="2:6" ht="11.1" customHeight="1" x14ac:dyDescent="0.2">
      <c r="B324" s="1060"/>
      <c r="C324" s="1061"/>
      <c r="D324" s="1061"/>
      <c r="E324" s="1061"/>
      <c r="F324" s="1061"/>
    </row>
    <row r="325" spans="2:6" ht="11.1" customHeight="1" x14ac:dyDescent="0.2">
      <c r="B325" s="1060"/>
      <c r="C325" s="1061"/>
      <c r="D325" s="1061"/>
      <c r="E325" s="1061"/>
      <c r="F325" s="1061"/>
    </row>
    <row r="326" spans="2:6" ht="11.1" customHeight="1" x14ac:dyDescent="0.2">
      <c r="B326" s="1060"/>
      <c r="C326" s="1061"/>
      <c r="D326" s="1061"/>
      <c r="E326" s="1061"/>
      <c r="F326" s="1061"/>
    </row>
    <row r="327" spans="2:6" ht="11.1" customHeight="1" x14ac:dyDescent="0.2">
      <c r="B327" s="1060"/>
      <c r="C327" s="1061"/>
      <c r="D327" s="1061"/>
      <c r="E327" s="1061"/>
      <c r="F327" s="1061"/>
    </row>
    <row r="328" spans="2:6" ht="11.1" customHeight="1" x14ac:dyDescent="0.2">
      <c r="B328" s="1060"/>
      <c r="C328" s="1061"/>
      <c r="D328" s="1061"/>
      <c r="E328" s="1061"/>
      <c r="F328" s="1061"/>
    </row>
    <row r="329" spans="2:6" ht="11.1" customHeight="1" x14ac:dyDescent="0.2">
      <c r="B329" s="1060"/>
      <c r="C329" s="1061"/>
      <c r="D329" s="1061"/>
      <c r="E329" s="1061"/>
      <c r="F329" s="1061"/>
    </row>
    <row r="330" spans="2:6" ht="11.1" customHeight="1" x14ac:dyDescent="0.2">
      <c r="B330" s="1060"/>
      <c r="C330" s="1061"/>
      <c r="D330" s="1061"/>
      <c r="E330" s="1061"/>
      <c r="F330" s="1061"/>
    </row>
    <row r="331" spans="2:6" ht="11.1" customHeight="1" x14ac:dyDescent="0.2">
      <c r="B331" s="1060"/>
      <c r="C331" s="1061"/>
      <c r="D331" s="1061"/>
      <c r="E331" s="1061"/>
      <c r="F331" s="1061"/>
    </row>
    <row r="332" spans="2:6" ht="11.1" customHeight="1" x14ac:dyDescent="0.2">
      <c r="B332" s="1060"/>
      <c r="C332" s="1061"/>
      <c r="D332" s="1061"/>
      <c r="E332" s="1061"/>
      <c r="F332" s="1061"/>
    </row>
    <row r="333" spans="2:6" ht="11.1" customHeight="1" x14ac:dyDescent="0.2">
      <c r="B333" s="1060"/>
      <c r="C333" s="1061"/>
      <c r="D333" s="1061"/>
      <c r="E333" s="1061"/>
      <c r="F333" s="1061"/>
    </row>
    <row r="334" spans="2:6" ht="11.1" customHeight="1" x14ac:dyDescent="0.2">
      <c r="B334" s="1060"/>
      <c r="C334" s="1061"/>
      <c r="D334" s="1061"/>
      <c r="E334" s="1061"/>
      <c r="F334" s="1061"/>
    </row>
    <row r="335" spans="2:6" ht="11.1" customHeight="1" x14ac:dyDescent="0.2">
      <c r="B335" s="1060"/>
      <c r="C335" s="1061"/>
      <c r="D335" s="1061"/>
      <c r="E335" s="1061"/>
      <c r="F335" s="1061"/>
    </row>
    <row r="336" spans="2:6" ht="11.1" customHeight="1" x14ac:dyDescent="0.2">
      <c r="B336" s="1060"/>
      <c r="C336" s="1061"/>
      <c r="D336" s="1061"/>
      <c r="E336" s="1061"/>
      <c r="F336" s="1061"/>
    </row>
    <row r="337" spans="2:6" ht="11.1" customHeight="1" x14ac:dyDescent="0.2">
      <c r="B337" s="1060"/>
      <c r="C337" s="1061"/>
      <c r="D337" s="1061"/>
      <c r="E337" s="1061"/>
      <c r="F337" s="1061"/>
    </row>
    <row r="338" spans="2:6" ht="11.1" customHeight="1" x14ac:dyDescent="0.2">
      <c r="B338" s="1060"/>
      <c r="C338" s="1061"/>
      <c r="D338" s="1061"/>
      <c r="E338" s="1061"/>
      <c r="F338" s="1061"/>
    </row>
    <row r="339" spans="2:6" ht="11.1" customHeight="1" x14ac:dyDescent="0.2">
      <c r="B339" s="1060"/>
      <c r="C339" s="1061"/>
      <c r="D339" s="1061"/>
      <c r="E339" s="1061"/>
      <c r="F339" s="1061"/>
    </row>
    <row r="340" spans="2:6" ht="11.1" customHeight="1" x14ac:dyDescent="0.2">
      <c r="B340" s="1060"/>
      <c r="C340" s="1061"/>
      <c r="D340" s="1061"/>
      <c r="E340" s="1061"/>
      <c r="F340" s="1061"/>
    </row>
    <row r="341" spans="2:6" ht="11.1" customHeight="1" x14ac:dyDescent="0.2">
      <c r="B341" s="1060"/>
      <c r="C341" s="1061"/>
      <c r="D341" s="1061"/>
      <c r="E341" s="1061"/>
      <c r="F341" s="1061"/>
    </row>
    <row r="342" spans="2:6" ht="11.1" customHeight="1" x14ac:dyDescent="0.2">
      <c r="B342" s="1060"/>
      <c r="C342" s="1061"/>
      <c r="D342" s="1061"/>
      <c r="E342" s="1061"/>
      <c r="F342" s="1061"/>
    </row>
    <row r="343" spans="2:6" ht="11.1" customHeight="1" x14ac:dyDescent="0.2">
      <c r="B343" s="1060"/>
      <c r="C343" s="1061"/>
      <c r="D343" s="1061"/>
      <c r="E343" s="1061"/>
      <c r="F343" s="1061"/>
    </row>
    <row r="344" spans="2:6" ht="11.1" customHeight="1" x14ac:dyDescent="0.2">
      <c r="B344" s="1060"/>
      <c r="C344" s="1061"/>
      <c r="D344" s="1061"/>
      <c r="E344" s="1061"/>
      <c r="F344" s="1061"/>
    </row>
    <row r="345" spans="2:6" ht="11.1" customHeight="1" x14ac:dyDescent="0.2">
      <c r="B345" s="1060"/>
      <c r="C345" s="1061"/>
      <c r="D345" s="1061"/>
      <c r="E345" s="1061"/>
      <c r="F345" s="1061"/>
    </row>
    <row r="346" spans="2:6" ht="11.1" customHeight="1" x14ac:dyDescent="0.2">
      <c r="B346" s="1060"/>
      <c r="C346" s="1061"/>
      <c r="D346" s="1061"/>
      <c r="E346" s="1061"/>
      <c r="F346" s="1061"/>
    </row>
    <row r="347" spans="2:6" ht="11.1" customHeight="1" x14ac:dyDescent="0.2">
      <c r="B347" s="1060"/>
      <c r="C347" s="1061"/>
      <c r="D347" s="1061"/>
      <c r="E347" s="1061"/>
      <c r="F347" s="1061"/>
    </row>
    <row r="348" spans="2:6" ht="11.1" customHeight="1" x14ac:dyDescent="0.2">
      <c r="B348" s="1060" t="s">
        <v>205</v>
      </c>
      <c r="C348" s="1061"/>
      <c r="D348" s="1061"/>
      <c r="E348" s="1061"/>
      <c r="F348" s="1061"/>
    </row>
    <row r="349" spans="2:6" ht="11.1" customHeight="1" x14ac:dyDescent="0.2">
      <c r="B349" s="1060"/>
      <c r="C349" s="1061"/>
      <c r="D349" s="1061"/>
      <c r="E349" s="1061"/>
      <c r="F349" s="1061"/>
    </row>
    <row r="350" spans="2:6" ht="11.1" customHeight="1" x14ac:dyDescent="0.2">
      <c r="B350" s="1060"/>
      <c r="C350" s="1061"/>
      <c r="D350" s="1061"/>
      <c r="E350" s="1061"/>
      <c r="F350" s="1061"/>
    </row>
    <row r="351" spans="2:6" ht="11.1" customHeight="1" x14ac:dyDescent="0.2">
      <c r="B351" s="1060"/>
      <c r="C351" s="1061"/>
      <c r="D351" s="1061"/>
      <c r="E351" s="1061"/>
      <c r="F351" s="1061"/>
    </row>
    <row r="352" spans="2:6" ht="11.1" customHeight="1" x14ac:dyDescent="0.2">
      <c r="B352" s="1060"/>
      <c r="C352" s="1061"/>
      <c r="D352" s="1061"/>
      <c r="E352" s="1061"/>
      <c r="F352" s="1061"/>
    </row>
    <row r="353" spans="2:6" ht="11.1" customHeight="1" x14ac:dyDescent="0.2">
      <c r="B353" s="1060"/>
      <c r="C353" s="1061"/>
      <c r="D353" s="1061"/>
      <c r="E353" s="1061"/>
      <c r="F353" s="1061"/>
    </row>
    <row r="354" spans="2:6" ht="11.1" customHeight="1" x14ac:dyDescent="0.2">
      <c r="B354" s="1060"/>
      <c r="C354" s="1061"/>
      <c r="D354" s="1061"/>
      <c r="E354" s="1061"/>
      <c r="F354" s="1061"/>
    </row>
    <row r="355" spans="2:6" ht="11.1" customHeight="1" x14ac:dyDescent="0.2">
      <c r="B355" s="1060"/>
      <c r="C355" s="1061"/>
      <c r="D355" s="1061"/>
      <c r="E355" s="1061"/>
      <c r="F355" s="1061"/>
    </row>
    <row r="356" spans="2:6" ht="11.1" customHeight="1" x14ac:dyDescent="0.2">
      <c r="B356" s="1060"/>
      <c r="C356" s="1061"/>
      <c r="D356" s="1061"/>
      <c r="E356" s="1061"/>
      <c r="F356" s="1061"/>
    </row>
    <row r="357" spans="2:6" ht="11.1" customHeight="1" x14ac:dyDescent="0.2">
      <c r="B357" s="1060"/>
      <c r="C357" s="1061"/>
      <c r="D357" s="1061"/>
      <c r="E357" s="1061"/>
      <c r="F357" s="1061"/>
    </row>
    <row r="358" spans="2:6" ht="11.1" customHeight="1" x14ac:dyDescent="0.2">
      <c r="B358" s="1060"/>
      <c r="C358" s="1061"/>
      <c r="D358" s="1061"/>
      <c r="E358" s="1061"/>
      <c r="F358" s="1061"/>
    </row>
    <row r="359" spans="2:6" ht="11.1" customHeight="1" x14ac:dyDescent="0.2">
      <c r="B359" s="1060"/>
      <c r="C359" s="1061"/>
      <c r="D359" s="1061"/>
      <c r="E359" s="1061"/>
      <c r="F359" s="1061"/>
    </row>
    <row r="360" spans="2:6" ht="11.1" customHeight="1" x14ac:dyDescent="0.2">
      <c r="B360" s="1060"/>
      <c r="C360" s="1061"/>
      <c r="D360" s="1061"/>
      <c r="E360" s="1061"/>
      <c r="F360" s="1061"/>
    </row>
    <row r="361" spans="2:6" ht="11.1" customHeight="1" x14ac:dyDescent="0.2">
      <c r="B361" s="1060"/>
      <c r="C361" s="1061"/>
      <c r="D361" s="1061"/>
      <c r="E361" s="1061"/>
      <c r="F361" s="1061"/>
    </row>
    <row r="362" spans="2:6" ht="11.1" customHeight="1" x14ac:dyDescent="0.2">
      <c r="B362" s="1060"/>
      <c r="C362" s="1061"/>
      <c r="D362" s="1061"/>
      <c r="E362" s="1061"/>
      <c r="F362" s="1061"/>
    </row>
    <row r="363" spans="2:6" ht="11.1" customHeight="1" x14ac:dyDescent="0.2">
      <c r="B363" s="1060"/>
      <c r="C363" s="1061"/>
      <c r="D363" s="1061"/>
      <c r="E363" s="1061"/>
      <c r="F363" s="1061"/>
    </row>
    <row r="364" spans="2:6" ht="11.1" customHeight="1" x14ac:dyDescent="0.2">
      <c r="B364" s="1060"/>
      <c r="C364" s="1061"/>
      <c r="D364" s="1061"/>
      <c r="E364" s="1061"/>
      <c r="F364" s="1061"/>
    </row>
    <row r="365" spans="2:6" ht="11.1" customHeight="1" x14ac:dyDescent="0.2">
      <c r="B365" s="1060"/>
      <c r="C365" s="1061"/>
      <c r="D365" s="1061"/>
      <c r="E365" s="1061"/>
      <c r="F365" s="1061"/>
    </row>
    <row r="366" spans="2:6" ht="11.1" customHeight="1" x14ac:dyDescent="0.2">
      <c r="B366" s="1060"/>
      <c r="C366" s="1061"/>
      <c r="D366" s="1061"/>
      <c r="E366" s="1061"/>
      <c r="F366" s="1061"/>
    </row>
    <row r="367" spans="2:6" ht="11.1" customHeight="1" x14ac:dyDescent="0.2">
      <c r="B367" s="1060"/>
      <c r="C367" s="1061"/>
      <c r="D367" s="1061"/>
      <c r="E367" s="1061"/>
      <c r="F367" s="1061"/>
    </row>
    <row r="368" spans="2:6" ht="11.1" customHeight="1" x14ac:dyDescent="0.2">
      <c r="B368" s="1060"/>
      <c r="C368" s="1061"/>
      <c r="D368" s="1061"/>
      <c r="E368" s="1061"/>
      <c r="F368" s="1061"/>
    </row>
    <row r="369" spans="2:6" ht="11.1" customHeight="1" x14ac:dyDescent="0.2">
      <c r="B369" s="1060"/>
      <c r="C369" s="1061"/>
      <c r="D369" s="1061"/>
      <c r="E369" s="1061"/>
      <c r="F369" s="1061"/>
    </row>
    <row r="370" spans="2:6" ht="11.1" customHeight="1" x14ac:dyDescent="0.2">
      <c r="B370" s="1060"/>
      <c r="C370" s="1061"/>
      <c r="D370" s="1061"/>
      <c r="E370" s="1061"/>
      <c r="F370" s="1061"/>
    </row>
    <row r="371" spans="2:6" ht="11.1" customHeight="1" x14ac:dyDescent="0.2">
      <c r="B371" s="1060"/>
      <c r="C371" s="1061"/>
      <c r="D371" s="1061"/>
      <c r="E371" s="1061"/>
      <c r="F371" s="1061"/>
    </row>
    <row r="372" spans="2:6" ht="11.1" customHeight="1" x14ac:dyDescent="0.2">
      <c r="B372" s="1060"/>
      <c r="C372" s="1061"/>
      <c r="D372" s="1061"/>
      <c r="E372" s="1061"/>
      <c r="F372" s="1061"/>
    </row>
    <row r="373" spans="2:6" ht="11.1" customHeight="1" x14ac:dyDescent="0.2">
      <c r="B373" s="1060"/>
      <c r="C373" s="1061"/>
      <c r="D373" s="1061"/>
      <c r="E373" s="1061"/>
      <c r="F373" s="1061"/>
    </row>
    <row r="374" spans="2:6" ht="11.1" customHeight="1" x14ac:dyDescent="0.2">
      <c r="B374" s="1060"/>
      <c r="C374" s="1061"/>
      <c r="D374" s="1061"/>
      <c r="E374" s="1061"/>
      <c r="F374" s="1061"/>
    </row>
    <row r="375" spans="2:6" ht="11.1" customHeight="1" x14ac:dyDescent="0.2">
      <c r="B375" s="1060"/>
      <c r="C375" s="1061"/>
      <c r="D375" s="1061"/>
      <c r="E375" s="1061"/>
      <c r="F375" s="1061"/>
    </row>
    <row r="376" spans="2:6" ht="11.1" customHeight="1" x14ac:dyDescent="0.2">
      <c r="B376" s="1060"/>
      <c r="C376" s="1061"/>
      <c r="D376" s="1061"/>
      <c r="E376" s="1061"/>
      <c r="F376" s="1061"/>
    </row>
    <row r="377" spans="2:6" ht="11.1" customHeight="1" x14ac:dyDescent="0.2">
      <c r="B377" s="1060"/>
      <c r="C377" s="1061"/>
      <c r="D377" s="1061"/>
      <c r="E377" s="1061"/>
      <c r="F377" s="1061"/>
    </row>
    <row r="378" spans="2:6" ht="11.1" customHeight="1" x14ac:dyDescent="0.2">
      <c r="B378" s="1060" t="s">
        <v>317</v>
      </c>
      <c r="C378" s="1059" t="s">
        <v>309</v>
      </c>
      <c r="D378" s="1059"/>
      <c r="E378" s="1059"/>
      <c r="F378" s="1059"/>
    </row>
    <row r="379" spans="2:6" ht="11.1" customHeight="1" x14ac:dyDescent="0.2">
      <c r="B379" s="1060"/>
      <c r="C379" s="1059"/>
      <c r="D379" s="1059"/>
      <c r="E379" s="1059"/>
      <c r="F379" s="1059"/>
    </row>
    <row r="380" spans="2:6" ht="11.1" customHeight="1" x14ac:dyDescent="0.2">
      <c r="B380" s="1060"/>
      <c r="C380" s="1059"/>
      <c r="D380" s="1059"/>
      <c r="E380" s="1059"/>
      <c r="F380" s="1059"/>
    </row>
    <row r="381" spans="2:6" ht="11.1" customHeight="1" x14ac:dyDescent="0.2">
      <c r="B381" s="1060"/>
      <c r="C381" s="1059"/>
      <c r="D381" s="1059"/>
      <c r="E381" s="1059"/>
      <c r="F381" s="1059"/>
    </row>
    <row r="382" spans="2:6" ht="11.1" customHeight="1" x14ac:dyDescent="0.2">
      <c r="B382" s="1060"/>
      <c r="C382" s="1059"/>
      <c r="D382" s="1059"/>
      <c r="E382" s="1059"/>
      <c r="F382" s="1059"/>
    </row>
    <row r="383" spans="2:6" ht="11.1" customHeight="1" x14ac:dyDescent="0.2">
      <c r="B383" s="1060"/>
      <c r="C383" s="1059"/>
      <c r="D383" s="1059"/>
      <c r="E383" s="1059" t="b">
        <v>0</v>
      </c>
      <c r="F383" s="1059"/>
    </row>
    <row r="384" spans="2:6" ht="11.1" customHeight="1" x14ac:dyDescent="0.2">
      <c r="B384" s="1060"/>
      <c r="C384" s="1059"/>
      <c r="D384" s="1059"/>
      <c r="E384" s="1059" t="b">
        <v>0</v>
      </c>
      <c r="F384" s="1059"/>
    </row>
    <row r="385" spans="2:6" ht="11.1" customHeight="1" x14ac:dyDescent="0.2">
      <c r="B385" s="1060"/>
      <c r="C385" s="1059"/>
      <c r="D385" s="1059"/>
      <c r="E385" s="1059"/>
      <c r="F385" s="1059"/>
    </row>
    <row r="386" spans="2:6" ht="11.1" customHeight="1" x14ac:dyDescent="0.2">
      <c r="B386" s="1060"/>
      <c r="C386" s="1059"/>
      <c r="D386" s="1059"/>
      <c r="E386" s="1059"/>
      <c r="F386" s="1059"/>
    </row>
    <row r="387" spans="2:6" ht="11.1" customHeight="1" x14ac:dyDescent="0.2">
      <c r="B387" s="1060"/>
      <c r="C387" s="1059"/>
      <c r="D387" s="1059"/>
      <c r="E387" s="1059"/>
      <c r="F387" s="1059"/>
    </row>
    <row r="388" spans="2:6" ht="11.1" customHeight="1" x14ac:dyDescent="0.2">
      <c r="B388" s="1060"/>
      <c r="C388" s="1059"/>
      <c r="D388" s="1059"/>
      <c r="E388" s="1059"/>
      <c r="F388" s="1059"/>
    </row>
    <row r="389" spans="2:6" ht="11.1" customHeight="1" x14ac:dyDescent="0.2">
      <c r="B389" s="1060"/>
      <c r="C389" s="1059"/>
      <c r="D389" s="1059"/>
      <c r="E389" s="1059"/>
      <c r="F389" s="1059"/>
    </row>
    <row r="390" spans="2:6" ht="11.1" customHeight="1" x14ac:dyDescent="0.2">
      <c r="B390" s="1060"/>
      <c r="C390" s="1059"/>
      <c r="D390" s="1059"/>
      <c r="E390" s="1059" t="b">
        <v>1</v>
      </c>
      <c r="F390" s="1059"/>
    </row>
    <row r="391" spans="2:6" ht="11.1" customHeight="1" x14ac:dyDescent="0.2">
      <c r="B391" s="1060"/>
      <c r="C391" s="1059"/>
      <c r="D391" s="1059"/>
      <c r="E391" s="1059"/>
      <c r="F391" s="1059"/>
    </row>
    <row r="392" spans="2:6" ht="11.1" customHeight="1" x14ac:dyDescent="0.2">
      <c r="B392" s="1060"/>
      <c r="C392" s="1059"/>
      <c r="D392" s="1059"/>
      <c r="E392" s="1059"/>
      <c r="F392" s="1059"/>
    </row>
    <row r="393" spans="2:6" ht="11.1" customHeight="1" x14ac:dyDescent="0.2">
      <c r="B393" s="1060"/>
      <c r="C393" s="1059"/>
      <c r="D393" s="1059"/>
      <c r="E393" s="1059"/>
      <c r="F393" s="1059"/>
    </row>
    <row r="394" spans="2:6" ht="11.1" customHeight="1" x14ac:dyDescent="0.2">
      <c r="B394" s="1060"/>
      <c r="C394" s="1059"/>
      <c r="D394" s="1059"/>
      <c r="E394" s="1059"/>
      <c r="F394" s="1059"/>
    </row>
    <row r="395" spans="2:6" ht="11.1" customHeight="1" x14ac:dyDescent="0.2">
      <c r="B395" s="1060"/>
      <c r="C395" s="1059"/>
      <c r="D395" s="1059"/>
      <c r="E395" s="1059"/>
      <c r="F395" s="1059"/>
    </row>
    <row r="396" spans="2:6" ht="11.1" customHeight="1" x14ac:dyDescent="0.2">
      <c r="B396" s="1060"/>
      <c r="C396" s="1059"/>
      <c r="D396" s="1059"/>
      <c r="E396" s="1059"/>
      <c r="F396" s="1059"/>
    </row>
    <row r="397" spans="2:6" ht="11.1" customHeight="1" x14ac:dyDescent="0.2">
      <c r="B397" s="1060"/>
      <c r="C397" s="1059"/>
      <c r="D397" s="1059"/>
      <c r="E397" s="1059"/>
      <c r="F397" s="1059"/>
    </row>
    <row r="398" spans="2:6" ht="11.1" customHeight="1" x14ac:dyDescent="0.2">
      <c r="B398" s="1060"/>
      <c r="C398" s="1059"/>
      <c r="D398" s="1059"/>
      <c r="E398" s="1059"/>
      <c r="F398" s="1059"/>
    </row>
    <row r="399" spans="2:6" ht="11.1" customHeight="1" x14ac:dyDescent="0.2">
      <c r="B399" s="1060"/>
      <c r="C399" s="1059"/>
      <c r="D399" s="1059"/>
      <c r="E399" s="1059"/>
      <c r="F399" s="1059"/>
    </row>
    <row r="400" spans="2:6" ht="11.1" customHeight="1" x14ac:dyDescent="0.2">
      <c r="B400" s="1060"/>
      <c r="C400" s="1059"/>
      <c r="D400" s="1059"/>
      <c r="E400" s="1059"/>
      <c r="F400" s="1059"/>
    </row>
    <row r="401" spans="2:6" ht="11.1" customHeight="1" x14ac:dyDescent="0.2">
      <c r="B401" s="1060"/>
      <c r="C401" s="1059"/>
      <c r="D401" s="1059"/>
      <c r="E401" s="1059"/>
      <c r="F401" s="1059"/>
    </row>
    <row r="402" spans="2:6" ht="11.1" customHeight="1" x14ac:dyDescent="0.2">
      <c r="B402" s="1060"/>
      <c r="C402" s="1059"/>
      <c r="D402" s="1059"/>
      <c r="E402" s="1059"/>
      <c r="F402" s="1059"/>
    </row>
    <row r="403" spans="2:6" ht="11.1" customHeight="1" x14ac:dyDescent="0.2">
      <c r="B403" s="1060"/>
      <c r="C403" s="1059"/>
      <c r="D403" s="1059"/>
      <c r="E403" s="1059"/>
      <c r="F403" s="1059"/>
    </row>
    <row r="404" spans="2:6" ht="11.1" customHeight="1" x14ac:dyDescent="0.2">
      <c r="B404" s="1060"/>
      <c r="C404" s="1059"/>
      <c r="D404" s="1059"/>
      <c r="E404" s="1059"/>
      <c r="F404" s="1059"/>
    </row>
    <row r="405" spans="2:6" ht="11.1" customHeight="1" x14ac:dyDescent="0.2">
      <c r="B405" s="1060"/>
      <c r="C405" s="1059"/>
      <c r="D405" s="1059"/>
      <c r="E405" s="1059"/>
      <c r="F405" s="1059"/>
    </row>
    <row r="406" spans="2:6" ht="11.1" customHeight="1" x14ac:dyDescent="0.2">
      <c r="B406" s="1060"/>
      <c r="C406" s="1059"/>
      <c r="D406" s="1059"/>
      <c r="E406" s="1059"/>
      <c r="F406" s="1059"/>
    </row>
    <row r="407" spans="2:6" ht="11.1" customHeight="1" x14ac:dyDescent="0.2">
      <c r="B407" s="1060"/>
      <c r="C407" s="1059"/>
      <c r="D407" s="1059"/>
      <c r="E407" s="1059"/>
      <c r="F407" s="1059"/>
    </row>
  </sheetData>
  <sheetProtection algorithmName="SHA-512" hashValue="921YGuQ9KUnksJm4RYXZrHFCQSNs/8tAk4SY2OxEXHKtIUgLzYEf/MRmHAyn6qyqDo/xWUE3vSlY+oh+mH1h/A==" saltValue="7Y5yrOps7H3zJ0h001YZVg==" spinCount="100000" sheet="1" insertColumns="0" insertRows="0" deleteColumns="0" deleteRows="0"/>
  <mergeCells count="39">
    <mergeCell ref="H5:P5"/>
    <mergeCell ref="E5:F5"/>
    <mergeCell ref="E6:F6"/>
    <mergeCell ref="B16:F16"/>
    <mergeCell ref="B280:F280"/>
    <mergeCell ref="B184:B213"/>
    <mergeCell ref="C184:F213"/>
    <mergeCell ref="B154:B183"/>
    <mergeCell ref="C154:F183"/>
    <mergeCell ref="B20:B49"/>
    <mergeCell ref="C20:F49"/>
    <mergeCell ref="C50:F79"/>
    <mergeCell ref="B50:B79"/>
    <mergeCell ref="B214:B243"/>
    <mergeCell ref="C214:F243"/>
    <mergeCell ref="B244:B273"/>
    <mergeCell ref="B378:B407"/>
    <mergeCell ref="C378:F407"/>
    <mergeCell ref="B348:B377"/>
    <mergeCell ref="C348:F377"/>
    <mergeCell ref="B288:B317"/>
    <mergeCell ref="C288:F317"/>
    <mergeCell ref="B318:B347"/>
    <mergeCell ref="C318:F347"/>
    <mergeCell ref="D277:E277"/>
    <mergeCell ref="B284:F284"/>
    <mergeCell ref="B80:B109"/>
    <mergeCell ref="C80:F109"/>
    <mergeCell ref="C110:F139"/>
    <mergeCell ref="B110:B139"/>
    <mergeCell ref="B146:F146"/>
    <mergeCell ref="D8:E8"/>
    <mergeCell ref="D9:E9"/>
    <mergeCell ref="D142:E142"/>
    <mergeCell ref="D143:E143"/>
    <mergeCell ref="D276:E276"/>
    <mergeCell ref="B12:F12"/>
    <mergeCell ref="B150:F150"/>
    <mergeCell ref="C244:F273"/>
  </mergeCells>
  <phoneticPr fontId="1"/>
  <conditionalFormatting sqref="E6">
    <cfRule type="cellIs" dxfId="18" priority="82" operator="equal">
      <formula>0</formula>
    </cfRule>
  </conditionalFormatting>
  <conditionalFormatting sqref="B9">
    <cfRule type="containsBlanks" dxfId="17" priority="81">
      <formula>LEN(TRIM(B9))=0</formula>
    </cfRule>
  </conditionalFormatting>
  <conditionalFormatting sqref="B17">
    <cfRule type="containsBlanks" dxfId="16" priority="73">
      <formula>LEN(TRIM(B17))=0</formula>
    </cfRule>
  </conditionalFormatting>
  <conditionalFormatting sqref="B147">
    <cfRule type="containsBlanks" dxfId="15" priority="23">
      <formula>LEN(TRIM(B147))=0</formula>
    </cfRule>
  </conditionalFormatting>
  <conditionalFormatting sqref="B281">
    <cfRule type="containsBlanks" dxfId="14" priority="17">
      <formula>LEN(TRIM(B281))=0</formula>
    </cfRule>
  </conditionalFormatting>
  <conditionalFormatting sqref="B143">
    <cfRule type="containsBlanks" dxfId="13" priority="14">
      <formula>LEN(TRIM(B143))=0</formula>
    </cfRule>
  </conditionalFormatting>
  <conditionalFormatting sqref="B277">
    <cfRule type="containsBlanks" dxfId="12" priority="13">
      <formula>LEN(TRIM(B277))=0</formula>
    </cfRule>
  </conditionalFormatting>
  <conditionalFormatting sqref="B13">
    <cfRule type="containsBlanks" dxfId="11" priority="12">
      <formula>LEN(TRIM(B13))=0</formula>
    </cfRule>
  </conditionalFormatting>
  <conditionalFormatting sqref="B151">
    <cfRule type="containsBlanks" dxfId="10" priority="11">
      <formula>LEN(TRIM(B151))=0</formula>
    </cfRule>
  </conditionalFormatting>
  <conditionalFormatting sqref="B285">
    <cfRule type="containsBlanks" dxfId="9" priority="10">
      <formula>LEN(TRIM(B285))=0</formula>
    </cfRule>
  </conditionalFormatting>
  <conditionalFormatting sqref="C9">
    <cfRule type="containsBlanks" dxfId="8" priority="9">
      <formula>LEN(TRIM(C9))=0</formula>
    </cfRule>
  </conditionalFormatting>
  <conditionalFormatting sqref="D9">
    <cfRule type="containsBlanks" dxfId="7" priority="8">
      <formula>LEN(TRIM(D9))=0</formula>
    </cfRule>
  </conditionalFormatting>
  <conditionalFormatting sqref="F9">
    <cfRule type="containsBlanks" dxfId="6" priority="7">
      <formula>LEN(TRIM(F9))=0</formula>
    </cfRule>
  </conditionalFormatting>
  <conditionalFormatting sqref="C143">
    <cfRule type="containsBlanks" dxfId="5" priority="6">
      <formula>LEN(TRIM(C143))=0</formula>
    </cfRule>
  </conditionalFormatting>
  <conditionalFormatting sqref="D143">
    <cfRule type="containsBlanks" dxfId="4" priority="5">
      <formula>LEN(TRIM(D143))=0</formula>
    </cfRule>
  </conditionalFormatting>
  <conditionalFormatting sqref="F143">
    <cfRule type="containsBlanks" dxfId="3" priority="4">
      <formula>LEN(TRIM(F143))=0</formula>
    </cfRule>
  </conditionalFormatting>
  <conditionalFormatting sqref="C277">
    <cfRule type="containsBlanks" dxfId="2" priority="3">
      <formula>LEN(TRIM(C277))=0</formula>
    </cfRule>
  </conditionalFormatting>
  <conditionalFormatting sqref="D277">
    <cfRule type="containsBlanks" dxfId="1" priority="2">
      <formula>LEN(TRIM(D277))=0</formula>
    </cfRule>
  </conditionalFormatting>
  <conditionalFormatting sqref="F277">
    <cfRule type="containsBlanks" dxfId="0" priority="1">
      <formula>LEN(TRIM(F277))=0</formula>
    </cfRule>
  </conditionalFormatting>
  <dataValidations count="2">
    <dataValidation type="list" allowBlank="1" showDropDown="1" showInputMessage="1" showErrorMessage="1" sqref="B17 B147 B281 B13 B151 B285" xr:uid="{A8C47887-74E8-40D8-B7B8-FCBBFCFACE38}">
      <formula1>"TRUE,FALSE"</formula1>
    </dataValidation>
    <dataValidation type="list" allowBlank="1" showInputMessage="1" showErrorMessage="1" sqref="B9 B143 B277" xr:uid="{F857F7EE-D82F-4E62-AD6F-07BB787ACE7C}">
      <formula1>拠点</formula1>
    </dataValidation>
  </dataValidations>
  <pageMargins left="0.74803149606299213" right="0.15748031496062992" top="0.55118110236220474" bottom="0.43307086614173229" header="0.31496062992125984" footer="0.15748031496062992"/>
  <pageSetup paperSize="9" scale="89" fitToHeight="0" orientation="portrait" r:id="rId1"/>
  <rowBreaks count="5" manualBreakCount="5">
    <brk id="79" min="1" max="5" man="1"/>
    <brk id="139" min="1" max="5" man="1"/>
    <brk id="213" min="1" max="5" man="1"/>
    <brk id="273" min="1" max="5" man="1"/>
    <brk id="34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6906" r:id="rId4" name="Check Box 42">
              <controlPr defaultSize="0" autoFill="0" autoLine="0" autoPict="0">
                <anchor moveWithCells="1">
                  <from>
                    <xdr:col>1</xdr:col>
                    <xdr:colOff>160020</xdr:colOff>
                    <xdr:row>146</xdr:row>
                    <xdr:rowOff>45720</xdr:rowOff>
                  </from>
                  <to>
                    <xdr:col>1</xdr:col>
                    <xdr:colOff>769620</xdr:colOff>
                    <xdr:row>147</xdr:row>
                    <xdr:rowOff>99060</xdr:rowOff>
                  </to>
                </anchor>
              </controlPr>
            </control>
          </mc:Choice>
        </mc:AlternateContent>
        <mc:AlternateContent xmlns:mc="http://schemas.openxmlformats.org/markup-compatibility/2006">
          <mc:Choice Requires="x14">
            <control shapeId="36907" r:id="rId5" name="Check Box 43">
              <controlPr defaultSize="0" autoFill="0" autoLine="0" autoPict="0">
                <anchor moveWithCells="1">
                  <from>
                    <xdr:col>1</xdr:col>
                    <xdr:colOff>861060</xdr:colOff>
                    <xdr:row>146</xdr:row>
                    <xdr:rowOff>45720</xdr:rowOff>
                  </from>
                  <to>
                    <xdr:col>1</xdr:col>
                    <xdr:colOff>1470660</xdr:colOff>
                    <xdr:row>147</xdr:row>
                    <xdr:rowOff>99060</xdr:rowOff>
                  </to>
                </anchor>
              </controlPr>
            </control>
          </mc:Choice>
        </mc:AlternateContent>
        <mc:AlternateContent xmlns:mc="http://schemas.openxmlformats.org/markup-compatibility/2006">
          <mc:Choice Requires="x14">
            <control shapeId="36908" r:id="rId6" name="Check Box 44">
              <controlPr defaultSize="0" autoFill="0" autoLine="0" autoPict="0">
                <anchor moveWithCells="1">
                  <from>
                    <xdr:col>1</xdr:col>
                    <xdr:colOff>160020</xdr:colOff>
                    <xdr:row>280</xdr:row>
                    <xdr:rowOff>45720</xdr:rowOff>
                  </from>
                  <to>
                    <xdr:col>1</xdr:col>
                    <xdr:colOff>769620</xdr:colOff>
                    <xdr:row>281</xdr:row>
                    <xdr:rowOff>99060</xdr:rowOff>
                  </to>
                </anchor>
              </controlPr>
            </control>
          </mc:Choice>
        </mc:AlternateContent>
        <mc:AlternateContent xmlns:mc="http://schemas.openxmlformats.org/markup-compatibility/2006">
          <mc:Choice Requires="x14">
            <control shapeId="36909" r:id="rId7" name="Check Box 45">
              <controlPr defaultSize="0" autoFill="0" autoLine="0" autoPict="0">
                <anchor moveWithCells="1">
                  <from>
                    <xdr:col>1</xdr:col>
                    <xdr:colOff>861060</xdr:colOff>
                    <xdr:row>280</xdr:row>
                    <xdr:rowOff>45720</xdr:rowOff>
                  </from>
                  <to>
                    <xdr:col>1</xdr:col>
                    <xdr:colOff>1470660</xdr:colOff>
                    <xdr:row>281</xdr:row>
                    <xdr:rowOff>99060</xdr:rowOff>
                  </to>
                </anchor>
              </controlPr>
            </control>
          </mc:Choice>
        </mc:AlternateContent>
        <mc:AlternateContent xmlns:mc="http://schemas.openxmlformats.org/markup-compatibility/2006">
          <mc:Choice Requires="x14">
            <control shapeId="36916" r:id="rId8" name="Check Box 52">
              <controlPr defaultSize="0" autoFill="0" autoLine="0" autoPict="0">
                <anchor moveWithCells="1">
                  <from>
                    <xdr:col>1</xdr:col>
                    <xdr:colOff>160020</xdr:colOff>
                    <xdr:row>12</xdr:row>
                    <xdr:rowOff>45720</xdr:rowOff>
                  </from>
                  <to>
                    <xdr:col>1</xdr:col>
                    <xdr:colOff>769620</xdr:colOff>
                    <xdr:row>13</xdr:row>
                    <xdr:rowOff>99060</xdr:rowOff>
                  </to>
                </anchor>
              </controlPr>
            </control>
          </mc:Choice>
        </mc:AlternateContent>
        <mc:AlternateContent xmlns:mc="http://schemas.openxmlformats.org/markup-compatibility/2006">
          <mc:Choice Requires="x14">
            <control shapeId="36917" r:id="rId9" name="Check Box 53">
              <controlPr defaultSize="0" autoFill="0" autoLine="0" autoPict="0">
                <anchor moveWithCells="1">
                  <from>
                    <xdr:col>1</xdr:col>
                    <xdr:colOff>861060</xdr:colOff>
                    <xdr:row>12</xdr:row>
                    <xdr:rowOff>45720</xdr:rowOff>
                  </from>
                  <to>
                    <xdr:col>1</xdr:col>
                    <xdr:colOff>1470660</xdr:colOff>
                    <xdr:row>13</xdr:row>
                    <xdr:rowOff>99060</xdr:rowOff>
                  </to>
                </anchor>
              </controlPr>
            </control>
          </mc:Choice>
        </mc:AlternateContent>
        <mc:AlternateContent xmlns:mc="http://schemas.openxmlformats.org/markup-compatibility/2006">
          <mc:Choice Requires="x14">
            <control shapeId="36924" r:id="rId10" name="Check Box 60">
              <controlPr defaultSize="0" autoFill="0" autoLine="0" autoPict="0">
                <anchor moveWithCells="1">
                  <from>
                    <xdr:col>1</xdr:col>
                    <xdr:colOff>160020</xdr:colOff>
                    <xdr:row>150</xdr:row>
                    <xdr:rowOff>45720</xdr:rowOff>
                  </from>
                  <to>
                    <xdr:col>1</xdr:col>
                    <xdr:colOff>769620</xdr:colOff>
                    <xdr:row>151</xdr:row>
                    <xdr:rowOff>99060</xdr:rowOff>
                  </to>
                </anchor>
              </controlPr>
            </control>
          </mc:Choice>
        </mc:AlternateContent>
        <mc:AlternateContent xmlns:mc="http://schemas.openxmlformats.org/markup-compatibility/2006">
          <mc:Choice Requires="x14">
            <control shapeId="36925" r:id="rId11" name="Check Box 61">
              <controlPr defaultSize="0" autoFill="0" autoLine="0" autoPict="0">
                <anchor moveWithCells="1">
                  <from>
                    <xdr:col>1</xdr:col>
                    <xdr:colOff>861060</xdr:colOff>
                    <xdr:row>150</xdr:row>
                    <xdr:rowOff>45720</xdr:rowOff>
                  </from>
                  <to>
                    <xdr:col>1</xdr:col>
                    <xdr:colOff>1470660</xdr:colOff>
                    <xdr:row>151</xdr:row>
                    <xdr:rowOff>99060</xdr:rowOff>
                  </to>
                </anchor>
              </controlPr>
            </control>
          </mc:Choice>
        </mc:AlternateContent>
        <mc:AlternateContent xmlns:mc="http://schemas.openxmlformats.org/markup-compatibility/2006">
          <mc:Choice Requires="x14">
            <control shapeId="36932" r:id="rId12" name="Check Box 68">
              <controlPr defaultSize="0" autoFill="0" autoLine="0" autoPict="0">
                <anchor moveWithCells="1">
                  <from>
                    <xdr:col>1</xdr:col>
                    <xdr:colOff>160020</xdr:colOff>
                    <xdr:row>284</xdr:row>
                    <xdr:rowOff>45720</xdr:rowOff>
                  </from>
                  <to>
                    <xdr:col>1</xdr:col>
                    <xdr:colOff>769620</xdr:colOff>
                    <xdr:row>285</xdr:row>
                    <xdr:rowOff>99060</xdr:rowOff>
                  </to>
                </anchor>
              </controlPr>
            </control>
          </mc:Choice>
        </mc:AlternateContent>
        <mc:AlternateContent xmlns:mc="http://schemas.openxmlformats.org/markup-compatibility/2006">
          <mc:Choice Requires="x14">
            <control shapeId="36933" r:id="rId13" name="Check Box 69">
              <controlPr defaultSize="0" autoFill="0" autoLine="0" autoPict="0">
                <anchor moveWithCells="1">
                  <from>
                    <xdr:col>1</xdr:col>
                    <xdr:colOff>861060</xdr:colOff>
                    <xdr:row>284</xdr:row>
                    <xdr:rowOff>45720</xdr:rowOff>
                  </from>
                  <to>
                    <xdr:col>1</xdr:col>
                    <xdr:colOff>1470660</xdr:colOff>
                    <xdr:row>285</xdr:row>
                    <xdr:rowOff>99060</xdr:rowOff>
                  </to>
                </anchor>
              </controlPr>
            </control>
          </mc:Choice>
        </mc:AlternateContent>
        <mc:AlternateContent xmlns:mc="http://schemas.openxmlformats.org/markup-compatibility/2006">
          <mc:Choice Requires="x14">
            <control shapeId="36872" r:id="rId14" name="Check Box 8">
              <controlPr defaultSize="0" autoFill="0" autoLine="0" autoPict="0">
                <anchor moveWithCells="1">
                  <from>
                    <xdr:col>1</xdr:col>
                    <xdr:colOff>160020</xdr:colOff>
                    <xdr:row>16</xdr:row>
                    <xdr:rowOff>45720</xdr:rowOff>
                  </from>
                  <to>
                    <xdr:col>1</xdr:col>
                    <xdr:colOff>769620</xdr:colOff>
                    <xdr:row>17</xdr:row>
                    <xdr:rowOff>99060</xdr:rowOff>
                  </to>
                </anchor>
              </controlPr>
            </control>
          </mc:Choice>
        </mc:AlternateContent>
        <mc:AlternateContent xmlns:mc="http://schemas.openxmlformats.org/markup-compatibility/2006">
          <mc:Choice Requires="x14">
            <control shapeId="36875" r:id="rId15" name="Check Box 11">
              <controlPr defaultSize="0" autoFill="0" autoLine="0" autoPict="0">
                <anchor moveWithCells="1">
                  <from>
                    <xdr:col>1</xdr:col>
                    <xdr:colOff>861060</xdr:colOff>
                    <xdr:row>16</xdr:row>
                    <xdr:rowOff>45720</xdr:rowOff>
                  </from>
                  <to>
                    <xdr:col>1</xdr:col>
                    <xdr:colOff>1470660</xdr:colOff>
                    <xdr:row>17</xdr:row>
                    <xdr:rowOff>99060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C266-6ED8-4520-8D30-E13DEDC03AA7}">
  <sheetPr codeName="Sheet10"/>
  <dimension ref="A1:J52"/>
  <sheetViews>
    <sheetView zoomScaleNormal="100" workbookViewId="0">
      <selection activeCell="A2" sqref="A2"/>
    </sheetView>
  </sheetViews>
  <sheetFormatPr defaultRowHeight="13.2" x14ac:dyDescent="0.2"/>
  <cols>
    <col min="1" max="1" width="9" style="54" customWidth="1"/>
    <col min="2" max="6" width="9" style="54"/>
    <col min="7" max="7" width="13" style="54" bestFit="1" customWidth="1"/>
    <col min="8" max="246" width="9" style="54"/>
    <col min="247" max="247" width="9.21875" style="54" bestFit="1" customWidth="1"/>
    <col min="248" max="502" width="9" style="54"/>
    <col min="503" max="503" width="9.21875" style="54" bestFit="1" customWidth="1"/>
    <col min="504" max="758" width="9" style="54"/>
    <col min="759" max="759" width="9.21875" style="54" bestFit="1" customWidth="1"/>
    <col min="760" max="1014" width="9" style="54"/>
    <col min="1015" max="1015" width="9.21875" style="54" bestFit="1" customWidth="1"/>
    <col min="1016" max="1270" width="9" style="54"/>
    <col min="1271" max="1271" width="9.21875" style="54" bestFit="1" customWidth="1"/>
    <col min="1272" max="1526" width="9" style="54"/>
    <col min="1527" max="1527" width="9.21875" style="54" bestFit="1" customWidth="1"/>
    <col min="1528" max="1782" width="9" style="54"/>
    <col min="1783" max="1783" width="9.21875" style="54" bestFit="1" customWidth="1"/>
    <col min="1784" max="2038" width="9" style="54"/>
    <col min="2039" max="2039" width="9.21875" style="54" bestFit="1" customWidth="1"/>
    <col min="2040" max="2294" width="9" style="54"/>
    <col min="2295" max="2295" width="9.21875" style="54" bestFit="1" customWidth="1"/>
    <col min="2296" max="2550" width="9" style="54"/>
    <col min="2551" max="2551" width="9.21875" style="54" bestFit="1" customWidth="1"/>
    <col min="2552" max="2806" width="9" style="54"/>
    <col min="2807" max="2807" width="9.21875" style="54" bestFit="1" customWidth="1"/>
    <col min="2808" max="3062" width="9" style="54"/>
    <col min="3063" max="3063" width="9.21875" style="54" bestFit="1" customWidth="1"/>
    <col min="3064" max="3318" width="9" style="54"/>
    <col min="3319" max="3319" width="9.21875" style="54" bestFit="1" customWidth="1"/>
    <col min="3320" max="3574" width="9" style="54"/>
    <col min="3575" max="3575" width="9.21875" style="54" bestFit="1" customWidth="1"/>
    <col min="3576" max="3830" width="9" style="54"/>
    <col min="3831" max="3831" width="9.21875" style="54" bestFit="1" customWidth="1"/>
    <col min="3832" max="4086" width="9" style="54"/>
    <col min="4087" max="4087" width="9.21875" style="54" bestFit="1" customWidth="1"/>
    <col min="4088" max="4342" width="9" style="54"/>
    <col min="4343" max="4343" width="9.21875" style="54" bestFit="1" customWidth="1"/>
    <col min="4344" max="4598" width="9" style="54"/>
    <col min="4599" max="4599" width="9.21875" style="54" bestFit="1" customWidth="1"/>
    <col min="4600" max="4854" width="9" style="54"/>
    <col min="4855" max="4855" width="9.21875" style="54" bestFit="1" customWidth="1"/>
    <col min="4856" max="5110" width="9" style="54"/>
    <col min="5111" max="5111" width="9.21875" style="54" bestFit="1" customWidth="1"/>
    <col min="5112" max="5366" width="9" style="54"/>
    <col min="5367" max="5367" width="9.21875" style="54" bestFit="1" customWidth="1"/>
    <col min="5368" max="5622" width="9" style="54"/>
    <col min="5623" max="5623" width="9.21875" style="54" bestFit="1" customWidth="1"/>
    <col min="5624" max="5878" width="9" style="54"/>
    <col min="5879" max="5879" width="9.21875" style="54" bestFit="1" customWidth="1"/>
    <col min="5880" max="6134" width="9" style="54"/>
    <col min="6135" max="6135" width="9.21875" style="54" bestFit="1" customWidth="1"/>
    <col min="6136" max="6390" width="9" style="54"/>
    <col min="6391" max="6391" width="9.21875" style="54" bestFit="1" customWidth="1"/>
    <col min="6392" max="6646" width="9" style="54"/>
    <col min="6647" max="6647" width="9.21875" style="54" bestFit="1" customWidth="1"/>
    <col min="6648" max="6902" width="9" style="54"/>
    <col min="6903" max="6903" width="9.21875" style="54" bestFit="1" customWidth="1"/>
    <col min="6904" max="7158" width="9" style="54"/>
    <col min="7159" max="7159" width="9.21875" style="54" bestFit="1" customWidth="1"/>
    <col min="7160" max="7414" width="9" style="54"/>
    <col min="7415" max="7415" width="9.21875" style="54" bestFit="1" customWidth="1"/>
    <col min="7416" max="7670" width="9" style="54"/>
    <col min="7671" max="7671" width="9.21875" style="54" bestFit="1" customWidth="1"/>
    <col min="7672" max="7926" width="9" style="54"/>
    <col min="7927" max="7927" width="9.21875" style="54" bestFit="1" customWidth="1"/>
    <col min="7928" max="8182" width="9" style="54"/>
    <col min="8183" max="8183" width="9.21875" style="54" bestFit="1" customWidth="1"/>
    <col min="8184" max="8438" width="9" style="54"/>
    <col min="8439" max="8439" width="9.21875" style="54" bestFit="1" customWidth="1"/>
    <col min="8440" max="8694" width="9" style="54"/>
    <col min="8695" max="8695" width="9.21875" style="54" bestFit="1" customWidth="1"/>
    <col min="8696" max="8950" width="9" style="54"/>
    <col min="8951" max="8951" width="9.21875" style="54" bestFit="1" customWidth="1"/>
    <col min="8952" max="9206" width="9" style="54"/>
    <col min="9207" max="9207" width="9.21875" style="54" bestFit="1" customWidth="1"/>
    <col min="9208" max="9462" width="9" style="54"/>
    <col min="9463" max="9463" width="9.21875" style="54" bestFit="1" customWidth="1"/>
    <col min="9464" max="9718" width="9" style="54"/>
    <col min="9719" max="9719" width="9.21875" style="54" bestFit="1" customWidth="1"/>
    <col min="9720" max="9974" width="9" style="54"/>
    <col min="9975" max="9975" width="9.21875" style="54" bestFit="1" customWidth="1"/>
    <col min="9976" max="10230" width="9" style="54"/>
    <col min="10231" max="10231" width="9.21875" style="54" bestFit="1" customWidth="1"/>
    <col min="10232" max="10486" width="9" style="54"/>
    <col min="10487" max="10487" width="9.21875" style="54" bestFit="1" customWidth="1"/>
    <col min="10488" max="10742" width="9" style="54"/>
    <col min="10743" max="10743" width="9.21875" style="54" bestFit="1" customWidth="1"/>
    <col min="10744" max="10998" width="9" style="54"/>
    <col min="10999" max="10999" width="9.21875" style="54" bestFit="1" customWidth="1"/>
    <col min="11000" max="11254" width="9" style="54"/>
    <col min="11255" max="11255" width="9.21875" style="54" bestFit="1" customWidth="1"/>
    <col min="11256" max="11510" width="9" style="54"/>
    <col min="11511" max="11511" width="9.21875" style="54" bestFit="1" customWidth="1"/>
    <col min="11512" max="11766" width="9" style="54"/>
    <col min="11767" max="11767" width="9.21875" style="54" bestFit="1" customWidth="1"/>
    <col min="11768" max="12022" width="9" style="54"/>
    <col min="12023" max="12023" width="9.21875" style="54" bestFit="1" customWidth="1"/>
    <col min="12024" max="12278" width="9" style="54"/>
    <col min="12279" max="12279" width="9.21875" style="54" bestFit="1" customWidth="1"/>
    <col min="12280" max="12534" width="9" style="54"/>
    <col min="12535" max="12535" width="9.21875" style="54" bestFit="1" customWidth="1"/>
    <col min="12536" max="12790" width="9" style="54"/>
    <col min="12791" max="12791" width="9.21875" style="54" bestFit="1" customWidth="1"/>
    <col min="12792" max="13046" width="9" style="54"/>
    <col min="13047" max="13047" width="9.21875" style="54" bestFit="1" customWidth="1"/>
    <col min="13048" max="13302" width="9" style="54"/>
    <col min="13303" max="13303" width="9.21875" style="54" bestFit="1" customWidth="1"/>
    <col min="13304" max="13558" width="9" style="54"/>
    <col min="13559" max="13559" width="9.21875" style="54" bestFit="1" customWidth="1"/>
    <col min="13560" max="13814" width="9" style="54"/>
    <col min="13815" max="13815" width="9.21875" style="54" bestFit="1" customWidth="1"/>
    <col min="13816" max="14070" width="9" style="54"/>
    <col min="14071" max="14071" width="9.21875" style="54" bestFit="1" customWidth="1"/>
    <col min="14072" max="14326" width="9" style="54"/>
    <col min="14327" max="14327" width="9.21875" style="54" bestFit="1" customWidth="1"/>
    <col min="14328" max="14582" width="9" style="54"/>
    <col min="14583" max="14583" width="9.21875" style="54" bestFit="1" customWidth="1"/>
    <col min="14584" max="14838" width="9" style="54"/>
    <col min="14839" max="14839" width="9.21875" style="54" bestFit="1" customWidth="1"/>
    <col min="14840" max="15094" width="9" style="54"/>
    <col min="15095" max="15095" width="9.21875" style="54" bestFit="1" customWidth="1"/>
    <col min="15096" max="15350" width="9" style="54"/>
    <col min="15351" max="15351" width="9.21875" style="54" bestFit="1" customWidth="1"/>
    <col min="15352" max="15606" width="9" style="54"/>
    <col min="15607" max="15607" width="9.21875" style="54" bestFit="1" customWidth="1"/>
    <col min="15608" max="15862" width="9" style="54"/>
    <col min="15863" max="15863" width="9.21875" style="54" bestFit="1" customWidth="1"/>
    <col min="15864" max="16118" width="9" style="54"/>
    <col min="16119" max="16119" width="9.21875" style="54" bestFit="1" customWidth="1"/>
    <col min="16120" max="16377" width="9" style="54"/>
    <col min="16378" max="16384" width="9" style="54" customWidth="1"/>
  </cols>
  <sheetData>
    <row r="1" spans="1:10" x14ac:dyDescent="0.2">
      <c r="C1" s="54" t="s">
        <v>148</v>
      </c>
      <c r="D1" s="54" t="s">
        <v>149</v>
      </c>
    </row>
    <row r="2" spans="1:10" x14ac:dyDescent="0.2">
      <c r="A2" s="112" t="s">
        <v>378</v>
      </c>
      <c r="B2" s="53" t="s">
        <v>61</v>
      </c>
      <c r="C2" s="53" t="s">
        <v>62</v>
      </c>
      <c r="D2" s="53" t="s">
        <v>63</v>
      </c>
      <c r="G2" s="53" t="s">
        <v>64</v>
      </c>
      <c r="H2" s="53" t="s">
        <v>65</v>
      </c>
      <c r="I2" s="53" t="s">
        <v>32</v>
      </c>
      <c r="J2" s="53" t="s">
        <v>61</v>
      </c>
    </row>
    <row r="3" spans="1:10" x14ac:dyDescent="0.2">
      <c r="B3" s="54">
        <v>1</v>
      </c>
      <c r="C3" s="54">
        <v>350</v>
      </c>
      <c r="D3" s="54">
        <v>470</v>
      </c>
      <c r="G3" s="55">
        <v>1</v>
      </c>
      <c r="I3" s="54">
        <v>470</v>
      </c>
      <c r="J3" s="54">
        <v>1</v>
      </c>
    </row>
    <row r="4" spans="1:10" x14ac:dyDescent="0.2">
      <c r="B4" s="54">
        <v>2</v>
      </c>
      <c r="C4" s="111">
        <v>410</v>
      </c>
      <c r="D4" s="54">
        <v>550</v>
      </c>
      <c r="G4" s="111">
        <v>83790</v>
      </c>
      <c r="I4" s="54">
        <v>550</v>
      </c>
      <c r="J4" s="54">
        <v>2</v>
      </c>
    </row>
    <row r="5" spans="1:10" x14ac:dyDescent="0.2">
      <c r="B5" s="54">
        <v>3</v>
      </c>
      <c r="C5" s="54">
        <v>480</v>
      </c>
      <c r="D5" s="54">
        <v>630</v>
      </c>
      <c r="G5" s="111">
        <v>97090</v>
      </c>
      <c r="I5" s="54">
        <v>630</v>
      </c>
      <c r="J5" s="54">
        <v>3</v>
      </c>
    </row>
    <row r="6" spans="1:10" x14ac:dyDescent="0.2">
      <c r="B6" s="54">
        <v>4</v>
      </c>
      <c r="C6" s="54">
        <v>540</v>
      </c>
      <c r="D6" s="54">
        <v>720</v>
      </c>
      <c r="G6" s="111">
        <v>110390</v>
      </c>
      <c r="I6" s="54">
        <v>720</v>
      </c>
      <c r="J6" s="54">
        <v>4</v>
      </c>
    </row>
    <row r="7" spans="1:10" x14ac:dyDescent="0.2">
      <c r="B7" s="54">
        <v>5</v>
      </c>
      <c r="C7" s="54">
        <v>600</v>
      </c>
      <c r="D7" s="54">
        <v>800</v>
      </c>
      <c r="G7" s="111">
        <v>123690</v>
      </c>
      <c r="I7" s="54">
        <v>800</v>
      </c>
      <c r="J7" s="54">
        <v>5</v>
      </c>
    </row>
    <row r="8" spans="1:10" x14ac:dyDescent="0.2">
      <c r="B8" s="54">
        <v>6</v>
      </c>
      <c r="C8" s="54">
        <v>640</v>
      </c>
      <c r="D8" s="54">
        <v>850</v>
      </c>
      <c r="G8" s="111">
        <v>134330</v>
      </c>
      <c r="I8" s="54">
        <v>850</v>
      </c>
      <c r="J8" s="54">
        <v>6</v>
      </c>
    </row>
    <row r="9" spans="1:10" x14ac:dyDescent="0.2">
      <c r="B9" s="54">
        <v>7</v>
      </c>
      <c r="C9" s="111">
        <v>670</v>
      </c>
      <c r="D9" s="54">
        <v>900</v>
      </c>
      <c r="G9" s="111">
        <v>142310</v>
      </c>
      <c r="I9" s="54">
        <v>900</v>
      </c>
      <c r="J9" s="54">
        <v>7</v>
      </c>
    </row>
    <row r="10" spans="1:10" x14ac:dyDescent="0.2">
      <c r="B10" s="54">
        <v>8</v>
      </c>
      <c r="C10" s="54">
        <v>720</v>
      </c>
      <c r="D10" s="54">
        <v>960</v>
      </c>
      <c r="G10" s="111">
        <v>151620</v>
      </c>
      <c r="I10" s="54">
        <v>960</v>
      </c>
      <c r="J10" s="54">
        <v>8</v>
      </c>
    </row>
    <row r="11" spans="1:10" x14ac:dyDescent="0.2">
      <c r="B11" s="54">
        <v>9</v>
      </c>
      <c r="C11" s="54">
        <v>770</v>
      </c>
      <c r="D11" s="111">
        <v>1030</v>
      </c>
      <c r="G11" s="111">
        <v>162260</v>
      </c>
      <c r="I11" s="111">
        <v>1030</v>
      </c>
      <c r="J11" s="54">
        <v>9</v>
      </c>
    </row>
    <row r="12" spans="1:10" x14ac:dyDescent="0.2">
      <c r="B12" s="54">
        <v>10</v>
      </c>
      <c r="C12" s="111">
        <v>820</v>
      </c>
      <c r="D12" s="111">
        <v>1090</v>
      </c>
      <c r="G12" s="111">
        <v>172900</v>
      </c>
      <c r="I12" s="111">
        <v>1090</v>
      </c>
      <c r="J12" s="54">
        <v>10</v>
      </c>
    </row>
    <row r="13" spans="1:10" x14ac:dyDescent="0.2">
      <c r="B13" s="54">
        <v>11</v>
      </c>
      <c r="C13" s="111">
        <v>870</v>
      </c>
      <c r="D13" s="111">
        <v>1160</v>
      </c>
      <c r="G13" s="111">
        <v>183540</v>
      </c>
      <c r="I13" s="111">
        <v>1160</v>
      </c>
      <c r="J13" s="54">
        <v>11</v>
      </c>
    </row>
    <row r="14" spans="1:10" x14ac:dyDescent="0.2">
      <c r="B14" s="54">
        <v>12</v>
      </c>
      <c r="C14" s="54">
        <v>920</v>
      </c>
      <c r="D14" s="111">
        <v>1230</v>
      </c>
      <c r="G14" s="111">
        <v>194180</v>
      </c>
      <c r="I14" s="111">
        <v>1230</v>
      </c>
      <c r="J14" s="54">
        <v>12</v>
      </c>
    </row>
    <row r="15" spans="1:10" x14ac:dyDescent="0.2">
      <c r="B15" s="54">
        <v>13</v>
      </c>
      <c r="C15" s="111">
        <v>980</v>
      </c>
      <c r="D15" s="111">
        <v>1310</v>
      </c>
      <c r="G15" s="111">
        <v>206150</v>
      </c>
      <c r="I15" s="111">
        <v>1310</v>
      </c>
      <c r="J15" s="54">
        <v>13</v>
      </c>
    </row>
    <row r="16" spans="1:10" x14ac:dyDescent="0.2">
      <c r="B16" s="54">
        <v>14</v>
      </c>
      <c r="C16" s="111">
        <v>1040</v>
      </c>
      <c r="D16" s="111">
        <v>1390</v>
      </c>
      <c r="G16" s="111">
        <v>219450</v>
      </c>
      <c r="I16" s="111">
        <v>1390</v>
      </c>
      <c r="J16" s="54">
        <v>14</v>
      </c>
    </row>
    <row r="17" spans="2:10" x14ac:dyDescent="0.2">
      <c r="B17" s="54">
        <v>15</v>
      </c>
      <c r="C17" s="111">
        <v>1110</v>
      </c>
      <c r="D17" s="111">
        <v>1470</v>
      </c>
      <c r="G17" s="111">
        <v>232750</v>
      </c>
      <c r="I17" s="111">
        <v>1470</v>
      </c>
      <c r="J17" s="54">
        <v>15</v>
      </c>
    </row>
    <row r="18" spans="2:10" x14ac:dyDescent="0.2">
      <c r="B18" s="54">
        <v>16</v>
      </c>
      <c r="C18" s="111">
        <v>1170</v>
      </c>
      <c r="D18" s="111">
        <v>1550</v>
      </c>
      <c r="G18" s="111">
        <v>246050</v>
      </c>
      <c r="I18" s="111">
        <v>1550</v>
      </c>
      <c r="J18" s="54">
        <v>16</v>
      </c>
    </row>
    <row r="19" spans="2:10" x14ac:dyDescent="0.2">
      <c r="B19" s="54">
        <v>17</v>
      </c>
      <c r="C19" s="111">
        <v>1230</v>
      </c>
      <c r="D19" s="111">
        <v>1640</v>
      </c>
      <c r="G19" s="111">
        <v>259350</v>
      </c>
      <c r="I19" s="111">
        <v>1640</v>
      </c>
      <c r="J19" s="54">
        <v>17</v>
      </c>
    </row>
    <row r="20" spans="2:10" x14ac:dyDescent="0.2">
      <c r="B20" s="54">
        <v>18</v>
      </c>
      <c r="C20" s="111">
        <v>1350</v>
      </c>
      <c r="D20" s="111">
        <v>1800</v>
      </c>
      <c r="G20" s="111">
        <v>279300</v>
      </c>
      <c r="I20" s="111">
        <v>1800</v>
      </c>
      <c r="J20" s="54">
        <v>18</v>
      </c>
    </row>
    <row r="21" spans="2:10" x14ac:dyDescent="0.2">
      <c r="B21" s="54">
        <v>19</v>
      </c>
      <c r="C21" s="111">
        <v>1480</v>
      </c>
      <c r="D21" s="111">
        <v>1960</v>
      </c>
      <c r="G21" s="111">
        <v>305900</v>
      </c>
      <c r="I21" s="111">
        <v>1960</v>
      </c>
      <c r="J21" s="54">
        <v>19</v>
      </c>
    </row>
    <row r="22" spans="2:10" x14ac:dyDescent="0.2">
      <c r="B22" s="54">
        <v>20</v>
      </c>
      <c r="C22" s="111">
        <v>1600</v>
      </c>
      <c r="D22" s="111">
        <v>2130</v>
      </c>
      <c r="G22" s="111">
        <v>332500</v>
      </c>
      <c r="I22" s="111">
        <v>2130</v>
      </c>
      <c r="J22" s="54">
        <v>20</v>
      </c>
    </row>
    <row r="23" spans="2:10" x14ac:dyDescent="0.2">
      <c r="B23" s="54">
        <v>21</v>
      </c>
      <c r="C23" s="111">
        <v>1720</v>
      </c>
      <c r="D23" s="111">
        <v>2290</v>
      </c>
      <c r="G23" s="111">
        <v>359100</v>
      </c>
      <c r="I23" s="111">
        <v>2290</v>
      </c>
      <c r="J23" s="54">
        <v>21</v>
      </c>
    </row>
    <row r="24" spans="2:10" x14ac:dyDescent="0.2">
      <c r="B24" s="54">
        <v>22</v>
      </c>
      <c r="C24" s="111">
        <v>1850</v>
      </c>
      <c r="D24" s="111">
        <v>2460</v>
      </c>
      <c r="G24" s="111">
        <v>385700</v>
      </c>
      <c r="I24" s="111">
        <v>2460</v>
      </c>
      <c r="J24" s="54">
        <v>22</v>
      </c>
    </row>
    <row r="25" spans="2:10" x14ac:dyDescent="0.2">
      <c r="B25" s="54">
        <v>23</v>
      </c>
      <c r="C25" s="111">
        <v>1970</v>
      </c>
      <c r="D25" s="111">
        <v>2620</v>
      </c>
      <c r="G25" s="111">
        <v>412300</v>
      </c>
      <c r="I25" s="111">
        <v>2620</v>
      </c>
      <c r="J25" s="54">
        <v>23</v>
      </c>
    </row>
    <row r="26" spans="2:10" x14ac:dyDescent="0.2">
      <c r="B26" s="54">
        <v>24</v>
      </c>
      <c r="C26" s="111">
        <v>2090</v>
      </c>
      <c r="D26" s="111">
        <v>2780</v>
      </c>
      <c r="G26" s="111">
        <v>438900</v>
      </c>
      <c r="I26" s="111">
        <v>2780</v>
      </c>
      <c r="J26" s="54">
        <v>24</v>
      </c>
    </row>
    <row r="27" spans="2:10" x14ac:dyDescent="0.2">
      <c r="B27" s="54">
        <v>25</v>
      </c>
      <c r="C27" s="111">
        <v>2220</v>
      </c>
      <c r="D27" s="111">
        <v>2950</v>
      </c>
      <c r="G27" s="111">
        <v>465500</v>
      </c>
      <c r="I27" s="111">
        <v>2950</v>
      </c>
      <c r="J27" s="54">
        <v>25</v>
      </c>
    </row>
    <row r="28" spans="2:10" x14ac:dyDescent="0.2">
      <c r="B28" s="54">
        <v>26</v>
      </c>
      <c r="C28" s="111">
        <v>2340</v>
      </c>
      <c r="D28" s="111">
        <v>3110</v>
      </c>
      <c r="G28" s="111">
        <v>492100</v>
      </c>
      <c r="I28" s="111">
        <v>3110</v>
      </c>
      <c r="J28" s="54">
        <v>26</v>
      </c>
    </row>
    <row r="29" spans="2:10" x14ac:dyDescent="0.2">
      <c r="B29" s="54">
        <v>27</v>
      </c>
      <c r="C29" s="111">
        <v>2520</v>
      </c>
      <c r="D29" s="111">
        <v>3360</v>
      </c>
      <c r="G29" s="111">
        <v>525350</v>
      </c>
      <c r="I29" s="111">
        <v>3360</v>
      </c>
      <c r="J29" s="54">
        <v>27</v>
      </c>
    </row>
    <row r="30" spans="2:10" x14ac:dyDescent="0.2">
      <c r="B30" s="54">
        <v>28</v>
      </c>
      <c r="C30" s="111">
        <v>2710</v>
      </c>
      <c r="D30" s="111">
        <v>3610</v>
      </c>
      <c r="G30" s="111">
        <v>565250</v>
      </c>
      <c r="I30" s="111">
        <v>3610</v>
      </c>
      <c r="J30" s="54">
        <v>28</v>
      </c>
    </row>
    <row r="31" spans="2:10" x14ac:dyDescent="0.2">
      <c r="B31" s="54">
        <v>29</v>
      </c>
      <c r="C31" s="111">
        <v>2890</v>
      </c>
      <c r="D31" s="111">
        <v>3850</v>
      </c>
      <c r="G31" s="111">
        <v>605150</v>
      </c>
      <c r="I31" s="111">
        <v>3850</v>
      </c>
      <c r="J31" s="54">
        <v>29</v>
      </c>
    </row>
    <row r="32" spans="2:10" x14ac:dyDescent="0.2">
      <c r="B32" s="54">
        <v>30</v>
      </c>
      <c r="C32" s="111">
        <v>3080</v>
      </c>
      <c r="D32" s="111">
        <v>4100</v>
      </c>
      <c r="G32" s="111">
        <v>645050</v>
      </c>
      <c r="I32" s="111">
        <v>4100</v>
      </c>
      <c r="J32" s="54">
        <v>30</v>
      </c>
    </row>
    <row r="33" spans="2:10" x14ac:dyDescent="0.2">
      <c r="B33" s="54">
        <v>31</v>
      </c>
      <c r="C33" s="111">
        <v>3260</v>
      </c>
      <c r="D33" s="111">
        <v>4340</v>
      </c>
      <c r="G33" s="111">
        <v>684950</v>
      </c>
      <c r="I33" s="111">
        <v>4340</v>
      </c>
      <c r="J33" s="54">
        <v>31</v>
      </c>
    </row>
    <row r="34" spans="2:10" x14ac:dyDescent="0.2">
      <c r="B34" s="54">
        <v>32</v>
      </c>
      <c r="C34" s="111">
        <v>3450</v>
      </c>
      <c r="D34" s="111">
        <v>4590</v>
      </c>
      <c r="G34" s="111">
        <v>724850</v>
      </c>
      <c r="I34" s="111">
        <v>4590</v>
      </c>
      <c r="J34" s="54">
        <v>32</v>
      </c>
    </row>
    <row r="35" spans="2:10" x14ac:dyDescent="0.2">
      <c r="B35" s="54">
        <v>33</v>
      </c>
      <c r="C35" s="111">
        <v>3630</v>
      </c>
      <c r="D35" s="111">
        <v>4840</v>
      </c>
      <c r="G35" s="111">
        <v>764750</v>
      </c>
      <c r="I35" s="111">
        <v>4840</v>
      </c>
      <c r="J35" s="54">
        <v>33</v>
      </c>
    </row>
    <row r="36" spans="2:10" x14ac:dyDescent="0.2">
      <c r="B36" s="54">
        <v>34</v>
      </c>
      <c r="C36" s="111">
        <v>3820</v>
      </c>
      <c r="D36" s="111">
        <v>5080</v>
      </c>
      <c r="G36" s="111">
        <v>804650</v>
      </c>
      <c r="I36" s="111">
        <v>5080</v>
      </c>
      <c r="J36" s="54">
        <v>34</v>
      </c>
    </row>
    <row r="37" spans="2:10" x14ac:dyDescent="0.2">
      <c r="B37" s="54">
        <v>35</v>
      </c>
      <c r="C37" s="111">
        <v>4000</v>
      </c>
      <c r="D37" s="111">
        <v>5330</v>
      </c>
      <c r="G37" s="111">
        <v>844550</v>
      </c>
      <c r="I37" s="111">
        <v>5330</v>
      </c>
      <c r="J37" s="54">
        <v>35</v>
      </c>
    </row>
    <row r="38" spans="2:10" x14ac:dyDescent="0.2">
      <c r="B38" s="54">
        <v>36</v>
      </c>
      <c r="C38" s="111">
        <v>4190</v>
      </c>
      <c r="D38" s="111">
        <v>5570</v>
      </c>
      <c r="G38" s="111">
        <v>884450</v>
      </c>
      <c r="I38" s="111">
        <v>5570</v>
      </c>
      <c r="J38" s="54">
        <v>36</v>
      </c>
    </row>
    <row r="39" spans="2:10" x14ac:dyDescent="0.2">
      <c r="B39" s="54">
        <v>37</v>
      </c>
      <c r="C39" s="111">
        <v>4380</v>
      </c>
      <c r="D39" s="111">
        <v>5820</v>
      </c>
      <c r="G39" s="111">
        <v>924350</v>
      </c>
      <c r="I39" s="111">
        <v>5820</v>
      </c>
      <c r="J39" s="54">
        <v>37</v>
      </c>
    </row>
    <row r="40" spans="2:10" x14ac:dyDescent="0.2">
      <c r="B40" s="54">
        <v>38</v>
      </c>
      <c r="C40" s="111">
        <v>4620</v>
      </c>
      <c r="D40" s="111">
        <v>6150</v>
      </c>
      <c r="G40" s="111">
        <v>970900</v>
      </c>
      <c r="I40" s="111">
        <v>6150</v>
      </c>
      <c r="J40" s="54">
        <v>38</v>
      </c>
    </row>
    <row r="41" spans="2:10" x14ac:dyDescent="0.2">
      <c r="B41" s="54">
        <v>39</v>
      </c>
      <c r="C41" s="111">
        <v>4870</v>
      </c>
      <c r="D41" s="111">
        <v>6480</v>
      </c>
      <c r="G41" s="111">
        <v>1024100</v>
      </c>
      <c r="I41" s="111">
        <v>6480</v>
      </c>
      <c r="J41" s="54">
        <v>39</v>
      </c>
    </row>
    <row r="42" spans="2:10" x14ac:dyDescent="0.2">
      <c r="B42" s="54">
        <v>40</v>
      </c>
      <c r="C42" s="111">
        <v>5120</v>
      </c>
      <c r="D42" s="111">
        <v>6800</v>
      </c>
      <c r="G42" s="111">
        <v>1077300</v>
      </c>
      <c r="I42" s="111">
        <v>6800</v>
      </c>
      <c r="J42" s="54">
        <v>40</v>
      </c>
    </row>
    <row r="43" spans="2:10" x14ac:dyDescent="0.2">
      <c r="B43" s="54">
        <v>41</v>
      </c>
      <c r="C43" s="111">
        <v>5420</v>
      </c>
      <c r="D43" s="111">
        <v>7220</v>
      </c>
      <c r="G43" s="111">
        <v>1137150</v>
      </c>
      <c r="I43" s="111">
        <v>7220</v>
      </c>
      <c r="J43" s="54">
        <v>41</v>
      </c>
    </row>
    <row r="44" spans="2:10" x14ac:dyDescent="0.2">
      <c r="B44" s="54">
        <v>42</v>
      </c>
      <c r="C44" s="111">
        <v>5730</v>
      </c>
      <c r="D44" s="111">
        <v>7630</v>
      </c>
      <c r="G44" s="111">
        <v>1203650</v>
      </c>
      <c r="I44" s="111">
        <v>7630</v>
      </c>
      <c r="J44" s="54">
        <v>42</v>
      </c>
    </row>
    <row r="45" spans="2:10" x14ac:dyDescent="0.2">
      <c r="B45" s="54">
        <v>43</v>
      </c>
      <c r="C45" s="111">
        <v>6040</v>
      </c>
      <c r="D45" s="111">
        <v>8040</v>
      </c>
      <c r="G45" s="111">
        <v>1270150</v>
      </c>
      <c r="I45" s="111">
        <v>8040</v>
      </c>
      <c r="J45" s="54">
        <v>43</v>
      </c>
    </row>
    <row r="46" spans="2:10" x14ac:dyDescent="0.2">
      <c r="B46" s="54">
        <v>44</v>
      </c>
      <c r="C46" s="111">
        <v>6350</v>
      </c>
      <c r="D46" s="111">
        <v>8450</v>
      </c>
      <c r="G46" s="111">
        <v>1336650</v>
      </c>
      <c r="I46" s="111">
        <v>8450</v>
      </c>
      <c r="J46" s="54">
        <v>44</v>
      </c>
    </row>
    <row r="47" spans="2:10" x14ac:dyDescent="0.2">
      <c r="B47" s="54">
        <v>45</v>
      </c>
      <c r="C47" s="111">
        <v>6720</v>
      </c>
      <c r="D47" s="111">
        <v>8940</v>
      </c>
      <c r="G47" s="111">
        <v>1403150</v>
      </c>
      <c r="I47" s="111">
        <v>8940</v>
      </c>
      <c r="J47" s="54">
        <v>45</v>
      </c>
    </row>
    <row r="48" spans="2:10" x14ac:dyDescent="0.2">
      <c r="B48" s="54">
        <v>46</v>
      </c>
      <c r="C48" s="111">
        <v>7090</v>
      </c>
      <c r="D48" s="111">
        <v>9430</v>
      </c>
      <c r="G48" s="111">
        <v>1482950</v>
      </c>
      <c r="I48" s="111">
        <v>9430</v>
      </c>
      <c r="J48" s="54">
        <v>46</v>
      </c>
    </row>
    <row r="49" spans="2:10" x14ac:dyDescent="0.2">
      <c r="B49" s="54">
        <v>47</v>
      </c>
      <c r="C49" s="111">
        <v>7460</v>
      </c>
      <c r="D49" s="111">
        <v>9920</v>
      </c>
      <c r="G49" s="111">
        <v>1562750</v>
      </c>
      <c r="I49" s="111">
        <v>9920</v>
      </c>
      <c r="J49" s="54">
        <v>47</v>
      </c>
    </row>
    <row r="50" spans="2:10" x14ac:dyDescent="0.2">
      <c r="B50" s="54">
        <v>48</v>
      </c>
      <c r="C50" s="111">
        <v>7830</v>
      </c>
      <c r="D50" s="111">
        <v>10420</v>
      </c>
      <c r="G50" s="111">
        <v>1642550</v>
      </c>
      <c r="I50" s="111">
        <v>10420</v>
      </c>
      <c r="J50" s="54">
        <v>48</v>
      </c>
    </row>
    <row r="51" spans="2:10" x14ac:dyDescent="0.2">
      <c r="B51" s="54">
        <v>49</v>
      </c>
      <c r="C51" s="111">
        <v>8200</v>
      </c>
      <c r="D51" s="111">
        <v>10910</v>
      </c>
      <c r="G51" s="111">
        <v>1722350</v>
      </c>
      <c r="I51" s="111">
        <v>10910</v>
      </c>
      <c r="J51" s="54">
        <v>49</v>
      </c>
    </row>
    <row r="52" spans="2:10" x14ac:dyDescent="0.2">
      <c r="B52" s="54">
        <v>50</v>
      </c>
      <c r="C52" s="111">
        <v>8570</v>
      </c>
      <c r="D52" s="111">
        <v>11400</v>
      </c>
      <c r="G52" s="111">
        <v>1802150</v>
      </c>
      <c r="I52" s="111">
        <v>11400</v>
      </c>
      <c r="J52" s="54">
        <v>50</v>
      </c>
    </row>
  </sheetData>
  <sheetProtection insertColumns="0" insertRows="0"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21</vt:i4>
      </vt:variant>
    </vt:vector>
  </HeadingPairs>
  <TitlesOfParts>
    <vt:vector size="34" baseType="lpstr">
      <vt:lpstr>提出資料チェックシート</vt:lpstr>
      <vt:lpstr>様式第１_交付申請書</vt:lpstr>
      <vt:lpstr>様式第１（別紙１・２） </vt:lpstr>
      <vt:lpstr>様式第１（別紙３）</vt:lpstr>
      <vt:lpstr>補助事業概要説明書(別添１)１～２</vt:lpstr>
      <vt:lpstr>補助事業概要説明書(別添１)３</vt:lpstr>
      <vt:lpstr>人件費単価計算書(別添２－１)</vt:lpstr>
      <vt:lpstr>支出計画書(別添２－２)</vt:lpstr>
      <vt:lpstr>単価・内規説明シート（別添２-３）</vt:lpstr>
      <vt:lpstr>専門家一覧(別添３)</vt:lpstr>
      <vt:lpstr>支援対象者(予定)一覧(別添４)</vt:lpstr>
      <vt:lpstr>拠点状況届出書（別添５）</vt:lpstr>
      <vt:lpstr>健保等級単価一覧表</vt:lpstr>
      <vt:lpstr>'拠点状況届出書（別添５）'!Print_Area</vt:lpstr>
      <vt:lpstr>'支援対象者(予定)一覧(別添４)'!Print_Area</vt:lpstr>
      <vt:lpstr>'支出計画書(別添２－２)'!Print_Area</vt:lpstr>
      <vt:lpstr>'人件費単価計算書(別添２－１)'!Print_Area</vt:lpstr>
      <vt:lpstr>'専門家一覧(別添３)'!Print_Area</vt:lpstr>
      <vt:lpstr>'単価・内規説明シート（別添２-３）'!Print_Area</vt:lpstr>
      <vt:lpstr>提出資料チェックシート!Print_Area</vt:lpstr>
      <vt:lpstr>'補助事業概要説明書(別添１)１～２'!Print_Area</vt:lpstr>
      <vt:lpstr>'補助事業概要説明書(別添１)３'!Print_Area</vt:lpstr>
      <vt:lpstr>'様式第１（別紙１・２） '!Print_Area</vt:lpstr>
      <vt:lpstr>'様式第１（別紙３）'!Print_Area</vt:lpstr>
      <vt:lpstr>様式第１_交付申請書!Print_Area</vt:lpstr>
      <vt:lpstr>'支援対象者(予定)一覧(別添４)'!Print_Titles</vt:lpstr>
      <vt:lpstr>'人件費単価計算書(別添２－１)'!Print_Titles</vt:lpstr>
      <vt:lpstr>'専門家一覧(別添３)'!Print_Titles</vt:lpstr>
      <vt:lpstr>'単価・内規説明シート（別添２-３）'!Print_Titles</vt:lpstr>
      <vt:lpstr>拠点</vt:lpstr>
      <vt:lpstr>雇用区分</vt:lpstr>
      <vt:lpstr>'支出計画書(別添２－２)'!消費税を補助対象に含める</vt:lpstr>
      <vt:lpstr>職員区分</vt:lpstr>
      <vt:lpstr>担当者名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2022-04-04T05:13:25Z</cp:lastPrinted>
  <dcterms:created xsi:type="dcterms:W3CDTF">2017-03-27T05:16:15Z</dcterms:created>
  <dcterms:modified xsi:type="dcterms:W3CDTF">2022-04-05T05:31:28Z</dcterms:modified>
</cp:coreProperties>
</file>