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mc:AlternateContent xmlns:mc="http://schemas.openxmlformats.org/markup-compatibility/2006">
    <mc:Choice Requires="x15">
      <x15ac:absPath xmlns:x15ac="http://schemas.microsoft.com/office/spreadsheetml/2010/11/ac" url="G:\共有ドライブ\1部_地域PF\003_R4年度\20_SIIホームページ\03_改修指示\20220407_公募開始\添付ファイル\"/>
    </mc:Choice>
  </mc:AlternateContent>
  <xr:revisionPtr revIDLastSave="0" documentId="13_ncr:1_{17DF6632-EECE-49D4-85D0-DBD05190B930}" xr6:coauthVersionLast="47" xr6:coauthVersionMax="47" xr10:uidLastSave="{00000000-0000-0000-0000-000000000000}"/>
  <workbookProtection workbookAlgorithmName="SHA-512" workbookHashValue="V3Wdh0axrEDIwinS5ifUazwFzTzt5ukmC0ncqvgXGQ0hcYMux+qbh4hO2mMREx00R9wnwNGKtDNvJcqahtAnvQ==" workbookSaltValue="c9OPzLQMXaL2AzCjk8W0Cw==" workbookSpinCount="100000" lockStructure="1"/>
  <bookViews>
    <workbookView xWindow="-108" yWindow="-108" windowWidth="23256" windowHeight="12576" tabRatio="910" xr2:uid="{00000000-000D-0000-FFFF-FFFF00000000}"/>
  </bookViews>
  <sheets>
    <sheet name="提出資料チェックシート" sheetId="13" r:id="rId1"/>
    <sheet name="様式第１_交付申請書" sheetId="34" r:id="rId2"/>
    <sheet name="様式第１（別紙１・２） " sheetId="40" r:id="rId3"/>
    <sheet name="様式第１（別紙３）" sheetId="5" r:id="rId4"/>
    <sheet name="補助事業概要説明書(別添１)１～２" sheetId="16" r:id="rId5"/>
    <sheet name="補助事業概要説明書(別添１)３" sheetId="65" r:id="rId6"/>
    <sheet name="人件費単価計算書(別添２－１)" sheetId="11" r:id="rId7"/>
    <sheet name="支出計画書(別添２－２)" sheetId="77" r:id="rId8"/>
    <sheet name="単価・内規説明シート（別添２-３）" sheetId="79" r:id="rId9"/>
    <sheet name="専門家一覧(別添３)" sheetId="58" r:id="rId10"/>
    <sheet name="支援対象者(予定)一覧(別添４)" sheetId="53" r:id="rId11"/>
    <sheet name="拠点状況届出書（別添５）" sheetId="63" r:id="rId12"/>
    <sheet name="健保等級単価一覧表" sheetId="64" state="hidden" r:id="rId13"/>
  </sheets>
  <definedNames>
    <definedName name="_xlnm._FilterDatabase" localSheetId="7" hidden="1">'支出計画書(別添２－２)'!#REF!</definedName>
    <definedName name="_xlnm._FilterDatabase" localSheetId="9" hidden="1">'専門家一覧(別添３)'!$B$8:$L$164</definedName>
    <definedName name="_xlnm.Print_Area" localSheetId="11">'拠点状況届出書（別添５）'!$B$4:$F$675</definedName>
    <definedName name="_xlnm.Print_Area" localSheetId="10">'支援対象者(予定)一覧(別添４)'!$B$2:$K$115</definedName>
    <definedName name="_xlnm.Print_Area" localSheetId="7">'支出計画書(別添２－２)'!$B$2:$K$415</definedName>
    <definedName name="_xlnm.Print_Area" localSheetId="6">'人件費単価計算書(別添２－１)'!$B$2:$J$65</definedName>
    <definedName name="_xlnm.Print_Area" localSheetId="9">'専門家一覧(別添３)'!$B$2:$L$164</definedName>
    <definedName name="_xlnm.Print_Area" localSheetId="8">'単価・内規説明シート（別添２-３）'!$B$2:$F$36</definedName>
    <definedName name="_xlnm.Print_Area" localSheetId="0">提出資料チェックシート!$A$2:$H$138</definedName>
    <definedName name="_xlnm.Print_Area" localSheetId="4">'補助事業概要説明書(別添１)１～２'!$B$2:$H$157</definedName>
    <definedName name="_xlnm.Print_Area" localSheetId="5">'補助事業概要説明書(別添１)３'!$B$2:$M$48</definedName>
    <definedName name="_xlnm.Print_Area" localSheetId="2">'様式第１（別紙１・２） '!$B$2:$H$28</definedName>
    <definedName name="_xlnm.Print_Area" localSheetId="3">'様式第１（別紙３）'!$B$2:$K$30</definedName>
    <definedName name="_xlnm.Print_Area" localSheetId="1">様式第１_交付申請書!$B$2:$I$39</definedName>
    <definedName name="_xlnm.Print_Titles" localSheetId="10">'支援対象者(予定)一覧(別添４)'!$12:$13</definedName>
    <definedName name="_xlnm.Print_Titles" localSheetId="6">'人件費単価計算書(別添２－１)'!$2:$2</definedName>
    <definedName name="_xlnm.Print_Titles" localSheetId="9">'専門家一覧(別添３)'!$8:$9</definedName>
    <definedName name="_xlnm.Print_Titles" localSheetId="8">'単価・内規説明シート（別添２-３）'!$5:$5</definedName>
    <definedName name="拠点">'補助事業概要説明書(別添１)１～２'!$B$43:$B$52</definedName>
    <definedName name="雇用区分">'人件費単価計算書(別添２－１)'!$N$2:$N$3</definedName>
    <definedName name="支援対象地域">'補助事業概要説明書(別添１)１～２'!$E$14:$E$18</definedName>
    <definedName name="消費税を補助対象に含める" localSheetId="7">'支出計画書(別添２－２)'!$O$2:$O$8</definedName>
    <definedName name="職員区分">'補助事業概要説明書(別添１)１～２'!$C$24:$C$38</definedName>
    <definedName name="担当者名">'補助事業概要説明書(別添１)１～２'!$B$24:$B$38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3" i="65" l="1"/>
  <c r="D32" i="65"/>
  <c r="D31" i="65"/>
  <c r="D30" i="65"/>
  <c r="F277" i="63" l="1"/>
  <c r="D277" i="63"/>
  <c r="C277" i="63"/>
  <c r="F411" i="63"/>
  <c r="D411" i="63"/>
  <c r="C411" i="63"/>
  <c r="F545" i="63"/>
  <c r="D545" i="63"/>
  <c r="C545" i="63"/>
  <c r="L63" i="53"/>
  <c r="L62" i="53"/>
  <c r="L61" i="53"/>
  <c r="L60" i="53"/>
  <c r="L59" i="53"/>
  <c r="L58" i="53"/>
  <c r="L57" i="53"/>
  <c r="L56" i="53"/>
  <c r="L55" i="53"/>
  <c r="L54" i="53"/>
  <c r="L53" i="53"/>
  <c r="L52" i="53"/>
  <c r="L51" i="53"/>
  <c r="L50" i="53"/>
  <c r="L49" i="53"/>
  <c r="L48" i="53"/>
  <c r="L47" i="53"/>
  <c r="L46" i="53"/>
  <c r="L45" i="53"/>
  <c r="L44" i="53"/>
  <c r="L43" i="53"/>
  <c r="L42" i="53"/>
  <c r="L41" i="53"/>
  <c r="L40" i="53"/>
  <c r="L39" i="53"/>
  <c r="L38" i="53"/>
  <c r="L89" i="53"/>
  <c r="L88" i="53"/>
  <c r="L87" i="53"/>
  <c r="L86" i="53"/>
  <c r="L85" i="53"/>
  <c r="L84" i="53"/>
  <c r="L83" i="53"/>
  <c r="L82" i="53"/>
  <c r="L81" i="53"/>
  <c r="L80" i="53"/>
  <c r="L79" i="53"/>
  <c r="L78" i="53"/>
  <c r="L77" i="53"/>
  <c r="L76" i="53"/>
  <c r="L75" i="53"/>
  <c r="L74" i="53"/>
  <c r="L73" i="53"/>
  <c r="L72" i="53"/>
  <c r="L71" i="53"/>
  <c r="L70" i="53"/>
  <c r="L69" i="53"/>
  <c r="L68" i="53"/>
  <c r="L67" i="53"/>
  <c r="L66" i="53"/>
  <c r="L65" i="53"/>
  <c r="L64" i="53"/>
  <c r="L115" i="53"/>
  <c r="L114" i="53"/>
  <c r="L113" i="53"/>
  <c r="L112" i="53"/>
  <c r="L111" i="53"/>
  <c r="L110" i="53"/>
  <c r="L109" i="53"/>
  <c r="L108" i="53"/>
  <c r="L107" i="53"/>
  <c r="L106" i="53"/>
  <c r="L105" i="53"/>
  <c r="L104" i="53"/>
  <c r="L103" i="53"/>
  <c r="L102" i="53"/>
  <c r="L101" i="53"/>
  <c r="L100" i="53"/>
  <c r="L99" i="53"/>
  <c r="L98" i="53"/>
  <c r="L97" i="53"/>
  <c r="L96" i="53"/>
  <c r="L95" i="53"/>
  <c r="L94" i="53"/>
  <c r="L93" i="53"/>
  <c r="L92" i="53"/>
  <c r="L91" i="53"/>
  <c r="L90" i="53"/>
  <c r="L37" i="53" l="1"/>
  <c r="G404" i="77" l="1"/>
  <c r="G405" i="77"/>
  <c r="G406" i="77"/>
  <c r="G407" i="77"/>
  <c r="G403" i="77"/>
  <c r="G408" i="77"/>
  <c r="J402" i="77"/>
  <c r="B414" i="77"/>
  <c r="B130" i="77"/>
  <c r="J124" i="77"/>
  <c r="I124" i="77"/>
  <c r="H124" i="77"/>
  <c r="F124" i="77"/>
  <c r="E124" i="77"/>
  <c r="D124" i="77"/>
  <c r="J29" i="77" l="1"/>
  <c r="I27" i="77"/>
  <c r="J51" i="77"/>
  <c r="I49" i="77"/>
  <c r="J73" i="77"/>
  <c r="I71" i="77"/>
  <c r="J95" i="77"/>
  <c r="I93" i="77"/>
  <c r="J117" i="77"/>
  <c r="I115" i="77"/>
  <c r="A16" i="77"/>
  <c r="A38" i="77"/>
  <c r="A60" i="77"/>
  <c r="A82" i="77"/>
  <c r="A104" i="77"/>
  <c r="B126" i="77"/>
  <c r="B127" i="77"/>
  <c r="B128" i="77"/>
  <c r="B129" i="77"/>
  <c r="B125" i="77"/>
  <c r="C45" i="77"/>
  <c r="I16" i="77"/>
  <c r="I20" i="77"/>
  <c r="I38" i="77"/>
  <c r="I42" i="77"/>
  <c r="I60" i="77"/>
  <c r="I64" i="77"/>
  <c r="I82" i="77"/>
  <c r="I86" i="77"/>
  <c r="I104" i="77"/>
  <c r="I108" i="77"/>
  <c r="H375" i="77"/>
  <c r="C375" i="77"/>
  <c r="J373" i="77"/>
  <c r="H373" i="77"/>
  <c r="K372" i="77"/>
  <c r="I372" i="77"/>
  <c r="H367" i="77"/>
  <c r="C367" i="77"/>
  <c r="J365" i="77"/>
  <c r="H365" i="77"/>
  <c r="K364" i="77"/>
  <c r="I364" i="77"/>
  <c r="H359" i="77"/>
  <c r="C359" i="77"/>
  <c r="J357" i="77"/>
  <c r="H357" i="77"/>
  <c r="K356" i="77"/>
  <c r="I356" i="77"/>
  <c r="H351" i="77"/>
  <c r="C351" i="77"/>
  <c r="J349" i="77"/>
  <c r="H349" i="77"/>
  <c r="K348" i="77"/>
  <c r="I348" i="77"/>
  <c r="H343" i="77"/>
  <c r="C343" i="77"/>
  <c r="J341" i="77"/>
  <c r="H341" i="77"/>
  <c r="K340" i="77"/>
  <c r="I340" i="77"/>
  <c r="H334" i="77"/>
  <c r="C334" i="77"/>
  <c r="J332" i="77"/>
  <c r="H332" i="77"/>
  <c r="K331" i="77"/>
  <c r="I331" i="77"/>
  <c r="H326" i="77"/>
  <c r="C326" i="77"/>
  <c r="J324" i="77"/>
  <c r="H324" i="77"/>
  <c r="K323" i="77"/>
  <c r="I323" i="77"/>
  <c r="H318" i="77"/>
  <c r="C318" i="77"/>
  <c r="J316" i="77"/>
  <c r="H316" i="77"/>
  <c r="K315" i="77"/>
  <c r="I315" i="77"/>
  <c r="H310" i="77"/>
  <c r="C310" i="77"/>
  <c r="J308" i="77"/>
  <c r="H308" i="77"/>
  <c r="K307" i="77"/>
  <c r="I307" i="77"/>
  <c r="H302" i="77"/>
  <c r="C302" i="77"/>
  <c r="J300" i="77"/>
  <c r="H300" i="77"/>
  <c r="K299" i="77"/>
  <c r="I299" i="77"/>
  <c r="H290" i="77"/>
  <c r="C290" i="77"/>
  <c r="J288" i="77"/>
  <c r="H288" i="77"/>
  <c r="K287" i="77"/>
  <c r="I287" i="77"/>
  <c r="H279" i="77"/>
  <c r="C279" i="77"/>
  <c r="J277" i="77"/>
  <c r="H277" i="77"/>
  <c r="K276" i="77"/>
  <c r="I276" i="77"/>
  <c r="H268" i="77"/>
  <c r="C268" i="77"/>
  <c r="J266" i="77"/>
  <c r="H266" i="77"/>
  <c r="K265" i="77"/>
  <c r="I265" i="77"/>
  <c r="H257" i="77"/>
  <c r="C257" i="77"/>
  <c r="J255" i="77"/>
  <c r="H255" i="77"/>
  <c r="K254" i="77"/>
  <c r="I254" i="77"/>
  <c r="H246" i="77"/>
  <c r="C246" i="77"/>
  <c r="J244" i="77"/>
  <c r="H244" i="77"/>
  <c r="K243" i="77"/>
  <c r="I243" i="77"/>
  <c r="H234" i="77"/>
  <c r="C234" i="77"/>
  <c r="J232" i="77"/>
  <c r="H232" i="77"/>
  <c r="K231" i="77"/>
  <c r="I231" i="77"/>
  <c r="H223" i="77"/>
  <c r="C223" i="77"/>
  <c r="J221" i="77"/>
  <c r="H221" i="77"/>
  <c r="K220" i="77"/>
  <c r="I220" i="77"/>
  <c r="H212" i="77"/>
  <c r="C212" i="77"/>
  <c r="J210" i="77"/>
  <c r="H210" i="77"/>
  <c r="K209" i="77"/>
  <c r="I209" i="77"/>
  <c r="H201" i="77"/>
  <c r="C201" i="77"/>
  <c r="J199" i="77"/>
  <c r="H199" i="77"/>
  <c r="K198" i="77"/>
  <c r="I198" i="77"/>
  <c r="H190" i="77"/>
  <c r="C190" i="77"/>
  <c r="J188" i="77"/>
  <c r="H188" i="77"/>
  <c r="K187" i="77"/>
  <c r="I187" i="77"/>
  <c r="D181" i="77"/>
  <c r="K181" i="77" s="1"/>
  <c r="C181" i="77"/>
  <c r="D180" i="77"/>
  <c r="K180" i="77" s="1"/>
  <c r="C180" i="77"/>
  <c r="D179" i="77"/>
  <c r="K179" i="77" s="1"/>
  <c r="C179" i="77"/>
  <c r="D178" i="77"/>
  <c r="K178" i="77" s="1"/>
  <c r="C178" i="77"/>
  <c r="D177" i="77"/>
  <c r="K177" i="77" s="1"/>
  <c r="C177" i="77"/>
  <c r="D176" i="77"/>
  <c r="K176" i="77" s="1"/>
  <c r="C176" i="77"/>
  <c r="D175" i="77"/>
  <c r="K175" i="77" s="1"/>
  <c r="C175" i="77"/>
  <c r="D174" i="77"/>
  <c r="K174" i="77" s="1"/>
  <c r="C174" i="77"/>
  <c r="D173" i="77"/>
  <c r="K173" i="77" s="1"/>
  <c r="C173" i="77"/>
  <c r="D172" i="77"/>
  <c r="K172" i="77" s="1"/>
  <c r="C172" i="77"/>
  <c r="D171" i="77"/>
  <c r="K171" i="77" s="1"/>
  <c r="C171" i="77"/>
  <c r="D183" i="77"/>
  <c r="K183" i="77" s="1"/>
  <c r="C183" i="77"/>
  <c r="D182" i="77"/>
  <c r="K182" i="77" s="1"/>
  <c r="C182" i="77"/>
  <c r="D170" i="77"/>
  <c r="K170" i="77" s="1"/>
  <c r="C170" i="77"/>
  <c r="D167" i="77"/>
  <c r="K167" i="77" s="1"/>
  <c r="C167" i="77"/>
  <c r="D168" i="77"/>
  <c r="K168" i="77" s="1"/>
  <c r="C168" i="77"/>
  <c r="I126" i="77" l="1"/>
  <c r="C129" i="77"/>
  <c r="C128" i="77"/>
  <c r="G129" i="77"/>
  <c r="C125" i="77"/>
  <c r="G128" i="77"/>
  <c r="G125" i="77"/>
  <c r="G127" i="77"/>
  <c r="G126" i="77"/>
  <c r="C126" i="77"/>
  <c r="C127" i="77"/>
  <c r="D155" i="77"/>
  <c r="C155" i="77"/>
  <c r="K155" i="77" s="1"/>
  <c r="D154" i="77"/>
  <c r="C154" i="77"/>
  <c r="K154" i="77" s="1"/>
  <c r="D153" i="77"/>
  <c r="C153" i="77"/>
  <c r="K153" i="77" s="1"/>
  <c r="D152" i="77"/>
  <c r="C152" i="77"/>
  <c r="K152" i="77" s="1"/>
  <c r="D151" i="77"/>
  <c r="C151" i="77"/>
  <c r="K151" i="77" s="1"/>
  <c r="D150" i="77"/>
  <c r="C150" i="77"/>
  <c r="K150" i="77" s="1"/>
  <c r="D149" i="77"/>
  <c r="C149" i="77"/>
  <c r="K149" i="77" s="1"/>
  <c r="D148" i="77"/>
  <c r="C148" i="77"/>
  <c r="K148" i="77" s="1"/>
  <c r="D147" i="77"/>
  <c r="C147" i="77"/>
  <c r="K147" i="77" s="1"/>
  <c r="D146" i="77"/>
  <c r="C146" i="77"/>
  <c r="K146" i="77" s="1"/>
  <c r="D145" i="77"/>
  <c r="C145" i="77"/>
  <c r="K145" i="77" s="1"/>
  <c r="B118" i="77"/>
  <c r="H117" i="77"/>
  <c r="G117" i="77"/>
  <c r="F117" i="77"/>
  <c r="E117" i="77"/>
  <c r="D117" i="77"/>
  <c r="C117" i="77"/>
  <c r="E129" i="77" s="1"/>
  <c r="B116" i="77"/>
  <c r="B114" i="77"/>
  <c r="H113" i="77"/>
  <c r="G113" i="77"/>
  <c r="F113" i="77"/>
  <c r="E113" i="77"/>
  <c r="D113" i="77"/>
  <c r="C113" i="77"/>
  <c r="B112" i="77"/>
  <c r="H111" i="77"/>
  <c r="G111" i="77"/>
  <c r="F111" i="77"/>
  <c r="E111" i="77"/>
  <c r="D111" i="77"/>
  <c r="C111" i="77"/>
  <c r="B110" i="77"/>
  <c r="H100" i="77"/>
  <c r="F100" i="77"/>
  <c r="D100" i="77"/>
  <c r="B96" i="77"/>
  <c r="H95" i="77"/>
  <c r="G95" i="77"/>
  <c r="F95" i="77"/>
  <c r="E95" i="77"/>
  <c r="I128" i="77" s="1"/>
  <c r="D95" i="77"/>
  <c r="C95" i="77"/>
  <c r="B94" i="77"/>
  <c r="B92" i="77"/>
  <c r="H91" i="77"/>
  <c r="G91" i="77"/>
  <c r="F91" i="77"/>
  <c r="E91" i="77"/>
  <c r="D91" i="77"/>
  <c r="C91" i="77"/>
  <c r="B90" i="77"/>
  <c r="H89" i="77"/>
  <c r="G89" i="77"/>
  <c r="F89" i="77"/>
  <c r="E89" i="77"/>
  <c r="D89" i="77"/>
  <c r="C89" i="77"/>
  <c r="B88" i="77"/>
  <c r="H78" i="77"/>
  <c r="F78" i="77"/>
  <c r="D78" i="77"/>
  <c r="B74" i="77"/>
  <c r="H73" i="77"/>
  <c r="G73" i="77"/>
  <c r="F73" i="77"/>
  <c r="E73" i="77"/>
  <c r="D73" i="77"/>
  <c r="C73" i="77"/>
  <c r="B72" i="77"/>
  <c r="B70" i="77"/>
  <c r="H69" i="77"/>
  <c r="G69" i="77"/>
  <c r="F69" i="77"/>
  <c r="E69" i="77"/>
  <c r="D69" i="77"/>
  <c r="C69" i="77"/>
  <c r="B68" i="77"/>
  <c r="H67" i="77"/>
  <c r="G67" i="77"/>
  <c r="F67" i="77"/>
  <c r="E67" i="77"/>
  <c r="D67" i="77"/>
  <c r="C67" i="77"/>
  <c r="B66" i="77"/>
  <c r="H56" i="77"/>
  <c r="F56" i="77"/>
  <c r="D56" i="77"/>
  <c r="B52" i="77"/>
  <c r="H51" i="77"/>
  <c r="G51" i="77"/>
  <c r="F51" i="77"/>
  <c r="E51" i="77"/>
  <c r="D51" i="77"/>
  <c r="C51" i="77"/>
  <c r="B50" i="77"/>
  <c r="B48" i="77"/>
  <c r="H47" i="77"/>
  <c r="G47" i="77"/>
  <c r="F47" i="77"/>
  <c r="E47" i="77"/>
  <c r="D47" i="77"/>
  <c r="C47" i="77"/>
  <c r="B46" i="77"/>
  <c r="H45" i="77"/>
  <c r="G45" i="77"/>
  <c r="F45" i="77"/>
  <c r="E45" i="77"/>
  <c r="D45" i="77"/>
  <c r="B44" i="77"/>
  <c r="H34" i="77"/>
  <c r="F34" i="77"/>
  <c r="D34" i="77"/>
  <c r="B30" i="77"/>
  <c r="H29" i="77"/>
  <c r="G29" i="77"/>
  <c r="F29" i="77"/>
  <c r="E29" i="77"/>
  <c r="D29" i="77"/>
  <c r="C29" i="77"/>
  <c r="B28" i="77"/>
  <c r="B26" i="77"/>
  <c r="H25" i="77"/>
  <c r="G25" i="77"/>
  <c r="F25" i="77"/>
  <c r="E25" i="77"/>
  <c r="D25" i="77"/>
  <c r="C25" i="77"/>
  <c r="B24" i="77"/>
  <c r="H23" i="77"/>
  <c r="G23" i="77"/>
  <c r="F23" i="77"/>
  <c r="E23" i="77"/>
  <c r="D23" i="77"/>
  <c r="C23" i="77"/>
  <c r="B22" i="77"/>
  <c r="H12" i="77"/>
  <c r="F12" i="77"/>
  <c r="D12" i="77"/>
  <c r="G57" i="11"/>
  <c r="C57" i="11"/>
  <c r="G56" i="11"/>
  <c r="C56" i="11"/>
  <c r="G55" i="11"/>
  <c r="C55" i="11"/>
  <c r="G54" i="11"/>
  <c r="C54" i="11"/>
  <c r="G53" i="11"/>
  <c r="C53" i="11"/>
  <c r="G40" i="11"/>
  <c r="F40" i="11"/>
  <c r="C40" i="11"/>
  <c r="G39" i="11"/>
  <c r="F39" i="11"/>
  <c r="C39" i="11"/>
  <c r="G38" i="11"/>
  <c r="F38" i="11"/>
  <c r="C38" i="11"/>
  <c r="G37" i="11"/>
  <c r="F37" i="11"/>
  <c r="C37" i="11"/>
  <c r="G36" i="11"/>
  <c r="F36" i="11"/>
  <c r="C36" i="11"/>
  <c r="K129" i="77" l="1"/>
  <c r="I125" i="77"/>
  <c r="E127" i="77"/>
  <c r="K128" i="77"/>
  <c r="E128" i="77"/>
  <c r="I127" i="77"/>
  <c r="E126" i="77"/>
  <c r="I129" i="77"/>
  <c r="E125" i="77"/>
  <c r="K126" i="77"/>
  <c r="K127" i="77"/>
  <c r="G130" i="77"/>
  <c r="K125" i="77"/>
  <c r="C130" i="77"/>
  <c r="J145" i="77"/>
  <c r="J147" i="77"/>
  <c r="J149" i="77"/>
  <c r="J151" i="77"/>
  <c r="J153" i="77"/>
  <c r="J155" i="77"/>
  <c r="J146" i="77"/>
  <c r="J148" i="77"/>
  <c r="J150" i="77"/>
  <c r="J152" i="77"/>
  <c r="J154" i="77"/>
  <c r="D115" i="77"/>
  <c r="E93" i="77"/>
  <c r="E115" i="77"/>
  <c r="G99" i="77"/>
  <c r="C93" i="77"/>
  <c r="G115" i="77"/>
  <c r="D49" i="77"/>
  <c r="H71" i="77"/>
  <c r="D93" i="77"/>
  <c r="H115" i="77"/>
  <c r="I99" i="77"/>
  <c r="G49" i="77"/>
  <c r="C71" i="77"/>
  <c r="C115" i="77"/>
  <c r="F71" i="77"/>
  <c r="F93" i="77"/>
  <c r="F115" i="77"/>
  <c r="H49" i="77"/>
  <c r="D71" i="77"/>
  <c r="G93" i="77"/>
  <c r="E71" i="77"/>
  <c r="H93" i="77"/>
  <c r="G77" i="77"/>
  <c r="I55" i="77"/>
  <c r="I77" i="77"/>
  <c r="E49" i="77"/>
  <c r="F49" i="77"/>
  <c r="G55" i="77"/>
  <c r="G71" i="77"/>
  <c r="E27" i="77"/>
  <c r="I33" i="77"/>
  <c r="G27" i="77"/>
  <c r="C49" i="77"/>
  <c r="G33" i="77"/>
  <c r="F27" i="77"/>
  <c r="H27" i="77"/>
  <c r="G11" i="77"/>
  <c r="C27" i="77"/>
  <c r="D27" i="77"/>
  <c r="I11" i="77"/>
  <c r="G22" i="11"/>
  <c r="C22" i="11"/>
  <c r="G21" i="11"/>
  <c r="C21" i="11"/>
  <c r="G20" i="11"/>
  <c r="C20" i="11"/>
  <c r="G19" i="11"/>
  <c r="C19" i="11"/>
  <c r="G18" i="11"/>
  <c r="C18" i="11"/>
  <c r="E55" i="77" l="1"/>
  <c r="E99" i="77"/>
  <c r="E77" i="77"/>
  <c r="E33" i="77"/>
  <c r="E11" i="77"/>
  <c r="A48" i="16"/>
  <c r="A50" i="16"/>
  <c r="A52" i="16"/>
  <c r="I5" i="11" l="1"/>
  <c r="F8" i="34"/>
  <c r="I7" i="11"/>
  <c r="F11" i="34"/>
  <c r="I6" i="11"/>
  <c r="D7" i="13"/>
  <c r="L14" i="53"/>
  <c r="L15" i="53" l="1"/>
  <c r="L16" i="53"/>
  <c r="L17" i="53"/>
  <c r="L18" i="53"/>
  <c r="L19" i="53"/>
  <c r="L20" i="53"/>
  <c r="L21" i="53"/>
  <c r="L22" i="53"/>
  <c r="L23" i="53"/>
  <c r="L24" i="53"/>
  <c r="L25" i="53"/>
  <c r="L26" i="53"/>
  <c r="L27" i="53"/>
  <c r="L28" i="53"/>
  <c r="L29" i="53"/>
  <c r="L30" i="53"/>
  <c r="L31" i="53"/>
  <c r="L32" i="53"/>
  <c r="L33" i="53"/>
  <c r="L34" i="53"/>
  <c r="L35" i="53"/>
  <c r="L36" i="53"/>
  <c r="K9" i="53"/>
  <c r="F143" i="63"/>
  <c r="D143" i="63"/>
  <c r="F9" i="63"/>
  <c r="D9" i="63"/>
  <c r="G3" i="77"/>
  <c r="K6" i="53" l="1"/>
  <c r="D3" i="79"/>
  <c r="G48" i="65"/>
  <c r="M19" i="65"/>
  <c r="H19" i="65"/>
  <c r="M17" i="65"/>
  <c r="H17" i="65"/>
  <c r="F6" i="65"/>
  <c r="M45" i="65"/>
  <c r="M44" i="65"/>
  <c r="M43" i="65"/>
  <c r="M42" i="65"/>
  <c r="M41" i="65"/>
  <c r="M40" i="65"/>
  <c r="M39" i="65"/>
  <c r="M38" i="65"/>
  <c r="G47" i="65"/>
  <c r="G46" i="65"/>
  <c r="G45" i="65"/>
  <c r="G44" i="65"/>
  <c r="G43" i="65"/>
  <c r="G42" i="65"/>
  <c r="G41" i="65"/>
  <c r="G40" i="65"/>
  <c r="G39" i="65"/>
  <c r="G38" i="65"/>
  <c r="J37" i="65"/>
  <c r="J36" i="65"/>
  <c r="E37" i="65"/>
  <c r="E36" i="65"/>
  <c r="E130" i="77" l="1"/>
  <c r="I130" i="77"/>
  <c r="E402" i="77"/>
  <c r="G382" i="77"/>
  <c r="J380" i="77"/>
  <c r="K379" i="77"/>
  <c r="E412" i="77" s="1"/>
  <c r="E407" i="77"/>
  <c r="D169" i="77"/>
  <c r="K169" i="77" s="1"/>
  <c r="C169" i="77"/>
  <c r="D166" i="77"/>
  <c r="K166" i="77" s="1"/>
  <c r="C166" i="77"/>
  <c r="D165" i="77"/>
  <c r="K165" i="77" s="1"/>
  <c r="C165" i="77"/>
  <c r="D164" i="77"/>
  <c r="K164" i="77" s="1"/>
  <c r="C164" i="77"/>
  <c r="D163" i="77"/>
  <c r="K163" i="77" s="1"/>
  <c r="C163" i="77"/>
  <c r="D162" i="77"/>
  <c r="K162" i="77" s="1"/>
  <c r="C162" i="77"/>
  <c r="D161" i="77"/>
  <c r="K161" i="77" s="1"/>
  <c r="C161" i="77"/>
  <c r="D160" i="77"/>
  <c r="K160" i="77" s="1"/>
  <c r="C160" i="77"/>
  <c r="D159" i="77"/>
  <c r="K159" i="77" s="1"/>
  <c r="C159" i="77"/>
  <c r="D144" i="77"/>
  <c r="C144" i="77"/>
  <c r="K144" i="77" s="1"/>
  <c r="D143" i="77"/>
  <c r="C143" i="77"/>
  <c r="K143" i="77" s="1"/>
  <c r="D142" i="77"/>
  <c r="C142" i="77"/>
  <c r="D141" i="77"/>
  <c r="C141" i="77"/>
  <c r="K141" i="77" s="1"/>
  <c r="D140" i="77"/>
  <c r="C140" i="77"/>
  <c r="K140" i="77" s="1"/>
  <c r="D139" i="77"/>
  <c r="C139" i="77"/>
  <c r="K139" i="77" s="1"/>
  <c r="D138" i="77"/>
  <c r="C138" i="77"/>
  <c r="K138" i="77" s="1"/>
  <c r="D137" i="77"/>
  <c r="C137" i="77"/>
  <c r="K137" i="77" s="1"/>
  <c r="D136" i="77"/>
  <c r="C136" i="77"/>
  <c r="K136" i="77" s="1"/>
  <c r="K135" i="77"/>
  <c r="I135" i="77"/>
  <c r="J133" i="77"/>
  <c r="G7" i="77"/>
  <c r="I5" i="77"/>
  <c r="C143" i="63"/>
  <c r="C9" i="63"/>
  <c r="K8" i="53"/>
  <c r="K10" i="53" s="1"/>
  <c r="D6" i="53"/>
  <c r="F32" i="11"/>
  <c r="F33" i="11"/>
  <c r="F34" i="11"/>
  <c r="F35" i="11"/>
  <c r="F31" i="11"/>
  <c r="G32" i="11"/>
  <c r="G33" i="11"/>
  <c r="G34" i="11"/>
  <c r="G35" i="11"/>
  <c r="G31" i="11"/>
  <c r="E406" i="77" l="1"/>
  <c r="H406" i="77"/>
  <c r="H407" i="77"/>
  <c r="E405" i="77"/>
  <c r="E408" i="77"/>
  <c r="E409" i="77"/>
  <c r="J136" i="77"/>
  <c r="H403" i="77" s="1"/>
  <c r="D125" i="77"/>
  <c r="F125" i="77" s="1"/>
  <c r="J142" i="77"/>
  <c r="K142" i="77"/>
  <c r="K157" i="77"/>
  <c r="E411" i="77" s="1"/>
  <c r="J139" i="77"/>
  <c r="J137" i="77"/>
  <c r="H404" i="77" s="1"/>
  <c r="J140" i="77"/>
  <c r="I157" i="77"/>
  <c r="J144" i="77"/>
  <c r="K132" i="77"/>
  <c r="E410" i="77" s="1"/>
  <c r="J141" i="77"/>
  <c r="J138" i="77"/>
  <c r="H405" i="77" s="1"/>
  <c r="J143" i="77"/>
  <c r="H408" i="77" l="1"/>
  <c r="D127" i="77"/>
  <c r="F127" i="77" s="1"/>
  <c r="D129" i="77"/>
  <c r="F129" i="77" s="1"/>
  <c r="H128" i="77"/>
  <c r="J128" i="77" s="1"/>
  <c r="D128" i="77"/>
  <c r="F128" i="77" s="1"/>
  <c r="D126" i="77"/>
  <c r="F126" i="77" s="1"/>
  <c r="H126" i="77"/>
  <c r="J126" i="77" s="1"/>
  <c r="H125" i="77"/>
  <c r="H129" i="77"/>
  <c r="J129" i="77" s="1"/>
  <c r="H127" i="77"/>
  <c r="J127" i="77" s="1"/>
  <c r="I132" i="77"/>
  <c r="I403" i="77" l="1"/>
  <c r="J403" i="77" s="1"/>
  <c r="J125" i="77"/>
  <c r="I405" i="77"/>
  <c r="J405" i="77" s="1"/>
  <c r="I404" i="77"/>
  <c r="J404" i="77" s="1"/>
  <c r="I406" i="77"/>
  <c r="J406" i="77" s="1"/>
  <c r="I407" i="77"/>
  <c r="J407" i="77" s="1"/>
  <c r="D130" i="77"/>
  <c r="F130" i="77" s="1"/>
  <c r="H130" i="77"/>
  <c r="J130" i="77" s="1"/>
  <c r="E403" i="77"/>
  <c r="C8" i="40" s="1"/>
  <c r="A46" i="16"/>
  <c r="A44" i="16"/>
  <c r="I408" i="77" l="1"/>
  <c r="J408" i="77" s="1"/>
  <c r="E404" i="77"/>
  <c r="E413" i="77" s="1"/>
  <c r="E414" i="77" s="1"/>
  <c r="F22" i="65" s="1"/>
  <c r="G15" i="11"/>
  <c r="C9" i="40" l="1"/>
  <c r="E6" i="63"/>
  <c r="F275" i="63" s="1"/>
  <c r="E6" i="58"/>
  <c r="F543" i="63" l="1"/>
  <c r="F409" i="63"/>
  <c r="C18" i="34"/>
  <c r="F10" i="34"/>
  <c r="F9" i="34"/>
  <c r="H4" i="34"/>
  <c r="D5" i="5"/>
  <c r="G14" i="11" l="1"/>
  <c r="G16" i="11"/>
  <c r="G17" i="11"/>
  <c r="G13" i="11"/>
  <c r="F141" i="63" l="1"/>
  <c r="C52" i="11" l="1"/>
  <c r="G52" i="11"/>
  <c r="G51" i="11"/>
  <c r="G50" i="11"/>
  <c r="G49" i="11"/>
  <c r="G48" i="11"/>
  <c r="E28" i="40"/>
  <c r="D28" i="40"/>
  <c r="G26" i="40"/>
  <c r="F28" i="40"/>
  <c r="G27" i="40"/>
  <c r="C28" i="40"/>
  <c r="C14" i="11" l="1"/>
  <c r="C17" i="11"/>
  <c r="C34" i="11"/>
  <c r="C49" i="11"/>
  <c r="C33" i="11"/>
  <c r="C32" i="11"/>
  <c r="C48" i="11"/>
  <c r="C16" i="11"/>
  <c r="C31" i="11"/>
  <c r="C51" i="11"/>
  <c r="C15" i="11"/>
  <c r="G28" i="40"/>
  <c r="C13" i="11"/>
  <c r="C35" i="11"/>
  <c r="C50" i="11"/>
  <c r="C10" i="40" l="1"/>
  <c r="D27" i="34" s="1"/>
  <c r="F8" i="40"/>
  <c r="D8" i="40"/>
  <c r="D9" i="40" l="1"/>
  <c r="D10" i="40" s="1"/>
  <c r="D28" i="34" s="1"/>
  <c r="F9" i="40"/>
  <c r="F10" i="40" s="1"/>
  <c r="D29" i="34" l="1"/>
  <c r="G29" i="40"/>
  <c r="F21" i="65"/>
</calcChain>
</file>

<file path=xl/sharedStrings.xml><?xml version="1.0" encoding="utf-8"?>
<sst xmlns="http://schemas.openxmlformats.org/spreadsheetml/2006/main" count="1258" uniqueCount="563">
  <si>
    <t>（別添１）</t>
    <rPh sb="1" eb="3">
      <t>ベッテン</t>
    </rPh>
    <phoneticPr fontId="1"/>
  </si>
  <si>
    <t>補助事業概要説明書</t>
    <rPh sb="0" eb="2">
      <t>ホジョ</t>
    </rPh>
    <rPh sb="2" eb="4">
      <t>ジギョウ</t>
    </rPh>
    <rPh sb="4" eb="6">
      <t>ガイヨウ</t>
    </rPh>
    <rPh sb="6" eb="9">
      <t>セツメイショ</t>
    </rPh>
    <phoneticPr fontId="1"/>
  </si>
  <si>
    <t>備考（記載時の留意事項）</t>
    <rPh sb="0" eb="2">
      <t>ビコウ</t>
    </rPh>
    <rPh sb="3" eb="5">
      <t>キサイ</t>
    </rPh>
    <rPh sb="5" eb="6">
      <t>ジ</t>
    </rPh>
    <rPh sb="7" eb="9">
      <t>リュウイ</t>
    </rPh>
    <rPh sb="9" eb="11">
      <t>ジコウ</t>
    </rPh>
    <phoneticPr fontId="1"/>
  </si>
  <si>
    <t>記</t>
    <rPh sb="0" eb="1">
      <t>キ</t>
    </rPh>
    <phoneticPr fontId="1"/>
  </si>
  <si>
    <t>２．補助事業の目的及び内容</t>
    <phoneticPr fontId="1"/>
  </si>
  <si>
    <t>別添１　「補助事業概要説明書」による。</t>
    <phoneticPr fontId="1"/>
  </si>
  <si>
    <t>３．補助事業の実施計画</t>
    <phoneticPr fontId="1"/>
  </si>
  <si>
    <t>４．補助金交付申請額</t>
    <phoneticPr fontId="1"/>
  </si>
  <si>
    <t>（１）補助事業に要する経費</t>
    <rPh sb="3" eb="5">
      <t>ホジョ</t>
    </rPh>
    <rPh sb="5" eb="7">
      <t>ジギョウ</t>
    </rPh>
    <rPh sb="8" eb="9">
      <t>ヨウ</t>
    </rPh>
    <rPh sb="11" eb="13">
      <t>ケイヒ</t>
    </rPh>
    <phoneticPr fontId="1"/>
  </si>
  <si>
    <t>（３）補助金交付申請額</t>
    <rPh sb="3" eb="6">
      <t>ホジョキン</t>
    </rPh>
    <rPh sb="6" eb="8">
      <t>コウフ</t>
    </rPh>
    <rPh sb="8" eb="11">
      <t>シンセイガク</t>
    </rPh>
    <phoneticPr fontId="1"/>
  </si>
  <si>
    <t>（２）補助対象経費</t>
    <rPh sb="3" eb="5">
      <t>ホジョ</t>
    </rPh>
    <rPh sb="5" eb="7">
      <t>タイショウ</t>
    </rPh>
    <rPh sb="7" eb="9">
      <t>ケイヒ</t>
    </rPh>
    <phoneticPr fontId="1"/>
  </si>
  <si>
    <t>交付決定日　～</t>
    <rPh sb="0" eb="2">
      <t>コウフ</t>
    </rPh>
    <rPh sb="2" eb="5">
      <t>ケッテイビ</t>
    </rPh>
    <phoneticPr fontId="1"/>
  </si>
  <si>
    <t>円</t>
    <rPh sb="0" eb="1">
      <t>エン</t>
    </rPh>
    <phoneticPr fontId="1"/>
  </si>
  <si>
    <t>申請日</t>
    <rPh sb="0" eb="3">
      <t>シンセイビ</t>
    </rPh>
    <phoneticPr fontId="1"/>
  </si>
  <si>
    <t>氏名カナ</t>
    <rPh sb="0" eb="2">
      <t>シメイ</t>
    </rPh>
    <phoneticPr fontId="1"/>
  </si>
  <si>
    <t>氏名漢字</t>
    <rPh sb="0" eb="2">
      <t>シメイ</t>
    </rPh>
    <rPh sb="2" eb="4">
      <t>カンジ</t>
    </rPh>
    <phoneticPr fontId="1"/>
  </si>
  <si>
    <t>生年月日</t>
    <rPh sb="0" eb="2">
      <t>セイネン</t>
    </rPh>
    <rPh sb="2" eb="4">
      <t>ガッピ</t>
    </rPh>
    <phoneticPr fontId="1"/>
  </si>
  <si>
    <t>和暦</t>
    <rPh sb="0" eb="2">
      <t>ワレキ</t>
    </rPh>
    <phoneticPr fontId="1"/>
  </si>
  <si>
    <t>年</t>
    <rPh sb="0" eb="1">
      <t>ネン</t>
    </rPh>
    <phoneticPr fontId="1"/>
  </si>
  <si>
    <t>月</t>
    <rPh sb="0" eb="1">
      <t>ガツ</t>
    </rPh>
    <phoneticPr fontId="1"/>
  </si>
  <si>
    <t>日</t>
    <rPh sb="0" eb="1">
      <t>ヒ</t>
    </rPh>
    <phoneticPr fontId="1"/>
  </si>
  <si>
    <t>性別</t>
    <rPh sb="0" eb="2">
      <t>セイベツ</t>
    </rPh>
    <phoneticPr fontId="1"/>
  </si>
  <si>
    <t>法人・団体等</t>
    <rPh sb="0" eb="2">
      <t>ホウジン</t>
    </rPh>
    <rPh sb="3" eb="5">
      <t>ダンタイ</t>
    </rPh>
    <rPh sb="5" eb="6">
      <t>トウ</t>
    </rPh>
    <phoneticPr fontId="1"/>
  </si>
  <si>
    <t>役職名</t>
    <rPh sb="0" eb="3">
      <t>ヤクショクメイ</t>
    </rPh>
    <phoneticPr fontId="1"/>
  </si>
  <si>
    <t>役員名簿</t>
    <rPh sb="0" eb="2">
      <t>ヤクイン</t>
    </rPh>
    <rPh sb="2" eb="4">
      <t>メイボ</t>
    </rPh>
    <phoneticPr fontId="1"/>
  </si>
  <si>
    <t>申請者（法人・団体等）名</t>
    <rPh sb="0" eb="3">
      <t>シンセイシャ</t>
    </rPh>
    <rPh sb="4" eb="6">
      <t>ホウジン</t>
    </rPh>
    <rPh sb="7" eb="10">
      <t>ダンタイナド</t>
    </rPh>
    <rPh sb="11" eb="12">
      <t>メイ</t>
    </rPh>
    <phoneticPr fontId="5"/>
  </si>
  <si>
    <t>所在地</t>
    <rPh sb="0" eb="3">
      <t>ショザイチ</t>
    </rPh>
    <phoneticPr fontId="5"/>
  </si>
  <si>
    <t>氏名</t>
    <rPh sb="0" eb="2">
      <t>シメイ</t>
    </rPh>
    <phoneticPr fontId="5"/>
  </si>
  <si>
    <t>業種</t>
    <rPh sb="0" eb="2">
      <t>ギョウシュ</t>
    </rPh>
    <phoneticPr fontId="5"/>
  </si>
  <si>
    <t>代表者名</t>
    <rPh sb="0" eb="3">
      <t>ダイヒョウシャ</t>
    </rPh>
    <rPh sb="3" eb="4">
      <t>メイ</t>
    </rPh>
    <phoneticPr fontId="5"/>
  </si>
  <si>
    <t>　↓同一中小企業等の複数事業所を支援する場合、全ての所在地を記載</t>
    <rPh sb="2" eb="3">
      <t>ドウ</t>
    </rPh>
    <rPh sb="3" eb="4">
      <t>イツ</t>
    </rPh>
    <rPh sb="4" eb="6">
      <t>チュウショウ</t>
    </rPh>
    <rPh sb="6" eb="8">
      <t>キギョウ</t>
    </rPh>
    <rPh sb="8" eb="9">
      <t>トウ</t>
    </rPh>
    <rPh sb="10" eb="12">
      <t>フクスウ</t>
    </rPh>
    <rPh sb="12" eb="15">
      <t>ジギョウショ</t>
    </rPh>
    <rPh sb="16" eb="18">
      <t>シエン</t>
    </rPh>
    <rPh sb="20" eb="22">
      <t>バアイ</t>
    </rPh>
    <rPh sb="23" eb="24">
      <t>スベ</t>
    </rPh>
    <rPh sb="26" eb="29">
      <t>ショザイチ</t>
    </rPh>
    <rPh sb="30" eb="32">
      <t>キサイ</t>
    </rPh>
    <phoneticPr fontId="5"/>
  </si>
  <si>
    <t>支出計画書</t>
    <rPh sb="0" eb="2">
      <t>シシュツ</t>
    </rPh>
    <rPh sb="2" eb="5">
      <t>ケイカクショ</t>
    </rPh>
    <phoneticPr fontId="5"/>
  </si>
  <si>
    <t>単価</t>
    <rPh sb="0" eb="2">
      <t>タンカ</t>
    </rPh>
    <phoneticPr fontId="5"/>
  </si>
  <si>
    <t>人件費単価</t>
    <rPh sb="0" eb="3">
      <t>ジンケンヒ</t>
    </rPh>
    <rPh sb="3" eb="5">
      <t>タンカ</t>
    </rPh>
    <phoneticPr fontId="5"/>
  </si>
  <si>
    <t>（別添２－１）</t>
    <rPh sb="1" eb="3">
      <t>ベッテン</t>
    </rPh>
    <phoneticPr fontId="5"/>
  </si>
  <si>
    <t>人件費単価計算書</t>
    <rPh sb="0" eb="3">
      <t>ジンケンヒ</t>
    </rPh>
    <rPh sb="3" eb="5">
      <t>タンカ</t>
    </rPh>
    <rPh sb="5" eb="8">
      <t>ケイサンショ</t>
    </rPh>
    <phoneticPr fontId="5"/>
  </si>
  <si>
    <t>１．健保等級適用者</t>
    <rPh sb="2" eb="4">
      <t>ケンポ</t>
    </rPh>
    <rPh sb="4" eb="6">
      <t>トウキュウ</t>
    </rPh>
    <rPh sb="6" eb="9">
      <t>テキヨウシャ</t>
    </rPh>
    <phoneticPr fontId="5"/>
  </si>
  <si>
    <t>賞与回数</t>
    <rPh sb="0" eb="2">
      <t>ショウヨ</t>
    </rPh>
    <rPh sb="2" eb="4">
      <t>カイスウ</t>
    </rPh>
    <phoneticPr fontId="5"/>
  </si>
  <si>
    <t>備考</t>
    <rPh sb="0" eb="2">
      <t>ビコウ</t>
    </rPh>
    <phoneticPr fontId="5"/>
  </si>
  <si>
    <t>※ 健保等級の適用にあたっては、補助事業の開始時に適用されている等級に基づく単価を使用すること。</t>
    <rPh sb="2" eb="4">
      <t>ケンポ</t>
    </rPh>
    <rPh sb="4" eb="6">
      <t>トウキュウ</t>
    </rPh>
    <rPh sb="7" eb="9">
      <t>テキヨウ</t>
    </rPh>
    <rPh sb="16" eb="18">
      <t>ホジョ</t>
    </rPh>
    <rPh sb="18" eb="20">
      <t>ジギョウ</t>
    </rPh>
    <rPh sb="21" eb="23">
      <t>カイシ</t>
    </rPh>
    <rPh sb="23" eb="24">
      <t>ジ</t>
    </rPh>
    <rPh sb="25" eb="27">
      <t>テキヨウ</t>
    </rPh>
    <rPh sb="32" eb="34">
      <t>トウキュウ</t>
    </rPh>
    <rPh sb="35" eb="36">
      <t>モト</t>
    </rPh>
    <rPh sb="38" eb="40">
      <t>タンカ</t>
    </rPh>
    <rPh sb="41" eb="43">
      <t>シヨウ</t>
    </rPh>
    <phoneticPr fontId="5"/>
  </si>
  <si>
    <t>２．健保等級非適用者（年俸制、月給制）</t>
    <rPh sb="2" eb="4">
      <t>ケンポ</t>
    </rPh>
    <rPh sb="4" eb="6">
      <t>トウキュウ</t>
    </rPh>
    <rPh sb="6" eb="7">
      <t>ヒ</t>
    </rPh>
    <rPh sb="7" eb="10">
      <t>テキヨウシャ</t>
    </rPh>
    <rPh sb="11" eb="14">
      <t>ネンポウセイ</t>
    </rPh>
    <rPh sb="15" eb="17">
      <t>ゲッキュウ</t>
    </rPh>
    <rPh sb="17" eb="18">
      <t>セイ</t>
    </rPh>
    <phoneticPr fontId="5"/>
  </si>
  <si>
    <t>月給額</t>
    <rPh sb="0" eb="2">
      <t>ゲッキュウ</t>
    </rPh>
    <rPh sb="2" eb="3">
      <t>ガク</t>
    </rPh>
    <phoneticPr fontId="5"/>
  </si>
  <si>
    <t>※ 健保等級非適用者（年俸制、月給制）については、月給額を算出し、時間単価一覧表の「月給額範囲」に対応する時間単価を適用すること。</t>
    <rPh sb="2" eb="4">
      <t>ケンポ</t>
    </rPh>
    <rPh sb="4" eb="6">
      <t>トウキュウ</t>
    </rPh>
    <rPh sb="6" eb="7">
      <t>ヒ</t>
    </rPh>
    <rPh sb="7" eb="10">
      <t>テキヨウシャ</t>
    </rPh>
    <rPh sb="11" eb="14">
      <t>ネンポウセイ</t>
    </rPh>
    <rPh sb="15" eb="17">
      <t>ゲッキュウ</t>
    </rPh>
    <rPh sb="17" eb="18">
      <t>セイ</t>
    </rPh>
    <rPh sb="25" eb="27">
      <t>ゲッキュウ</t>
    </rPh>
    <rPh sb="27" eb="28">
      <t>ガク</t>
    </rPh>
    <rPh sb="29" eb="31">
      <t>サンシュツ</t>
    </rPh>
    <rPh sb="33" eb="35">
      <t>ジカン</t>
    </rPh>
    <rPh sb="35" eb="37">
      <t>タンカ</t>
    </rPh>
    <rPh sb="37" eb="39">
      <t>イチラン</t>
    </rPh>
    <rPh sb="39" eb="40">
      <t>ヒョウ</t>
    </rPh>
    <rPh sb="42" eb="44">
      <t>ゲッキュウ</t>
    </rPh>
    <rPh sb="44" eb="45">
      <t>ガク</t>
    </rPh>
    <rPh sb="45" eb="47">
      <t>ハンイ</t>
    </rPh>
    <rPh sb="49" eb="51">
      <t>タイオウ</t>
    </rPh>
    <rPh sb="53" eb="55">
      <t>ジカン</t>
    </rPh>
    <rPh sb="55" eb="57">
      <t>タンカ</t>
    </rPh>
    <rPh sb="58" eb="60">
      <t>テキヨウ</t>
    </rPh>
    <phoneticPr fontId="5"/>
  </si>
  <si>
    <t>　　なお、年俸から月給額を算出する場合には、健康保険の報酬月額の算定に準ずること。</t>
    <rPh sb="5" eb="7">
      <t>ネンポウ</t>
    </rPh>
    <rPh sb="9" eb="11">
      <t>ゲッキュウ</t>
    </rPh>
    <rPh sb="11" eb="12">
      <t>ガク</t>
    </rPh>
    <rPh sb="13" eb="15">
      <t>サンシュツ</t>
    </rPh>
    <rPh sb="17" eb="19">
      <t>バアイ</t>
    </rPh>
    <rPh sb="22" eb="24">
      <t>ケンコウ</t>
    </rPh>
    <rPh sb="24" eb="26">
      <t>ホケン</t>
    </rPh>
    <rPh sb="27" eb="29">
      <t>ホウシュウ</t>
    </rPh>
    <rPh sb="29" eb="31">
      <t>ゲツガク</t>
    </rPh>
    <rPh sb="32" eb="34">
      <t>サンテイ</t>
    </rPh>
    <rPh sb="35" eb="36">
      <t>ジュン</t>
    </rPh>
    <phoneticPr fontId="5"/>
  </si>
  <si>
    <t>３．健保等級非適用者（日給制、時給制）</t>
    <rPh sb="2" eb="4">
      <t>ケンポ</t>
    </rPh>
    <rPh sb="4" eb="6">
      <t>トウキュウ</t>
    </rPh>
    <rPh sb="6" eb="7">
      <t>ヒ</t>
    </rPh>
    <rPh sb="7" eb="10">
      <t>テキヨウシャ</t>
    </rPh>
    <rPh sb="11" eb="14">
      <t>ニッキュウセイ</t>
    </rPh>
    <rPh sb="15" eb="18">
      <t>ジキュウセイ</t>
    </rPh>
    <phoneticPr fontId="5"/>
  </si>
  <si>
    <t>住　　　　　　　所</t>
    <phoneticPr fontId="5"/>
  </si>
  <si>
    <t>法人・団体等名</t>
    <rPh sb="0" eb="2">
      <t>ホウジン</t>
    </rPh>
    <rPh sb="5" eb="6">
      <t>トウ</t>
    </rPh>
    <phoneticPr fontId="5"/>
  </si>
  <si>
    <t>提出資料チェックシート</t>
    <rPh sb="0" eb="2">
      <t>テイシュツ</t>
    </rPh>
    <phoneticPr fontId="1"/>
  </si>
  <si>
    <t>1．提出書類の有無</t>
    <rPh sb="2" eb="4">
      <t>テイシュツ</t>
    </rPh>
    <rPh sb="4" eb="6">
      <t>ショルイ</t>
    </rPh>
    <rPh sb="7" eb="9">
      <t>ウム</t>
    </rPh>
    <phoneticPr fontId="1"/>
  </si>
  <si>
    <t>提出書類</t>
  </si>
  <si>
    <t>チェック欄</t>
    <rPh sb="4" eb="5">
      <t>ラン</t>
    </rPh>
    <phoneticPr fontId="1"/>
  </si>
  <si>
    <t>ＮＯ</t>
    <phoneticPr fontId="1"/>
  </si>
  <si>
    <t>書類名</t>
    <phoneticPr fontId="1"/>
  </si>
  <si>
    <t>電子</t>
  </si>
  <si>
    <t>　</t>
    <phoneticPr fontId="1"/>
  </si>
  <si>
    <t>PDF</t>
    <phoneticPr fontId="1"/>
  </si>
  <si>
    <t>交付申請書 （様式第１）</t>
    <rPh sb="0" eb="2">
      <t>コウフ</t>
    </rPh>
    <rPh sb="7" eb="9">
      <t>ヨウシキ</t>
    </rPh>
    <rPh sb="9" eb="10">
      <t>ダイ</t>
    </rPh>
    <phoneticPr fontId="1"/>
  </si>
  <si>
    <t>補助事業概要説明書 （別添１）</t>
    <phoneticPr fontId="1"/>
  </si>
  <si>
    <t>人件費単価計算書 （別添２-１）</t>
    <rPh sb="5" eb="7">
      <t>ケイサン</t>
    </rPh>
    <phoneticPr fontId="1"/>
  </si>
  <si>
    <t>書類提出の手順</t>
    <rPh sb="0" eb="2">
      <t>ショルイ</t>
    </rPh>
    <rPh sb="2" eb="4">
      <t>テイシュツ</t>
    </rPh>
    <rPh sb="5" eb="7">
      <t>テジュン</t>
    </rPh>
    <phoneticPr fontId="1"/>
  </si>
  <si>
    <t>提出先</t>
    <rPh sb="0" eb="2">
      <t>テイシュツ</t>
    </rPh>
    <rPh sb="2" eb="3">
      <t>サキ</t>
    </rPh>
    <phoneticPr fontId="1"/>
  </si>
  <si>
    <t>等級</t>
    <rPh sb="0" eb="2">
      <t>トウキュウ</t>
    </rPh>
    <phoneticPr fontId="5"/>
  </si>
  <si>
    <t>単価A</t>
    <rPh sb="0" eb="2">
      <t>タンカ</t>
    </rPh>
    <phoneticPr fontId="5"/>
  </si>
  <si>
    <t>単価B</t>
    <rPh sb="0" eb="2">
      <t>タンカ</t>
    </rPh>
    <phoneticPr fontId="5"/>
  </si>
  <si>
    <t>月給範囲下限</t>
    <rPh sb="0" eb="2">
      <t>ゲッキュウ</t>
    </rPh>
    <rPh sb="2" eb="4">
      <t>ハンイ</t>
    </rPh>
    <rPh sb="4" eb="6">
      <t>カゲン</t>
    </rPh>
    <phoneticPr fontId="5"/>
  </si>
  <si>
    <t>上限</t>
    <rPh sb="0" eb="2">
      <t>ジョウゲン</t>
    </rPh>
    <phoneticPr fontId="5"/>
  </si>
  <si>
    <t>専門家一覧</t>
    <rPh sb="0" eb="3">
      <t>センモンカ</t>
    </rPh>
    <rPh sb="3" eb="5">
      <t>イチラン</t>
    </rPh>
    <phoneticPr fontId="1"/>
  </si>
  <si>
    <t>申請者名　：</t>
    <rPh sb="0" eb="3">
      <t>シンセイシャ</t>
    </rPh>
    <rPh sb="3" eb="4">
      <t>メイ</t>
    </rPh>
    <phoneticPr fontId="1"/>
  </si>
  <si>
    <t>様式第１</t>
    <rPh sb="0" eb="2">
      <t>ヨウシキ</t>
    </rPh>
    <rPh sb="2" eb="3">
      <t>ダイ</t>
    </rPh>
    <phoneticPr fontId="1"/>
  </si>
  <si>
    <t>記</t>
    <rPh sb="0" eb="1">
      <t>キ</t>
    </rPh>
    <phoneticPr fontId="1"/>
  </si>
  <si>
    <t>都道府県</t>
    <rPh sb="0" eb="4">
      <t>トドウフケン</t>
    </rPh>
    <phoneticPr fontId="1"/>
  </si>
  <si>
    <t>都道府県以降の住所</t>
    <rPh sb="0" eb="4">
      <t>トドウフケン</t>
    </rPh>
    <rPh sb="4" eb="6">
      <t>イコウ</t>
    </rPh>
    <rPh sb="7" eb="9">
      <t>ジュウショ</t>
    </rPh>
    <phoneticPr fontId="1"/>
  </si>
  <si>
    <t>受付日</t>
    <rPh sb="0" eb="3">
      <t>ウケツケビ</t>
    </rPh>
    <phoneticPr fontId="1"/>
  </si>
  <si>
    <t>受付番号</t>
    <rPh sb="0" eb="2">
      <t>ウケツケ</t>
    </rPh>
    <rPh sb="2" eb="4">
      <t>バンゴウ</t>
    </rPh>
    <phoneticPr fontId="1"/>
  </si>
  <si>
    <t>事務局使用欄</t>
    <rPh sb="0" eb="3">
      <t>ジムキョク</t>
    </rPh>
    <rPh sb="3" eb="5">
      <t>シヨウ</t>
    </rPh>
    <rPh sb="5" eb="6">
      <t>ラン</t>
    </rPh>
    <phoneticPr fontId="1"/>
  </si>
  <si>
    <t xml:space="preserve">（注）
　役員名簿については、氏名カナ（半角、姓と名の間も半角で１マス空け）、氏名漢字（全角、姓と名の間も全角で１マス空け）、生年月日（半角で大正はT、昭和はS、平成はH、数字は２桁半角）、性別（半角で男性はM、女性はF）、法人・団体等名及び役職名を記載する。
　また、外国人については、氏名漢字欄にはアルファベットを、氏名カナ欄は当該アルファベットのカナ読みを記載すること。
</t>
    <rPh sb="146" eb="148">
      <t>カンジ</t>
    </rPh>
    <phoneticPr fontId="1"/>
  </si>
  <si>
    <t>　</t>
    <phoneticPr fontId="1"/>
  </si>
  <si>
    <t>※ 黒塗りの箇所の資料は提出不要です。</t>
    <phoneticPr fontId="1"/>
  </si>
  <si>
    <t>２.書類提出方法</t>
    <rPh sb="2" eb="4">
      <t>ショルイ</t>
    </rPh>
    <rPh sb="4" eb="6">
      <t>テイシュツ</t>
    </rPh>
    <rPh sb="6" eb="8">
      <t>ホウホウ</t>
    </rPh>
    <phoneticPr fontId="1"/>
  </si>
  <si>
    <t>人件費</t>
    <rPh sb="0" eb="3">
      <t>ジンケンヒ</t>
    </rPh>
    <phoneticPr fontId="1"/>
  </si>
  <si>
    <t>その他諸経費</t>
    <rPh sb="2" eb="3">
      <t>ホカ</t>
    </rPh>
    <rPh sb="3" eb="6">
      <t>ショケイヒ</t>
    </rPh>
    <phoneticPr fontId="1"/>
  </si>
  <si>
    <t>区分</t>
    <rPh sb="0" eb="2">
      <t>クブン</t>
    </rPh>
    <phoneticPr fontId="1"/>
  </si>
  <si>
    <t>担当者名</t>
    <rPh sb="0" eb="2">
      <t>タントウ</t>
    </rPh>
    <rPh sb="2" eb="3">
      <t>シャ</t>
    </rPh>
    <rPh sb="3" eb="4">
      <t>メイ</t>
    </rPh>
    <phoneticPr fontId="5"/>
  </si>
  <si>
    <t>件名</t>
    <rPh sb="0" eb="2">
      <t>ケンメイ</t>
    </rPh>
    <phoneticPr fontId="1"/>
  </si>
  <si>
    <t>５．補助事業に要する経費、補助対象経費及び補助金の配分額（別紙１）</t>
  </si>
  <si>
    <t>６．補助事業に要する経費の四半期別発生予定額（別紙２）</t>
  </si>
  <si>
    <t>（別紙１）</t>
  </si>
  <si>
    <t>補助事業に要する経費、補助対象経費及び補助金の配分額</t>
  </si>
  <si>
    <t xml:space="preserve">                                                                （単位：円）</t>
  </si>
  <si>
    <t>補助率</t>
  </si>
  <si>
    <t>（別紙２）</t>
  </si>
  <si>
    <t>補助事業に要する経費の四半期別発生予定額</t>
  </si>
  <si>
    <t>補助事業に要する経費</t>
  </si>
  <si>
    <t>合　　　　計</t>
  </si>
  <si>
    <r>
      <t xml:space="preserve"> </t>
    </r>
    <r>
      <rPr>
        <sz val="10"/>
        <color theme="1"/>
        <rFont val="ＭＳ 明朝"/>
        <family val="1"/>
        <charset val="128"/>
      </rPr>
      <t xml:space="preserve"> 第１・四半期</t>
    </r>
    <phoneticPr fontId="1"/>
  </si>
  <si>
    <r>
      <t xml:space="preserve"> </t>
    </r>
    <r>
      <rPr>
        <sz val="10"/>
        <color theme="1"/>
        <rFont val="ＭＳ 明朝"/>
        <family val="1"/>
        <charset val="128"/>
      </rPr>
      <t xml:space="preserve"> 第２・四半期</t>
    </r>
    <phoneticPr fontId="1"/>
  </si>
  <si>
    <r>
      <t xml:space="preserve"> </t>
    </r>
    <r>
      <rPr>
        <sz val="10"/>
        <color theme="1"/>
        <rFont val="ＭＳ 明朝"/>
        <family val="1"/>
        <charset val="128"/>
      </rPr>
      <t xml:space="preserve"> 第３・四半期</t>
    </r>
    <phoneticPr fontId="1"/>
  </si>
  <si>
    <r>
      <t xml:space="preserve"> </t>
    </r>
    <r>
      <rPr>
        <sz val="10"/>
        <color theme="1"/>
        <rFont val="ＭＳ 明朝"/>
        <family val="1"/>
        <charset val="128"/>
      </rPr>
      <t xml:space="preserve"> 第４・四半期</t>
    </r>
    <phoneticPr fontId="1"/>
  </si>
  <si>
    <r>
      <t xml:space="preserve"> </t>
    </r>
    <r>
      <rPr>
        <sz val="10"/>
        <color theme="1"/>
        <rFont val="ＭＳ Ｐ明朝"/>
        <family val="1"/>
        <charset val="128"/>
      </rPr>
      <t>計</t>
    </r>
    <phoneticPr fontId="1"/>
  </si>
  <si>
    <t>事業費</t>
    <rPh sb="0" eb="2">
      <t>ジギョウ</t>
    </rPh>
    <rPh sb="2" eb="3">
      <t>ヒ</t>
    </rPh>
    <phoneticPr fontId="1"/>
  </si>
  <si>
    <t>申請者</t>
    <phoneticPr fontId="1"/>
  </si>
  <si>
    <t>（別紙３）</t>
    <rPh sb="1" eb="3">
      <t>ベッシ</t>
    </rPh>
    <phoneticPr fontId="1"/>
  </si>
  <si>
    <t>事務補助員臨時雇用経費</t>
    <rPh sb="0" eb="2">
      <t>ジム</t>
    </rPh>
    <rPh sb="2" eb="5">
      <t>ホジョイン</t>
    </rPh>
    <rPh sb="5" eb="7">
      <t>リンジ</t>
    </rPh>
    <rPh sb="7" eb="9">
      <t>コヨウ</t>
    </rPh>
    <rPh sb="9" eb="11">
      <t>ケイヒ</t>
    </rPh>
    <phoneticPr fontId="1"/>
  </si>
  <si>
    <t>省エネ支援事業費</t>
    <rPh sb="0" eb="1">
      <t>ショウ</t>
    </rPh>
    <rPh sb="3" eb="5">
      <t>シエン</t>
    </rPh>
    <rPh sb="5" eb="7">
      <t>ジギョウ</t>
    </rPh>
    <rPh sb="7" eb="8">
      <t>ヒ</t>
    </rPh>
    <phoneticPr fontId="1"/>
  </si>
  <si>
    <t>細目</t>
    <rPh sb="0" eb="2">
      <t>サイモク</t>
    </rPh>
    <phoneticPr fontId="1"/>
  </si>
  <si>
    <t>一般社団法人環境共創イニシアチブ</t>
    <phoneticPr fontId="1"/>
  </si>
  <si>
    <t>１．補助事業の名称</t>
    <phoneticPr fontId="1"/>
  </si>
  <si>
    <t>７．補助事業の完了予定日</t>
    <phoneticPr fontId="1"/>
  </si>
  <si>
    <r>
      <t xml:space="preserve">（注）この申請書には、以下の書面を添付すること。
</t>
    </r>
    <r>
      <rPr>
        <sz val="2"/>
        <color theme="1"/>
        <rFont val="ＭＳ 明朝"/>
        <family val="1"/>
        <charset val="128"/>
      </rPr>
      <t xml:space="preserve">
</t>
    </r>
    <r>
      <rPr>
        <sz val="10"/>
        <color theme="1"/>
        <rFont val="ＭＳ 明朝"/>
        <family val="1"/>
        <charset val="128"/>
      </rPr>
      <t xml:space="preserve">（１）　申請者が申請者以外の者と共同して補助事業を行おうとする場合にあっては、
　　　　当該事業に係る契約書の写し
</t>
    </r>
    <r>
      <rPr>
        <sz val="2"/>
        <color theme="1"/>
        <rFont val="ＭＳ 明朝"/>
        <family val="1"/>
        <charset val="128"/>
      </rPr>
      <t xml:space="preserve">　
</t>
    </r>
    <r>
      <rPr>
        <sz val="10"/>
        <color theme="1"/>
        <rFont val="ＭＳ 明朝"/>
        <family val="1"/>
        <charset val="128"/>
      </rPr>
      <t xml:space="preserve">（２）　申請者の役員等名簿（別紙３）
</t>
    </r>
    <r>
      <rPr>
        <sz val="2"/>
        <color theme="1"/>
        <rFont val="ＭＳ 明朝"/>
        <family val="1"/>
        <charset val="128"/>
      </rPr>
      <t xml:space="preserve">　
</t>
    </r>
    <r>
      <rPr>
        <sz val="10"/>
        <color theme="1"/>
        <rFont val="ＭＳ 明朝"/>
        <family val="1"/>
        <charset val="128"/>
      </rPr>
      <t xml:space="preserve">（３）　その他ＳＩＩが指示する書面
</t>
    </r>
    <phoneticPr fontId="1"/>
  </si>
  <si>
    <t>補助事業に
要する経費</t>
    <phoneticPr fontId="1"/>
  </si>
  <si>
    <t>補助対象
経費の額</t>
    <phoneticPr fontId="1"/>
  </si>
  <si>
    <t>補助金の
交付申請額</t>
    <phoneticPr fontId="1"/>
  </si>
  <si>
    <t>定額</t>
    <phoneticPr fontId="1"/>
  </si>
  <si>
    <t xml:space="preserve">代表者等名 </t>
    <rPh sb="0" eb="3">
      <t>ダイヒョウシャ</t>
    </rPh>
    <rPh sb="3" eb="4">
      <t>トウ</t>
    </rPh>
    <rPh sb="4" eb="5">
      <t>メイ</t>
    </rPh>
    <phoneticPr fontId="1"/>
  </si>
  <si>
    <t>直近２期分の会計に関する報告書
（財務諸表等）</t>
    <rPh sb="0" eb="2">
      <t>チョッキン</t>
    </rPh>
    <rPh sb="3" eb="4">
      <t>キ</t>
    </rPh>
    <rPh sb="4" eb="5">
      <t>ブン</t>
    </rPh>
    <rPh sb="6" eb="8">
      <t>カイケイ</t>
    </rPh>
    <rPh sb="9" eb="10">
      <t>カン</t>
    </rPh>
    <rPh sb="12" eb="15">
      <t>ホウコクショ</t>
    </rPh>
    <rPh sb="17" eb="19">
      <t>ザイム</t>
    </rPh>
    <rPh sb="19" eb="21">
      <t>ショヒョウ</t>
    </rPh>
    <rPh sb="21" eb="22">
      <t>トウ</t>
    </rPh>
    <phoneticPr fontId="1"/>
  </si>
  <si>
    <t>・日給額と所定労働時間を記載すると、人件費単価が自動で算出。</t>
    <rPh sb="1" eb="3">
      <t>ニッキュウ</t>
    </rPh>
    <rPh sb="5" eb="7">
      <t>ショテイ</t>
    </rPh>
    <rPh sb="7" eb="9">
      <t>ロウドウ</t>
    </rPh>
    <rPh sb="9" eb="11">
      <t>ジカン</t>
    </rPh>
    <rPh sb="12" eb="14">
      <t>キサイ</t>
    </rPh>
    <phoneticPr fontId="1"/>
  </si>
  <si>
    <t>・健保等級と賞与回数を記入すると、人件費単価が自動で算出。</t>
    <rPh sb="1" eb="3">
      <t>ケンポ</t>
    </rPh>
    <rPh sb="3" eb="5">
      <t>トウキュウ</t>
    </rPh>
    <rPh sb="6" eb="8">
      <t>ショウヨ</t>
    </rPh>
    <rPh sb="8" eb="10">
      <t>カイスウ</t>
    </rPh>
    <rPh sb="11" eb="13">
      <t>キニュウ</t>
    </rPh>
    <rPh sb="17" eb="20">
      <t>ジンケンヒ</t>
    </rPh>
    <rPh sb="20" eb="22">
      <t>タンカ</t>
    </rPh>
    <rPh sb="23" eb="25">
      <t>ジドウ</t>
    </rPh>
    <rPh sb="26" eb="28">
      <t>サンシュツ</t>
    </rPh>
    <phoneticPr fontId="1"/>
  </si>
  <si>
    <t>・月給額を記入すると、健保等級と人件費単価が自動で算出。</t>
    <rPh sb="1" eb="3">
      <t>ゲッキュウ</t>
    </rPh>
    <rPh sb="3" eb="4">
      <t>ガク</t>
    </rPh>
    <rPh sb="5" eb="7">
      <t>キニュウ</t>
    </rPh>
    <rPh sb="11" eb="13">
      <t>ケンポ</t>
    </rPh>
    <rPh sb="13" eb="15">
      <t>トウキュウ</t>
    </rPh>
    <phoneticPr fontId="1"/>
  </si>
  <si>
    <t>定額</t>
    <phoneticPr fontId="1"/>
  </si>
  <si>
    <t>補助事業に要する
経費の区分</t>
    <phoneticPr fontId="1"/>
  </si>
  <si>
    <t>申請者の団体における役員を漏れなく記載すること。</t>
    <rPh sb="0" eb="3">
      <t>シンセイシャ</t>
    </rPh>
    <rPh sb="4" eb="6">
      <t>ダンタイ</t>
    </rPh>
    <rPh sb="10" eb="12">
      <t>ヤクイン</t>
    </rPh>
    <rPh sb="13" eb="14">
      <t>モ</t>
    </rPh>
    <rPh sb="17" eb="19">
      <t>キサイ</t>
    </rPh>
    <phoneticPr fontId="1"/>
  </si>
  <si>
    <t>消費税区分</t>
    <rPh sb="3" eb="5">
      <t>クブン</t>
    </rPh>
    <phoneticPr fontId="1"/>
  </si>
  <si>
    <t>職員区分</t>
    <rPh sb="0" eb="2">
      <t>ショクイン</t>
    </rPh>
    <rPh sb="2" eb="4">
      <t>クブン</t>
    </rPh>
    <phoneticPr fontId="1"/>
  </si>
  <si>
    <t xml:space="preserve">住　  　所 </t>
    <rPh sb="0" eb="1">
      <t>ズミ</t>
    </rPh>
    <rPh sb="5" eb="6">
      <t>トコロ</t>
    </rPh>
    <phoneticPr fontId="1"/>
  </si>
  <si>
    <t xml:space="preserve">名  　　称 </t>
    <rPh sb="0" eb="1">
      <t>メイ</t>
    </rPh>
    <rPh sb="5" eb="6">
      <t>ショウ</t>
    </rPh>
    <phoneticPr fontId="1"/>
  </si>
  <si>
    <t>費用合計（円）</t>
    <rPh sb="0" eb="2">
      <t>ヒヨウ</t>
    </rPh>
    <rPh sb="2" eb="4">
      <t>ゴウケイ</t>
    </rPh>
    <rPh sb="5" eb="6">
      <t>エン</t>
    </rPh>
    <phoneticPr fontId="1"/>
  </si>
  <si>
    <t>（単位：円）</t>
    <rPh sb="1" eb="3">
      <t>タンイ</t>
    </rPh>
    <rPh sb="4" eb="5">
      <t>エン</t>
    </rPh>
    <phoneticPr fontId="1"/>
  </si>
  <si>
    <t>下記に相違ないことを証明する。</t>
    <phoneticPr fontId="1"/>
  </si>
  <si>
    <r>
      <rPr>
        <sz val="14"/>
        <rFont val="ＭＳ 明朝"/>
        <family val="1"/>
        <charset val="128"/>
      </rPr>
      <t>申請者</t>
    </r>
    <r>
      <rPr>
        <sz val="14"/>
        <color theme="1"/>
        <rFont val="ＭＳ 明朝"/>
        <family val="1"/>
        <charset val="128"/>
      </rPr>
      <t>の機関概要がわかる資料
（パンフレット、会社案内等）</t>
    </r>
    <rPh sb="0" eb="2">
      <t>シンセイ</t>
    </rPh>
    <rPh sb="2" eb="3">
      <t>シャ</t>
    </rPh>
    <rPh sb="4" eb="6">
      <t>キカン</t>
    </rPh>
    <rPh sb="6" eb="8">
      <t>ガイヨウ</t>
    </rPh>
    <rPh sb="12" eb="14">
      <t>シリョウ</t>
    </rPh>
    <rPh sb="23" eb="25">
      <t>カイシャ</t>
    </rPh>
    <rPh sb="25" eb="27">
      <t>アンナイ</t>
    </rPh>
    <rPh sb="27" eb="28">
      <t>トウ</t>
    </rPh>
    <phoneticPr fontId="1"/>
  </si>
  <si>
    <t>№</t>
    <phoneticPr fontId="5"/>
  </si>
  <si>
    <r>
      <rPr>
        <sz val="10"/>
        <color theme="1"/>
        <rFont val="ＭＳ 明朝"/>
        <family val="1"/>
        <charset val="128"/>
      </rPr>
      <t>拠点名</t>
    </r>
    <rPh sb="0" eb="2">
      <t>キョテン</t>
    </rPh>
    <rPh sb="2" eb="3">
      <t>メイ</t>
    </rPh>
    <phoneticPr fontId="1"/>
  </si>
  <si>
    <t>支援対象
地域</t>
    <rPh sb="0" eb="2">
      <t>シエン</t>
    </rPh>
    <rPh sb="2" eb="4">
      <t>タイショウ</t>
    </rPh>
    <rPh sb="5" eb="7">
      <t>チイキ</t>
    </rPh>
    <phoneticPr fontId="5"/>
  </si>
  <si>
    <t>工数の根拠</t>
    <phoneticPr fontId="1"/>
  </si>
  <si>
    <t>備考（月給額の算出式を記載）</t>
    <rPh sb="0" eb="2">
      <t>ビコウ</t>
    </rPh>
    <rPh sb="3" eb="5">
      <t>ゲッキュウ</t>
    </rPh>
    <rPh sb="5" eb="6">
      <t>ガク</t>
    </rPh>
    <rPh sb="7" eb="9">
      <t>サンシュツ</t>
    </rPh>
    <rPh sb="9" eb="10">
      <t>シキ</t>
    </rPh>
    <rPh sb="11" eb="13">
      <t>キサイ</t>
    </rPh>
    <phoneticPr fontId="5"/>
  </si>
  <si>
    <r>
      <t>健保等級</t>
    </r>
    <r>
      <rPr>
        <vertAlign val="superscript"/>
        <sz val="12"/>
        <rFont val="ＭＳ 明朝"/>
        <family val="1"/>
        <charset val="128"/>
      </rPr>
      <t>※</t>
    </r>
    <rPh sb="0" eb="2">
      <t>ケンポ</t>
    </rPh>
    <rPh sb="2" eb="4">
      <t>トウキュウ</t>
    </rPh>
    <phoneticPr fontId="5"/>
  </si>
  <si>
    <t>※ 健保等級に対応する時間単価一覧表は、下記を用いること。</t>
    <rPh sb="2" eb="4">
      <t>ケンポ</t>
    </rPh>
    <rPh sb="4" eb="6">
      <t>トウキュウ</t>
    </rPh>
    <rPh sb="7" eb="9">
      <t>タイオウ</t>
    </rPh>
    <rPh sb="11" eb="13">
      <t>ジカン</t>
    </rPh>
    <rPh sb="13" eb="15">
      <t>タンカ</t>
    </rPh>
    <rPh sb="15" eb="17">
      <t>イチラン</t>
    </rPh>
    <rPh sb="17" eb="18">
      <t>ヒョウ</t>
    </rPh>
    <rPh sb="20" eb="22">
      <t>カキ</t>
    </rPh>
    <rPh sb="23" eb="24">
      <t>モチ</t>
    </rPh>
    <phoneticPr fontId="5"/>
  </si>
  <si>
    <t>例：</t>
    <rPh sb="0" eb="1">
      <t>レイ</t>
    </rPh>
    <phoneticPr fontId="1"/>
  </si>
  <si>
    <t>職員
区分</t>
    <rPh sb="0" eb="2">
      <t>ショクイン</t>
    </rPh>
    <rPh sb="3" eb="5">
      <t>クブン</t>
    </rPh>
    <phoneticPr fontId="1"/>
  </si>
  <si>
    <t>雇用
区分</t>
    <rPh sb="0" eb="2">
      <t>コヨウ</t>
    </rPh>
    <rPh sb="3" eb="5">
      <t>クブン</t>
    </rPh>
    <phoneticPr fontId="1"/>
  </si>
  <si>
    <t>間接雇用</t>
    <rPh sb="0" eb="2">
      <t>カンセツ</t>
    </rPh>
    <rPh sb="2" eb="4">
      <t>コヨウ</t>
    </rPh>
    <phoneticPr fontId="1"/>
  </si>
  <si>
    <t>直接雇用</t>
    <rPh sb="0" eb="2">
      <t>チョクセツ</t>
    </rPh>
    <rPh sb="2" eb="4">
      <t>コヨウ</t>
    </rPh>
    <phoneticPr fontId="1"/>
  </si>
  <si>
    <t>雇用区分</t>
    <rPh sb="0" eb="2">
      <t>コヨウ</t>
    </rPh>
    <rPh sb="2" eb="4">
      <t>クブン</t>
    </rPh>
    <phoneticPr fontId="1"/>
  </si>
  <si>
    <r>
      <t>備考　　</t>
    </r>
    <r>
      <rPr>
        <b/>
        <sz val="12"/>
        <color rgb="FFFF0000"/>
        <rFont val="ＭＳ Ｐ明朝"/>
        <family val="1"/>
        <charset val="128"/>
      </rPr>
      <t>※間接雇用の事務補助員の場合、税抜金額で記載</t>
    </r>
    <rPh sb="0" eb="2">
      <t>ビコウ</t>
    </rPh>
    <rPh sb="5" eb="7">
      <t>カンセツ</t>
    </rPh>
    <rPh sb="7" eb="9">
      <t>コヨウ</t>
    </rPh>
    <rPh sb="10" eb="12">
      <t>ジム</t>
    </rPh>
    <rPh sb="12" eb="15">
      <t>ホジョイン</t>
    </rPh>
    <rPh sb="16" eb="18">
      <t>バアイ</t>
    </rPh>
    <rPh sb="19" eb="21">
      <t>ゼイヌキ</t>
    </rPh>
    <rPh sb="21" eb="23">
      <t>キンガク</t>
    </rPh>
    <rPh sb="24" eb="26">
      <t>キサイ</t>
    </rPh>
    <phoneticPr fontId="5"/>
  </si>
  <si>
    <t>補助対象経費</t>
    <phoneticPr fontId="1"/>
  </si>
  <si>
    <t>事業費合計</t>
    <phoneticPr fontId="1"/>
  </si>
  <si>
    <t>・１行に１者を記載すること。／同一中小企業等の複数事業所を支援する場合、１行に１事業所を記載すること。</t>
    <rPh sb="2" eb="3">
      <t>ギョウ</t>
    </rPh>
    <rPh sb="5" eb="6">
      <t>シャ</t>
    </rPh>
    <rPh sb="7" eb="9">
      <t>キサイ</t>
    </rPh>
    <rPh sb="15" eb="17">
      <t>ドウイツ</t>
    </rPh>
    <rPh sb="17" eb="19">
      <t>チュウショウ</t>
    </rPh>
    <rPh sb="19" eb="21">
      <t>キギョウ</t>
    </rPh>
    <rPh sb="21" eb="22">
      <t>トウ</t>
    </rPh>
    <rPh sb="23" eb="25">
      <t>フクスウ</t>
    </rPh>
    <rPh sb="25" eb="28">
      <t>ジギョウショ</t>
    </rPh>
    <rPh sb="29" eb="31">
      <t>シエン</t>
    </rPh>
    <rPh sb="33" eb="35">
      <t>バアイ</t>
    </rPh>
    <rPh sb="37" eb="38">
      <t>ギョウ</t>
    </rPh>
    <rPh sb="40" eb="43">
      <t>ジギョウショ</t>
    </rPh>
    <rPh sb="44" eb="46">
      <t>キサイ</t>
    </rPh>
    <phoneticPr fontId="1"/>
  </si>
  <si>
    <t>定款</t>
  </si>
  <si>
    <t>健保等級非適用で、個別に単価を設定する場合、根拠資料を示し、
妥当性を説明できること。</t>
    <rPh sb="0" eb="4">
      <t>ケンポトウキュウ</t>
    </rPh>
    <rPh sb="4" eb="5">
      <t>ヒ</t>
    </rPh>
    <rPh sb="5" eb="7">
      <t>テキヨウ</t>
    </rPh>
    <rPh sb="24" eb="26">
      <t>シリョウ</t>
    </rPh>
    <rPh sb="27" eb="28">
      <t>シメ</t>
    </rPh>
    <rPh sb="31" eb="34">
      <t>ダトウセイ</t>
    </rPh>
    <phoneticPr fontId="1"/>
  </si>
  <si>
    <t>賞与なし</t>
    <rPh sb="0" eb="2">
      <t>ショウヨ</t>
    </rPh>
    <phoneticPr fontId="1"/>
  </si>
  <si>
    <t>賞与あり</t>
    <rPh sb="0" eb="2">
      <t>ショウヨ</t>
    </rPh>
    <phoneticPr fontId="1"/>
  </si>
  <si>
    <t>対象地域</t>
    <rPh sb="0" eb="2">
      <t>タイショウ</t>
    </rPh>
    <rPh sb="2" eb="4">
      <t>チイキ</t>
    </rPh>
    <phoneticPr fontId="1"/>
  </si>
  <si>
    <t>法人番号</t>
    <rPh sb="0" eb="4">
      <t>ホウジンバンゴウ</t>
    </rPh>
    <phoneticPr fontId="1"/>
  </si>
  <si>
    <t>件数等</t>
    <rPh sb="0" eb="2">
      <t>ケンスウ</t>
    </rPh>
    <rPh sb="2" eb="3">
      <t>トウ</t>
    </rPh>
    <phoneticPr fontId="1"/>
  </si>
  <si>
    <t>7月</t>
    <rPh sb="1" eb="2">
      <t>ガツ</t>
    </rPh>
    <phoneticPr fontId="1"/>
  </si>
  <si>
    <t>8月</t>
    <phoneticPr fontId="1"/>
  </si>
  <si>
    <t>9月</t>
    <phoneticPr fontId="1"/>
  </si>
  <si>
    <t>10月</t>
    <phoneticPr fontId="1"/>
  </si>
  <si>
    <t>11月</t>
    <phoneticPr fontId="1"/>
  </si>
  <si>
    <t>12月</t>
    <phoneticPr fontId="1"/>
  </si>
  <si>
    <t>1月</t>
    <phoneticPr fontId="1"/>
  </si>
  <si>
    <t>回/年</t>
    <rPh sb="0" eb="1">
      <t>カイ</t>
    </rPh>
    <rPh sb="2" eb="3">
      <t>ネン</t>
    </rPh>
    <phoneticPr fontId="1"/>
  </si>
  <si>
    <t>専門家資格証明資料
（登録する全専門家の資格証又は経歴書）</t>
    <rPh sb="0" eb="3">
      <t>センモンカ</t>
    </rPh>
    <rPh sb="3" eb="5">
      <t>シカク</t>
    </rPh>
    <rPh sb="5" eb="7">
      <t>ショウメイ</t>
    </rPh>
    <rPh sb="7" eb="9">
      <t>シリョウ</t>
    </rPh>
    <phoneticPr fontId="1"/>
  </si>
  <si>
    <t>その他諸経費の計算根拠 （用途、数量、仕様の詳細など）</t>
    <rPh sb="2" eb="3">
      <t>タ</t>
    </rPh>
    <rPh sb="3" eb="6">
      <t>ショケイヒ</t>
    </rPh>
    <rPh sb="7" eb="9">
      <t>ケイサン</t>
    </rPh>
    <rPh sb="9" eb="11">
      <t>コンキョ</t>
    </rPh>
    <rPh sb="13" eb="15">
      <t>ヨウト</t>
    </rPh>
    <rPh sb="16" eb="18">
      <t>スウリョウ</t>
    </rPh>
    <rPh sb="19" eb="21">
      <t>シヨウ</t>
    </rPh>
    <rPh sb="22" eb="24">
      <t>ショウサイ</t>
    </rPh>
    <phoneticPr fontId="1"/>
  </si>
  <si>
    <t>仕様・型式等</t>
    <rPh sb="0" eb="2">
      <t>シヨウ</t>
    </rPh>
    <rPh sb="3" eb="5">
      <t>カタシキ</t>
    </rPh>
    <rPh sb="5" eb="6">
      <t>トウ</t>
    </rPh>
    <phoneticPr fontId="1"/>
  </si>
  <si>
    <t>費目</t>
    <rPh sb="0" eb="2">
      <t>ヒモク</t>
    </rPh>
    <phoneticPr fontId="1"/>
  </si>
  <si>
    <t>金額詳細</t>
    <rPh sb="0" eb="4">
      <t>キンガクショウサイ</t>
    </rPh>
    <phoneticPr fontId="1"/>
  </si>
  <si>
    <t>会場借料</t>
    <rPh sb="0" eb="4">
      <t>カイジョウシャクリョウ</t>
    </rPh>
    <phoneticPr fontId="1"/>
  </si>
  <si>
    <t>講師謝金</t>
    <rPh sb="0" eb="4">
      <t>コウシシャキン</t>
    </rPh>
    <phoneticPr fontId="1"/>
  </si>
  <si>
    <t>講師旅費</t>
    <rPh sb="0" eb="4">
      <t>コウシリョヒ</t>
    </rPh>
    <phoneticPr fontId="1"/>
  </si>
  <si>
    <t>実施回数</t>
    <rPh sb="0" eb="4">
      <t>ジッシカイスウ</t>
    </rPh>
    <phoneticPr fontId="1"/>
  </si>
  <si>
    <t>申請日（yyyy/mm/dd)</t>
    <rPh sb="0" eb="3">
      <t>シンセイビ</t>
    </rPh>
    <phoneticPr fontId="1"/>
  </si>
  <si>
    <t>代表者役職</t>
    <rPh sb="0" eb="3">
      <t>ダイヒョウシャ</t>
    </rPh>
    <rPh sb="3" eb="5">
      <t>ヤクショク</t>
    </rPh>
    <phoneticPr fontId="1"/>
  </si>
  <si>
    <t>「●●県北部地域の省エネ相談プラットフォーム事業」など、支援地域と事業内容がわかるように記載すること。</t>
    <rPh sb="3" eb="6">
      <t>ケンホクブ</t>
    </rPh>
    <rPh sb="6" eb="8">
      <t>チイキ</t>
    </rPh>
    <rPh sb="9" eb="10">
      <t>ショウ</t>
    </rPh>
    <rPh sb="12" eb="14">
      <t>ソウダン</t>
    </rPh>
    <rPh sb="22" eb="24">
      <t>ジギョウ</t>
    </rPh>
    <rPh sb="28" eb="30">
      <t>シエン</t>
    </rPh>
    <rPh sb="30" eb="32">
      <t>チイキ</t>
    </rPh>
    <rPh sb="33" eb="35">
      <t>ジギョウ</t>
    </rPh>
    <rPh sb="35" eb="37">
      <t>ナイヨウ</t>
    </rPh>
    <rPh sb="44" eb="46">
      <t>キサイ</t>
    </rPh>
    <phoneticPr fontId="1"/>
  </si>
  <si>
    <t>支援対象地域</t>
    <rPh sb="0" eb="6">
      <t>シエンタイショウチイキ</t>
    </rPh>
    <phoneticPr fontId="1"/>
  </si>
  <si>
    <t>対象地域</t>
  </si>
  <si>
    <t>　別添３の通り</t>
    <rPh sb="1" eb="3">
      <t>ベッテン</t>
    </rPh>
    <rPh sb="5" eb="6">
      <t>トオ</t>
    </rPh>
    <phoneticPr fontId="1"/>
  </si>
  <si>
    <t>（別添３）</t>
    <rPh sb="1" eb="3">
      <t>ベッテン</t>
    </rPh>
    <phoneticPr fontId="5"/>
  </si>
  <si>
    <t>（別添２－２）</t>
    <phoneticPr fontId="1"/>
  </si>
  <si>
    <t>（別添４）</t>
    <rPh sb="1" eb="3">
      <t>ベッテン</t>
    </rPh>
    <phoneticPr fontId="5"/>
  </si>
  <si>
    <t>専門家一覧 （別添３）</t>
    <rPh sb="0" eb="3">
      <t>センモンカ</t>
    </rPh>
    <rPh sb="7" eb="9">
      <t>ベッテン</t>
    </rPh>
    <phoneticPr fontId="1"/>
  </si>
  <si>
    <t>支出計画書 （別添２ー２）</t>
    <rPh sb="0" eb="2">
      <t>シシュツ</t>
    </rPh>
    <rPh sb="2" eb="5">
      <t>ケイカクショ</t>
    </rPh>
    <phoneticPr fontId="1"/>
  </si>
  <si>
    <t>住所</t>
    <rPh sb="0" eb="2">
      <t>ジュウショ</t>
    </rPh>
    <phoneticPr fontId="1"/>
  </si>
  <si>
    <t>（建物名）</t>
    <rPh sb="1" eb="4">
      <t>タテモノメイ</t>
    </rPh>
    <phoneticPr fontId="1"/>
  </si>
  <si>
    <t>職員旅費</t>
    <phoneticPr fontId="1"/>
  </si>
  <si>
    <t>職員名</t>
    <rPh sb="0" eb="2">
      <t>ショクイン</t>
    </rPh>
    <rPh sb="2" eb="3">
      <t>メイ</t>
    </rPh>
    <phoneticPr fontId="1"/>
  </si>
  <si>
    <t>事業期間中の
稼働時間</t>
    <rPh sb="7" eb="9">
      <t>カドウ</t>
    </rPh>
    <rPh sb="9" eb="11">
      <t>ジカン</t>
    </rPh>
    <phoneticPr fontId="1"/>
  </si>
  <si>
    <t>印刷費</t>
  </si>
  <si>
    <t>6月</t>
    <rPh sb="1" eb="2">
      <t>ガツ</t>
    </rPh>
    <phoneticPr fontId="1"/>
  </si>
  <si>
    <t>メールアドレス</t>
    <phoneticPr fontId="1"/>
  </si>
  <si>
    <r>
      <t>・法人番号：個人事業主等の場合には記載不要となる。</t>
    </r>
    <r>
      <rPr>
        <b/>
        <sz val="14"/>
        <color rgb="FFFF0000"/>
        <rFont val="ＭＳ Ｐ明朝"/>
        <family val="1"/>
        <charset val="128"/>
      </rPr>
      <t>(注)マイナンバーを入力しないこと。</t>
    </r>
    <phoneticPr fontId="1"/>
  </si>
  <si>
    <t>※1 外部専門家の場合は、専門家としての参加についてあらかじめ合意を得た者のみを記載すること。</t>
    <rPh sb="3" eb="5">
      <t>ガイブ</t>
    </rPh>
    <rPh sb="5" eb="8">
      <t>センモンカ</t>
    </rPh>
    <rPh sb="9" eb="11">
      <t>バアイ</t>
    </rPh>
    <phoneticPr fontId="5"/>
  </si>
  <si>
    <t>専門家
分類</t>
    <rPh sb="0" eb="3">
      <t>センモンカ</t>
    </rPh>
    <rPh sb="4" eb="6">
      <t>ブンルイ</t>
    </rPh>
    <phoneticPr fontId="1"/>
  </si>
  <si>
    <t>※2 専門資格を有し、支援を実施する職員も「内部専門家」として記載すること。</t>
    <rPh sb="3" eb="5">
      <t>センモン</t>
    </rPh>
    <rPh sb="5" eb="7">
      <t>シカク</t>
    </rPh>
    <rPh sb="8" eb="9">
      <t>ユウ</t>
    </rPh>
    <rPh sb="11" eb="13">
      <t>シエン</t>
    </rPh>
    <rPh sb="14" eb="16">
      <t>ジッシ</t>
    </rPh>
    <rPh sb="18" eb="20">
      <t>ショクイン</t>
    </rPh>
    <rPh sb="22" eb="27">
      <t>ナイブセンモンカ</t>
    </rPh>
    <rPh sb="31" eb="33">
      <t>キサイ</t>
    </rPh>
    <phoneticPr fontId="1"/>
  </si>
  <si>
    <t>所属先事業者名</t>
    <rPh sb="0" eb="2">
      <t>ショゾク</t>
    </rPh>
    <rPh sb="2" eb="3">
      <t>サキ</t>
    </rPh>
    <rPh sb="3" eb="7">
      <t>ジギョウシャメイ</t>
    </rPh>
    <phoneticPr fontId="1"/>
  </si>
  <si>
    <t>電話番号</t>
    <rPh sb="0" eb="4">
      <t>デンワバンゴウ</t>
    </rPh>
    <phoneticPr fontId="1"/>
  </si>
  <si>
    <t>No.</t>
    <phoneticPr fontId="5"/>
  </si>
  <si>
    <t>法人登記されている住所と拠点の場所が一致しない場合、拠点の住所に在する管理者から補助事業者の住所として公表許可を得ているか</t>
    <rPh sb="53" eb="55">
      <t>キョカ</t>
    </rPh>
    <rPh sb="56" eb="57">
      <t>エ</t>
    </rPh>
    <phoneticPr fontId="1"/>
  </si>
  <si>
    <t>拠点状況届出書</t>
    <rPh sb="0" eb="4">
      <t>キョテンジョウキョウ</t>
    </rPh>
    <rPh sb="4" eb="7">
      <t>トドケデショ</t>
    </rPh>
    <phoneticPr fontId="1"/>
  </si>
  <si>
    <t>申請者（法人・団体等）名</t>
    <rPh sb="0" eb="2">
      <t>シンセイ</t>
    </rPh>
    <rPh sb="2" eb="3">
      <t>シャ</t>
    </rPh>
    <rPh sb="4" eb="6">
      <t>ホウジン</t>
    </rPh>
    <rPh sb="7" eb="9">
      <t>ダンタイ</t>
    </rPh>
    <rPh sb="9" eb="10">
      <t>トウ</t>
    </rPh>
    <rPh sb="11" eb="12">
      <t>メイ</t>
    </rPh>
    <phoneticPr fontId="5"/>
  </si>
  <si>
    <t>申請者（法人・団体等）名</t>
    <rPh sb="0" eb="3">
      <t>シンセイシャ</t>
    </rPh>
    <rPh sb="4" eb="6">
      <t>ホウジン</t>
    </rPh>
    <rPh sb="7" eb="9">
      <t>ダンタイ</t>
    </rPh>
    <rPh sb="9" eb="10">
      <t>トウ</t>
    </rPh>
    <rPh sb="11" eb="12">
      <t>メイ</t>
    </rPh>
    <phoneticPr fontId="1"/>
  </si>
  <si>
    <t>■ 同意確認</t>
    <rPh sb="2" eb="6">
      <t>ドウイカクニン</t>
    </rPh>
    <phoneticPr fontId="1"/>
  </si>
  <si>
    <t>■ 写真貼り付け欄</t>
    <rPh sb="2" eb="4">
      <t>シャシン</t>
    </rPh>
    <rPh sb="4" eb="5">
      <t>ハ</t>
    </rPh>
    <rPh sb="6" eb="7">
      <t>ツ</t>
    </rPh>
    <rPh sb="8" eb="9">
      <t>ラン</t>
    </rPh>
    <phoneticPr fontId="1"/>
  </si>
  <si>
    <t>担当者名</t>
    <rPh sb="0" eb="3">
      <t>タントウシャ</t>
    </rPh>
    <rPh sb="3" eb="4">
      <t>メイ</t>
    </rPh>
    <phoneticPr fontId="1"/>
  </si>
  <si>
    <t>　②情報管理が適正に
　行えるような設備
　（保管可能な書庫等）</t>
    <phoneticPr fontId="1"/>
  </si>
  <si>
    <t>　①補助事業者としての
　看板等</t>
    <phoneticPr fontId="1"/>
  </si>
  <si>
    <t>　③中小企業等の来訪、
　ＳＩＩや管轄官公庁等の
　検査や打合わせに
　対応できるスペース</t>
    <phoneticPr fontId="1"/>
  </si>
  <si>
    <t>商業登記簿謄本
（写し可）</t>
    <rPh sb="9" eb="10">
      <t>ウツ</t>
    </rPh>
    <rPh sb="11" eb="12">
      <t>カ</t>
    </rPh>
    <phoneticPr fontId="1"/>
  </si>
  <si>
    <t>補助事業の名称</t>
    <phoneticPr fontId="1"/>
  </si>
  <si>
    <t>支援対象地域</t>
    <phoneticPr fontId="1"/>
  </si>
  <si>
    <t>地域①</t>
    <rPh sb="0" eb="2">
      <t>チイキ</t>
    </rPh>
    <phoneticPr fontId="1"/>
  </si>
  <si>
    <t>申請者（法人・団体等）名</t>
    <rPh sb="0" eb="3">
      <t>シンセイシャ</t>
    </rPh>
    <rPh sb="4" eb="6">
      <t>ホウジン</t>
    </rPh>
    <rPh sb="7" eb="9">
      <t>ダンタイ</t>
    </rPh>
    <rPh sb="9" eb="10">
      <t>ナド</t>
    </rPh>
    <rPh sb="11" eb="12">
      <t>メイ</t>
    </rPh>
    <phoneticPr fontId="1"/>
  </si>
  <si>
    <t>法人番号</t>
    <rPh sb="0" eb="2">
      <t>ホウジン</t>
    </rPh>
    <rPh sb="2" eb="4">
      <t>バンゴウ</t>
    </rPh>
    <phoneticPr fontId="1"/>
  </si>
  <si>
    <t>代表者氏名</t>
    <rPh sb="0" eb="3">
      <t>ダイヒョウシャ</t>
    </rPh>
    <rPh sb="3" eb="5">
      <t>シメイ</t>
    </rPh>
    <phoneticPr fontId="1"/>
  </si>
  <si>
    <t>本社所在地</t>
    <rPh sb="0" eb="2">
      <t>ホンシャ</t>
    </rPh>
    <rPh sb="2" eb="5">
      <t>ショザイチ</t>
    </rPh>
    <phoneticPr fontId="1"/>
  </si>
  <si>
    <t>郵便番号</t>
    <rPh sb="0" eb="2">
      <t>ユウビン</t>
    </rPh>
    <rPh sb="2" eb="4">
      <t>バンゴウ</t>
    </rPh>
    <phoneticPr fontId="1"/>
  </si>
  <si>
    <t>本事業で担う役割</t>
    <rPh sb="0" eb="1">
      <t>ホン</t>
    </rPh>
    <rPh sb="1" eb="3">
      <t>ジギョウ</t>
    </rPh>
    <rPh sb="4" eb="5">
      <t>ニナ</t>
    </rPh>
    <rPh sb="6" eb="8">
      <t>ヤクワリ</t>
    </rPh>
    <phoneticPr fontId="1"/>
  </si>
  <si>
    <t>（２）体制内に含まれる専門家</t>
    <rPh sb="3" eb="5">
      <t>タイセイ</t>
    </rPh>
    <rPh sb="5" eb="6">
      <t>ナイ</t>
    </rPh>
    <rPh sb="7" eb="8">
      <t>フク</t>
    </rPh>
    <rPh sb="11" eb="14">
      <t>センモンカ</t>
    </rPh>
    <phoneticPr fontId="1"/>
  </si>
  <si>
    <t>（３）体制内に含まれる自治体関係者</t>
    <rPh sb="3" eb="5">
      <t>タイセイ</t>
    </rPh>
    <rPh sb="5" eb="6">
      <t>ナイ</t>
    </rPh>
    <rPh sb="7" eb="8">
      <t>フク</t>
    </rPh>
    <rPh sb="11" eb="14">
      <t>ジチタイ</t>
    </rPh>
    <rPh sb="14" eb="17">
      <t>カンケイシャ</t>
    </rPh>
    <phoneticPr fontId="1"/>
  </si>
  <si>
    <t>※自治体が申請する場合は、本項は記載不要。複数地域で支援を行う場合には全ての自治体関係者を記載すること。
　自治体担当者に事前にコンタクトのうえ、自治体の合意のもと記載すること。</t>
    <rPh sb="54" eb="57">
      <t>ジチタイ</t>
    </rPh>
    <rPh sb="57" eb="60">
      <t>タントウシャ</t>
    </rPh>
    <rPh sb="61" eb="63">
      <t>ジゼン</t>
    </rPh>
    <phoneticPr fontId="1"/>
  </si>
  <si>
    <t>自治体①</t>
    <rPh sb="0" eb="3">
      <t>ジチタイ</t>
    </rPh>
    <phoneticPr fontId="1"/>
  </si>
  <si>
    <t>自治体名</t>
    <rPh sb="0" eb="3">
      <t>ジチタイ</t>
    </rPh>
    <rPh sb="3" eb="4">
      <t>メイ</t>
    </rPh>
    <phoneticPr fontId="1"/>
  </si>
  <si>
    <t>担当部署名</t>
    <phoneticPr fontId="1"/>
  </si>
  <si>
    <t>電話番号</t>
    <phoneticPr fontId="1"/>
  </si>
  <si>
    <t>役割
（複数選択可）</t>
    <rPh sb="4" eb="6">
      <t>フクスウ</t>
    </rPh>
    <rPh sb="6" eb="8">
      <t>センタク</t>
    </rPh>
    <rPh sb="8" eb="9">
      <t>カ</t>
    </rPh>
    <phoneticPr fontId="1"/>
  </si>
  <si>
    <t>自治体②</t>
    <rPh sb="0" eb="3">
      <t>ジチタイ</t>
    </rPh>
    <phoneticPr fontId="1"/>
  </si>
  <si>
    <t>自治体③</t>
    <rPh sb="0" eb="3">
      <t>ジチタイ</t>
    </rPh>
    <phoneticPr fontId="1"/>
  </si>
  <si>
    <t>自治体④</t>
    <rPh sb="0" eb="3">
      <t>ジチタイ</t>
    </rPh>
    <phoneticPr fontId="1"/>
  </si>
  <si>
    <t>自治体⑤</t>
    <rPh sb="0" eb="3">
      <t>ジチタイ</t>
    </rPh>
    <phoneticPr fontId="1"/>
  </si>
  <si>
    <r>
      <t>担当者 役職・氏名</t>
    </r>
    <r>
      <rPr>
        <sz val="9"/>
        <color theme="1"/>
        <rFont val="ＭＳ Ｐ明朝"/>
        <family val="1"/>
        <charset val="128"/>
      </rPr>
      <t>（任意）</t>
    </r>
    <rPh sb="4" eb="6">
      <t>ヤクショク</t>
    </rPh>
    <rPh sb="7" eb="8">
      <t>シ</t>
    </rPh>
    <phoneticPr fontId="1"/>
  </si>
  <si>
    <t>職員(事業責任者)</t>
    <rPh sb="0" eb="2">
      <t>ショクイン</t>
    </rPh>
    <rPh sb="3" eb="5">
      <t>ジギョウ</t>
    </rPh>
    <rPh sb="5" eb="8">
      <t>セキニンシャ</t>
    </rPh>
    <phoneticPr fontId="1"/>
  </si>
  <si>
    <t>① 消費税法における納税義務者とならない者</t>
    <phoneticPr fontId="1"/>
  </si>
  <si>
    <t>② 免税事業者</t>
    <phoneticPr fontId="1"/>
  </si>
  <si>
    <t>③ 簡易課税事業者</t>
    <phoneticPr fontId="1"/>
  </si>
  <si>
    <t>④ 国若しくは地方公共団体（特別会計を設けて事業を行う場合に限る）、消費税法別表第３に 掲げる法人</t>
    <phoneticPr fontId="1"/>
  </si>
  <si>
    <t>⑤ 国又は地方公共団体の一般会計である者</t>
    <phoneticPr fontId="1"/>
  </si>
  <si>
    <t>⑥ 課税事業者のうち課税売上割合が低い等の理由から、消費税仕入控除税額確定後の返還を 選択する者　　</t>
    <phoneticPr fontId="1"/>
  </si>
  <si>
    <t>消費税を補助対象に含める場合、事業者の属性</t>
    <rPh sb="0" eb="3">
      <t>ショウヒゼイ</t>
    </rPh>
    <rPh sb="4" eb="8">
      <t>ホジョタイショウ</t>
    </rPh>
    <rPh sb="9" eb="10">
      <t>フク</t>
    </rPh>
    <rPh sb="12" eb="14">
      <t>バアイ</t>
    </rPh>
    <rPh sb="15" eb="18">
      <t>ジギョウシャ</t>
    </rPh>
    <rPh sb="19" eb="21">
      <t>ゾクセイ</t>
    </rPh>
    <phoneticPr fontId="5"/>
  </si>
  <si>
    <t>拠点状況届出書（別添５）</t>
    <rPh sb="0" eb="2">
      <t>キョテン</t>
    </rPh>
    <rPh sb="2" eb="4">
      <t>ジョウキョウ</t>
    </rPh>
    <rPh sb="4" eb="7">
      <t>トドケデショ</t>
    </rPh>
    <rPh sb="8" eb="10">
      <t>ベツゾ</t>
    </rPh>
    <phoneticPr fontId="1"/>
  </si>
  <si>
    <t>集計欄は全て自動反映。</t>
    <rPh sb="0" eb="2">
      <t>シュウケイ</t>
    </rPh>
    <rPh sb="2" eb="3">
      <t>ラン</t>
    </rPh>
    <rPh sb="4" eb="5">
      <t>スベ</t>
    </rPh>
    <rPh sb="8" eb="10">
      <t>ハンエイ</t>
    </rPh>
    <phoneticPr fontId="1"/>
  </si>
  <si>
    <t>・専門家分類：支援を実施する職員の場合は「内部」、外部専門家の場合は「外部」を選択すること。</t>
    <rPh sb="1" eb="6">
      <t>センモンカブンルイ</t>
    </rPh>
    <rPh sb="7" eb="9">
      <t>シエン</t>
    </rPh>
    <rPh sb="10" eb="12">
      <t>ジッシ</t>
    </rPh>
    <rPh sb="14" eb="16">
      <t>ショクイン</t>
    </rPh>
    <rPh sb="17" eb="19">
      <t>バアイ</t>
    </rPh>
    <rPh sb="21" eb="23">
      <t>ナイブ</t>
    </rPh>
    <rPh sb="25" eb="30">
      <t>ガイブセンモンカ</t>
    </rPh>
    <rPh sb="31" eb="33">
      <t>バアイ</t>
    </rPh>
    <rPh sb="35" eb="37">
      <t>ガイブ</t>
    </rPh>
    <rPh sb="39" eb="41">
      <t>センタク</t>
    </rPh>
    <phoneticPr fontId="1"/>
  </si>
  <si>
    <t>・拠点名：補助事業概要説明書(別添１)３の支援活動体制に記載の支援拠点をプルダウンから選択する。</t>
    <rPh sb="1" eb="4">
      <t>キョテンメイ</t>
    </rPh>
    <rPh sb="28" eb="30">
      <t>キサイ</t>
    </rPh>
    <rPh sb="31" eb="33">
      <t>シエン</t>
    </rPh>
    <phoneticPr fontId="1"/>
  </si>
  <si>
    <t>純利益</t>
    <rPh sb="0" eb="3">
      <t>ジュンリエキ</t>
    </rPh>
    <phoneticPr fontId="1"/>
  </si>
  <si>
    <t>前期</t>
    <rPh sb="0" eb="2">
      <t>ゼンキ</t>
    </rPh>
    <phoneticPr fontId="1"/>
  </si>
  <si>
    <t>純資産</t>
    <rPh sb="0" eb="3">
      <t>ジュンシサン</t>
    </rPh>
    <phoneticPr fontId="1"/>
  </si>
  <si>
    <t>前々期</t>
    <rPh sb="0" eb="3">
      <t>ゼンゼンキ</t>
    </rPh>
    <phoneticPr fontId="1"/>
  </si>
  <si>
    <t xml:space="preserve">経営基盤の状況
</t>
    <rPh sb="0" eb="2">
      <t>ケイエイ</t>
    </rPh>
    <rPh sb="2" eb="4">
      <t>キバン</t>
    </rPh>
    <rPh sb="5" eb="7">
      <t>ジョウキョウ</t>
    </rPh>
    <phoneticPr fontId="1"/>
  </si>
  <si>
    <t>技術士</t>
  </si>
  <si>
    <t>エネルギー管理士</t>
  </si>
  <si>
    <t>建築士</t>
  </si>
  <si>
    <t>建築設備士</t>
  </si>
  <si>
    <t>ガス主任技術者</t>
  </si>
  <si>
    <t>電気主任技術者</t>
  </si>
  <si>
    <t>電気工事施工管理技士</t>
  </si>
  <si>
    <t>ボイラー・タービン主任技術者</t>
  </si>
  <si>
    <t>管工事施工管理技士</t>
  </si>
  <si>
    <t>計画支援者数</t>
    <rPh sb="0" eb="6">
      <t>ケイカクシエンシャスウ</t>
    </rPh>
    <phoneticPr fontId="1"/>
  </si>
  <si>
    <t>実績支援者数</t>
    <rPh sb="0" eb="2">
      <t>ジッセキ</t>
    </rPh>
    <rPh sb="2" eb="6">
      <t>シエンシャスウ</t>
    </rPh>
    <phoneticPr fontId="1"/>
  </si>
  <si>
    <t>１．申請者の概要</t>
    <rPh sb="6" eb="8">
      <t>ガイヨウ</t>
    </rPh>
    <phoneticPr fontId="1"/>
  </si>
  <si>
    <t>実施体制</t>
    <phoneticPr fontId="1"/>
  </si>
  <si>
    <t>計画額</t>
    <rPh sb="0" eb="2">
      <t>ケイカク</t>
    </rPh>
    <rPh sb="2" eb="3">
      <t>ガク</t>
    </rPh>
    <phoneticPr fontId="1"/>
  </si>
  <si>
    <t>実績額</t>
    <rPh sb="0" eb="2">
      <t>ジッセキ</t>
    </rPh>
    <rPh sb="2" eb="3">
      <t>ガク</t>
    </rPh>
    <phoneticPr fontId="1"/>
  </si>
  <si>
    <t>営業利益</t>
    <rPh sb="0" eb="4">
      <t>エイギョウリエキ</t>
    </rPh>
    <phoneticPr fontId="1"/>
  </si>
  <si>
    <t>Ｒ２年度事業</t>
    <rPh sb="2" eb="4">
      <t>ネンド</t>
    </rPh>
    <rPh sb="4" eb="6">
      <t>ジギョウ</t>
    </rPh>
    <phoneticPr fontId="1"/>
  </si>
  <si>
    <t>支援実施の
可能性</t>
    <rPh sb="0" eb="2">
      <t>シエン</t>
    </rPh>
    <rPh sb="2" eb="4">
      <t>ジッシ</t>
    </rPh>
    <rPh sb="6" eb="9">
      <t>カノウセイ</t>
    </rPh>
    <phoneticPr fontId="5"/>
  </si>
  <si>
    <t>支援対象者（予定）一覧</t>
    <rPh sb="0" eb="2">
      <t>シエン</t>
    </rPh>
    <rPh sb="2" eb="5">
      <t>タイショウシャ</t>
    </rPh>
    <rPh sb="6" eb="8">
      <t>ヨテイ</t>
    </rPh>
    <rPh sb="9" eb="11">
      <t>イチラン</t>
    </rPh>
    <phoneticPr fontId="5"/>
  </si>
  <si>
    <r>
      <t>支援対象者
（予定）名</t>
    </r>
    <r>
      <rPr>
        <vertAlign val="superscript"/>
        <sz val="12"/>
        <rFont val="ＭＳ Ｐ明朝"/>
        <family val="1"/>
        <charset val="128"/>
      </rPr>
      <t>※2</t>
    </r>
    <rPh sb="0" eb="2">
      <t>シエン</t>
    </rPh>
    <rPh sb="2" eb="5">
      <t>タイショウシャ</t>
    </rPh>
    <rPh sb="7" eb="9">
      <t>ヨテイ</t>
    </rPh>
    <rPh sb="10" eb="11">
      <t>メイ</t>
    </rPh>
    <phoneticPr fontId="5"/>
  </si>
  <si>
    <t>■ 拠点情報 No.1</t>
    <rPh sb="2" eb="6">
      <t>キョテンジョウホウ</t>
    </rPh>
    <phoneticPr fontId="1"/>
  </si>
  <si>
    <t>■ 拠点情報 No.3</t>
    <rPh sb="2" eb="6">
      <t>キョテンジョウホウ</t>
    </rPh>
    <phoneticPr fontId="1"/>
  </si>
  <si>
    <t>■ 拠点情報 No.2</t>
    <rPh sb="2" eb="6">
      <t>キョテンジョウホウ</t>
    </rPh>
    <phoneticPr fontId="1"/>
  </si>
  <si>
    <t>支援対象者（予定）一覧 （別添４）</t>
    <rPh sb="2" eb="5">
      <t>タイショウシャ</t>
    </rPh>
    <rPh sb="6" eb="8">
      <t>ヨテイ</t>
    </rPh>
    <rPh sb="13" eb="15">
      <t>ベッテン</t>
    </rPh>
    <phoneticPr fontId="1"/>
  </si>
  <si>
    <t>電気工事士（1種）</t>
    <phoneticPr fontId="1"/>
  </si>
  <si>
    <t>公認会計士</t>
    <phoneticPr fontId="1"/>
  </si>
  <si>
    <t>中小企業診断士</t>
    <phoneticPr fontId="1"/>
  </si>
  <si>
    <t>社会保険労務士</t>
    <phoneticPr fontId="1"/>
  </si>
  <si>
    <t>ファイナンシャルプランニング技能士</t>
    <phoneticPr fontId="1"/>
  </si>
  <si>
    <t>行政書士</t>
    <phoneticPr fontId="1"/>
  </si>
  <si>
    <t>省エネに関する
資格該当累計数</t>
    <rPh sb="0" eb="1">
      <t>ショウ</t>
    </rPh>
    <rPh sb="4" eb="5">
      <t>カン</t>
    </rPh>
    <phoneticPr fontId="1"/>
  </si>
  <si>
    <t>職員旅費</t>
    <rPh sb="0" eb="4">
      <t>ショクインリョヒ</t>
    </rPh>
    <phoneticPr fontId="1"/>
  </si>
  <si>
    <t>※要件を満たすことがわかる写真データを貼り付けること。</t>
    <rPh sb="1" eb="3">
      <t>ヨウケン</t>
    </rPh>
    <rPh sb="4" eb="5">
      <t>ミ</t>
    </rPh>
    <rPh sb="13" eb="15">
      <t>シャシン</t>
    </rPh>
    <rPh sb="19" eb="20">
      <t>ハ</t>
    </rPh>
    <rPh sb="21" eb="22">
      <t>ツ</t>
    </rPh>
    <phoneticPr fontId="1"/>
  </si>
  <si>
    <t>過去実績
（直近３年間）</t>
    <rPh sb="0" eb="4">
      <t>カコジッセキ</t>
    </rPh>
    <rPh sb="6" eb="8">
      <t>チョッキン</t>
    </rPh>
    <rPh sb="8" eb="11">
      <t>サンネンカン</t>
    </rPh>
    <phoneticPr fontId="1"/>
  </si>
  <si>
    <t>今年度計画額</t>
    <rPh sb="0" eb="3">
      <t>コンネンド</t>
    </rPh>
    <rPh sb="3" eb="6">
      <t>ケイカクガク</t>
    </rPh>
    <phoneticPr fontId="1"/>
  </si>
  <si>
    <t>今年度計画支援者数</t>
    <rPh sb="0" eb="3">
      <t>コンネンド</t>
    </rPh>
    <rPh sb="3" eb="5">
      <t>ケイカク</t>
    </rPh>
    <rPh sb="5" eb="8">
      <t>シエンシャ</t>
    </rPh>
    <rPh sb="8" eb="9">
      <t>スウ</t>
    </rPh>
    <phoneticPr fontId="1"/>
  </si>
  <si>
    <t>司法書士</t>
    <rPh sb="0" eb="4">
      <t>シホウショシ</t>
    </rPh>
    <phoneticPr fontId="1"/>
  </si>
  <si>
    <t>税理士</t>
    <rPh sb="0" eb="3">
      <t>ゼイリシ</t>
    </rPh>
    <phoneticPr fontId="1"/>
  </si>
  <si>
    <t>③外部団体等との打ち合わせ</t>
    <rPh sb="1" eb="3">
      <t>ガイブ</t>
    </rPh>
    <rPh sb="3" eb="5">
      <t>ダンタイ</t>
    </rPh>
    <rPh sb="5" eb="6">
      <t>トウ</t>
    </rPh>
    <rPh sb="8" eb="9">
      <t>ウ</t>
    </rPh>
    <rPh sb="10" eb="11">
      <t>ア</t>
    </rPh>
    <phoneticPr fontId="1"/>
  </si>
  <si>
    <t>④掘り起こし</t>
    <rPh sb="1" eb="2">
      <t>ホ</t>
    </rPh>
    <rPh sb="3" eb="4">
      <t>オ</t>
    </rPh>
    <phoneticPr fontId="1"/>
  </si>
  <si>
    <t>２．支援活動体制</t>
    <phoneticPr fontId="1"/>
  </si>
  <si>
    <t>役職</t>
    <rPh sb="0" eb="2">
      <t>ヤクショク</t>
    </rPh>
    <phoneticPr fontId="1"/>
  </si>
  <si>
    <t>①補助事業に従事する担当者名（職員、事務補助員）</t>
    <rPh sb="10" eb="13">
      <t>タントウシャ</t>
    </rPh>
    <rPh sb="13" eb="14">
      <t>メイ</t>
    </rPh>
    <rPh sb="15" eb="17">
      <t>ショクイン</t>
    </rPh>
    <rPh sb="18" eb="20">
      <t>ジム</t>
    </rPh>
    <rPh sb="20" eb="22">
      <t>ホジョ</t>
    </rPh>
    <rPh sb="22" eb="23">
      <t>イン</t>
    </rPh>
    <phoneticPr fontId="1"/>
  </si>
  <si>
    <t>専門家謝金</t>
    <rPh sb="0" eb="3">
      <t>センモンカ</t>
    </rPh>
    <rPh sb="3" eb="5">
      <t>シャキン</t>
    </rPh>
    <phoneticPr fontId="1"/>
  </si>
  <si>
    <t>専門家旅費</t>
    <rPh sb="0" eb="3">
      <t>センモンカ</t>
    </rPh>
    <rPh sb="3" eb="5">
      <t>リョヒ</t>
    </rPh>
    <phoneticPr fontId="1"/>
  </si>
  <si>
    <t>合計</t>
    <rPh sb="0" eb="2">
      <t>ゴウケイ</t>
    </rPh>
    <phoneticPr fontId="1"/>
  </si>
  <si>
    <t>本事業期間中の事業資金が調達できる根拠</t>
    <rPh sb="0" eb="1">
      <t>ホン</t>
    </rPh>
    <rPh sb="1" eb="4">
      <t>キカンチュウ</t>
    </rPh>
    <rPh sb="5" eb="7">
      <t>ジギョウ</t>
    </rPh>
    <rPh sb="7" eb="9">
      <t>シキン</t>
    </rPh>
    <rPh sb="10" eb="12">
      <t>チョウタツ</t>
    </rPh>
    <rPh sb="15" eb="17">
      <t>コンキョ</t>
    </rPh>
    <phoneticPr fontId="1"/>
  </si>
  <si>
    <t>本事業に関する宣伝・広報に係る計画</t>
    <rPh sb="0" eb="3">
      <t>ホンジギョウ</t>
    </rPh>
    <rPh sb="4" eb="5">
      <t>カン</t>
    </rPh>
    <rPh sb="7" eb="9">
      <t>センデン</t>
    </rPh>
    <rPh sb="10" eb="12">
      <t>コウホウ</t>
    </rPh>
    <rPh sb="13" eb="14">
      <t>カカ</t>
    </rPh>
    <rPh sb="15" eb="17">
      <t>ケイカク</t>
    </rPh>
    <phoneticPr fontId="1"/>
  </si>
  <si>
    <t>個社未定</t>
    <rPh sb="0" eb="4">
      <t>コシャミテイ</t>
    </rPh>
    <phoneticPr fontId="1"/>
  </si>
  <si>
    <t>未定割合</t>
    <rPh sb="0" eb="2">
      <t>ミテイ</t>
    </rPh>
    <rPh sb="2" eb="4">
      <t>ワリアイ</t>
    </rPh>
    <phoneticPr fontId="1"/>
  </si>
  <si>
    <t>【集計】</t>
    <rPh sb="1" eb="3">
      <t>シュウケイ</t>
    </rPh>
    <phoneticPr fontId="1"/>
  </si>
  <si>
    <t>Ｈ３１年度</t>
    <phoneticPr fontId="1"/>
  </si>
  <si>
    <t>内部専門家数</t>
    <rPh sb="0" eb="5">
      <t>ナイブセンモンカ</t>
    </rPh>
    <rPh sb="5" eb="6">
      <t>スウ</t>
    </rPh>
    <phoneticPr fontId="1"/>
  </si>
  <si>
    <t>外部専門家数</t>
    <rPh sb="0" eb="2">
      <t>ガイブ</t>
    </rPh>
    <phoneticPr fontId="1"/>
  </si>
  <si>
    <t>コーディネート
予定者数</t>
    <rPh sb="8" eb="10">
      <t>ヨテイ</t>
    </rPh>
    <rPh sb="10" eb="12">
      <t>シャスウ</t>
    </rPh>
    <phoneticPr fontId="1"/>
  </si>
  <si>
    <t>郵送費</t>
    <rPh sb="0" eb="3">
      <t>ユウソウヒ</t>
    </rPh>
    <phoneticPr fontId="1"/>
  </si>
  <si>
    <t>その他1</t>
    <rPh sb="2" eb="3">
      <t>タ</t>
    </rPh>
    <phoneticPr fontId="1"/>
  </si>
  <si>
    <t>その他2</t>
    <rPh sb="2" eb="3">
      <t>タ</t>
    </rPh>
    <phoneticPr fontId="1"/>
  </si>
  <si>
    <t>その他3</t>
    <phoneticPr fontId="1"/>
  </si>
  <si>
    <t>その他4</t>
    <phoneticPr fontId="1"/>
  </si>
  <si>
    <t>外部専門家謝金</t>
    <rPh sb="0" eb="5">
      <t>ガイブセンモンカ</t>
    </rPh>
    <rPh sb="5" eb="7">
      <t>シャキン</t>
    </rPh>
    <phoneticPr fontId="1"/>
  </si>
  <si>
    <t>外部専門家旅費</t>
    <rPh sb="0" eb="5">
      <t>ガイブセンモンカ</t>
    </rPh>
    <rPh sb="5" eb="7">
      <t>リョヒ</t>
    </rPh>
    <phoneticPr fontId="1"/>
  </si>
  <si>
    <t>その他3</t>
    <rPh sb="2" eb="3">
      <t>タ</t>
    </rPh>
    <phoneticPr fontId="1"/>
  </si>
  <si>
    <t>拠点住所</t>
    <rPh sb="0" eb="2">
      <t>キョテン</t>
    </rPh>
    <rPh sb="2" eb="4">
      <t>ジュウショ</t>
    </rPh>
    <phoneticPr fontId="1"/>
  </si>
  <si>
    <t>【使用見込みのあるオンラインツール名：　　　　　　　　　　　　　　　　　　　　　　　　　】</t>
    <rPh sb="1" eb="3">
      <t>シヨウ</t>
    </rPh>
    <rPh sb="3" eb="5">
      <t>ミコ</t>
    </rPh>
    <rPh sb="17" eb="18">
      <t>メイ</t>
    </rPh>
    <phoneticPr fontId="1"/>
  </si>
  <si>
    <t>（別添５）</t>
    <rPh sb="1" eb="3">
      <t>ベッテン</t>
    </rPh>
    <phoneticPr fontId="5"/>
  </si>
  <si>
    <t>その他資格は
下記に記載</t>
    <rPh sb="2" eb="3">
      <t>タ</t>
    </rPh>
    <rPh sb="3" eb="5">
      <t>シカク</t>
    </rPh>
    <rPh sb="10" eb="12">
      <t>キサイ</t>
    </rPh>
    <phoneticPr fontId="1"/>
  </si>
  <si>
    <t>メールアドレス</t>
    <phoneticPr fontId="1"/>
  </si>
  <si>
    <t>専門家旅費
合計（円）</t>
    <rPh sb="0" eb="3">
      <t>センモンカ</t>
    </rPh>
    <rPh sb="3" eb="5">
      <t>リョヒ</t>
    </rPh>
    <rPh sb="6" eb="8">
      <t>ゴウケイ</t>
    </rPh>
    <rPh sb="9" eb="10">
      <t>エン</t>
    </rPh>
    <phoneticPr fontId="1"/>
  </si>
  <si>
    <t>支援先負担額
合計（円）</t>
    <rPh sb="0" eb="3">
      <t>シエンサキ</t>
    </rPh>
    <rPh sb="3" eb="6">
      <t>フタンガク</t>
    </rPh>
    <rPh sb="7" eb="9">
      <t>ゴウケイ</t>
    </rPh>
    <rPh sb="10" eb="11">
      <t>エン</t>
    </rPh>
    <phoneticPr fontId="1"/>
  </si>
  <si>
    <t>支援先負担額（円）</t>
    <rPh sb="7" eb="8">
      <t>エン</t>
    </rPh>
    <phoneticPr fontId="1"/>
  </si>
  <si>
    <t>旅費合計（円）</t>
    <rPh sb="0" eb="2">
      <t>リョヒ</t>
    </rPh>
    <rPh sb="2" eb="4">
      <t>ゴウケイ</t>
    </rPh>
    <rPh sb="5" eb="6">
      <t>エン</t>
    </rPh>
    <phoneticPr fontId="1"/>
  </si>
  <si>
    <t>　④オンライン環境状況
※連絡会・セミナー・報告会でオンライン活用の可能性がある場合は添付
（執務スペース・PC設備等）</t>
    <rPh sb="7" eb="9">
      <t>カンキョウ</t>
    </rPh>
    <rPh sb="9" eb="11">
      <t>ジョウキョウ</t>
    </rPh>
    <rPh sb="14" eb="17">
      <t>レンラクカイ</t>
    </rPh>
    <rPh sb="23" eb="26">
      <t>ホウコクカイ</t>
    </rPh>
    <rPh sb="32" eb="34">
      <t>カツヨウ</t>
    </rPh>
    <rPh sb="35" eb="38">
      <t>カノウセイ</t>
    </rPh>
    <rPh sb="41" eb="43">
      <t>バアイ</t>
    </rPh>
    <rPh sb="44" eb="46">
      <t>テンプ</t>
    </rPh>
    <rPh sb="48" eb="50">
      <t>シツム</t>
    </rPh>
    <rPh sb="57" eb="59">
      <t>セツビ</t>
    </rPh>
    <rPh sb="59" eb="60">
      <t>トウ</t>
    </rPh>
    <phoneticPr fontId="1"/>
  </si>
  <si>
    <t>代表理事　　村上　孝　殿</t>
    <rPh sb="6" eb="8">
      <t>ムラカミ</t>
    </rPh>
    <rPh sb="9" eb="10">
      <t>タカシ</t>
    </rPh>
    <rPh sb="11" eb="12">
      <t>ドノ</t>
    </rPh>
    <phoneticPr fontId="1"/>
  </si>
  <si>
    <t>Ｒ２年度</t>
    <phoneticPr fontId="1"/>
  </si>
  <si>
    <t>専門
区分</t>
    <rPh sb="0" eb="2">
      <t>センモン</t>
    </rPh>
    <rPh sb="3" eb="5">
      <t>クブン</t>
    </rPh>
    <phoneticPr fontId="1"/>
  </si>
  <si>
    <t>（１）省エネお助け隊</t>
    <rPh sb="3" eb="4">
      <t>ショウ</t>
    </rPh>
    <rPh sb="7" eb="8">
      <t>タス</t>
    </rPh>
    <rPh sb="9" eb="10">
      <t>タイ</t>
    </rPh>
    <phoneticPr fontId="1"/>
  </si>
  <si>
    <t>②支援拠点と駐在する省エネお助け隊担当者</t>
    <rPh sb="10" eb="11">
      <t>ショウ</t>
    </rPh>
    <rPh sb="14" eb="15">
      <t>タス</t>
    </rPh>
    <rPh sb="16" eb="17">
      <t>タイ</t>
    </rPh>
    <phoneticPr fontId="1"/>
  </si>
  <si>
    <t>３-1．企業基盤</t>
    <rPh sb="4" eb="8">
      <t>キギョウキバン</t>
    </rPh>
    <phoneticPr fontId="1"/>
  </si>
  <si>
    <t>1者あたりの
訪問回数（回/者）</t>
    <rPh sb="1" eb="2">
      <t>シャ</t>
    </rPh>
    <rPh sb="7" eb="11">
      <t>ホウモンカイスウ</t>
    </rPh>
    <rPh sb="12" eb="13">
      <t>カイ</t>
    </rPh>
    <rPh sb="14" eb="15">
      <t>シャ</t>
    </rPh>
    <phoneticPr fontId="1"/>
  </si>
  <si>
    <t>職員人件費（円）</t>
    <rPh sb="0" eb="5">
      <t>ショクインジンケンヒ</t>
    </rPh>
    <rPh sb="6" eb="7">
      <t>エン</t>
    </rPh>
    <phoneticPr fontId="1"/>
  </si>
  <si>
    <t>職員旅費（円）</t>
    <rPh sb="0" eb="4">
      <t>ショクインリョヒ</t>
    </rPh>
    <rPh sb="5" eb="6">
      <t>エン</t>
    </rPh>
    <phoneticPr fontId="1"/>
  </si>
  <si>
    <t>人件費合計（円）</t>
    <rPh sb="0" eb="3">
      <t>ジンケンヒ</t>
    </rPh>
    <rPh sb="3" eb="5">
      <t>ゴウケイ</t>
    </rPh>
    <rPh sb="6" eb="7">
      <t>エン</t>
    </rPh>
    <phoneticPr fontId="1"/>
  </si>
  <si>
    <t>人件費単価
（円/時）</t>
    <rPh sb="0" eb="5">
      <t>ジンケンヒタンカ</t>
    </rPh>
    <rPh sb="7" eb="8">
      <t>エン</t>
    </rPh>
    <rPh sb="9" eb="10">
      <t>ジ</t>
    </rPh>
    <phoneticPr fontId="1"/>
  </si>
  <si>
    <t>訪問1回あたりの
従事時間（時間/回）</t>
    <rPh sb="0" eb="2">
      <t>ホウモン</t>
    </rPh>
    <rPh sb="3" eb="4">
      <t>カイ</t>
    </rPh>
    <rPh sb="9" eb="13">
      <t>ジュウジジカン</t>
    </rPh>
    <rPh sb="14" eb="16">
      <t>ジカン</t>
    </rPh>
    <rPh sb="17" eb="18">
      <t>カイ</t>
    </rPh>
    <phoneticPr fontId="1"/>
  </si>
  <si>
    <t>1回あたりの
往復旅費（円）</t>
    <rPh sb="1" eb="2">
      <t>カイ</t>
    </rPh>
    <rPh sb="7" eb="9">
      <t>オウフク</t>
    </rPh>
    <rPh sb="9" eb="11">
      <t>リョヒ</t>
    </rPh>
    <rPh sb="12" eb="13">
      <t>エン</t>
    </rPh>
    <phoneticPr fontId="1"/>
  </si>
  <si>
    <t>事務補助員
臨時雇用経費（円）</t>
    <rPh sb="0" eb="5">
      <t>ジムホジョイン</t>
    </rPh>
    <rPh sb="6" eb="12">
      <t>リンジコヨウケイヒ</t>
    </rPh>
    <rPh sb="13" eb="14">
      <t>エン</t>
    </rPh>
    <phoneticPr fontId="1"/>
  </si>
  <si>
    <t>金額（円）</t>
    <rPh sb="0" eb="2">
      <t>キンガク</t>
    </rPh>
    <rPh sb="3" eb="4">
      <t>エン</t>
    </rPh>
    <phoneticPr fontId="1"/>
  </si>
  <si>
    <t>職員旅費合計（円）</t>
    <rPh sb="0" eb="4">
      <t>ショクインリョヒ</t>
    </rPh>
    <rPh sb="4" eb="6">
      <t>ゴウケイ</t>
    </rPh>
    <rPh sb="7" eb="8">
      <t>エン</t>
    </rPh>
    <phoneticPr fontId="1"/>
  </si>
  <si>
    <t>合計金額（円）</t>
    <rPh sb="0" eb="4">
      <t>ゴウケイキンガク</t>
    </rPh>
    <rPh sb="5" eb="6">
      <t>エン</t>
    </rPh>
    <phoneticPr fontId="1"/>
  </si>
  <si>
    <t>診断</t>
    <rPh sb="0" eb="2">
      <t>シンダン</t>
    </rPh>
    <phoneticPr fontId="1"/>
  </si>
  <si>
    <t>支援</t>
    <rPh sb="0" eb="2">
      <t>シエン</t>
    </rPh>
    <phoneticPr fontId="1"/>
  </si>
  <si>
    <t>①セミナー</t>
    <phoneticPr fontId="1"/>
  </si>
  <si>
    <t>当該拠点では、本事業の事業活動を行うための適切な事務処理体制を有し、適正に本事業の進捗管理ができるか</t>
    <rPh sb="0" eb="4">
      <t>トウガイキョテン</t>
    </rPh>
    <rPh sb="7" eb="10">
      <t>ホンジギョウ</t>
    </rPh>
    <rPh sb="11" eb="15">
      <t>ジギョウカツドウ</t>
    </rPh>
    <rPh sb="16" eb="17">
      <t>オコナ</t>
    </rPh>
    <rPh sb="21" eb="23">
      <t>テキセツ</t>
    </rPh>
    <rPh sb="24" eb="30">
      <t>ジムショリタイセイ</t>
    </rPh>
    <rPh sb="31" eb="32">
      <t>ユウ</t>
    </rPh>
    <rPh sb="34" eb="36">
      <t>テキセイ</t>
    </rPh>
    <rPh sb="37" eb="40">
      <t>ホンジギョウ</t>
    </rPh>
    <rPh sb="41" eb="45">
      <t>シンチョクカンリ</t>
    </rPh>
    <phoneticPr fontId="1"/>
  </si>
  <si>
    <t>■ 活動体制確認</t>
    <rPh sb="2" eb="4">
      <t>カツドウ</t>
    </rPh>
    <rPh sb="4" eb="6">
      <t>タイセイ</t>
    </rPh>
    <rPh sb="6" eb="8">
      <t>カクニン</t>
    </rPh>
    <phoneticPr fontId="1"/>
  </si>
  <si>
    <t>■ 連絡会開催費</t>
    <rPh sb="2" eb="5">
      <t>レンラクカイ</t>
    </rPh>
    <rPh sb="5" eb="7">
      <t>カイサイ</t>
    </rPh>
    <rPh sb="7" eb="8">
      <t>ヒ</t>
    </rPh>
    <phoneticPr fontId="1"/>
  </si>
  <si>
    <t>■ 外部との打ち合わせ</t>
    <rPh sb="2" eb="4">
      <t>ガイブ</t>
    </rPh>
    <rPh sb="6" eb="7">
      <t>ウ</t>
    </rPh>
    <rPh sb="8" eb="9">
      <t>ア</t>
    </rPh>
    <phoneticPr fontId="1"/>
  </si>
  <si>
    <t>■ 支援先の掘り起こし</t>
    <rPh sb="2" eb="5">
      <t>シエンサキ</t>
    </rPh>
    <rPh sb="6" eb="7">
      <t>ホ</t>
    </rPh>
    <rPh sb="8" eb="9">
      <t>オ</t>
    </rPh>
    <phoneticPr fontId="1"/>
  </si>
  <si>
    <t>■その他諸経費</t>
    <rPh sb="3" eb="4">
      <t>ホカ</t>
    </rPh>
    <rPh sb="4" eb="7">
      <t>ショケイヒ</t>
    </rPh>
    <phoneticPr fontId="1"/>
  </si>
  <si>
    <r>
      <t xml:space="preserve">支出計画の根拠がわかる資料
</t>
    </r>
    <r>
      <rPr>
        <sz val="12"/>
        <color theme="1"/>
        <rFont val="ＭＳ 明朝"/>
        <family val="1"/>
        <charset val="128"/>
      </rPr>
      <t>（内規等、人件費や役員報酬、出向負担金がわかるもの等）</t>
    </r>
    <rPh sb="0" eb="2">
      <t>シシュツ</t>
    </rPh>
    <rPh sb="2" eb="4">
      <t>ケイカク</t>
    </rPh>
    <rPh sb="5" eb="7">
      <t>コンキョ</t>
    </rPh>
    <rPh sb="11" eb="13">
      <t>シリョウ</t>
    </rPh>
    <rPh sb="15" eb="17">
      <t>ナイキ</t>
    </rPh>
    <rPh sb="17" eb="18">
      <t>トウ</t>
    </rPh>
    <rPh sb="19" eb="22">
      <t>ジンケンヒ</t>
    </rPh>
    <rPh sb="23" eb="25">
      <t>ヤクイン</t>
    </rPh>
    <rPh sb="25" eb="27">
      <t>ホウシュウ</t>
    </rPh>
    <rPh sb="28" eb="30">
      <t>シュッコウ</t>
    </rPh>
    <rPh sb="30" eb="33">
      <t>フタンキン</t>
    </rPh>
    <rPh sb="39" eb="40">
      <t>ナド</t>
    </rPh>
    <phoneticPr fontId="1"/>
  </si>
  <si>
    <t>■ セミナー開催費</t>
    <rPh sb="6" eb="8">
      <t>カイサイ</t>
    </rPh>
    <rPh sb="8" eb="9">
      <t>ヒ</t>
    </rPh>
    <phoneticPr fontId="1"/>
  </si>
  <si>
    <t>セミナー開催費</t>
    <rPh sb="4" eb="7">
      <t>カイサイヒ</t>
    </rPh>
    <phoneticPr fontId="1"/>
  </si>
  <si>
    <t>⑦ 申請時において消費税等仕入控除税額が明らかでない者</t>
    <phoneticPr fontId="1"/>
  </si>
  <si>
    <t>1人あたりの
往復旅費（円/回）</t>
    <rPh sb="1" eb="2">
      <t>ヒト</t>
    </rPh>
    <rPh sb="7" eb="11">
      <t>オウフクリョヒ</t>
    </rPh>
    <rPh sb="12" eb="13">
      <t>エン</t>
    </rPh>
    <rPh sb="14" eb="15">
      <t>カイ</t>
    </rPh>
    <phoneticPr fontId="1"/>
  </si>
  <si>
    <t>②連絡会</t>
    <rPh sb="1" eb="4">
      <t>レンラクカイ</t>
    </rPh>
    <phoneticPr fontId="1"/>
  </si>
  <si>
    <t>※３ 就業規則又は個別の労働契約で定められた所定労働時間。</t>
    <rPh sb="3" eb="5">
      <t>シュウギョウ</t>
    </rPh>
    <rPh sb="5" eb="7">
      <t>キソク</t>
    </rPh>
    <rPh sb="7" eb="8">
      <t>マタ</t>
    </rPh>
    <rPh sb="9" eb="11">
      <t>コベツ</t>
    </rPh>
    <rPh sb="12" eb="14">
      <t>ロウドウ</t>
    </rPh>
    <rPh sb="14" eb="16">
      <t>ケイヤク</t>
    </rPh>
    <rPh sb="17" eb="18">
      <t>サダ</t>
    </rPh>
    <rPh sb="22" eb="24">
      <t>ショテイ</t>
    </rPh>
    <rPh sb="24" eb="26">
      <t>ロウドウ</t>
    </rPh>
    <rPh sb="26" eb="28">
      <t>ジカン</t>
    </rPh>
    <phoneticPr fontId="5"/>
  </si>
  <si>
    <r>
      <t>職員区分</t>
    </r>
    <r>
      <rPr>
        <vertAlign val="superscript"/>
        <sz val="12"/>
        <color theme="1"/>
        <rFont val="ＭＳ 明朝"/>
        <family val="1"/>
        <charset val="128"/>
      </rPr>
      <t>※1</t>
    </r>
    <rPh sb="0" eb="2">
      <t>ショクイン</t>
    </rPh>
    <rPh sb="2" eb="4">
      <t>クブン</t>
    </rPh>
    <phoneticPr fontId="1"/>
  </si>
  <si>
    <r>
      <t>日給額</t>
    </r>
    <r>
      <rPr>
        <vertAlign val="superscript"/>
        <sz val="12"/>
        <color theme="1"/>
        <rFont val="ＭＳ 明朝"/>
        <family val="1"/>
        <charset val="128"/>
      </rPr>
      <t>※2</t>
    </r>
    <rPh sb="0" eb="2">
      <t>ニッキュウ</t>
    </rPh>
    <rPh sb="2" eb="3">
      <t>ガク</t>
    </rPh>
    <phoneticPr fontId="5"/>
  </si>
  <si>
    <r>
      <t>所定
労働時間</t>
    </r>
    <r>
      <rPr>
        <vertAlign val="superscript"/>
        <sz val="12"/>
        <color theme="1"/>
        <rFont val="ＭＳ 明朝"/>
        <family val="1"/>
        <charset val="128"/>
      </rPr>
      <t>※3</t>
    </r>
    <rPh sb="0" eb="2">
      <t>ショテイ</t>
    </rPh>
    <rPh sb="3" eb="5">
      <t>ロウドウ</t>
    </rPh>
    <rPh sb="5" eb="7">
      <t>ジカン</t>
    </rPh>
    <phoneticPr fontId="5"/>
  </si>
  <si>
    <t>人件費単価</t>
    <phoneticPr fontId="5"/>
  </si>
  <si>
    <t>・拠点名：補助事業概要説明書(別添１)２の支援活動体制に記載の支援拠点をプルダウンから選択する。</t>
    <rPh sb="1" eb="4">
      <t>キョテンメイ</t>
    </rPh>
    <rPh sb="28" eb="30">
      <t>キサイ</t>
    </rPh>
    <rPh sb="31" eb="33">
      <t>シエン</t>
    </rPh>
    <phoneticPr fontId="1"/>
  </si>
  <si>
    <t>支援先の掘り起こし</t>
    <rPh sb="0" eb="2">
      <t>シエン</t>
    </rPh>
    <rPh sb="2" eb="3">
      <t>サキ</t>
    </rPh>
    <rPh sb="4" eb="5">
      <t>ホ</t>
    </rPh>
    <rPh sb="6" eb="7">
      <t>オ</t>
    </rPh>
    <phoneticPr fontId="1"/>
  </si>
  <si>
    <t>省エネに係る
中小企業等の
支援実績件数</t>
    <rPh sb="0" eb="1">
      <t>ショウ</t>
    </rPh>
    <rPh sb="4" eb="5">
      <t>カカ</t>
    </rPh>
    <rPh sb="7" eb="9">
      <t>チュウショウ</t>
    </rPh>
    <rPh sb="9" eb="11">
      <t>キギョウ</t>
    </rPh>
    <rPh sb="11" eb="12">
      <t>トウ</t>
    </rPh>
    <rPh sb="14" eb="16">
      <t>シエン</t>
    </rPh>
    <rPh sb="16" eb="18">
      <t>ジッセキ</t>
    </rPh>
    <rPh sb="18" eb="20">
      <t>ケンスウ</t>
    </rPh>
    <phoneticPr fontId="1"/>
  </si>
  <si>
    <r>
      <t xml:space="preserve">省エネに係る中小企業等の代表的な支援事例
</t>
    </r>
    <r>
      <rPr>
        <b/>
        <sz val="9"/>
        <color rgb="FFFF0000"/>
        <rFont val="ＭＳ Ｐ明朝"/>
        <family val="1"/>
        <charset val="128"/>
      </rPr>
      <t>※３事例必須</t>
    </r>
    <rPh sb="0" eb="1">
      <t>ショウ</t>
    </rPh>
    <rPh sb="4" eb="5">
      <t>カカ</t>
    </rPh>
    <rPh sb="6" eb="8">
      <t>チュウショウ</t>
    </rPh>
    <rPh sb="8" eb="10">
      <t>キギョウ</t>
    </rPh>
    <rPh sb="10" eb="11">
      <t>トウ</t>
    </rPh>
    <rPh sb="12" eb="14">
      <t>ダイヒョウ</t>
    </rPh>
    <rPh sb="14" eb="15">
      <t>テキ</t>
    </rPh>
    <rPh sb="16" eb="18">
      <t>シエン</t>
    </rPh>
    <rPh sb="18" eb="20">
      <t>ジレイ</t>
    </rPh>
    <rPh sb="23" eb="25">
      <t>ジレイ</t>
    </rPh>
    <rPh sb="25" eb="27">
      <t>ヒッス</t>
    </rPh>
    <phoneticPr fontId="1"/>
  </si>
  <si>
    <t>連絡会開催費</t>
    <rPh sb="0" eb="3">
      <t>レンラクカイ</t>
    </rPh>
    <rPh sb="3" eb="5">
      <t>カイサイ</t>
    </rPh>
    <phoneticPr fontId="1"/>
  </si>
  <si>
    <t>外部との打ち合わせ</t>
    <rPh sb="0" eb="2">
      <t>ガイブ</t>
    </rPh>
    <rPh sb="4" eb="5">
      <t>ウ</t>
    </rPh>
    <rPh sb="6" eb="7">
      <t>ア</t>
    </rPh>
    <phoneticPr fontId="1"/>
  </si>
  <si>
    <t>（注）事業開始後に新たに雇用する者の場合、既に合意している条件に基づく健保等級等で申請すること（原則、交付決定後に変更はできない）。</t>
    <rPh sb="1" eb="2">
      <t>チュウ</t>
    </rPh>
    <rPh sb="3" eb="8">
      <t>ジギョウカイシゴ</t>
    </rPh>
    <rPh sb="9" eb="10">
      <t>アラ</t>
    </rPh>
    <rPh sb="12" eb="14">
      <t>コヨウ</t>
    </rPh>
    <rPh sb="16" eb="17">
      <t>モノ</t>
    </rPh>
    <rPh sb="18" eb="20">
      <t>バアイ</t>
    </rPh>
    <rPh sb="21" eb="22">
      <t>スデ</t>
    </rPh>
    <rPh sb="23" eb="25">
      <t>ゴウイ</t>
    </rPh>
    <rPh sb="29" eb="31">
      <t>ジョウケン</t>
    </rPh>
    <rPh sb="32" eb="33">
      <t>モト</t>
    </rPh>
    <rPh sb="35" eb="37">
      <t>ケンポ</t>
    </rPh>
    <rPh sb="37" eb="39">
      <t>トウキュウ</t>
    </rPh>
    <rPh sb="39" eb="40">
      <t>トウ</t>
    </rPh>
    <rPh sb="41" eb="43">
      <t>シンセイ</t>
    </rPh>
    <rPh sb="48" eb="50">
      <t>ゲンソク</t>
    </rPh>
    <rPh sb="51" eb="53">
      <t>コウフ</t>
    </rPh>
    <rPh sb="53" eb="55">
      <t>ケッテイ</t>
    </rPh>
    <rPh sb="55" eb="56">
      <t>ゴ</t>
    </rPh>
    <rPh sb="57" eb="59">
      <t>ヘンコウ</t>
    </rPh>
    <phoneticPr fontId="5"/>
  </si>
  <si>
    <t>　　 職員区分が職員の場合、日給額を所定労働時間で除した単価（１円未満切捨て）または時給額を適用。</t>
    <rPh sb="3" eb="7">
      <t>ショクインクブン</t>
    </rPh>
    <rPh sb="8" eb="10">
      <t>ショクイン</t>
    </rPh>
    <rPh sb="11" eb="13">
      <t>バアイ</t>
    </rPh>
    <rPh sb="14" eb="17">
      <t>ニッキュウガク</t>
    </rPh>
    <rPh sb="18" eb="20">
      <t>ショテイ</t>
    </rPh>
    <rPh sb="20" eb="24">
      <t>ロウドウジカン</t>
    </rPh>
    <rPh sb="25" eb="26">
      <t>ジョ</t>
    </rPh>
    <rPh sb="28" eb="30">
      <t>タンカ</t>
    </rPh>
    <rPh sb="32" eb="33">
      <t>エン</t>
    </rPh>
    <rPh sb="33" eb="35">
      <t>ミマン</t>
    </rPh>
    <rPh sb="35" eb="37">
      <t>キリス</t>
    </rPh>
    <rPh sb="42" eb="45">
      <t>ジキュウガク</t>
    </rPh>
    <rPh sb="46" eb="48">
      <t>テキヨウ</t>
    </rPh>
    <phoneticPr fontId="5"/>
  </si>
  <si>
    <t>　　 １日あたりの通勤手当（雇用契約書から算定）を所定労働時間で除して得た額を時間単価に加算する。</t>
    <rPh sb="4" eb="5">
      <t>ニチ</t>
    </rPh>
    <rPh sb="9" eb="11">
      <t>ツウキン</t>
    </rPh>
    <rPh sb="11" eb="13">
      <t>テアテ</t>
    </rPh>
    <rPh sb="14" eb="16">
      <t>コヨウ</t>
    </rPh>
    <rPh sb="16" eb="19">
      <t>ケイヤクショ</t>
    </rPh>
    <rPh sb="21" eb="23">
      <t>サンテイ</t>
    </rPh>
    <rPh sb="25" eb="27">
      <t>ショテイ</t>
    </rPh>
    <rPh sb="27" eb="29">
      <t>ロウドウ</t>
    </rPh>
    <rPh sb="29" eb="31">
      <t>ジカン</t>
    </rPh>
    <rPh sb="32" eb="33">
      <t>ジョ</t>
    </rPh>
    <rPh sb="35" eb="36">
      <t>エ</t>
    </rPh>
    <rPh sb="37" eb="38">
      <t>ガク</t>
    </rPh>
    <rPh sb="39" eb="41">
      <t>ジカン</t>
    </rPh>
    <rPh sb="41" eb="43">
      <t>タンカ</t>
    </rPh>
    <rPh sb="44" eb="46">
      <t>カサン</t>
    </rPh>
    <phoneticPr fontId="5"/>
  </si>
  <si>
    <t>※２ 時給から日給額を算出する場合には、時給額に所定労働時間を乗じた額に、１日あたりの通勤手当を加算して算出すること。</t>
    <rPh sb="3" eb="5">
      <t>ジキュウ</t>
    </rPh>
    <rPh sb="7" eb="9">
      <t>ニッキュウ</t>
    </rPh>
    <rPh sb="9" eb="10">
      <t>ガク</t>
    </rPh>
    <rPh sb="11" eb="13">
      <t>サンシュツ</t>
    </rPh>
    <rPh sb="15" eb="17">
      <t>バアイ</t>
    </rPh>
    <rPh sb="20" eb="22">
      <t>ジキュウ</t>
    </rPh>
    <rPh sb="22" eb="23">
      <t>ガク</t>
    </rPh>
    <rPh sb="24" eb="26">
      <t>ショテイ</t>
    </rPh>
    <rPh sb="26" eb="28">
      <t>ロウドウ</t>
    </rPh>
    <rPh sb="28" eb="30">
      <t>ジカン</t>
    </rPh>
    <rPh sb="31" eb="32">
      <t>ジョウ</t>
    </rPh>
    <rPh sb="34" eb="35">
      <t>ガク</t>
    </rPh>
    <rPh sb="48" eb="50">
      <t>カサン</t>
    </rPh>
    <rPh sb="52" eb="54">
      <t>サンシュツ</t>
    </rPh>
    <phoneticPr fontId="5"/>
  </si>
  <si>
    <t>過去３年間の中小企業等に対する省エネに係る支援実績の件数を記載すること。</t>
    <rPh sb="0" eb="2">
      <t>カコ</t>
    </rPh>
    <rPh sb="3" eb="5">
      <t>ネンカン</t>
    </rPh>
    <rPh sb="6" eb="8">
      <t>チュウショウ</t>
    </rPh>
    <rPh sb="8" eb="10">
      <t>キギョウ</t>
    </rPh>
    <rPh sb="10" eb="11">
      <t>トウ</t>
    </rPh>
    <rPh sb="12" eb="13">
      <t>タイ</t>
    </rPh>
    <rPh sb="15" eb="16">
      <t>ショウ</t>
    </rPh>
    <rPh sb="19" eb="20">
      <t>カカ</t>
    </rPh>
    <rPh sb="21" eb="23">
      <t>シエン</t>
    </rPh>
    <rPh sb="23" eb="25">
      <t>ジッセキ</t>
    </rPh>
    <rPh sb="26" eb="28">
      <t>ケンスウ</t>
    </rPh>
    <rPh sb="29" eb="31">
      <t>キサイ</t>
    </rPh>
    <phoneticPr fontId="1"/>
  </si>
  <si>
    <r>
      <t xml:space="preserve">支援者数および
活動額の
計画と実績
</t>
    </r>
    <r>
      <rPr>
        <sz val="9"/>
        <color theme="1"/>
        <rFont val="ＭＳ Ｐ明朝"/>
        <family val="1"/>
        <charset val="128"/>
      </rPr>
      <t>※継続事業者の場合、直近2年間の計画と実績も記載</t>
    </r>
    <rPh sb="2" eb="3">
      <t>シャ</t>
    </rPh>
    <rPh sb="3" eb="4">
      <t>スウ</t>
    </rPh>
    <rPh sb="8" eb="10">
      <t>カツドウ</t>
    </rPh>
    <rPh sb="10" eb="11">
      <t>ガク</t>
    </rPh>
    <rPh sb="13" eb="15">
      <t>ケイカク</t>
    </rPh>
    <rPh sb="16" eb="18">
      <t>ジッセキ</t>
    </rPh>
    <rPh sb="28" eb="30">
      <t>バアイ</t>
    </rPh>
    <rPh sb="31" eb="33">
      <t>チョッキン</t>
    </rPh>
    <rPh sb="34" eb="36">
      <t>ネンカン</t>
    </rPh>
    <rPh sb="37" eb="39">
      <t>ケイカク</t>
    </rPh>
    <rPh sb="40" eb="42">
      <t>ジッセキ</t>
    </rPh>
    <rPh sb="43" eb="45">
      <t>キサイ</t>
    </rPh>
    <phoneticPr fontId="1"/>
  </si>
  <si>
    <t>上記の計画と実績に乖離がある場合の理由と対策
※新規事業者の場合、今年度の計画を達成するための施策、根拠</t>
    <rPh sb="0" eb="2">
      <t>ジョウキ</t>
    </rPh>
    <rPh sb="3" eb="5">
      <t>ケイカク</t>
    </rPh>
    <rPh sb="6" eb="8">
      <t>ジッセキ</t>
    </rPh>
    <rPh sb="9" eb="11">
      <t>カイリ</t>
    </rPh>
    <rPh sb="14" eb="16">
      <t>バアイ</t>
    </rPh>
    <rPh sb="17" eb="19">
      <t>リユウ</t>
    </rPh>
    <rPh sb="20" eb="22">
      <t>タイサク</t>
    </rPh>
    <rPh sb="25" eb="27">
      <t>シンキ</t>
    </rPh>
    <rPh sb="27" eb="29">
      <t>ジギョウ</t>
    </rPh>
    <rPh sb="29" eb="30">
      <t>シャ</t>
    </rPh>
    <rPh sb="31" eb="33">
      <t>バアイ</t>
    </rPh>
    <rPh sb="34" eb="37">
      <t>コンネンド</t>
    </rPh>
    <rPh sb="38" eb="40">
      <t>ケイカク</t>
    </rPh>
    <rPh sb="41" eb="43">
      <t>タッセイ</t>
    </rPh>
    <rPh sb="48" eb="50">
      <t>シサク</t>
    </rPh>
    <rPh sb="51" eb="53">
      <t>コンキョ</t>
    </rPh>
    <phoneticPr fontId="1"/>
  </si>
  <si>
    <r>
      <t xml:space="preserve">実施計画の現実性
</t>
    </r>
    <r>
      <rPr>
        <sz val="9"/>
        <color theme="1"/>
        <rFont val="ＭＳ Ｐ明朝"/>
        <family val="1"/>
        <charset val="128"/>
      </rPr>
      <t>※本年度の計画を達成するための具体的な施策を記載</t>
    </r>
    <rPh sb="0" eb="4">
      <t>ジッシケイカク</t>
    </rPh>
    <rPh sb="5" eb="8">
      <t>ゲンジツセイ</t>
    </rPh>
    <rPh sb="33" eb="35">
      <t>キサイ</t>
    </rPh>
    <phoneticPr fontId="1"/>
  </si>
  <si>
    <t>専門家体制・ネットワーク</t>
    <rPh sb="0" eb="3">
      <t>センモンカ</t>
    </rPh>
    <rPh sb="3" eb="5">
      <t>タイセイ</t>
    </rPh>
    <phoneticPr fontId="1"/>
  </si>
  <si>
    <t>本事業に係る職員数</t>
    <rPh sb="0" eb="3">
      <t>ホンジギョウ</t>
    </rPh>
    <rPh sb="4" eb="5">
      <t>カカワ</t>
    </rPh>
    <rPh sb="6" eb="8">
      <t>ショクイン</t>
    </rPh>
    <rPh sb="8" eb="9">
      <t>スウ</t>
    </rPh>
    <phoneticPr fontId="1"/>
  </si>
  <si>
    <t>本事業に係る事務補助員数</t>
    <rPh sb="0" eb="3">
      <t>ホンジギョウ</t>
    </rPh>
    <rPh sb="4" eb="5">
      <t>カカワ</t>
    </rPh>
    <rPh sb="6" eb="12">
      <t>ジムホジョインスウ</t>
    </rPh>
    <phoneticPr fontId="1"/>
  </si>
  <si>
    <t>自動反映のため、記載不要</t>
    <rPh sb="0" eb="2">
      <t>ジドウ</t>
    </rPh>
    <rPh sb="2" eb="4">
      <t>ハンエイ</t>
    </rPh>
    <rPh sb="8" eb="10">
      <t>キサイ</t>
    </rPh>
    <rPh sb="10" eb="12">
      <t>フヨウ</t>
    </rPh>
    <phoneticPr fontId="1"/>
  </si>
  <si>
    <t>※本シート作成前に、以下のシートを先に記載すること。
　　◆補助事業概要説明書(別添１)１～２
　　◆人件費単価計算書（別添２－１）</t>
    <phoneticPr fontId="1"/>
  </si>
  <si>
    <r>
      <t xml:space="preserve">中小企業等に対する省エネに係る支援の事例について記載すること。
当該実績によって本事業に活用されるノウハウ等についても可能な限り詳細（対象地域、支援内容、期間、代表的な成果等）に記載すること。
</t>
    </r>
    <r>
      <rPr>
        <sz val="9"/>
        <color theme="1"/>
        <rFont val="ＭＳ Ｐ明朝"/>
        <family val="1"/>
        <charset val="128"/>
      </rPr>
      <t>例）
令和●年度　●●県　金属加工業
工場・事務所棟の照明の間引き・消灯等の省エネ取組を実施していた企業に、生産設備を中心に省エネ診断をしてほしいと相談があった。
診断の結果、高効率ボイラーへの更新、排気ファンのインバータ活用、蒸気配管と工業炉外周部の保温対策、工場・事務所棟の照明のLED化等を提案した。
提案後、中小企業の省エネ担当者が取組を実施。エネルギーコスト340万円/年の削減を達成した。
当該業種の省エネガイドラインの策定を進めており、今後の省エネ診断にも活用する予定。</t>
    </r>
    <rPh sb="18" eb="20">
      <t>ジレイ</t>
    </rPh>
    <rPh sb="24" eb="26">
      <t>キサイ</t>
    </rPh>
    <rPh sb="98" eb="99">
      <t>レイ</t>
    </rPh>
    <rPh sb="109" eb="110">
      <t>ケン</t>
    </rPh>
    <rPh sb="111" eb="116">
      <t>キンゾクカコウギョウ</t>
    </rPh>
    <rPh sb="117" eb="119">
      <t>コウジョウ</t>
    </rPh>
    <rPh sb="120" eb="124">
      <t>ジムショトウ</t>
    </rPh>
    <rPh sb="125" eb="127">
      <t>ショウメイ</t>
    </rPh>
    <rPh sb="128" eb="130">
      <t>マビ</t>
    </rPh>
    <rPh sb="132" eb="134">
      <t>ショウトウ</t>
    </rPh>
    <rPh sb="134" eb="135">
      <t>トウ</t>
    </rPh>
    <rPh sb="136" eb="137">
      <t>ショウ</t>
    </rPh>
    <rPh sb="139" eb="141">
      <t>トリクミ</t>
    </rPh>
    <rPh sb="142" eb="144">
      <t>ジッシ</t>
    </rPh>
    <rPh sb="148" eb="150">
      <t>キギョウ</t>
    </rPh>
    <rPh sb="152" eb="154">
      <t>セイサン</t>
    </rPh>
    <rPh sb="172" eb="174">
      <t>ソウダン</t>
    </rPh>
    <rPh sb="209" eb="211">
      <t>カツヨウ</t>
    </rPh>
    <rPh sb="232" eb="236">
      <t>ジムショトウ</t>
    </rPh>
    <rPh sb="252" eb="255">
      <t>テイアンゴ</t>
    </rPh>
    <rPh sb="256" eb="260">
      <t>チュウショウキギョウ</t>
    </rPh>
    <rPh sb="261" eb="262">
      <t>ショウ</t>
    </rPh>
    <rPh sb="264" eb="267">
      <t>タントウシャ</t>
    </rPh>
    <rPh sb="268" eb="270">
      <t>トリクミ</t>
    </rPh>
    <rPh sb="271" eb="273">
      <t>ジッシ</t>
    </rPh>
    <rPh sb="285" eb="287">
      <t>マンエン</t>
    </rPh>
    <rPh sb="288" eb="289">
      <t>ネン</t>
    </rPh>
    <rPh sb="290" eb="292">
      <t>サクゲン</t>
    </rPh>
    <rPh sb="293" eb="295">
      <t>タッセイ</t>
    </rPh>
    <phoneticPr fontId="1"/>
  </si>
  <si>
    <r>
      <t xml:space="preserve">補助金の請求（概算払を含む）ができる期間まで、適切な事業運営ができる根拠を具体的に記載すること。
</t>
    </r>
    <r>
      <rPr>
        <sz val="9"/>
        <color theme="1"/>
        <rFont val="ＭＳ Ｐ明朝"/>
        <family val="1"/>
        <charset val="128"/>
      </rPr>
      <t>例）
自主財源として毎年社員企業からの約●●万円の年会費収入がある。
また今期は自主事業である●●による約●●万円の売上が見込まれる。
さらに●●銀行●●支店からの●●万円借り入れについても現在相談中である。
以上により、精算払い請求ができるまでの期間に掛かる経費については、自主財源で対応可能である。</t>
    </r>
    <rPh sb="0" eb="3">
      <t>ホジョキン</t>
    </rPh>
    <rPh sb="4" eb="6">
      <t>セイキュウ</t>
    </rPh>
    <rPh sb="7" eb="10">
      <t>ガイサンバライ</t>
    </rPh>
    <rPh sb="11" eb="12">
      <t>フク</t>
    </rPh>
    <rPh sb="18" eb="20">
      <t>キカン</t>
    </rPh>
    <rPh sb="23" eb="25">
      <t>テキセツ</t>
    </rPh>
    <rPh sb="26" eb="30">
      <t>ジギョウウンエイ</t>
    </rPh>
    <rPh sb="34" eb="36">
      <t>コンキョ</t>
    </rPh>
    <rPh sb="37" eb="40">
      <t>グタイテキ</t>
    </rPh>
    <rPh sb="41" eb="43">
      <t>キサイ</t>
    </rPh>
    <rPh sb="50" eb="51">
      <t>レイ</t>
    </rPh>
    <rPh sb="87" eb="89">
      <t>コンキ</t>
    </rPh>
    <rPh sb="90" eb="94">
      <t>ジシュジギョウ</t>
    </rPh>
    <rPh sb="108" eb="110">
      <t>ウリアゲ</t>
    </rPh>
    <rPh sb="111" eb="113">
      <t>ミコ</t>
    </rPh>
    <rPh sb="123" eb="125">
      <t>ギンコウ</t>
    </rPh>
    <rPh sb="127" eb="129">
      <t>シテン</t>
    </rPh>
    <rPh sb="135" eb="136">
      <t>カ</t>
    </rPh>
    <rPh sb="137" eb="138">
      <t>イ</t>
    </rPh>
    <rPh sb="146" eb="148">
      <t>ソウダン</t>
    </rPh>
    <rPh sb="148" eb="149">
      <t>チュウ</t>
    </rPh>
    <rPh sb="155" eb="157">
      <t>イジョウ</t>
    </rPh>
    <rPh sb="161" eb="163">
      <t>セイサン</t>
    </rPh>
    <rPh sb="188" eb="192">
      <t>ジシュザイゲン</t>
    </rPh>
    <rPh sb="193" eb="197">
      <t>タイオウカノウ</t>
    </rPh>
    <phoneticPr fontId="1"/>
  </si>
  <si>
    <t>・担当者名：支援先の担当者名を記載すること。決定していないものについては、空欄で可。</t>
    <rPh sb="1" eb="5">
      <t>タントウシャメイ</t>
    </rPh>
    <rPh sb="22" eb="24">
      <t>ケッテイ</t>
    </rPh>
    <rPh sb="37" eb="39">
      <t>クウラン</t>
    </rPh>
    <rPh sb="40" eb="41">
      <t>カ</t>
    </rPh>
    <phoneticPr fontId="1"/>
  </si>
  <si>
    <t>　　　（https://www.meti.go.jp/information_2/downloadfiles/R4kenpo.pdf）</t>
    <phoneticPr fontId="5"/>
  </si>
  <si>
    <t>R4版</t>
    <rPh sb="2" eb="3">
      <t>バン</t>
    </rPh>
    <phoneticPr fontId="1"/>
  </si>
  <si>
    <t>Ｒ３年度</t>
    <phoneticPr fontId="1"/>
  </si>
  <si>
    <t>Ｒ３年度事業</t>
    <rPh sb="2" eb="4">
      <t>ネンド</t>
    </rPh>
    <rPh sb="4" eb="6">
      <t>ジギョウ</t>
    </rPh>
    <phoneticPr fontId="1"/>
  </si>
  <si>
    <t>Ｒ４年度事業</t>
    <phoneticPr fontId="1"/>
  </si>
  <si>
    <t>計画支援対象者数</t>
    <rPh sb="0" eb="2">
      <t>ケイカク</t>
    </rPh>
    <rPh sb="2" eb="7">
      <t>シエンタイショウシャ</t>
    </rPh>
    <rPh sb="7" eb="8">
      <t>スウ</t>
    </rPh>
    <phoneticPr fontId="1"/>
  </si>
  <si>
    <t>計画支援事業所数</t>
    <rPh sb="0" eb="2">
      <t>ケイカク</t>
    </rPh>
    <rPh sb="2" eb="4">
      <t>シエン</t>
    </rPh>
    <rPh sb="4" eb="7">
      <t>ジギョウショ</t>
    </rPh>
    <rPh sb="7" eb="8">
      <t>スウ</t>
    </rPh>
    <phoneticPr fontId="1"/>
  </si>
  <si>
    <t>事業所名</t>
    <rPh sb="0" eb="4">
      <t>ジギョウショメイ</t>
    </rPh>
    <phoneticPr fontId="5"/>
  </si>
  <si>
    <t>①工場プラン
（製造業300kl以上）</t>
    <phoneticPr fontId="1"/>
  </si>
  <si>
    <t>②工場プラン
（製造業300kl未満）</t>
    <phoneticPr fontId="1"/>
  </si>
  <si>
    <t>③ビル・店舗プラン
（製造業以外）</t>
    <phoneticPr fontId="1"/>
  </si>
  <si>
    <t>④カスタムプラン</t>
    <phoneticPr fontId="1"/>
  </si>
  <si>
    <t>1名診断</t>
    <rPh sb="1" eb="2">
      <t>メイ</t>
    </rPh>
    <rPh sb="2" eb="4">
      <t>シンダン</t>
    </rPh>
    <phoneticPr fontId="1"/>
  </si>
  <si>
    <t>2名診断</t>
    <rPh sb="1" eb="2">
      <t>メイ</t>
    </rPh>
    <rPh sb="2" eb="4">
      <t>シンダン</t>
    </rPh>
    <phoneticPr fontId="1"/>
  </si>
  <si>
    <t>支援対象者数</t>
    <rPh sb="0" eb="6">
      <t>シエンタイショウシャスウ</t>
    </rPh>
    <phoneticPr fontId="1"/>
  </si>
  <si>
    <t>専門家謝金
合計（円）</t>
    <rPh sb="0" eb="3">
      <t>センモンカ</t>
    </rPh>
    <rPh sb="3" eb="5">
      <t>シャキン</t>
    </rPh>
    <rPh sb="6" eb="8">
      <t>ゴウケイ</t>
    </rPh>
    <rPh sb="9" eb="10">
      <t>エン</t>
    </rPh>
    <phoneticPr fontId="1"/>
  </si>
  <si>
    <t>謝金合計（円）</t>
    <rPh sb="0" eb="2">
      <t>シャキン</t>
    </rPh>
    <rPh sb="2" eb="4">
      <t>ゴウケイ</t>
    </rPh>
    <rPh sb="5" eb="6">
      <t>エン</t>
    </rPh>
    <phoneticPr fontId="1"/>
  </si>
  <si>
    <t>専門家謝金
補助対象経費（円）</t>
    <rPh sb="0" eb="3">
      <t>センモンカ</t>
    </rPh>
    <rPh sb="3" eb="5">
      <t>シャキン</t>
    </rPh>
    <rPh sb="6" eb="12">
      <t>ホジョタイショウケイヒ</t>
    </rPh>
    <rPh sb="13" eb="14">
      <t>エン</t>
    </rPh>
    <phoneticPr fontId="1"/>
  </si>
  <si>
    <t>1者あたりの
訪問回数（回/者）</t>
    <phoneticPr fontId="1"/>
  </si>
  <si>
    <t>1者あたりの
事前打ち合わせ時間</t>
    <rPh sb="1" eb="2">
      <t>シャ</t>
    </rPh>
    <rPh sb="7" eb="9">
      <t>ジゼン</t>
    </rPh>
    <rPh sb="8" eb="9">
      <t>マエ</t>
    </rPh>
    <rPh sb="14" eb="16">
      <t>ジカン</t>
    </rPh>
    <phoneticPr fontId="1"/>
  </si>
  <si>
    <t xml:space="preserve">
令和４年度　中小企業等に対するエネルギー利用最適化推進事業費補助金
（地域プラットフォーム構築事業）交付申請書</t>
    <rPh sb="1" eb="3">
      <t>レイワ</t>
    </rPh>
    <phoneticPr fontId="1"/>
  </si>
  <si>
    <t>補助対象経費の
区分</t>
    <phoneticPr fontId="1"/>
  </si>
  <si>
    <t>1者あたりの訪問する
専門家人数</t>
    <rPh sb="1" eb="2">
      <t>シャ</t>
    </rPh>
    <rPh sb="6" eb="8">
      <t>ホウモン</t>
    </rPh>
    <rPh sb="11" eb="14">
      <t>センモンカ</t>
    </rPh>
    <rPh sb="14" eb="16">
      <t>ニンズウ</t>
    </rPh>
    <phoneticPr fontId="1"/>
  </si>
  <si>
    <t>　※備考記載例：時給額1,000円×所定労働時間8時間＋通勤手当800円＝日給額8,800円</t>
    <rPh sb="2" eb="4">
      <t>ビコウ</t>
    </rPh>
    <rPh sb="4" eb="6">
      <t>キサイ</t>
    </rPh>
    <rPh sb="6" eb="7">
      <t>レイ</t>
    </rPh>
    <rPh sb="8" eb="10">
      <t>ジキュウ</t>
    </rPh>
    <rPh sb="16" eb="17">
      <t>エン</t>
    </rPh>
    <rPh sb="18" eb="20">
      <t>ショテイ</t>
    </rPh>
    <rPh sb="20" eb="22">
      <t>ロウドウ</t>
    </rPh>
    <rPh sb="22" eb="24">
      <t>ジカン</t>
    </rPh>
    <rPh sb="25" eb="27">
      <t>ジカン</t>
    </rPh>
    <rPh sb="28" eb="32">
      <t>ツウキンテアテ</t>
    </rPh>
    <rPh sb="35" eb="36">
      <t>エン</t>
    </rPh>
    <rPh sb="37" eb="39">
      <t>ニッキュウ</t>
    </rPh>
    <rPh sb="39" eb="40">
      <t>ガク</t>
    </rPh>
    <rPh sb="45" eb="46">
      <t>エン</t>
    </rPh>
    <phoneticPr fontId="1"/>
  </si>
  <si>
    <t>※その他類する資格については
　「その他」を選択し、記載欄に入力</t>
    <rPh sb="19" eb="20">
      <t>タ</t>
    </rPh>
    <rPh sb="22" eb="24">
      <t>センタク</t>
    </rPh>
    <rPh sb="26" eb="29">
      <t>キサイラン</t>
    </rPh>
    <phoneticPr fontId="1"/>
  </si>
  <si>
    <t>※国家資格を保有していない場合は
　「経歴書参照」を選択</t>
    <phoneticPr fontId="1"/>
  </si>
  <si>
    <t>・１.補助事業の名称：（別添１）1の事業名を自動反映。</t>
    <rPh sb="3" eb="7">
      <t>ホジョジギョウ</t>
    </rPh>
    <rPh sb="8" eb="10">
      <t>メイショウ</t>
    </rPh>
    <rPh sb="12" eb="14">
      <t>ベッテン</t>
    </rPh>
    <rPh sb="18" eb="21">
      <t>ジギョウメイ</t>
    </rPh>
    <rPh sb="22" eb="24">
      <t>ジドウ</t>
    </rPh>
    <rPh sb="24" eb="26">
      <t>ハンエイ</t>
    </rPh>
    <phoneticPr fontId="1"/>
  </si>
  <si>
    <r>
      <t>・７.補助事業の完了予定日：事業期間内（</t>
    </r>
    <r>
      <rPr>
        <b/>
        <sz val="11"/>
        <color rgb="FFFF0000"/>
        <rFont val="ＭＳ 明朝"/>
        <family val="1"/>
        <charset val="128"/>
      </rPr>
      <t>令和５年１月３１日まで</t>
    </r>
    <r>
      <rPr>
        <sz val="11"/>
        <color theme="1"/>
        <rFont val="ＭＳ 明朝"/>
        <family val="1"/>
        <charset val="128"/>
      </rPr>
      <t>）に設定されているか。</t>
    </r>
    <rPh sb="3" eb="7">
      <t>ホジョジギョウ</t>
    </rPh>
    <rPh sb="8" eb="10">
      <t>カンリョウ</t>
    </rPh>
    <rPh sb="10" eb="13">
      <t>ヨテイビ</t>
    </rPh>
    <rPh sb="14" eb="16">
      <t>ジギョウ</t>
    </rPh>
    <rPh sb="20" eb="22">
      <t>レイワ</t>
    </rPh>
    <phoneticPr fontId="1"/>
  </si>
  <si>
    <t>・４.補助金交付申請額（１）～（３）：様式第1（別紙１）の各金額を自動反映。</t>
    <phoneticPr fontId="1"/>
  </si>
  <si>
    <r>
      <t>・支出計画書(別添２－２)の金額を自動反映のため入力不要。
  値を変更したい場合は支出計画書を修正すること。
　上限値は拠点あたり、</t>
    </r>
    <r>
      <rPr>
        <sz val="11"/>
        <color rgb="FFFF0000"/>
        <rFont val="ＭＳ 明朝"/>
        <family val="1"/>
        <charset val="128"/>
      </rPr>
      <t>５００万円</t>
    </r>
    <r>
      <rPr>
        <sz val="11"/>
        <color theme="1"/>
        <rFont val="ＭＳ 明朝"/>
        <family val="1"/>
        <charset val="128"/>
      </rPr>
      <t>。また、拠点に隣接する都道府県を
　支援対象地域とする場合、隣接する支援対象地域１都道府県ごとに、
　</t>
    </r>
    <r>
      <rPr>
        <sz val="11"/>
        <color rgb="FFFF0000"/>
        <rFont val="ＭＳ 明朝"/>
        <family val="1"/>
        <charset val="128"/>
      </rPr>
      <t>３００万円</t>
    </r>
    <r>
      <rPr>
        <sz val="11"/>
        <color theme="1"/>
        <rFont val="ＭＳ 明朝"/>
        <family val="1"/>
        <charset val="128"/>
      </rPr>
      <t>を上限として追加を認める。</t>
    </r>
    <rPh sb="24" eb="28">
      <t>ニュウリョクフヨウ</t>
    </rPh>
    <phoneticPr fontId="1"/>
  </si>
  <si>
    <t>※役員情報は、最新の商業登記簿謄本の情報と一致していること。</t>
    <rPh sb="3" eb="5">
      <t>ジョウホウ</t>
    </rPh>
    <phoneticPr fontId="1"/>
  </si>
  <si>
    <r>
      <t>全て（英数字も含めて）</t>
    </r>
    <r>
      <rPr>
        <b/>
        <sz val="10"/>
        <color rgb="FFFF0000"/>
        <rFont val="ＭＳ Ｐ明朝"/>
        <family val="1"/>
        <charset val="128"/>
      </rPr>
      <t>全角</t>
    </r>
    <r>
      <rPr>
        <sz val="10"/>
        <color theme="1"/>
        <rFont val="ＭＳ Ｐ明朝"/>
        <family val="1"/>
        <charset val="128"/>
      </rPr>
      <t>で入力すること。</t>
    </r>
    <rPh sb="0" eb="1">
      <t>スベ</t>
    </rPh>
    <rPh sb="3" eb="6">
      <t>エイスウジ</t>
    </rPh>
    <rPh sb="7" eb="8">
      <t>フク</t>
    </rPh>
    <rPh sb="11" eb="13">
      <t>ゼンカク</t>
    </rPh>
    <phoneticPr fontId="1"/>
  </si>
  <si>
    <r>
      <t>ジービズインフォ掲載の</t>
    </r>
    <r>
      <rPr>
        <b/>
        <sz val="10"/>
        <color rgb="FFFF0000"/>
        <rFont val="ＭＳ Ｐ明朝"/>
        <family val="1"/>
        <charset val="128"/>
      </rPr>
      <t>13桁の法人番号</t>
    </r>
    <r>
      <rPr>
        <sz val="10"/>
        <color theme="1"/>
        <rFont val="ＭＳ Ｐ明朝"/>
        <family val="1"/>
        <charset val="128"/>
      </rPr>
      <t>を入力すること。（半角英数字）</t>
    </r>
    <rPh sb="15" eb="17">
      <t>ホウジン</t>
    </rPh>
    <rPh sb="17" eb="19">
      <t>バンゴウ</t>
    </rPh>
    <rPh sb="20" eb="22">
      <t>ニュウリョク</t>
    </rPh>
    <rPh sb="27" eb="29">
      <t>ハンカク</t>
    </rPh>
    <rPh sb="29" eb="32">
      <t>エイスウジ</t>
    </rPh>
    <phoneticPr fontId="1"/>
  </si>
  <si>
    <r>
      <t>代表者名は全角で姓と名の間に</t>
    </r>
    <r>
      <rPr>
        <b/>
        <sz val="10"/>
        <color rgb="FFFF0000"/>
        <rFont val="ＭＳ Ｐ明朝"/>
        <family val="1"/>
        <charset val="128"/>
      </rPr>
      <t>全角のスペース</t>
    </r>
    <r>
      <rPr>
        <sz val="10"/>
        <color theme="1"/>
        <rFont val="ＭＳ Ｐ明朝"/>
        <family val="1"/>
        <charset val="128"/>
      </rPr>
      <t>を入れること。</t>
    </r>
    <rPh sb="0" eb="3">
      <t>ダイヒョウシャ</t>
    </rPh>
    <rPh sb="3" eb="4">
      <t>メイ</t>
    </rPh>
    <rPh sb="5" eb="7">
      <t>ゼンカク</t>
    </rPh>
    <rPh sb="8" eb="9">
      <t>セイ</t>
    </rPh>
    <rPh sb="10" eb="11">
      <t>ナ</t>
    </rPh>
    <rPh sb="12" eb="13">
      <t>カン</t>
    </rPh>
    <rPh sb="14" eb="16">
      <t>ゼンカク</t>
    </rPh>
    <rPh sb="22" eb="23">
      <t>イ</t>
    </rPh>
    <phoneticPr fontId="1"/>
  </si>
  <si>
    <r>
      <t>ハイフン</t>
    </r>
    <r>
      <rPr>
        <b/>
        <sz val="10"/>
        <color rgb="FFFF0000"/>
        <rFont val="ＭＳ Ｐ明朝"/>
        <family val="1"/>
        <charset val="128"/>
      </rPr>
      <t>有り</t>
    </r>
    <r>
      <rPr>
        <sz val="10"/>
        <rFont val="ＭＳ Ｐ明朝"/>
        <family val="1"/>
        <charset val="128"/>
      </rPr>
      <t>、半角英数字で入力すること。</t>
    </r>
    <r>
      <rPr>
        <sz val="10"/>
        <color theme="1"/>
        <rFont val="ＭＳ Ｐ明朝"/>
        <family val="1"/>
        <charset val="128"/>
      </rPr>
      <t>（123-4567）</t>
    </r>
    <rPh sb="4" eb="5">
      <t>アリ</t>
    </rPh>
    <phoneticPr fontId="1"/>
  </si>
  <si>
    <t>建物名がない場合は空白とする。</t>
    <rPh sb="0" eb="3">
      <t>タテモノメイ</t>
    </rPh>
    <rPh sb="6" eb="8">
      <t>バアイ</t>
    </rPh>
    <rPh sb="9" eb="11">
      <t>クウハク</t>
    </rPh>
    <phoneticPr fontId="1"/>
  </si>
  <si>
    <r>
      <t xml:space="preserve">
支援対象地域の自治体担当者と</t>
    </r>
    <r>
      <rPr>
        <b/>
        <sz val="10"/>
        <color rgb="FFFF0000"/>
        <rFont val="ＭＳ Ｐ明朝"/>
        <family val="1"/>
        <charset val="128"/>
      </rPr>
      <t>交付申請前にコンタクトのうえ、合意のもと</t>
    </r>
    <r>
      <rPr>
        <sz val="10"/>
        <color theme="1"/>
        <rFont val="ＭＳ Ｐ明朝"/>
        <family val="1"/>
        <charset val="128"/>
      </rPr>
      <t>に左記情報を記入すること。
※担当者 役職・氏名は任意。連絡先は必須
（連携する自治体が5団体を越える場合はSIIにご連絡ください。）
※１）地域の中小企業等からの相談窓口とは
　自治体が補助事業の「相談窓口、掘り起こし」のうち、相談窓口に関する機能の一部を担い、地域の中小企業等から
　受けた相談について、適宜補助事業者に連携する等の役割。
※２）セミナー等による普及啓発活動とは
　自治体が補助事業の「相談窓口、掘り起こし」のうち、掘り起こしに関する機能の一部を担い、地域の中小企業等を
　対象としたセミナー等を共催・後援等をすることにより、中小企業等への省エネルギーに関する普及啓発活動を
　後押しする等の役割。
※３）補助事業の紹介等の中小企業等に対する具体的な支援･アドバイスとは
　自治体が補助事業のうち、「現状把握の支援」～「Actionの支援」において、適宜当該自治体で実施する補助事業の
　紹介等を行い、中小企業等の省エネ取組PDCAの支援に直接協力する等の役割。</t>
    </r>
    <rPh sb="1" eb="3">
      <t>シエン</t>
    </rPh>
    <rPh sb="3" eb="5">
      <t>タイショウ</t>
    </rPh>
    <rPh sb="5" eb="7">
      <t>チイキ</t>
    </rPh>
    <rPh sb="8" eb="10">
      <t>ジチ</t>
    </rPh>
    <rPh sb="10" eb="11">
      <t>タイ</t>
    </rPh>
    <rPh sb="11" eb="14">
      <t>タントウシャ</t>
    </rPh>
    <rPh sb="15" eb="17">
      <t>コウフ</t>
    </rPh>
    <rPh sb="17" eb="19">
      <t>シンセイ</t>
    </rPh>
    <rPh sb="19" eb="20">
      <t>マエ</t>
    </rPh>
    <rPh sb="30" eb="32">
      <t>ゴウイ</t>
    </rPh>
    <rPh sb="36" eb="38">
      <t>サキ</t>
    </rPh>
    <rPh sb="38" eb="40">
      <t>ジョウホウ</t>
    </rPh>
    <rPh sb="41" eb="43">
      <t>キニュウ</t>
    </rPh>
    <rPh sb="50" eb="52">
      <t>タントウ</t>
    </rPh>
    <rPh sb="52" eb="53">
      <t>シャ</t>
    </rPh>
    <rPh sb="54" eb="56">
      <t>ヤクショク</t>
    </rPh>
    <rPh sb="57" eb="58">
      <t>シ</t>
    </rPh>
    <rPh sb="58" eb="59">
      <t>メイ</t>
    </rPh>
    <rPh sb="60" eb="62">
      <t>ニンイ</t>
    </rPh>
    <rPh sb="63" eb="66">
      <t>レンラクサキ</t>
    </rPh>
    <rPh sb="67" eb="69">
      <t>ヒッス</t>
    </rPh>
    <phoneticPr fontId="1"/>
  </si>
  <si>
    <t>※役員を登録する場合、定款等に役員報酬の記述があり、定款に則った報酬額を
　基に単価を算出すること。
※出向社員を登録する場合、申請団体の出向負担金に基づいて単価を算出すること。</t>
    <rPh sb="1" eb="3">
      <t>ヤクイン</t>
    </rPh>
    <rPh sb="4" eb="6">
      <t>トウロク</t>
    </rPh>
    <rPh sb="8" eb="10">
      <t>バアイ</t>
    </rPh>
    <rPh sb="11" eb="13">
      <t>テイカン</t>
    </rPh>
    <rPh sb="13" eb="14">
      <t>トウ</t>
    </rPh>
    <rPh sb="15" eb="17">
      <t>ヤクイン</t>
    </rPh>
    <rPh sb="17" eb="19">
      <t>ホウシュウ</t>
    </rPh>
    <rPh sb="20" eb="22">
      <t>キジュツ</t>
    </rPh>
    <rPh sb="26" eb="28">
      <t>テイカン</t>
    </rPh>
    <rPh sb="29" eb="30">
      <t>ノット</t>
    </rPh>
    <rPh sb="32" eb="35">
      <t>ホウシュウガク</t>
    </rPh>
    <rPh sb="38" eb="39">
      <t>モト</t>
    </rPh>
    <rPh sb="40" eb="42">
      <t>タンカ</t>
    </rPh>
    <rPh sb="43" eb="45">
      <t>サンシュツ</t>
    </rPh>
    <phoneticPr fontId="1"/>
  </si>
  <si>
    <t>※健保等級対象者は必ず、1項の欄で登録すること。</t>
    <rPh sb="1" eb="3">
      <t>ケンポ</t>
    </rPh>
    <rPh sb="3" eb="5">
      <t>トウキュウ</t>
    </rPh>
    <rPh sb="5" eb="8">
      <t>タイショウシャ</t>
    </rPh>
    <rPh sb="9" eb="10">
      <t>カナラ</t>
    </rPh>
    <rPh sb="13" eb="14">
      <t>コウ</t>
    </rPh>
    <rPh sb="15" eb="16">
      <t>ラン</t>
    </rPh>
    <rPh sb="17" eb="19">
      <t>トウロク</t>
    </rPh>
    <phoneticPr fontId="1"/>
  </si>
  <si>
    <t>消費税等は原則補助対象経費として認めない。ただし、以下①～⑦のいずれかに該当する場合のみ、「消費税込」で申請可。
※消費税込で申請する場合、事業者の属性を必ず選択すること。
　　　　 ① 消費税法における納税義務者とならない者
　　　　 ② 免税事業者
　　　　 ③ 簡易課税事業者
　　　　 ④ 国若しくは地方公共団体（特別会計を設けて事業を行う場合に限る）、消費税法別表第３に 掲げる法人
　　　　 ⑤ 国又は地方公共団体の一般会計である者
　　　　 ⑥ 課税事業者のうち課税売上割合が低い等の理由から、消費税仕入控除税額確定後の返還を 選択する者　　
　　　　 ⑦ 申請時において消費税等仕入控除税額が明らかでない者
※下記の記入例は、消費税区分「消費税を補助対象に含めない」場合を想定し、全て税抜で作成。</t>
    <phoneticPr fontId="1"/>
  </si>
  <si>
    <t>■事業運営に係る人件費：職員によるコーディネートの時間は除いた人件費を入力すること。</t>
    <rPh sb="28" eb="29">
      <t>ノゾ</t>
    </rPh>
    <rPh sb="31" eb="34">
      <t>ジンケンヒ</t>
    </rPh>
    <rPh sb="35" eb="37">
      <t>ニュウリョク</t>
    </rPh>
    <phoneticPr fontId="1"/>
  </si>
  <si>
    <r>
      <t>・所属先事業者名：個人事業主等の場合には「</t>
    </r>
    <r>
      <rPr>
        <b/>
        <sz val="14"/>
        <color rgb="FFFF0000"/>
        <rFont val="ＭＳ Ｐ明朝"/>
        <family val="1"/>
        <charset val="128"/>
      </rPr>
      <t>個人</t>
    </r>
    <r>
      <rPr>
        <sz val="14"/>
        <rFont val="ＭＳ Ｐ明朝"/>
        <family val="1"/>
        <charset val="128"/>
      </rPr>
      <t>」と記載すること。</t>
    </r>
    <rPh sb="1" eb="4">
      <t>ショゾクサキ</t>
    </rPh>
    <phoneticPr fontId="1"/>
  </si>
  <si>
    <r>
      <t>・専門区分：エネルギー系専門家の場合、専門区分を「</t>
    </r>
    <r>
      <rPr>
        <b/>
        <sz val="14"/>
        <color rgb="FFFF0000"/>
        <rFont val="ＭＳ Ｐ明朝"/>
        <family val="1"/>
        <charset val="128"/>
      </rPr>
      <t>熱</t>
    </r>
    <r>
      <rPr>
        <sz val="14"/>
        <rFont val="ＭＳ Ｐ明朝"/>
        <family val="1"/>
        <charset val="128"/>
      </rPr>
      <t>」「</t>
    </r>
    <r>
      <rPr>
        <b/>
        <sz val="14"/>
        <color rgb="FFFF0000"/>
        <rFont val="ＭＳ Ｐ明朝"/>
        <family val="1"/>
        <charset val="128"/>
      </rPr>
      <t>電気</t>
    </r>
    <r>
      <rPr>
        <sz val="14"/>
        <rFont val="ＭＳ Ｐ明朝"/>
        <family val="1"/>
        <charset val="128"/>
      </rPr>
      <t>」「</t>
    </r>
    <r>
      <rPr>
        <b/>
        <sz val="14"/>
        <color rgb="FFFF0000"/>
        <rFont val="ＭＳ Ｐ明朝"/>
        <family val="1"/>
        <charset val="128"/>
      </rPr>
      <t>熱・電気</t>
    </r>
    <r>
      <rPr>
        <sz val="14"/>
        <rFont val="ＭＳ Ｐ明朝"/>
        <family val="1"/>
        <charset val="128"/>
      </rPr>
      <t>」から選択すること。</t>
    </r>
    <rPh sb="32" eb="33">
      <t>ネツ</t>
    </rPh>
    <rPh sb="34" eb="36">
      <t>デンキ</t>
    </rPh>
    <phoneticPr fontId="1"/>
  </si>
  <si>
    <r>
      <t>　　経営系専門家の場合、専門区分は「</t>
    </r>
    <r>
      <rPr>
        <b/>
        <sz val="14"/>
        <color rgb="FFFF0000"/>
        <rFont val="ＭＳ Ｐ明朝"/>
        <family val="1"/>
        <charset val="128"/>
      </rPr>
      <t>経営</t>
    </r>
    <r>
      <rPr>
        <sz val="14"/>
        <rFont val="ＭＳ Ｐ明朝"/>
        <family val="1"/>
        <charset val="128"/>
      </rPr>
      <t>」を選択すること。</t>
    </r>
    <rPh sb="2" eb="4">
      <t>ケイエイ</t>
    </rPh>
    <rPh sb="18" eb="20">
      <t>ケイエイ</t>
    </rPh>
    <phoneticPr fontId="1"/>
  </si>
  <si>
    <t>エネルギー
国家資格</t>
    <rPh sb="6" eb="10">
      <t>コッカシカク</t>
    </rPh>
    <phoneticPr fontId="5"/>
  </si>
  <si>
    <t>経営
国家資格</t>
    <rPh sb="0" eb="2">
      <t>ケイエイ</t>
    </rPh>
    <rPh sb="3" eb="7">
      <t>コッカシカク</t>
    </rPh>
    <phoneticPr fontId="5"/>
  </si>
  <si>
    <r>
      <rPr>
        <b/>
        <sz val="11"/>
        <color rgb="FFFF0000"/>
        <rFont val="ＭＳ 明朝"/>
        <family val="1"/>
        <charset val="128"/>
      </rPr>
      <t>・支出計画書(別添２－２)を先に作成すること。</t>
    </r>
    <r>
      <rPr>
        <sz val="11"/>
        <color theme="1"/>
        <rFont val="ＭＳ 明朝"/>
        <family val="1"/>
        <charset val="128"/>
      </rPr>
      <t xml:space="preserve">
・（別紙２）の入力必須箇所は、経費の各区分（人件費、事業費）の
　各四半期ごとの金額のみ記載すること。
・経費の各区分（人件費、事業費）の合計及び年間の合計額は、
　（別紙１）の金額と整合させること。
・第１・四半期は４月～６月、第２・四半期は７月～９月、第３・
　四半期は１０月～１２月、第４・四半期は１月～３月を指す。</t>
    </r>
    <rPh sb="14" eb="15">
      <t>サキ</t>
    </rPh>
    <rPh sb="16" eb="18">
      <t>サクセイ</t>
    </rPh>
    <rPh sb="26" eb="28">
      <t>ベッシ</t>
    </rPh>
    <rPh sb="31" eb="33">
      <t>ニュウリョク</t>
    </rPh>
    <rPh sb="33" eb="35">
      <t>ヒッス</t>
    </rPh>
    <rPh sb="35" eb="37">
      <t>カショ</t>
    </rPh>
    <rPh sb="39" eb="41">
      <t>ケイヒ</t>
    </rPh>
    <rPh sb="42" eb="45">
      <t>カククブン</t>
    </rPh>
    <rPh sb="46" eb="49">
      <t>ジンケンヒ</t>
    </rPh>
    <rPh sb="50" eb="52">
      <t>ジギョウ</t>
    </rPh>
    <rPh sb="52" eb="53">
      <t>ヒ</t>
    </rPh>
    <rPh sb="57" eb="58">
      <t>カク</t>
    </rPh>
    <rPh sb="58" eb="61">
      <t>シハンキ</t>
    </rPh>
    <rPh sb="64" eb="66">
      <t>キンガク</t>
    </rPh>
    <rPh sb="68" eb="70">
      <t>キサイ</t>
    </rPh>
    <rPh sb="77" eb="79">
      <t>ケイヒ</t>
    </rPh>
    <rPh sb="80" eb="83">
      <t>カククブン</t>
    </rPh>
    <rPh sb="84" eb="87">
      <t>ジンケンヒ</t>
    </rPh>
    <rPh sb="88" eb="91">
      <t>ジギョウヒ</t>
    </rPh>
    <rPh sb="95" eb="96">
      <t>オヨ</t>
    </rPh>
    <rPh sb="97" eb="99">
      <t>ネンカン</t>
    </rPh>
    <rPh sb="100" eb="102">
      <t>ゴウケイ</t>
    </rPh>
    <rPh sb="102" eb="103">
      <t>ガク</t>
    </rPh>
    <rPh sb="108" eb="110">
      <t>ベッシ</t>
    </rPh>
    <rPh sb="113" eb="115">
      <t>キンガク</t>
    </rPh>
    <rPh sb="116" eb="118">
      <t>セイゴウ</t>
    </rPh>
    <phoneticPr fontId="1"/>
  </si>
  <si>
    <r>
      <t>本社所在地は都道府県から、原則、登記簿謄本の記載と一致する住所を</t>
    </r>
    <r>
      <rPr>
        <b/>
        <sz val="10"/>
        <color rgb="FFFF0000"/>
        <rFont val="ＭＳ Ｐ明朝"/>
        <family val="1"/>
        <charset val="128"/>
      </rPr>
      <t>全角</t>
    </r>
    <r>
      <rPr>
        <sz val="10"/>
        <color theme="1"/>
        <rFont val="ＭＳ Ｐ明朝"/>
        <family val="1"/>
        <charset val="128"/>
      </rPr>
      <t>で入力すること。</t>
    </r>
    <rPh sb="0" eb="2">
      <t>ホンシャ</t>
    </rPh>
    <rPh sb="2" eb="5">
      <t>ショザイチ</t>
    </rPh>
    <rPh sb="6" eb="10">
      <t>トドウフケン</t>
    </rPh>
    <rPh sb="13" eb="15">
      <t>ゲンソク</t>
    </rPh>
    <rPh sb="16" eb="19">
      <t>トウキボ</t>
    </rPh>
    <rPh sb="19" eb="21">
      <t>トウホン</t>
    </rPh>
    <rPh sb="22" eb="24">
      <t>キサイ</t>
    </rPh>
    <rPh sb="25" eb="27">
      <t>イッチ</t>
    </rPh>
    <rPh sb="29" eb="31">
      <t>ジュウショ</t>
    </rPh>
    <rPh sb="32" eb="34">
      <t>ゼンカク</t>
    </rPh>
    <rPh sb="35" eb="37">
      <t>ニュウリョク</t>
    </rPh>
    <phoneticPr fontId="1"/>
  </si>
  <si>
    <r>
      <t>※1 各地域（都道府県）ごとに</t>
    </r>
    <r>
      <rPr>
        <b/>
        <sz val="11"/>
        <color rgb="FFFF0000"/>
        <rFont val="ＭＳ Ｐ明朝"/>
        <family val="1"/>
        <charset val="128"/>
      </rPr>
      <t>7者以上</t>
    </r>
    <r>
      <rPr>
        <sz val="11"/>
        <color theme="1"/>
        <rFont val="ＭＳ Ｐ明朝"/>
        <family val="1"/>
        <charset val="128"/>
      </rPr>
      <t>の中小企業等を支援すること。</t>
    </r>
    <phoneticPr fontId="1"/>
  </si>
  <si>
    <r>
      <t>※2 支援を予定する中小企業等名は、具体名が挙げられる場合は企業名を記載し、特定できない場合は「</t>
    </r>
    <r>
      <rPr>
        <b/>
        <sz val="11"/>
        <color rgb="FFFF0000"/>
        <rFont val="ＭＳ Ｐ明朝"/>
        <family val="1"/>
        <charset val="128"/>
      </rPr>
      <t>個社未定</t>
    </r>
    <r>
      <rPr>
        <sz val="11"/>
        <rFont val="ＭＳ Ｐ明朝"/>
        <family val="1"/>
        <charset val="128"/>
      </rPr>
      <t>」と記載すること。</t>
    </r>
    <phoneticPr fontId="1"/>
  </si>
  <si>
    <r>
      <t xml:space="preserve">拠点名
</t>
    </r>
    <r>
      <rPr>
        <sz val="8"/>
        <color theme="1"/>
        <rFont val="ＭＳ Ｐ明朝"/>
        <family val="1"/>
        <charset val="128"/>
      </rPr>
      <t>(本部を最上部に記載)</t>
    </r>
    <rPh sb="0" eb="2">
      <t>キョテン</t>
    </rPh>
    <rPh sb="2" eb="3">
      <t>メイ</t>
    </rPh>
    <rPh sb="5" eb="7">
      <t>ホンブ</t>
    </rPh>
    <rPh sb="8" eb="11">
      <t>サイジョウブ</t>
    </rPh>
    <rPh sb="12" eb="14">
      <t>キサイ</t>
    </rPh>
    <phoneticPr fontId="1"/>
  </si>
  <si>
    <r>
      <t xml:space="preserve">郵便番号
</t>
    </r>
    <r>
      <rPr>
        <sz val="9"/>
        <color theme="1"/>
        <rFont val="ＭＳ Ｐ明朝"/>
        <family val="1"/>
        <charset val="128"/>
      </rPr>
      <t>※半角で記載</t>
    </r>
    <rPh sb="0" eb="2">
      <t>ユウビン</t>
    </rPh>
    <rPh sb="2" eb="4">
      <t>バンゴウ</t>
    </rPh>
    <rPh sb="6" eb="8">
      <t>ハンカク</t>
    </rPh>
    <rPh sb="9" eb="11">
      <t>キサイ</t>
    </rPh>
    <phoneticPr fontId="1"/>
  </si>
  <si>
    <r>
      <t xml:space="preserve">拠点住所 ※全角で記載
</t>
    </r>
    <r>
      <rPr>
        <sz val="9"/>
        <color theme="1"/>
        <rFont val="ＭＳ Ｐ明朝"/>
        <family val="1"/>
        <charset val="128"/>
      </rPr>
      <t>（省エネお助け隊の事務所以外の場合、会社名も記載）</t>
    </r>
    <rPh sb="0" eb="2">
      <t>キョテン</t>
    </rPh>
    <rPh sb="2" eb="4">
      <t>ジュウショ</t>
    </rPh>
    <rPh sb="6" eb="8">
      <t>ゼンカク</t>
    </rPh>
    <rPh sb="9" eb="11">
      <t>キサイ</t>
    </rPh>
    <rPh sb="13" eb="14">
      <t>ショウ</t>
    </rPh>
    <rPh sb="17" eb="18">
      <t>タス</t>
    </rPh>
    <rPh sb="19" eb="20">
      <t>タイ</t>
    </rPh>
    <rPh sb="21" eb="23">
      <t>ジム</t>
    </rPh>
    <rPh sb="23" eb="24">
      <t>ショ</t>
    </rPh>
    <rPh sb="24" eb="26">
      <t>イガイ</t>
    </rPh>
    <rPh sb="27" eb="29">
      <t>バアイ</t>
    </rPh>
    <rPh sb="30" eb="33">
      <t>カイシャメイ</t>
    </rPh>
    <rPh sb="34" eb="36">
      <t>キサイ</t>
    </rPh>
    <phoneticPr fontId="1"/>
  </si>
  <si>
    <r>
      <t xml:space="preserve">
</t>
    </r>
    <r>
      <rPr>
        <b/>
        <sz val="10"/>
        <color rgb="FFFF0000"/>
        <rFont val="ＭＳ Ｐ明朝"/>
        <family val="1"/>
        <charset val="128"/>
      </rPr>
      <t>本部を最上部に記載</t>
    </r>
    <r>
      <rPr>
        <sz val="10"/>
        <rFont val="ＭＳ Ｐ明朝"/>
        <family val="1"/>
        <charset val="128"/>
      </rPr>
      <t>し、支援拠点が複数存在する場合は2項目以降に全て記載すること。
拠点ごとに、</t>
    </r>
    <r>
      <rPr>
        <b/>
        <sz val="10"/>
        <color rgb="FFFF0000"/>
        <rFont val="ＭＳ Ｐ明朝"/>
        <family val="1"/>
        <charset val="128"/>
      </rPr>
      <t>省エネお助け隊の職員（事務補助員は除く）のうち代表者２名をプルダウンから選択</t>
    </r>
    <r>
      <rPr>
        <sz val="10"/>
        <rFont val="ＭＳ Ｐ明朝"/>
        <family val="1"/>
        <charset val="128"/>
      </rPr>
      <t>すること。
例）
・郵便番号：ハイフン有り、半角英数字で入力すること。（123-4567）
・拠点住所：</t>
    </r>
    <r>
      <rPr>
        <b/>
        <sz val="10"/>
        <color rgb="FFFF0000"/>
        <rFont val="ＭＳ Ｐ明朝"/>
        <family val="1"/>
        <charset val="128"/>
      </rPr>
      <t>全角</t>
    </r>
    <r>
      <rPr>
        <sz val="10"/>
        <rFont val="ＭＳ Ｐ明朝"/>
        <family val="1"/>
        <charset val="128"/>
      </rPr>
      <t>で記載し、補助事業者の事務所等以外の場合は会社名も記載すること。
・電話番号：公開可能な固定電話番号またはIP電話番号を記載すること。</t>
    </r>
    <rPh sb="1" eb="3">
      <t>ホンブ</t>
    </rPh>
    <rPh sb="8" eb="10">
      <t>キサイ</t>
    </rPh>
    <rPh sb="27" eb="29">
      <t>コウモク</t>
    </rPh>
    <rPh sb="29" eb="31">
      <t>イコウ</t>
    </rPh>
    <rPh sb="84" eb="86">
      <t>センタク</t>
    </rPh>
    <rPh sb="103" eb="107">
      <t>ユウビンバンゴウ</t>
    </rPh>
    <rPh sb="145" eb="147">
      <t>ゼンカク</t>
    </rPh>
    <rPh sb="148" eb="150">
      <t>キサイ</t>
    </rPh>
    <phoneticPr fontId="1"/>
  </si>
  <si>
    <r>
      <t>登記簿謄本の記載と一致する代表者役職を</t>
    </r>
    <r>
      <rPr>
        <b/>
        <sz val="10"/>
        <color rgb="FFFF0000"/>
        <rFont val="ＭＳ Ｐ明朝"/>
        <family val="1"/>
        <charset val="128"/>
      </rPr>
      <t>全角</t>
    </r>
    <r>
      <rPr>
        <sz val="10"/>
        <color theme="1"/>
        <rFont val="ＭＳ Ｐ明朝"/>
        <family val="1"/>
        <charset val="128"/>
      </rPr>
      <t>で入力すること。</t>
    </r>
    <rPh sb="13" eb="16">
      <t>ダイヒョウシャ</t>
    </rPh>
    <rPh sb="16" eb="18">
      <t>ヤクショク</t>
    </rPh>
    <rPh sb="19" eb="21">
      <t>ゼンカク</t>
    </rPh>
    <rPh sb="22" eb="24">
      <t>ニュウリョク</t>
    </rPh>
    <phoneticPr fontId="1"/>
  </si>
  <si>
    <t>・支援対象者：以下要件を満たしていること。</t>
    <rPh sb="3" eb="6">
      <t>タイショウシャ</t>
    </rPh>
    <phoneticPr fontId="1"/>
  </si>
  <si>
    <t>・業種：下記一覧がプルダウン形式になっているため選択すること。決定していないものについては、空欄で可。</t>
    <rPh sb="1" eb="3">
      <t>ギョウシュ</t>
    </rPh>
    <rPh sb="4" eb="6">
      <t>カキ</t>
    </rPh>
    <rPh sb="6" eb="8">
      <t>イチラン</t>
    </rPh>
    <rPh sb="14" eb="16">
      <t>ケイシキ</t>
    </rPh>
    <rPh sb="24" eb="26">
      <t>センタク</t>
    </rPh>
    <phoneticPr fontId="1"/>
  </si>
  <si>
    <t>・所在地：事業所の所在地住所を記載すること。決定していないものについては、空欄で可。</t>
    <rPh sb="1" eb="4">
      <t>ショザイチ</t>
    </rPh>
    <rPh sb="5" eb="7">
      <t>ジギョウ</t>
    </rPh>
    <rPh sb="7" eb="8">
      <t>ショ</t>
    </rPh>
    <rPh sb="9" eb="11">
      <t>ショザイ</t>
    </rPh>
    <rPh sb="11" eb="12">
      <t>チ</t>
    </rPh>
    <rPh sb="12" eb="14">
      <t>ジュウショ</t>
    </rPh>
    <rPh sb="15" eb="17">
      <t>キサイ</t>
    </rPh>
    <phoneticPr fontId="1"/>
  </si>
  <si>
    <t>・支援対象地域：事業所の所在地エリアを選択すること。</t>
    <phoneticPr fontId="1"/>
  </si>
  <si>
    <r>
      <t>・支援対象者（予定）名・事業所名・代表者名：具体名が挙げられる場合は記載し、
　特定できない場合は「</t>
    </r>
    <r>
      <rPr>
        <b/>
        <sz val="12"/>
        <color rgb="FFFF0000"/>
        <rFont val="ＭＳ Ｐ明朝"/>
        <family val="1"/>
        <charset val="128"/>
      </rPr>
      <t>個社未定</t>
    </r>
    <r>
      <rPr>
        <sz val="12"/>
        <rFont val="ＭＳ Ｐ明朝"/>
        <family val="1"/>
        <charset val="128"/>
      </rPr>
      <t>」と記載すること。</t>
    </r>
    <rPh sb="1" eb="3">
      <t>シエン</t>
    </rPh>
    <rPh sb="3" eb="6">
      <t>タイショウシャ</t>
    </rPh>
    <rPh sb="7" eb="9">
      <t>ヨテイ</t>
    </rPh>
    <rPh sb="10" eb="11">
      <t>メイ</t>
    </rPh>
    <rPh sb="12" eb="16">
      <t>ジギョウショメイ</t>
    </rPh>
    <rPh sb="17" eb="20">
      <t>ダイヒョウシャ</t>
    </rPh>
    <rPh sb="20" eb="21">
      <t>メイ</t>
    </rPh>
    <rPh sb="22" eb="24">
      <t>グタイ</t>
    </rPh>
    <rPh sb="24" eb="25">
      <t>メイ</t>
    </rPh>
    <rPh sb="26" eb="27">
      <t>ア</t>
    </rPh>
    <rPh sb="31" eb="33">
      <t>バアイ</t>
    </rPh>
    <rPh sb="34" eb="36">
      <t>キサイ</t>
    </rPh>
    <rPh sb="38" eb="40">
      <t>トクテイ</t>
    </rPh>
    <rPh sb="44" eb="46">
      <t>バアイ</t>
    </rPh>
    <rPh sb="48" eb="50">
      <t>コシャ</t>
    </rPh>
    <rPh sb="50" eb="52">
      <t>ミテイ</t>
    </rPh>
    <rPh sb="54" eb="56">
      <t>キサイ</t>
    </rPh>
    <phoneticPr fontId="1"/>
  </si>
  <si>
    <t>支援対象者の掘り起こし方法や、
掘り起こしに活用できる外部団体（金融機関、
その他中小企業支援機関等）とのネットワーク</t>
    <rPh sb="11" eb="13">
      <t>ホウホウ</t>
    </rPh>
    <rPh sb="16" eb="17">
      <t>ホ</t>
    </rPh>
    <rPh sb="18" eb="19">
      <t>オ</t>
    </rPh>
    <rPh sb="27" eb="29">
      <t>ガイブ</t>
    </rPh>
    <phoneticPr fontId="1"/>
  </si>
  <si>
    <t>３-２．支援計画</t>
    <rPh sb="4" eb="6">
      <t>シエン</t>
    </rPh>
    <rPh sb="6" eb="8">
      <t>ケイカク</t>
    </rPh>
    <phoneticPr fontId="1"/>
  </si>
  <si>
    <t>その他の資格等保有者および経歴書対応者</t>
    <phoneticPr fontId="1"/>
  </si>
  <si>
    <t>1者あたりの
診断・支援時間</t>
    <rPh sb="1" eb="2">
      <t>シャ</t>
    </rPh>
    <rPh sb="7" eb="9">
      <t>シンダン</t>
    </rPh>
    <rPh sb="10" eb="12">
      <t>シエン</t>
    </rPh>
    <rPh sb="12" eb="14">
      <t>ジカン</t>
    </rPh>
    <rPh sb="13" eb="14">
      <t>ジゼン</t>
    </rPh>
    <phoneticPr fontId="1"/>
  </si>
  <si>
    <t>◎：支援の実施について、同意が取れている</t>
    <phoneticPr fontId="1"/>
  </si>
  <si>
    <t>○：本事業の説明を行い、今後実施の意向を確認する</t>
    <phoneticPr fontId="1"/>
  </si>
  <si>
    <t>△：本事業について、今後説明する予定</t>
    <phoneticPr fontId="1"/>
  </si>
  <si>
    <t>支援実施の
可能性
選択項目</t>
    <rPh sb="0" eb="2">
      <t>シエン</t>
    </rPh>
    <rPh sb="2" eb="4">
      <t>ジッシ</t>
    </rPh>
    <rPh sb="6" eb="9">
      <t>カノウセイ</t>
    </rPh>
    <rPh sb="10" eb="12">
      <t>センタク</t>
    </rPh>
    <rPh sb="12" eb="14">
      <t>コウモク</t>
    </rPh>
    <phoneticPr fontId="5"/>
  </si>
  <si>
    <t>・支援実施の可能性：該当する項目をプルダウンから選択すること。</t>
    <rPh sb="1" eb="5">
      <t>シエンジッシ</t>
    </rPh>
    <rPh sb="6" eb="9">
      <t>カノウセイ</t>
    </rPh>
    <rPh sb="10" eb="12">
      <t>ガイトウ</t>
    </rPh>
    <rPh sb="14" eb="16">
      <t>コウモク</t>
    </rPh>
    <rPh sb="24" eb="26">
      <t>センタク</t>
    </rPh>
    <phoneticPr fontId="1"/>
  </si>
  <si>
    <r>
      <t xml:space="preserve">
■職員のコーディネートに係る人件費、旅費</t>
    </r>
    <r>
      <rPr>
        <sz val="14"/>
        <rFont val="ＭＳ Ｐ明朝"/>
        <family val="1"/>
        <charset val="128"/>
      </rPr>
      <t>（内部専門家ではなく、職員として支援活動に携わる人件費、旅費）</t>
    </r>
    <rPh sb="2" eb="4">
      <t>ショクイン</t>
    </rPh>
    <rPh sb="13" eb="14">
      <t>カカワ</t>
    </rPh>
    <rPh sb="15" eb="18">
      <t>ジンケンヒ</t>
    </rPh>
    <rPh sb="19" eb="21">
      <t>リョヒ</t>
    </rPh>
    <rPh sb="22" eb="27">
      <t>ナイブセンモンカ</t>
    </rPh>
    <rPh sb="32" eb="34">
      <t>ショクイン</t>
    </rPh>
    <rPh sb="37" eb="41">
      <t>シエンカツドウ</t>
    </rPh>
    <rPh sb="42" eb="43">
      <t>タズサ</t>
    </rPh>
    <rPh sb="45" eb="48">
      <t>ジンケンヒ</t>
    </rPh>
    <rPh sb="49" eb="51">
      <t>リョヒ</t>
    </rPh>
    <phoneticPr fontId="1"/>
  </si>
  <si>
    <r>
      <t>■事業運営に係る人件費</t>
    </r>
    <r>
      <rPr>
        <sz val="16"/>
        <rFont val="ＭＳ Ｐ明朝"/>
        <family val="1"/>
        <charset val="128"/>
      </rPr>
      <t>（職員によるコーディネートの時間は除く）</t>
    </r>
    <rPh sb="1" eb="5">
      <t>ジギョウウンエイ</t>
    </rPh>
    <rPh sb="6" eb="7">
      <t>カカワ</t>
    </rPh>
    <rPh sb="8" eb="11">
      <t>ジンケンヒ</t>
    </rPh>
    <rPh sb="12" eb="14">
      <t>ショクイン</t>
    </rPh>
    <rPh sb="25" eb="27">
      <t>ジカン</t>
    </rPh>
    <rPh sb="28" eb="29">
      <t>ノゾ</t>
    </rPh>
    <phoneticPr fontId="1"/>
  </si>
  <si>
    <t>■職員のコーディネートに係る人件費、旅費：職員の人件費・旅費のうち、支援のコーディネート業務に係る費用を入力すること。</t>
    <rPh sb="28" eb="30">
      <t>リョヒ</t>
    </rPh>
    <rPh sb="44" eb="46">
      <t>ギョウム</t>
    </rPh>
    <phoneticPr fontId="1"/>
  </si>
  <si>
    <r>
      <t xml:space="preserve">支援対象者の掘り起こし方法や、掘り起こし先として注力する業種やターゲット属性について記載すること。
また、掘り起こし等に活用する外部団体（金融機関、その他中小企業支援機関等）とのネットワークについて具体的に記載すること。その際には、外部団体等との打ち合わせ先ごとに下記項目を記載すること。
・打ち合わせ先
・目的・概要
</t>
    </r>
    <r>
      <rPr>
        <sz val="9"/>
        <color theme="1"/>
        <rFont val="ＭＳ Ｐ明朝"/>
        <family val="1"/>
        <charset val="128"/>
      </rPr>
      <t>例）
・掘り起こし方法：●●のネットワークを重点に掘り起こし活動を実施する。具体的には、●●業の●●という支援要望や、●●のようなターゲットに対して、●●というような施策を行うことで掘り起こしに繋げていく。
・外部団体とのネットワーク：●●県よろず支援拠点の担当者
・目的・概要：職員の●● ●●は、●●県のよろず支援拠点の元職員であり、よろず支援拠点に省エネ相談があった中小企業を紹介してもらうことで協力体制を構築するため。</t>
    </r>
    <rPh sb="0" eb="5">
      <t>シエンタイショウシャ</t>
    </rPh>
    <rPh sb="6" eb="7">
      <t>ホ</t>
    </rPh>
    <rPh sb="8" eb="9">
      <t>オ</t>
    </rPh>
    <rPh sb="11" eb="13">
      <t>ホウホウ</t>
    </rPh>
    <rPh sb="42" eb="44">
      <t>キサイ</t>
    </rPh>
    <rPh sb="112" eb="113">
      <t>サイ</t>
    </rPh>
    <rPh sb="166" eb="167">
      <t>ホ</t>
    </rPh>
    <rPh sb="168" eb="169">
      <t>オ</t>
    </rPh>
    <rPh sb="171" eb="173">
      <t>ホウホウ</t>
    </rPh>
    <rPh sb="267" eb="269">
      <t>ガイブ</t>
    </rPh>
    <rPh sb="269" eb="271">
      <t>ダンタイ</t>
    </rPh>
    <phoneticPr fontId="1"/>
  </si>
  <si>
    <r>
      <t xml:space="preserve">専門家との連携・協力体制や専門家のネットワークの内容、専門家の活動計画について記載すること。内部専門家と外部専門家が両方いる場合は、その役割分担についても記載すること。
また、専門家との連携に際して開催予定の連絡会ごとに下記項目を記載すること。
・PF連絡会の開催地域・回数
・目的・概要
・参加予定人数
・開催会場
※WEBでの実施の場合は、具体的にどのような形式で実施予定か詳細を記載すること
</t>
    </r>
    <r>
      <rPr>
        <sz val="9"/>
        <color theme="1"/>
        <rFont val="ＭＳ Ｐ明朝"/>
        <family val="1"/>
        <charset val="128"/>
      </rPr>
      <t>例）
内部専門家の●●氏は関東地域の技術士会に所属しているため、省エネに関する専門家とのネットワークが強固。熱・電気どちらの専門家も支援計画に応じて拡充可能。
R４年度は熱系専門家●名、電気系専門家●名でスタートし、各専門家の得意な業種にあわせてアサイン予定。外部専門家は大手●●会社等のOBが多く、支援日程は支援対象者にあわせて柔軟に対応可能。
●●業を得意とする内部専門家が多数在籍していることから、●●業は内部専門家の稼働をメインとし、その他業種は外部専門家を中心に活用予定。
・PF連絡会予定：●●県にて●回実施予定
・目的・概要：●●について共有することで、●●という活動を円滑に進めるため
・参加予定人数：●人
・開催会場：●●本部会議室</t>
    </r>
    <rPh sb="0" eb="3">
      <t>センモンカ</t>
    </rPh>
    <rPh sb="5" eb="7">
      <t>レンケイ</t>
    </rPh>
    <rPh sb="8" eb="10">
      <t>キョウリョク</t>
    </rPh>
    <rPh sb="13" eb="16">
      <t>センモンカ</t>
    </rPh>
    <rPh sb="27" eb="30">
      <t>センモンカ</t>
    </rPh>
    <rPh sb="39" eb="41">
      <t>キサイ</t>
    </rPh>
    <rPh sb="312" eb="313">
      <t>レイ</t>
    </rPh>
    <rPh sb="315" eb="320">
      <t>ナイブセンモンカ</t>
    </rPh>
    <rPh sb="323" eb="324">
      <t>シ</t>
    </rPh>
    <rPh sb="348" eb="349">
      <t>カン</t>
    </rPh>
    <rPh sb="447" eb="450">
      <t>レンラクカイ</t>
    </rPh>
    <rPh sb="450" eb="452">
      <t>ヨテイ</t>
    </rPh>
    <rPh sb="455" eb="456">
      <t>ケン</t>
    </rPh>
    <rPh sb="459" eb="460">
      <t>カイ</t>
    </rPh>
    <rPh sb="460" eb="462">
      <t>ジッシ</t>
    </rPh>
    <rPh sb="462" eb="464">
      <t>ヨテイ</t>
    </rPh>
    <rPh sb="466" eb="468">
      <t>モクテキ</t>
    </rPh>
    <rPh sb="469" eb="471">
      <t>ガイヨウ</t>
    </rPh>
    <rPh sb="478" eb="480">
      <t>キョウユウ</t>
    </rPh>
    <rPh sb="491" eb="493">
      <t>カツドウ</t>
    </rPh>
    <rPh sb="494" eb="496">
      <t>エンカツ</t>
    </rPh>
    <rPh sb="497" eb="498">
      <t>スス</t>
    </rPh>
    <rPh sb="504" eb="510">
      <t>サンカヨテイニンズウ</t>
    </rPh>
    <rPh sb="512" eb="513">
      <t>ニン</t>
    </rPh>
    <rPh sb="515" eb="519">
      <t>カイサイカイジョウ</t>
    </rPh>
    <rPh sb="522" eb="524">
      <t>ホンブ</t>
    </rPh>
    <rPh sb="524" eb="527">
      <t>カイギシツオオテギョウトクイナイブセンモンカタスウザイセキギョウナイブセンモンカカドウホカギョウシュガイブセンモンカチュウシンカツヨウヨテイ</t>
    </rPh>
    <phoneticPr fontId="1"/>
  </si>
  <si>
    <r>
      <t xml:space="preserve">セミナー開催、チラシ・パンフレット制作、広報紙掲載等の計画を記載し、その取り組みの費用対効果を交え、必要な理由を具体的に説明すること。
また、開催予定のセミナーや、その他の広報施策ごとに下記項目を記載すること。
・セミナーの開催地域・回数・開催会場等
・目的・概要
・集客方法および集客予定数、支援成約目標
・その他広報施策の具体的な手法
※WEBでの実施の場合は、具体的にどのような形式で実施予定か詳細を記載すること
</t>
    </r>
    <r>
      <rPr>
        <sz val="9"/>
        <color theme="1"/>
        <rFont val="ＭＳ Ｐ明朝"/>
        <family val="1"/>
        <charset val="128"/>
      </rPr>
      <t>例）
R４年度は計●回の開催で●●者の新規申し込みを見込む。なお、Ｒ3年度の実績では、開催費 約●●万円/回で、新規の支援申し込みが●●者あった。
また、PF事業のチラシ（約●万円）を作成し、●県の金融機関にチラシを設置予定。1都道府県あたり●件の問い合わせを見込む。
・セミナー開催予定：●●県・●●県で各1回ずつ省エネセミナー開催予定
・目的・概要：掘り起こしターゲットとして注力する●●に対して●●するため
・集客方法：●●や●●を活用する
・集客予定数：●●名
・支援成約目標：●●者
・その他広報施策：●月上旬頃を目途に、●●を活用して●●を見込んだ広報を行う</t>
    </r>
    <rPh sb="4" eb="6">
      <t>カイサイ</t>
    </rPh>
    <rPh sb="17" eb="19">
      <t>セイサク</t>
    </rPh>
    <rPh sb="20" eb="23">
      <t>コウホウシ</t>
    </rPh>
    <rPh sb="23" eb="25">
      <t>ケイサイ</t>
    </rPh>
    <rPh sb="25" eb="26">
      <t>トウ</t>
    </rPh>
    <rPh sb="27" eb="29">
      <t>ケイカク</t>
    </rPh>
    <rPh sb="30" eb="32">
      <t>キサイ</t>
    </rPh>
    <rPh sb="36" eb="37">
      <t>ト</t>
    </rPh>
    <rPh sb="38" eb="39">
      <t>ク</t>
    </rPh>
    <rPh sb="47" eb="48">
      <t>マジ</t>
    </rPh>
    <rPh sb="50" eb="52">
      <t>ヒツヨウ</t>
    </rPh>
    <rPh sb="53" eb="55">
      <t>リユウ</t>
    </rPh>
    <rPh sb="56" eb="59">
      <t>グタイテキ</t>
    </rPh>
    <rPh sb="60" eb="62">
      <t>セツメイ</t>
    </rPh>
    <rPh sb="212" eb="213">
      <t>レイ</t>
    </rPh>
    <rPh sb="353" eb="357">
      <t>カイサイヨテイ</t>
    </rPh>
    <rPh sb="384" eb="386">
      <t>モクテキ</t>
    </rPh>
    <rPh sb="387" eb="389">
      <t>ガイヨウ</t>
    </rPh>
    <rPh sb="390" eb="391">
      <t>ホ</t>
    </rPh>
    <rPh sb="392" eb="393">
      <t>オ</t>
    </rPh>
    <rPh sb="403" eb="405">
      <t>チュウリョク</t>
    </rPh>
    <rPh sb="410" eb="411">
      <t>タイ</t>
    </rPh>
    <rPh sb="421" eb="425">
      <t>シュウキャクホウホウ</t>
    </rPh>
    <rPh sb="432" eb="434">
      <t>カツヨウ</t>
    </rPh>
    <rPh sb="438" eb="443">
      <t>シュウキャクヨテイスウ</t>
    </rPh>
    <rPh sb="446" eb="447">
      <t>メイ</t>
    </rPh>
    <rPh sb="449" eb="453">
      <t>シエンセイヤク</t>
    </rPh>
    <rPh sb="453" eb="455">
      <t>モクヒョウ</t>
    </rPh>
    <rPh sb="458" eb="459">
      <t>シャ</t>
    </rPh>
    <rPh sb="463" eb="466">
      <t>タコウホウ</t>
    </rPh>
    <rPh sb="466" eb="468">
      <t>シサク</t>
    </rPh>
    <rPh sb="470" eb="471">
      <t>ガツ</t>
    </rPh>
    <rPh sb="471" eb="474">
      <t>ジョウジュンゴロ</t>
    </rPh>
    <rPh sb="475" eb="477">
      <t>メド</t>
    </rPh>
    <rPh sb="482" eb="484">
      <t>カツヨウ</t>
    </rPh>
    <phoneticPr fontId="1"/>
  </si>
  <si>
    <r>
      <rPr>
        <b/>
        <sz val="10"/>
        <color rgb="FFFF0000"/>
        <rFont val="ＭＳ Ｐ明朝"/>
        <family val="1"/>
        <charset val="128"/>
      </rPr>
      <t>前々期・前期</t>
    </r>
    <r>
      <rPr>
        <sz val="10"/>
        <color theme="1"/>
        <rFont val="ＭＳ Ｐ明朝"/>
        <family val="1"/>
        <charset val="128"/>
      </rPr>
      <t>の決算書内容に基づき、「純資産」「営業利益」「純利益」を入力すること。</t>
    </r>
    <rPh sb="0" eb="2">
      <t>ゼンゼン</t>
    </rPh>
    <rPh sb="2" eb="3">
      <t>キ</t>
    </rPh>
    <rPh sb="4" eb="6">
      <t>ゼンキ</t>
    </rPh>
    <rPh sb="7" eb="10">
      <t>ケッサンショ</t>
    </rPh>
    <rPh sb="10" eb="12">
      <t>ナイヨウ</t>
    </rPh>
    <rPh sb="13" eb="14">
      <t>モト</t>
    </rPh>
    <rPh sb="18" eb="21">
      <t>ジュンシサン</t>
    </rPh>
    <rPh sb="23" eb="27">
      <t>エイギョウリエキ</t>
    </rPh>
    <rPh sb="29" eb="32">
      <t>ジュンリエキ</t>
    </rPh>
    <rPh sb="34" eb="36">
      <t>ニュウリョク</t>
    </rPh>
    <phoneticPr fontId="1"/>
  </si>
  <si>
    <r>
      <rPr>
        <sz val="10"/>
        <color rgb="FFFF0000"/>
        <rFont val="ＭＳ Ｐ明朝"/>
        <family val="1"/>
        <charset val="128"/>
      </rPr>
      <t>（継続事業者のみ）</t>
    </r>
    <r>
      <rPr>
        <sz val="10"/>
        <color theme="1"/>
        <rFont val="ＭＳ Ｐ明朝"/>
        <family val="1"/>
        <charset val="128"/>
      </rPr>
      <t xml:space="preserve">
Ｒ２年度事業の交付決定時における「計画支援者数」「計画額」、および実績報告時の「実績支援者数」「実績額」をそれぞれ記載すること。 </t>
    </r>
    <r>
      <rPr>
        <sz val="9"/>
        <color theme="1"/>
        <rFont val="ＭＳ Ｐ明朝"/>
        <family val="1"/>
        <charset val="128"/>
      </rPr>
      <t>※達成率は自動計算のため、記載不要</t>
    </r>
    <rPh sb="1" eb="6">
      <t>ケイゾクジギョウシャ</t>
    </rPh>
    <rPh sb="12" eb="14">
      <t>ネンド</t>
    </rPh>
    <rPh sb="14" eb="16">
      <t>ジギョウ</t>
    </rPh>
    <rPh sb="17" eb="19">
      <t>コウフ</t>
    </rPh>
    <rPh sb="19" eb="22">
      <t>ケッテイジ</t>
    </rPh>
    <rPh sb="27" eb="29">
      <t>ケイカク</t>
    </rPh>
    <rPh sb="29" eb="32">
      <t>シエンシャ</t>
    </rPh>
    <rPh sb="32" eb="33">
      <t>スウ</t>
    </rPh>
    <rPh sb="35" eb="37">
      <t>ケイカク</t>
    </rPh>
    <rPh sb="37" eb="38">
      <t>ガク</t>
    </rPh>
    <rPh sb="43" eb="47">
      <t>ジッセキホウコク</t>
    </rPh>
    <rPh sb="47" eb="48">
      <t>ジ</t>
    </rPh>
    <rPh sb="58" eb="61">
      <t>ジッセキガク</t>
    </rPh>
    <rPh sb="67" eb="69">
      <t>キサイ</t>
    </rPh>
    <rPh sb="76" eb="79">
      <t>タッセイリツ</t>
    </rPh>
    <rPh sb="80" eb="84">
      <t>ジドウケイサン</t>
    </rPh>
    <phoneticPr fontId="1"/>
  </si>
  <si>
    <r>
      <rPr>
        <sz val="10"/>
        <color rgb="FFFF0000"/>
        <rFont val="ＭＳ Ｐ明朝"/>
        <family val="1"/>
        <charset val="128"/>
      </rPr>
      <t>（継続事業者のみ）</t>
    </r>
    <r>
      <rPr>
        <sz val="10"/>
        <color theme="1"/>
        <rFont val="ＭＳ Ｐ明朝"/>
        <family val="1"/>
        <charset val="128"/>
      </rPr>
      <t xml:space="preserve">
Ｒ３年度事業の交付決定時における「計画支援者数」「計画額」、および実績報告時の「実績支援者数」「実績額」をそれぞれ記載すること。 </t>
    </r>
    <r>
      <rPr>
        <sz val="9"/>
        <color theme="1"/>
        <rFont val="ＭＳ Ｐ明朝"/>
        <family val="1"/>
        <charset val="128"/>
      </rPr>
      <t>※達成率は自動計算のため、記載不要</t>
    </r>
    <phoneticPr fontId="1"/>
  </si>
  <si>
    <t>全て自動反映のため、記載不要</t>
    <rPh sb="0" eb="1">
      <t>スベ</t>
    </rPh>
    <phoneticPr fontId="1"/>
  </si>
  <si>
    <t>３-３．事業スケジュール</t>
    <phoneticPr fontId="1"/>
  </si>
  <si>
    <t>３-４．事業実施体制</t>
    <rPh sb="4" eb="6">
      <t>ジギョウ</t>
    </rPh>
    <phoneticPr fontId="1"/>
  </si>
  <si>
    <t>（別添２-３）</t>
    <rPh sb="1" eb="3">
      <t>ベッテン</t>
    </rPh>
    <phoneticPr fontId="5"/>
  </si>
  <si>
    <t>申請者（法人・団体等）名：</t>
    <rPh sb="0" eb="2">
      <t>シンセイ</t>
    </rPh>
    <rPh sb="2" eb="3">
      <t>シャ</t>
    </rPh>
    <rPh sb="4" eb="6">
      <t>ホウジン</t>
    </rPh>
    <rPh sb="7" eb="9">
      <t>ダンタイ</t>
    </rPh>
    <rPh sb="9" eb="10">
      <t>トウ</t>
    </rPh>
    <rPh sb="11" eb="12">
      <t>メイ</t>
    </rPh>
    <phoneticPr fontId="5"/>
  </si>
  <si>
    <t>申請者（法人・団体等）名は「補助事業概要説明書（別添１）」の申請者（法人・団体等）名を自動反映。</t>
    <rPh sb="14" eb="18">
      <t>ホジョジギョウ</t>
    </rPh>
    <rPh sb="18" eb="23">
      <t>ガイヨウセツメイショ</t>
    </rPh>
    <rPh sb="24" eb="26">
      <t>ベッテン</t>
    </rPh>
    <phoneticPr fontId="1"/>
  </si>
  <si>
    <t>単価・内規説明シート</t>
    <rPh sb="0" eb="2">
      <t>タンカ</t>
    </rPh>
    <rPh sb="3" eb="5">
      <t>ナイキ</t>
    </rPh>
    <rPh sb="5" eb="7">
      <t>セツメイ</t>
    </rPh>
    <phoneticPr fontId="5"/>
  </si>
  <si>
    <t>No.</t>
    <phoneticPr fontId="1"/>
  </si>
  <si>
    <t>説明項目</t>
    <rPh sb="0" eb="4">
      <t>セツメイコウモク</t>
    </rPh>
    <phoneticPr fontId="5"/>
  </si>
  <si>
    <r>
      <t xml:space="preserve">使用単価
</t>
    </r>
    <r>
      <rPr>
        <b/>
        <sz val="12"/>
        <color rgb="FFFF0000"/>
        <rFont val="ＭＳ 明朝"/>
        <family val="1"/>
        <charset val="128"/>
      </rPr>
      <t>（税抜金額）</t>
    </r>
    <rPh sb="0" eb="2">
      <t>シヨウ</t>
    </rPh>
    <rPh sb="2" eb="4">
      <t>タンカ</t>
    </rPh>
    <rPh sb="6" eb="8">
      <t>ゼイヌキ</t>
    </rPh>
    <rPh sb="8" eb="10">
      <t>キンガク</t>
    </rPh>
    <phoneticPr fontId="5"/>
  </si>
  <si>
    <t>根拠説明　　　　　　　　　　　　　　　　　　　　　　　　　　　　　　　　　</t>
    <rPh sb="0" eb="2">
      <t>コンキョ</t>
    </rPh>
    <rPh sb="2" eb="4">
      <t>セツメイ</t>
    </rPh>
    <phoneticPr fontId="5"/>
  </si>
  <si>
    <r>
      <t xml:space="preserve">根拠資料番号
</t>
    </r>
    <r>
      <rPr>
        <sz val="10"/>
        <rFont val="ＭＳ 明朝"/>
        <family val="1"/>
        <charset val="128"/>
      </rPr>
      <t>（※提出する根拠資料の冒頭、およびファイル名等に番号を付けること）</t>
    </r>
    <rPh sb="0" eb="2">
      <t>コンキョ</t>
    </rPh>
    <rPh sb="2" eb="4">
      <t>シリョウ</t>
    </rPh>
    <rPh sb="4" eb="6">
      <t>バンゴウ</t>
    </rPh>
    <rPh sb="9" eb="11">
      <t>テイシュツ</t>
    </rPh>
    <rPh sb="13" eb="15">
      <t>コンキョ</t>
    </rPh>
    <rPh sb="15" eb="17">
      <t>シリョウ</t>
    </rPh>
    <rPh sb="18" eb="20">
      <t>ボウトウ</t>
    </rPh>
    <rPh sb="28" eb="29">
      <t>メイ</t>
    </rPh>
    <rPh sb="29" eb="30">
      <t>トウ</t>
    </rPh>
    <rPh sb="31" eb="33">
      <t>バンゴウ</t>
    </rPh>
    <rPh sb="34" eb="35">
      <t>ツ</t>
    </rPh>
    <phoneticPr fontId="5"/>
  </si>
  <si>
    <t>単価・内規説明シートは、支出計画の根拠がわかる資料に関連する該当項目について、使用単価の根拠説明や内規の該当箇所を示すこと。</t>
    <rPh sb="0" eb="2">
      <t>タンカ</t>
    </rPh>
    <rPh sb="3" eb="5">
      <t>ナイキ</t>
    </rPh>
    <rPh sb="5" eb="7">
      <t>セツメイ</t>
    </rPh>
    <rPh sb="12" eb="16">
      <t>シシュツケイカク</t>
    </rPh>
    <rPh sb="17" eb="19">
      <t>コンキョ</t>
    </rPh>
    <rPh sb="23" eb="25">
      <t>シリョウ</t>
    </rPh>
    <rPh sb="26" eb="28">
      <t>カンレン</t>
    </rPh>
    <rPh sb="30" eb="34">
      <t>ガイトウコウモク</t>
    </rPh>
    <rPh sb="39" eb="41">
      <t>シヨウ</t>
    </rPh>
    <rPh sb="41" eb="43">
      <t>タンカ</t>
    </rPh>
    <rPh sb="44" eb="46">
      <t>コンキョ</t>
    </rPh>
    <rPh sb="46" eb="48">
      <t>セツメイ</t>
    </rPh>
    <rPh sb="49" eb="51">
      <t>ナイキ</t>
    </rPh>
    <rPh sb="52" eb="54">
      <t>ガイトウ</t>
    </rPh>
    <rPh sb="54" eb="56">
      <t>カショ</t>
    </rPh>
    <rPh sb="57" eb="58">
      <t>シメ</t>
    </rPh>
    <phoneticPr fontId="1"/>
  </si>
  <si>
    <t>例</t>
    <rPh sb="0" eb="1">
      <t>レイ</t>
    </rPh>
    <phoneticPr fontId="1"/>
  </si>
  <si>
    <t>8,000円/時</t>
    <rPh sb="5" eb="6">
      <t>エン</t>
    </rPh>
    <rPh sb="7" eb="8">
      <t>ジ</t>
    </rPh>
    <phoneticPr fontId="1"/>
  </si>
  <si>
    <t>資料①「内規（○○－０００２）」P●</t>
    <rPh sb="0" eb="2">
      <t>シリョウ</t>
    </rPh>
    <rPh sb="4" eb="6">
      <t>ナイキ</t>
    </rPh>
    <phoneticPr fontId="1"/>
  </si>
  <si>
    <t>使用単価について説明する場合、使用単価欄に金額を記載すること。内規について説明する場合は記載不要。</t>
    <rPh sb="0" eb="2">
      <t>シヨウ</t>
    </rPh>
    <rPh sb="2" eb="4">
      <t>タンカ</t>
    </rPh>
    <rPh sb="8" eb="10">
      <t>セツメイ</t>
    </rPh>
    <rPh sb="12" eb="14">
      <t>バアイ</t>
    </rPh>
    <rPh sb="15" eb="19">
      <t>シヨウタンカ</t>
    </rPh>
    <rPh sb="19" eb="20">
      <t>ラン</t>
    </rPh>
    <rPh sb="21" eb="23">
      <t>キンガク</t>
    </rPh>
    <rPh sb="24" eb="26">
      <t>キサイ</t>
    </rPh>
    <rPh sb="31" eb="33">
      <t>ナイキ</t>
    </rPh>
    <rPh sb="37" eb="39">
      <t>セツメイ</t>
    </rPh>
    <rPh sb="41" eb="43">
      <t>バアイ</t>
    </rPh>
    <rPh sb="44" eb="46">
      <t>キサイ</t>
    </rPh>
    <rPh sb="46" eb="48">
      <t>フヨウ</t>
    </rPh>
    <phoneticPr fontId="1"/>
  </si>
  <si>
    <t>想定される説明項目が事前入力されているが、適宜編集のうえ作成すること。</t>
    <rPh sb="0" eb="2">
      <t>ソウテイ</t>
    </rPh>
    <rPh sb="5" eb="9">
      <t>セツメイコウモク</t>
    </rPh>
    <rPh sb="10" eb="12">
      <t>ジゼン</t>
    </rPh>
    <rPh sb="12" eb="14">
      <t>ニュウリョク</t>
    </rPh>
    <rPh sb="21" eb="23">
      <t>テキギ</t>
    </rPh>
    <rPh sb="23" eb="25">
      <t>ヘンシュウ</t>
    </rPh>
    <rPh sb="28" eb="30">
      <t>サクセイ</t>
    </rPh>
    <phoneticPr fontId="1"/>
  </si>
  <si>
    <t>内部専門家人件費</t>
    <rPh sb="0" eb="5">
      <t>ナイブセンモンカ</t>
    </rPh>
    <rPh sb="5" eb="8">
      <t>ジンケンヒ</t>
    </rPh>
    <phoneticPr fontId="1"/>
  </si>
  <si>
    <t>セミナー講師謝金</t>
    <rPh sb="4" eb="6">
      <t>コウシ</t>
    </rPh>
    <rPh sb="6" eb="8">
      <t>シャキン</t>
    </rPh>
    <phoneticPr fontId="1"/>
  </si>
  <si>
    <t>連絡会謝金</t>
    <rPh sb="0" eb="3">
      <t>レンラクカイ</t>
    </rPh>
    <rPh sb="3" eb="5">
      <t>シャキン</t>
    </rPh>
    <phoneticPr fontId="1"/>
  </si>
  <si>
    <t>車利用時の燃料代相当額</t>
    <rPh sb="3" eb="4">
      <t>ジ</t>
    </rPh>
    <phoneticPr fontId="1"/>
  </si>
  <si>
    <t>旅費規定</t>
    <rPh sb="0" eb="2">
      <t>リョヒ</t>
    </rPh>
    <rPh sb="2" eb="4">
      <t>キテイ</t>
    </rPh>
    <phoneticPr fontId="1"/>
  </si>
  <si>
    <t>‐</t>
    <phoneticPr fontId="1"/>
  </si>
  <si>
    <t>車利用時の規定</t>
    <rPh sb="0" eb="1">
      <t>クルマ</t>
    </rPh>
    <rPh sb="1" eb="3">
      <t>リヨウ</t>
    </rPh>
    <rPh sb="3" eb="4">
      <t>ジ</t>
    </rPh>
    <rPh sb="5" eb="7">
      <t>キテイ</t>
    </rPh>
    <phoneticPr fontId="1"/>
  </si>
  <si>
    <t>労働時間規定</t>
    <rPh sb="0" eb="4">
      <t>ロウドウジカン</t>
    </rPh>
    <rPh sb="4" eb="6">
      <t>キテイ</t>
    </rPh>
    <phoneticPr fontId="1"/>
  </si>
  <si>
    <t>賃金規定</t>
    <rPh sb="0" eb="2">
      <t>チンギン</t>
    </rPh>
    <rPh sb="2" eb="4">
      <t>キテイ</t>
    </rPh>
    <phoneticPr fontId="1"/>
  </si>
  <si>
    <t>在宅勤務規定</t>
    <rPh sb="0" eb="4">
      <t>ザイタクキンム</t>
    </rPh>
    <rPh sb="4" eb="6">
      <t>キテイ</t>
    </rPh>
    <phoneticPr fontId="1"/>
  </si>
  <si>
    <t>■：実施月が決まっている場合、該当箇所に入力</t>
    <phoneticPr fontId="1"/>
  </si>
  <si>
    <r>
      <rPr>
        <b/>
        <sz val="10"/>
        <color rgb="FFFF0000"/>
        <rFont val="ＭＳ Ｐ明朝"/>
        <family val="1"/>
        <charset val="128"/>
      </rPr>
      <t xml:space="preserve">本スケジュール作成前に、以下のシートを先に記載すること。
◆補助事業概要説明書(別添１)1～2
◆人件費単価計算書（別添2-1）
◆支出計画書（別添2-2）
</t>
    </r>
    <r>
      <rPr>
        <sz val="10"/>
        <color theme="1"/>
        <rFont val="ＭＳ Ｐ明朝"/>
        <family val="1"/>
        <charset val="128"/>
      </rPr>
      <t xml:space="preserve">
・実施回数は自動反映
・実施月が決まっている場合、該当箇所に「■」を入力</t>
    </r>
    <phoneticPr fontId="1"/>
  </si>
  <si>
    <t>単価・内規説明シート（別添２-３）</t>
    <phoneticPr fontId="1"/>
  </si>
  <si>
    <t>10-1</t>
    <phoneticPr fontId="1"/>
  </si>
  <si>
    <t>10-2</t>
    <phoneticPr fontId="1"/>
  </si>
  <si>
    <t>経営に関する
資格該当累計数</t>
    <rPh sb="0" eb="2">
      <t>ケイエイ</t>
    </rPh>
    <rPh sb="3" eb="4">
      <t>カン</t>
    </rPh>
    <phoneticPr fontId="1"/>
  </si>
  <si>
    <t>ご提出前に本チェックシートにて書類の不足・不備等がないかをご確認ください。</t>
    <phoneticPr fontId="1"/>
  </si>
  <si>
    <t>※ 書類の有無を確認し、チェック欄のプルダウンから「○」を選択してください。
　　（「○」を選択するとセルが青色になります。）</t>
    <phoneticPr fontId="1"/>
  </si>
  <si>
    <t>※ No.1～No.9のエクセルデータは、１つのエクセルファイルで提出してください。
　　（シートをファイル内にコピーしたり別ファイルにしないでください。）</t>
    <phoneticPr fontId="1"/>
  </si>
  <si>
    <r>
      <t xml:space="preserve">支出計画の根拠がわかる資料
</t>
    </r>
    <r>
      <rPr>
        <sz val="6"/>
        <color theme="1"/>
        <rFont val="ＭＳ 明朝"/>
        <family val="1"/>
        <charset val="128"/>
      </rPr>
      <t xml:space="preserve">
</t>
    </r>
    <r>
      <rPr>
        <sz val="12"/>
        <color rgb="FFFF0000"/>
        <rFont val="ＭＳ 明朝"/>
        <family val="1"/>
        <charset val="128"/>
      </rPr>
      <t>※消費税を補助対象とする場合、所轄税務署への届出書や直近2期分の課税売上がわかるもの</t>
    </r>
    <rPh sb="0" eb="2">
      <t>シシュツ</t>
    </rPh>
    <rPh sb="2" eb="4">
      <t>ケイカク</t>
    </rPh>
    <rPh sb="5" eb="7">
      <t>コンキョ</t>
    </rPh>
    <rPh sb="11" eb="13">
      <t>シリョウ</t>
    </rPh>
    <rPh sb="16" eb="19">
      <t>ショウヒゼイ</t>
    </rPh>
    <rPh sb="20" eb="24">
      <t>ホジョタイショウ</t>
    </rPh>
    <rPh sb="27" eb="29">
      <t>バアイ</t>
    </rPh>
    <rPh sb="30" eb="32">
      <t>ショカツ</t>
    </rPh>
    <rPh sb="32" eb="35">
      <t>ゼイムショ</t>
    </rPh>
    <rPh sb="37" eb="40">
      <t>トドケデショ</t>
    </rPh>
    <rPh sb="41" eb="43">
      <t>チョッキン</t>
    </rPh>
    <rPh sb="44" eb="46">
      <t>キブン</t>
    </rPh>
    <rPh sb="47" eb="51">
      <t>カゼイウリアゲ</t>
    </rPh>
    <phoneticPr fontId="1"/>
  </si>
  <si>
    <t>※ No.2 交付申請書およびNo.4 人件費単価計算書は押印されたPDFデータを提出してください。
　（押印は必須としない。押印しない場合、押印不要の社内決裁ルールや社内規定等を提出してください。）</t>
    <rPh sb="7" eb="12">
      <t>コウフシンセイショ</t>
    </rPh>
    <rPh sb="20" eb="28">
      <t>ジンケンヒタンカケイサンショ</t>
    </rPh>
    <rPh sb="29" eb="31">
      <t>オウイン</t>
    </rPh>
    <rPh sb="41" eb="43">
      <t>テイシュツ</t>
    </rPh>
    <rPh sb="53" eb="55">
      <t>オウイン</t>
    </rPh>
    <rPh sb="56" eb="58">
      <t>ヒッス</t>
    </rPh>
    <rPh sb="71" eb="73">
      <t>オウイン</t>
    </rPh>
    <rPh sb="73" eb="75">
      <t>フヨウ</t>
    </rPh>
    <rPh sb="90" eb="92">
      <t>テイシュツ</t>
    </rPh>
    <phoneticPr fontId="1"/>
  </si>
  <si>
    <t>揃える順番</t>
    <rPh sb="0" eb="1">
      <t>ソロ</t>
    </rPh>
    <rPh sb="3" eb="5">
      <t>ジュンバン</t>
    </rPh>
    <phoneticPr fontId="1"/>
  </si>
  <si>
    <t>① 提出資料チェックシート</t>
    <phoneticPr fontId="1"/>
  </si>
  <si>
    <t>② 交付申請書 （様式第１）</t>
    <phoneticPr fontId="1"/>
  </si>
  <si>
    <t>⑦ 専門家一覧 （別添３）</t>
    <phoneticPr fontId="1"/>
  </si>
  <si>
    <t>⑤ 支出計画書 （別添２-２）</t>
    <phoneticPr fontId="1"/>
  </si>
  <si>
    <t>④ 人件費単価計算書 （別添２-１）</t>
    <phoneticPr fontId="1"/>
  </si>
  <si>
    <t>③ 補助事業概要説明書 （別添１）</t>
    <phoneticPr fontId="1"/>
  </si>
  <si>
    <t>⑥ 単価・内規説明シート（別添２-３）</t>
    <phoneticPr fontId="1"/>
  </si>
  <si>
    <t>⑧ 支援対象者（予定）一覧 （別添４）</t>
    <phoneticPr fontId="1"/>
  </si>
  <si>
    <t>⑨ 拠点状況届出書（別添５）</t>
    <phoneticPr fontId="1"/>
  </si>
  <si>
    <t>⑩ 支出計画の根拠がわかる資料</t>
    <phoneticPr fontId="1"/>
  </si>
  <si>
    <t>⑪ 専門家資格証明資料</t>
    <phoneticPr fontId="1"/>
  </si>
  <si>
    <t>⑫ 直近２期分の会計に関する報告書</t>
    <phoneticPr fontId="1"/>
  </si>
  <si>
    <t>⑬ 申請者の機関概要がわかる資料</t>
    <phoneticPr fontId="1"/>
  </si>
  <si>
    <t>⑭ 商業登記簿謄本</t>
    <phoneticPr fontId="1"/>
  </si>
  <si>
    <t>⑮ 定款</t>
    <phoneticPr fontId="1"/>
  </si>
  <si>
    <t>エクセル
シート</t>
    <phoneticPr fontId="1"/>
  </si>
  <si>
    <t>書類のまとめ方と提出方法</t>
    <rPh sb="0" eb="2">
      <t>ショルイ</t>
    </rPh>
    <rPh sb="6" eb="7">
      <t>カタ</t>
    </rPh>
    <rPh sb="8" eb="12">
      <t>テイシュツホウホウ</t>
    </rPh>
    <phoneticPr fontId="1"/>
  </si>
  <si>
    <t>「内規（○○－０００２）第２章第５項
外部謝金について」の謝金単価を適用</t>
    <rPh sb="1" eb="3">
      <t>ナイキ</t>
    </rPh>
    <rPh sb="12" eb="13">
      <t>ダイ</t>
    </rPh>
    <rPh sb="14" eb="15">
      <t>ショウ</t>
    </rPh>
    <rPh sb="15" eb="16">
      <t>ダイ</t>
    </rPh>
    <rPh sb="17" eb="18">
      <t>コウ</t>
    </rPh>
    <rPh sb="19" eb="21">
      <t>ガイブ</t>
    </rPh>
    <rPh sb="21" eb="23">
      <t>シャキン</t>
    </rPh>
    <rPh sb="29" eb="31">
      <t>シャキン</t>
    </rPh>
    <rPh sb="31" eb="33">
      <t>タンカ</t>
    </rPh>
    <rPh sb="34" eb="36">
      <t>テキヨウ</t>
    </rPh>
    <phoneticPr fontId="1"/>
  </si>
  <si>
    <r>
      <t xml:space="preserve">役員報酬額 </t>
    </r>
    <r>
      <rPr>
        <sz val="9"/>
        <color theme="1"/>
        <rFont val="ＭＳ 明朝"/>
        <family val="1"/>
        <charset val="128"/>
      </rPr>
      <t>※役員が従事しない場合や
健保等級適用の場合には記載不要</t>
    </r>
    <rPh sb="0" eb="4">
      <t>ヤクインホウシュウ</t>
    </rPh>
    <rPh sb="4" eb="5">
      <t>ガク</t>
    </rPh>
    <rPh sb="7" eb="9">
      <t>ヤクイン</t>
    </rPh>
    <rPh sb="10" eb="12">
      <t>ジュウジ</t>
    </rPh>
    <rPh sb="15" eb="17">
      <t>バアイ</t>
    </rPh>
    <rPh sb="19" eb="23">
      <t>ケンポトウキュウ</t>
    </rPh>
    <rPh sb="23" eb="25">
      <t>テキヨウ</t>
    </rPh>
    <rPh sb="26" eb="28">
      <t>バアイ</t>
    </rPh>
    <rPh sb="30" eb="32">
      <t>キサイ</t>
    </rPh>
    <rPh sb="32" eb="34">
      <t>フヨウ</t>
    </rPh>
    <phoneticPr fontId="1"/>
  </si>
  <si>
    <t>代表者等名</t>
    <rPh sb="3" eb="4">
      <t>トウ</t>
    </rPh>
    <phoneticPr fontId="5"/>
  </si>
  <si>
    <t>押印は必須としない。
押印する場合は、代表者名又は担当部署責任者の右に、申請者の代表印を捺印して提出すること。
押印しない場合、押印不要の社内決裁ルールや社内規定等を添付のうえ提出すること。</t>
    <rPh sb="0" eb="2">
      <t>オウイン</t>
    </rPh>
    <rPh sb="3" eb="5">
      <t>ヒッス</t>
    </rPh>
    <rPh sb="23" eb="24">
      <t>マタ</t>
    </rPh>
    <rPh sb="25" eb="29">
      <t>タントウブショ</t>
    </rPh>
    <rPh sb="29" eb="32">
      <t>セキニンシャ</t>
    </rPh>
    <rPh sb="64" eb="68">
      <t>オウインフヨウ</t>
    </rPh>
    <phoneticPr fontId="1"/>
  </si>
  <si>
    <t>申請者（法人・団体等）名は「補助事業概要説明書（別添１）」の申請者（法人・団体等）名を自動反映。</t>
    <phoneticPr fontId="1"/>
  </si>
  <si>
    <t>・申請者（法人・団体等）名は「補助事業概要説明書（別添１）」の申請者（法人・団体等）名を自動反映。
・計画支援対象者数、計画支援事業所数、個社未定、未定割合は自動算出のため入力不要。</t>
    <rPh sb="52" eb="54">
      <t>ケイカク</t>
    </rPh>
    <rPh sb="54" eb="60">
      <t>シエンタイショウシャスウ</t>
    </rPh>
    <rPh sb="61" eb="63">
      <t>ケイカク</t>
    </rPh>
    <rPh sb="63" eb="65">
      <t>シエン</t>
    </rPh>
    <rPh sb="65" eb="69">
      <t>ジギョウショスウ</t>
    </rPh>
    <rPh sb="70" eb="74">
      <t>コシャミテイ</t>
    </rPh>
    <rPh sb="75" eb="79">
      <t>ミテイワリアイ</t>
    </rPh>
    <rPh sb="80" eb="84">
      <t>ジドウサンシュツ</t>
    </rPh>
    <rPh sb="87" eb="91">
      <t>ニュウリョクフヨウ</t>
    </rPh>
    <phoneticPr fontId="1"/>
  </si>
  <si>
    <t>住所、法人・団体等名、代表者等名は「補助事業概要説明書（別添１）」の申請者（法人・団体等）名を自動反映。</t>
    <rPh sb="0" eb="2">
      <t>ジュウショ</t>
    </rPh>
    <rPh sb="3" eb="5">
      <t>ホウジン</t>
    </rPh>
    <rPh sb="6" eb="9">
      <t>ダンタイトウ</t>
    </rPh>
    <rPh sb="9" eb="10">
      <t>メイ</t>
    </rPh>
    <rPh sb="11" eb="14">
      <t>ダイヒョウシャ</t>
    </rPh>
    <rPh sb="14" eb="15">
      <t>トウ</t>
    </rPh>
    <rPh sb="15" eb="16">
      <t>メイ</t>
    </rPh>
    <phoneticPr fontId="1"/>
  </si>
  <si>
    <t>申請者（法人・団体等）名は「補助事業概要説明書（別添１）」の申請者（法人・団体等）名を自動反映。</t>
    <rPh sb="0" eb="3">
      <t>シンセイシャ</t>
    </rPh>
    <rPh sb="4" eb="6">
      <t>ホウジン</t>
    </rPh>
    <rPh sb="7" eb="9">
      <t>ダンタイ</t>
    </rPh>
    <rPh sb="9" eb="10">
      <t>トウ</t>
    </rPh>
    <rPh sb="11" eb="12">
      <t>メイ</t>
    </rPh>
    <rPh sb="14" eb="16">
      <t>ホジョ</t>
    </rPh>
    <rPh sb="16" eb="18">
      <t>ジギョウ</t>
    </rPh>
    <rPh sb="18" eb="20">
      <t>ガイヨウ</t>
    </rPh>
    <rPh sb="20" eb="23">
      <t>セツメイショ</t>
    </rPh>
    <rPh sb="24" eb="26">
      <t>ベッテン</t>
    </rPh>
    <rPh sb="30" eb="32">
      <t>シンセイ</t>
    </rPh>
    <rPh sb="32" eb="33">
      <t>シャ</t>
    </rPh>
    <rPh sb="34" eb="36">
      <t>ホウジン</t>
    </rPh>
    <rPh sb="37" eb="39">
      <t>ダンタイ</t>
    </rPh>
    <rPh sb="39" eb="40">
      <t>トウ</t>
    </rPh>
    <rPh sb="41" eb="42">
      <t>メイ</t>
    </rPh>
    <rPh sb="43" eb="45">
      <t>ジドウ</t>
    </rPh>
    <rPh sb="45" eb="47">
      <t>ハンエイ</t>
    </rPh>
    <phoneticPr fontId="1"/>
  </si>
  <si>
    <t>地域②</t>
    <rPh sb="0" eb="2">
      <t>チイキ</t>
    </rPh>
    <phoneticPr fontId="1"/>
  </si>
  <si>
    <t>地域③</t>
    <rPh sb="0" eb="2">
      <t>チイキ</t>
    </rPh>
    <phoneticPr fontId="1"/>
  </si>
  <si>
    <t>地域④</t>
    <rPh sb="0" eb="2">
      <t>チイキ</t>
    </rPh>
    <phoneticPr fontId="1"/>
  </si>
  <si>
    <t>地域⑤</t>
    <rPh sb="0" eb="2">
      <t>チイキ</t>
    </rPh>
    <phoneticPr fontId="1"/>
  </si>
  <si>
    <r>
      <rPr>
        <sz val="10"/>
        <color rgb="FFFF0000"/>
        <rFont val="ＭＳ Ｐ明朝"/>
        <family val="1"/>
        <charset val="128"/>
      </rPr>
      <t xml:space="preserve">都道府県の単位で、１地域ごとに記載すること。
</t>
    </r>
    <r>
      <rPr>
        <sz val="10"/>
        <color theme="1"/>
        <rFont val="ＭＳ Ｐ明朝"/>
        <family val="1"/>
        <charset val="128"/>
      </rPr>
      <t>都道府県内の一部の市区町村を支援対象地域とする場合は、以下のように記載すること。
（例） 千葉県　千葉市・柏市・松戸市</t>
    </r>
    <rPh sb="37" eb="43">
      <t>シエンタイショウチイキ</t>
    </rPh>
    <rPh sb="65" eb="66">
      <t>レイ</t>
    </rPh>
    <phoneticPr fontId="1"/>
  </si>
  <si>
    <r>
      <t xml:space="preserve">
職員及び事務補助員を列挙し、それぞれ具体的な役割内容を記載すること。
※担当者名は</t>
    </r>
    <r>
      <rPr>
        <b/>
        <sz val="10"/>
        <color rgb="FFFF0000"/>
        <rFont val="ＭＳ Ｐ明朝"/>
        <family val="1"/>
        <charset val="128"/>
      </rPr>
      <t>全角</t>
    </r>
    <r>
      <rPr>
        <sz val="10"/>
        <rFont val="ＭＳ Ｐ明朝"/>
        <family val="1"/>
        <charset val="128"/>
      </rPr>
      <t>で姓と名の間に</t>
    </r>
    <r>
      <rPr>
        <b/>
        <sz val="10"/>
        <color rgb="FFFF0000"/>
        <rFont val="ＭＳ Ｐ明朝"/>
        <family val="1"/>
        <charset val="128"/>
      </rPr>
      <t>全角のスペース</t>
    </r>
    <r>
      <rPr>
        <sz val="10"/>
        <rFont val="ＭＳ Ｐ明朝"/>
        <family val="1"/>
        <charset val="128"/>
      </rPr>
      <t>を入れること。
（職員とは）
当該組織で雇用され、補助事業に直接従事する者で、自治体、商工会議所、金融機関等の外部支援機関と連携し、中小企業等の省エネ活動を進めるために必要な課題・ニーズの掘り起こしに加えて、その他補助事業を管理運営するにあたって必要な業務全般に従事する者を指す。
（事務補助員とは）
省エネお助け隊の職員の管理運営業務の補助を行う補助員（アルバイト、パート等）。
採用予定で名前が不明な場合は「事務補助員Ａ」等のように記載する。
・役職：ない場合は空欄でも可。</t>
    </r>
    <rPh sb="38" eb="41">
      <t>タントウシャ</t>
    </rPh>
    <rPh sb="287" eb="289">
      <t>ヤクショク</t>
    </rPh>
    <rPh sb="292" eb="294">
      <t>バアイ</t>
    </rPh>
    <rPh sb="295" eb="297">
      <t>クウラン</t>
    </rPh>
    <rPh sb="299" eb="300">
      <t>カ</t>
    </rPh>
    <phoneticPr fontId="1"/>
  </si>
  <si>
    <t>自治体⑥</t>
    <rPh sb="0" eb="3">
      <t>ジチタイ</t>
    </rPh>
    <phoneticPr fontId="1"/>
  </si>
  <si>
    <t>自治体⑦</t>
    <rPh sb="0" eb="3">
      <t>ジチタイ</t>
    </rPh>
    <phoneticPr fontId="1"/>
  </si>
  <si>
    <t>自治体⑧</t>
    <rPh sb="0" eb="3">
      <t>ジチタイ</t>
    </rPh>
    <phoneticPr fontId="1"/>
  </si>
  <si>
    <t>自治体⑨</t>
    <rPh sb="0" eb="3">
      <t>ジチタイ</t>
    </rPh>
    <phoneticPr fontId="1"/>
  </si>
  <si>
    <t>自治体⑩</t>
    <rPh sb="0" eb="3">
      <t>ジチタイ</t>
    </rPh>
    <phoneticPr fontId="1"/>
  </si>
  <si>
    <t>No.1</t>
    <phoneticPr fontId="1"/>
  </si>
  <si>
    <t>■ 省エネ支援事業費</t>
    <rPh sb="2" eb="3">
      <t>ショウ</t>
    </rPh>
    <rPh sb="5" eb="7">
      <t>シエン</t>
    </rPh>
    <rPh sb="7" eb="10">
      <t>ジギョウヒ</t>
    </rPh>
    <phoneticPr fontId="1"/>
  </si>
  <si>
    <t>No.2</t>
    <phoneticPr fontId="1"/>
  </si>
  <si>
    <t>No.3</t>
    <phoneticPr fontId="1"/>
  </si>
  <si>
    <t>No.4</t>
    <phoneticPr fontId="1"/>
  </si>
  <si>
    <t>No.5</t>
    <phoneticPr fontId="1"/>
  </si>
  <si>
    <t>【省エネ支援事業費：集計】</t>
    <rPh sb="1" eb="2">
      <t>ショウ</t>
    </rPh>
    <rPh sb="4" eb="9">
      <t>シエンジギョウヒ</t>
    </rPh>
    <rPh sb="10" eb="12">
      <t>シュウケイ</t>
    </rPh>
    <phoneticPr fontId="1"/>
  </si>
  <si>
    <t>外部・内部専門家</t>
    <rPh sb="0" eb="2">
      <t>ガイブ</t>
    </rPh>
    <rPh sb="3" eb="5">
      <t>ナイブ</t>
    </rPh>
    <rPh sb="5" eb="8">
      <t>センモンカ</t>
    </rPh>
    <phoneticPr fontId="1"/>
  </si>
  <si>
    <t>1者あたりの費用</t>
    <rPh sb="1" eb="2">
      <t>シャ</t>
    </rPh>
    <rPh sb="6" eb="8">
      <t>ヒヨウ</t>
    </rPh>
    <phoneticPr fontId="1"/>
  </si>
  <si>
    <t>■集計1</t>
    <rPh sb="1" eb="3">
      <t>シュウケイ</t>
    </rPh>
    <phoneticPr fontId="1"/>
  </si>
  <si>
    <t>■集計2</t>
    <rPh sb="1" eb="3">
      <t>シュウケイ</t>
    </rPh>
    <phoneticPr fontId="1"/>
  </si>
  <si>
    <t>事業費</t>
    <rPh sb="0" eb="3">
      <t>ジギョウヒ</t>
    </rPh>
    <phoneticPr fontId="1"/>
  </si>
  <si>
    <t>■ 拠点情報 No.4</t>
    <rPh sb="2" eb="6">
      <t>キョテンジョウホウ</t>
    </rPh>
    <phoneticPr fontId="1"/>
  </si>
  <si>
    <t>■ 拠点情報 No.5</t>
    <rPh sb="2" eb="6">
      <t>キョテンジョウホウ</t>
    </rPh>
    <phoneticPr fontId="1"/>
  </si>
  <si>
    <t>※１ 職員区分が事務補助員の場合、契約書等による時間単価により算出すること。</t>
    <rPh sb="3" eb="7">
      <t>ショクインクブン</t>
    </rPh>
    <rPh sb="8" eb="10">
      <t>ジム</t>
    </rPh>
    <rPh sb="10" eb="13">
      <t>ホジョイン</t>
    </rPh>
    <rPh sb="14" eb="16">
      <t>バアイ</t>
    </rPh>
    <rPh sb="17" eb="20">
      <t>ケイヤクショ</t>
    </rPh>
    <rPh sb="20" eb="21">
      <t>トウ</t>
    </rPh>
    <rPh sb="24" eb="26">
      <t>ジカン</t>
    </rPh>
    <rPh sb="26" eb="28">
      <t>タンカ</t>
    </rPh>
    <rPh sb="31" eb="33">
      <t>サンシュツ</t>
    </rPh>
    <phoneticPr fontId="5"/>
  </si>
  <si>
    <r>
      <t>　【メールアドレス】
　　</t>
    </r>
    <r>
      <rPr>
        <u/>
        <sz val="20"/>
        <color theme="1"/>
        <rFont val="ＭＳ 明朝"/>
        <family val="1"/>
        <charset val="128"/>
      </rPr>
      <t>chiiki-pf@sii.or.jp</t>
    </r>
    <r>
      <rPr>
        <sz val="20"/>
        <color theme="1"/>
        <rFont val="ＭＳ 明朝"/>
        <family val="1"/>
        <charset val="128"/>
      </rPr>
      <t xml:space="preserve">
　【件名】
　（事業者名）【交付申請書】令和４年度　地域プラットフォーム構築事業
　【宛先】
　　一般社団法人 環境共創イニシアチブ　地域プラットフォーム担当 宛 </t>
    </r>
    <phoneticPr fontId="1"/>
  </si>
  <si>
    <t>電子ファイルは、以下のメールアドレス宛てに送付すること。</t>
    <rPh sb="0" eb="2">
      <t>デンシ</t>
    </rPh>
    <phoneticPr fontId="1"/>
  </si>
  <si>
    <r>
      <t xml:space="preserve">補助事業概要説明書(別添１)から自動反映のため入力不要。
下記項目について確認すること。
・申請日：書類の提出日が記載されているか。
　※公募期間よりも後の日付にならないように注意。
</t>
    </r>
    <r>
      <rPr>
        <sz val="11"/>
        <color rgb="FFFF0000"/>
        <rFont val="ＭＳ 明朝"/>
        <family val="1"/>
        <charset val="128"/>
      </rPr>
      <t>　（入力可能期間：令和４年４月７日～５月１０日）</t>
    </r>
    <r>
      <rPr>
        <sz val="11"/>
        <color theme="1"/>
        <rFont val="ＭＳ 明朝"/>
        <family val="1"/>
        <charset val="128"/>
      </rPr>
      <t xml:space="preserve">
・住所：会社概要等に記載の住所で、郵送物等が届く住所が都道府県から記載されているか。
・申請者名称：会社概要等に記載の名称が記載されているか。
・代表者等名：現在の代表者の【役職】・【氏名】が記載されているか。
</t>
    </r>
    <r>
      <rPr>
        <sz val="11"/>
        <color rgb="FFFF0000"/>
        <rFont val="ＭＳ 明朝"/>
        <family val="1"/>
        <charset val="128"/>
      </rPr>
      <t>・押印する場合は、代表者等名の右に、申請者の代表印を捺印して提出すること。
　押印しない場合、社内決裁ルールや社内規定等を添付のうえ提出すること。</t>
    </r>
    <rPh sb="18" eb="20">
      <t>ハンエイ</t>
    </rPh>
    <rPh sb="23" eb="27">
      <t>ニュウリョクフヨウ</t>
    </rPh>
    <phoneticPr fontId="1"/>
  </si>
  <si>
    <r>
      <t>西暦で、</t>
    </r>
    <r>
      <rPr>
        <b/>
        <sz val="10"/>
        <color rgb="FFFF0000"/>
        <rFont val="ＭＳ Ｐ明朝"/>
        <family val="1"/>
        <charset val="128"/>
      </rPr>
      <t>2022/4/7～2022/5/10</t>
    </r>
    <r>
      <rPr>
        <sz val="10"/>
        <color theme="1"/>
        <rFont val="ＭＳ Ｐ明朝"/>
        <family val="1"/>
        <charset val="128"/>
      </rPr>
      <t>の日付で入力すること。</t>
    </r>
    <rPh sb="0" eb="2">
      <t>セイレキ</t>
    </rPh>
    <rPh sb="23" eb="25">
      <t>ヒヅケ</t>
    </rPh>
    <rPh sb="26" eb="28">
      <t>ニュウリョク</t>
    </rPh>
    <phoneticPr fontId="1"/>
  </si>
  <si>
    <t>プラン</t>
    <phoneticPr fontId="1"/>
  </si>
  <si>
    <t>■省エネ支援事業費：公募要領P.21～24に記載の診断・支援プランごとに支出計画を作成すること。
【診断】
・1名診断・・・支援時間：11.5時間　総額：92,000円（税抜）　
・2名診断・・・支援時間：17.5時間　総額：140,000円（税抜）
【支援】
①工場プラン（製造業300kl以上）・・・支援時間：29時間　総額：232,000円（税抜）
②工場プラン（製造業300kl未満）・・・支援時間：21時間　総額：168,000円（税抜）
③ビル・店舗プラン（製造業以外）・・・支援時間：15時間　総額：120,000円（税抜）
④カスタムプラン・・・支援時間：平均時間を入力　総額：支援時間×謝金単価8,000円（税抜）</t>
    <rPh sb="1" eb="2">
      <t>ショウ</t>
    </rPh>
    <rPh sb="4" eb="9">
      <t>シエンジギョウヒ</t>
    </rPh>
    <rPh sb="10" eb="14">
      <t>コウボヨウリョウ</t>
    </rPh>
    <rPh sb="22" eb="24">
      <t>キサイ</t>
    </rPh>
    <rPh sb="25" eb="27">
      <t>シンダン</t>
    </rPh>
    <rPh sb="28" eb="30">
      <t>シエン</t>
    </rPh>
    <rPh sb="36" eb="40">
      <t>シシュツケイカク</t>
    </rPh>
    <rPh sb="41" eb="43">
      <t>サクセイ</t>
    </rPh>
    <rPh sb="50" eb="52">
      <t>シンダン</t>
    </rPh>
    <rPh sb="56" eb="57">
      <t>メイ</t>
    </rPh>
    <rPh sb="57" eb="59">
      <t>シンダン</t>
    </rPh>
    <rPh sb="62" eb="66">
      <t>シエンジカン</t>
    </rPh>
    <rPh sb="71" eb="73">
      <t>ジカン</t>
    </rPh>
    <rPh sb="74" eb="76">
      <t>ソウガク</t>
    </rPh>
    <rPh sb="83" eb="84">
      <t>エン</t>
    </rPh>
    <rPh sb="85" eb="87">
      <t>ゼイヌキ</t>
    </rPh>
    <rPh sb="92" eb="95">
      <t>メイシンダン</t>
    </rPh>
    <rPh sb="127" eb="129">
      <t>シエン</t>
    </rPh>
    <rPh sb="286" eb="288">
      <t>ヘイキン</t>
    </rPh>
    <rPh sb="288" eb="290">
      <t>ジカン</t>
    </rPh>
    <rPh sb="291" eb="293">
      <t>ニュウリョク</t>
    </rPh>
    <rPh sb="297" eb="301">
      <t>シエンジカン</t>
    </rPh>
    <rPh sb="302" eb="306">
      <t>シャキンタンカ</t>
    </rPh>
    <phoneticPr fontId="1"/>
  </si>
  <si>
    <t>■セミナー開催費
・地域ごとに、支出計画を作成すること。
・実施1回ごとの金額を入力すること。
・金額詳細：各経費における金額の計算根拠を記載すること。
　※ セミナー開催費の場合、専門家の謝金・旅費は補助対象外。
・職員旅費はセミナーに従事する人数と旅費単価（往復）を詳細欄に記載し、その合計を金額欄に記載のこと。
例：金額欄：10,000円　　詳細欄：往復2,000円×5人
・その他の費目に計上する際は公募要領P.12をよく確認のうえ、補助対象経費のみを記載すること。
　※経費の内容および計算根拠を金額詳細欄に記載すること。</t>
    <rPh sb="40" eb="42">
      <t>ニュウリョク</t>
    </rPh>
    <rPh sb="240" eb="242">
      <t>ケイヒ</t>
    </rPh>
    <rPh sb="243" eb="245">
      <t>ナイヨウ</t>
    </rPh>
    <rPh sb="248" eb="252">
      <t>ケイサンコンキョ</t>
    </rPh>
    <rPh sb="253" eb="258">
      <t>キンガクショウサイラン</t>
    </rPh>
    <rPh sb="259" eb="261">
      <t>キサイ</t>
    </rPh>
    <phoneticPr fontId="1"/>
  </si>
  <si>
    <r>
      <t>■連絡会開催費
・地域ごとに、支出計画を作成すること。
・実施1回ごとの金額を入力すること。
・金額詳細：各経費における金額の計算根拠を記載すること。
　※ 連絡会の出席に係る外部専門家の謝金は、謝金単価の2分の1以下とする。</t>
    </r>
    <r>
      <rPr>
        <sz val="14"/>
        <color rgb="FFFF0000"/>
        <rFont val="ＭＳ Ｐ明朝"/>
        <family val="1"/>
        <charset val="128"/>
      </rPr>
      <t>（上限4,000円/時）</t>
    </r>
    <r>
      <rPr>
        <sz val="14"/>
        <rFont val="ＭＳ Ｐ明朝"/>
        <family val="1"/>
        <charset val="128"/>
      </rPr>
      <t xml:space="preserve">
・職員旅費は連絡会に従事する人数と旅費単価（往復）を詳細欄に記載し、その合計を金額欄に記載のこと。
例：金額欄：10,000円　　詳細欄：往復2,000円×5人
・その他の費目に計上する際は公募要領P.12をよく確認のうえ、補助対象経費のみを記載すること。
　※経費の内容および計算根拠を金額詳細欄に記載すること。</t>
    </r>
    <rPh sb="39" eb="41">
      <t>ニュウリョク</t>
    </rPh>
    <rPh sb="79" eb="82">
      <t>レンラクカイ</t>
    </rPh>
    <rPh sb="83" eb="85">
      <t>シュッセキ</t>
    </rPh>
    <rPh sb="86" eb="87">
      <t>カカ</t>
    </rPh>
    <rPh sb="88" eb="90">
      <t>ガイブ</t>
    </rPh>
    <rPh sb="98" eb="102">
      <t>シャキンタンカ</t>
    </rPh>
    <rPh sb="104" eb="105">
      <t>ブン</t>
    </rPh>
    <rPh sb="107" eb="109">
      <t>イカ</t>
    </rPh>
    <rPh sb="114" eb="116">
      <t>ジョウゲン</t>
    </rPh>
    <rPh sb="121" eb="122">
      <t>エン</t>
    </rPh>
    <rPh sb="123" eb="124">
      <t>ジ</t>
    </rPh>
    <phoneticPr fontId="1"/>
  </si>
  <si>
    <t>■外部との打ち合わせ
・地域ごとに、支出計画を作成すること。
・実施1回ごとの金額を入力すること。
・金額詳細：各経費における金額の計算根拠を記載すること。
　※ 外部との打ち合わせの場合、専門家の謝金・旅費は補助対象外。
・職員旅費は外部打ち合わせに従事する人数と旅費単価（往復）を詳細欄に記載し、その合計を金額欄に記載のこと。
例：金額欄：2,000円　　詳細欄：往復2,000円×1人
・その他の費目に計上する際は公募要領P.12をよく確認のうえ、補助対象経費のみを記載すること。
　※経費の内容および計算根拠を金額詳細欄に記載すること。</t>
    <rPh sb="42" eb="44">
      <t>ニュウリョク</t>
    </rPh>
    <phoneticPr fontId="1"/>
  </si>
  <si>
    <t>■支援先の掘り起こし
・地域ごとに、支出計画を作成すること。
・実施1回ごとの金額を入力すること。
・金額詳細：各経費における金額の計算根拠を記載すること。
　※ 掘り起こしの場合、専門家の謝金・旅費は補助対象外。
・職員旅費は掘り起こしに従事する人数と旅費単価（往復）を詳細欄に記載し、その合計を金額欄に記載のこと。
例：金額欄：2,000円　　詳細欄：往復2,000円×1人
・その他の費目に計上する際は公募要領P.12をよく確認のうえ、補助対象経費のみを記載すること。
　※経費の内容および計算根拠を金額詳細欄に記載すること。</t>
    <rPh sb="42" eb="44">
      <t>ニュウリョク</t>
    </rPh>
    <phoneticPr fontId="1"/>
  </si>
  <si>
    <t>■その他諸経費
・地域ごとに、支出計画を作成すること。
・金額詳細：各経費における金額の計算根拠を記載すること。
・公募要領P.12をよく確認のうえ、補助対象経費のみを記載すること。</t>
    <phoneticPr fontId="1"/>
  </si>
  <si>
    <r>
      <t xml:space="preserve">
公募要領P.30記載の審査項目、「C.補助事業の計画の妥当性・有効性」について、確認できるよう記載すること。
継続事業者は、上記過年度の計画と実績に乖離がある場合、その理由と対策について記載すること。
新規事業者は、今年度の支援計画を達成するための施策、根拠について記載すること。
</t>
    </r>
    <r>
      <rPr>
        <sz val="9"/>
        <color theme="1"/>
        <rFont val="ＭＳ Ｐ明朝"/>
        <family val="1"/>
        <charset val="128"/>
      </rPr>
      <t>計画達成のための施策・根拠例）
●●県については、過去に支援を受けた企業から、新規の企業を既に●●者紹介されており、診断～支援を今年度実施する予定。
さらに●●県の中小企業向けセミナーを開催することで新規の申込者●●者を掘り起こし予定。
また、令和●年度から金融機関との連携強化を進めており、当該機関にPF事業のチラシを設置し、設備更新の相談があった中小企業にPF事業を紹介いただくよう調整を図っており、●●者が見込まれる。
過年度計画と実績に乖離があった理由と対策の例）
令和３年度は、新型コロナウイルス感染拡大の影響で、支援を予定していた●●業・●●業等から辞退の申し出があり、代わりとなる新たな掘り起こしも厳しい状況であったため計画未達となった。今年度は、情勢を鑑みたアプローチを行い、</t>
    </r>
    <r>
      <rPr>
        <sz val="9"/>
        <rFont val="ＭＳ Ｐ明朝"/>
        <family val="1"/>
        <charset val="128"/>
      </rPr>
      <t>支援先業種として</t>
    </r>
    <r>
      <rPr>
        <sz val="9"/>
        <color theme="1"/>
        <rFont val="ＭＳ Ｐ明朝"/>
        <family val="1"/>
        <charset val="128"/>
      </rPr>
      <t>●●業の支援計画を増やすなど、計画を達成する見込み。</t>
    </r>
    <rPh sb="41" eb="43">
      <t>カクニン</t>
    </rPh>
    <rPh sb="48" eb="50">
      <t>キサイ</t>
    </rPh>
    <rPh sb="89" eb="91">
      <t>タイサク</t>
    </rPh>
    <rPh sb="103" eb="108">
      <t>シンキジギョウシャ</t>
    </rPh>
    <rPh sb="129" eb="131">
      <t>コンキョ</t>
    </rPh>
    <rPh sb="144" eb="146">
      <t>ケイカク</t>
    </rPh>
    <rPh sb="146" eb="148">
      <t>タッセイ</t>
    </rPh>
    <rPh sb="152" eb="154">
      <t>シサク</t>
    </rPh>
    <rPh sb="155" eb="157">
      <t>コンキョ</t>
    </rPh>
    <rPh sb="157" eb="158">
      <t>レイ</t>
    </rPh>
    <rPh sb="162" eb="163">
      <t>ケン</t>
    </rPh>
    <rPh sb="169" eb="171">
      <t>カコ</t>
    </rPh>
    <rPh sb="172" eb="174">
      <t>シエン</t>
    </rPh>
    <rPh sb="175" eb="176">
      <t>ウ</t>
    </rPh>
    <rPh sb="178" eb="180">
      <t>キギョウ</t>
    </rPh>
    <rPh sb="183" eb="185">
      <t>シンキ</t>
    </rPh>
    <rPh sb="186" eb="188">
      <t>キギョウ</t>
    </rPh>
    <rPh sb="189" eb="190">
      <t>スデ</t>
    </rPh>
    <rPh sb="193" eb="194">
      <t>シャ</t>
    </rPh>
    <rPh sb="194" eb="196">
      <t>ショウカイ</t>
    </rPh>
    <rPh sb="202" eb="204">
      <t>シンダン</t>
    </rPh>
    <rPh sb="205" eb="207">
      <t>シエン</t>
    </rPh>
    <rPh sb="208" eb="211">
      <t>コンネンド</t>
    </rPh>
    <rPh sb="211" eb="213">
      <t>ジッシ</t>
    </rPh>
    <rPh sb="215" eb="217">
      <t>ヨテイ</t>
    </rPh>
    <rPh sb="224" eb="225">
      <t>ケン</t>
    </rPh>
    <rPh sb="226" eb="230">
      <t>チュウショウキギョウ</t>
    </rPh>
    <rPh sb="230" eb="231">
      <t>ム</t>
    </rPh>
    <rPh sb="237" eb="239">
      <t>カイサイ</t>
    </rPh>
    <rPh sb="244" eb="246">
      <t>シンキ</t>
    </rPh>
    <rPh sb="247" eb="250">
      <t>モウシコミシャ</t>
    </rPh>
    <rPh sb="252" eb="253">
      <t>シャ</t>
    </rPh>
    <rPh sb="254" eb="255">
      <t>ホ</t>
    </rPh>
    <rPh sb="256" eb="257">
      <t>オ</t>
    </rPh>
    <rPh sb="259" eb="261">
      <t>ヨテイ</t>
    </rPh>
    <rPh sb="266" eb="268">
      <t>レイワ</t>
    </rPh>
    <rPh sb="269" eb="271">
      <t>ネンド</t>
    </rPh>
    <rPh sb="273" eb="277">
      <t>キンユウキカン</t>
    </rPh>
    <rPh sb="279" eb="281">
      <t>レンケイ</t>
    </rPh>
    <rPh sb="281" eb="283">
      <t>キョウカ</t>
    </rPh>
    <rPh sb="284" eb="285">
      <t>スス</t>
    </rPh>
    <rPh sb="290" eb="292">
      <t>トウガイ</t>
    </rPh>
    <rPh sb="292" eb="294">
      <t>キカン</t>
    </rPh>
    <rPh sb="297" eb="299">
      <t>ジギョウ</t>
    </rPh>
    <rPh sb="304" eb="306">
      <t>セッチ</t>
    </rPh>
    <rPh sb="308" eb="312">
      <t>セツビコウシン</t>
    </rPh>
    <rPh sb="313" eb="315">
      <t>ソウダン</t>
    </rPh>
    <rPh sb="319" eb="321">
      <t>チュウショウ</t>
    </rPh>
    <rPh sb="321" eb="323">
      <t>キギョウ</t>
    </rPh>
    <rPh sb="326" eb="328">
      <t>ジギョウ</t>
    </rPh>
    <rPh sb="329" eb="331">
      <t>ショウカイ</t>
    </rPh>
    <rPh sb="337" eb="339">
      <t>チョウセイ</t>
    </rPh>
    <rPh sb="340" eb="341">
      <t>ハカ</t>
    </rPh>
    <rPh sb="348" eb="349">
      <t>シャ</t>
    </rPh>
    <rPh sb="350" eb="352">
      <t>ミコ</t>
    </rPh>
    <rPh sb="358" eb="361">
      <t>カネンド</t>
    </rPh>
    <rPh sb="361" eb="363">
      <t>ケイカク</t>
    </rPh>
    <rPh sb="364" eb="366">
      <t>ジッセキ</t>
    </rPh>
    <rPh sb="367" eb="369">
      <t>カイリ</t>
    </rPh>
    <rPh sb="373" eb="375">
      <t>リユウ</t>
    </rPh>
    <rPh sb="376" eb="378">
      <t>タイサク</t>
    </rPh>
    <rPh sb="379" eb="380">
      <t>レイ</t>
    </rPh>
    <rPh sb="382" eb="384">
      <t>レイワ</t>
    </rPh>
    <rPh sb="385" eb="387">
      <t>ネンド</t>
    </rPh>
    <rPh sb="389" eb="391">
      <t>シンガタ</t>
    </rPh>
    <rPh sb="398" eb="402">
      <t>カンセンカクダイ</t>
    </rPh>
    <rPh sb="403" eb="405">
      <t>エイキョウ</t>
    </rPh>
    <rPh sb="407" eb="409">
      <t>シエン</t>
    </rPh>
    <rPh sb="410" eb="412">
      <t>ヨテイ</t>
    </rPh>
    <rPh sb="418" eb="419">
      <t>ギョウ</t>
    </rPh>
    <rPh sb="422" eb="423">
      <t>ギョウ</t>
    </rPh>
    <rPh sb="423" eb="424">
      <t>トウ</t>
    </rPh>
    <rPh sb="426" eb="428">
      <t>ジタイ</t>
    </rPh>
    <rPh sb="429" eb="430">
      <t>モウ</t>
    </rPh>
    <rPh sb="431" eb="432">
      <t>デ</t>
    </rPh>
    <rPh sb="436" eb="437">
      <t>カ</t>
    </rPh>
    <rPh sb="442" eb="443">
      <t>アラ</t>
    </rPh>
    <rPh sb="445" eb="446">
      <t>ホ</t>
    </rPh>
    <rPh sb="447" eb="448">
      <t>オ</t>
    </rPh>
    <rPh sb="451" eb="452">
      <t>キビ</t>
    </rPh>
    <rPh sb="454" eb="456">
      <t>ジョウキョウ</t>
    </rPh>
    <rPh sb="462" eb="464">
      <t>ケイカク</t>
    </rPh>
    <rPh sb="464" eb="466">
      <t>ミタツ</t>
    </rPh>
    <rPh sb="471" eb="474">
      <t>コンネンド</t>
    </rPh>
    <rPh sb="476" eb="478">
      <t>ジョウセイ</t>
    </rPh>
    <rPh sb="479" eb="480">
      <t>カンガ</t>
    </rPh>
    <rPh sb="488" eb="489">
      <t>オコナ</t>
    </rPh>
    <rPh sb="491" eb="494">
      <t>シエンサキ</t>
    </rPh>
    <rPh sb="501" eb="502">
      <t>ギョウ</t>
    </rPh>
    <rPh sb="503" eb="507">
      <t>シエンケイカク</t>
    </rPh>
    <rPh sb="508" eb="509">
      <t>フ</t>
    </rPh>
    <rPh sb="514" eb="516">
      <t>ケイカク</t>
    </rPh>
    <rPh sb="517" eb="519">
      <t>タッセイ</t>
    </rPh>
    <rPh sb="521" eb="523">
      <t>ミコ</t>
    </rPh>
    <phoneticPr fontId="1"/>
  </si>
  <si>
    <t>再エネ支援に
関する知見等</t>
    <rPh sb="3" eb="5">
      <t>シエン</t>
    </rPh>
    <phoneticPr fontId="1"/>
  </si>
  <si>
    <r>
      <t xml:space="preserve">再エネ支援に関する知見等
または再エネに係る中小企業等の代表的な支援事例
</t>
    </r>
    <r>
      <rPr>
        <b/>
        <sz val="9"/>
        <color rgb="FFFF0000"/>
        <rFont val="ＭＳ Ｐ明朝"/>
        <family val="1"/>
        <charset val="128"/>
      </rPr>
      <t>※自由記載</t>
    </r>
    <rPh sb="3" eb="5">
      <t>シエン</t>
    </rPh>
    <rPh sb="16" eb="17">
      <t>サイ</t>
    </rPh>
    <rPh sb="20" eb="21">
      <t>カカ</t>
    </rPh>
    <rPh sb="22" eb="26">
      <t>チュウショウキギョウ</t>
    </rPh>
    <rPh sb="26" eb="27">
      <t>トウ</t>
    </rPh>
    <rPh sb="28" eb="31">
      <t>ダイヒョウテキ</t>
    </rPh>
    <rPh sb="32" eb="36">
      <t>シエンジレイ</t>
    </rPh>
    <rPh sb="38" eb="42">
      <t>ジユウキサイ</t>
    </rPh>
    <phoneticPr fontId="1"/>
  </si>
  <si>
    <r>
      <t xml:space="preserve">①再エネに関する相談や支援に対応可能な場合は、支援実績の有無に関わらずそれらの知見について記載すること。
②再エネに関する支援実績がある場合は、代表的な支援事例について記載すること。
</t>
    </r>
    <r>
      <rPr>
        <sz val="9"/>
        <color theme="1"/>
        <rFont val="ＭＳ Ｐ明朝"/>
        <family val="1"/>
        <charset val="128"/>
      </rPr>
      <t>例）
①知見：中小水力、バイオマス
・中小水力：工場・ビルの循環水、工業用水を利用した発電や農業用水路を活用した発電を検討する際の相談、現地調査（経済性、実効性）の対応が可能である。
・バイオマス：木質バイオマスボイラ導入を検討する際の省エネ・省CO2シミュレーションから、設備導入計画・収支計画の策定支援等への対応が可能である。
②実績：太陽光
自家消費のための太陽光発電設備の導入についての相談に対応した。
日射条件や設置する屋根面積を考慮しながら、設備導入に伴う原油換算削減量や投資回収年数を試算し、太陽光パネルの導入を提案した。</t>
    </r>
    <rPh sb="8" eb="10">
      <t>ソウダン</t>
    </rPh>
    <rPh sb="11" eb="13">
      <t>シエン</t>
    </rPh>
    <rPh sb="14" eb="18">
      <t>タイオウカノウ</t>
    </rPh>
    <rPh sb="39" eb="41">
      <t>チケン</t>
    </rPh>
    <phoneticPr fontId="1"/>
  </si>
  <si>
    <t>　中小企業等に対するエネルギー利用最適化推進事業費補助金（地域プラットフォーム構築事業）交付規程（ＳＩＩ－ＢＮＡ２２０－０１－２２０４０１－Ｒ。以下「交付規程」という。）第５条の規定に基づき、下記のとおり申請します。
　なお、補助金等に係る予算の執行の適正化に関する法律（昭和３０年法律第１７９号）、補助金等に係る予算の執行の適正化に関する法律施行令（昭和３０年政令第２５５号）、中小企業等に対するエネルギー利用最適化推進事業費補助金交付要綱（２０２１０１２５財資第２号）及び交付規程の定めるところに従うことを承知の上、申請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</si>
</sst>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411]ggge&quot;年&quot;m&quot;月&quot;d&quot;日&quot;;@"/>
    <numFmt numFmtId="177" formatCode="0_ "/>
    <numFmt numFmtId="178" formatCode="&quot;合計： &quot;#,##0;[Red]\-#,##0"/>
    <numFmt numFmtId="179" formatCode="0.000"/>
    <numFmt numFmtId="180" formatCode="0.0%"/>
    <numFmt numFmtId="181" formatCode="[$]ggge&quot;年&quot;m&quot;月&quot;d&quot;日&quot;;@" x16r2:formatCode16="[$-ja-JP-x-gannen]ggge&quot;年&quot;m&quot;月&quot;d&quot;日&quot;;@"/>
  </numFmts>
  <fonts count="129"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font>
    <font>
      <sz val="10"/>
      <color theme="1"/>
      <name val="ＭＳ 明朝"/>
      <family val="1"/>
      <charset val="128"/>
    </font>
    <font>
      <sz val="2"/>
      <color theme="1"/>
      <name val="ＭＳ 明朝"/>
      <family val="1"/>
      <charset val="128"/>
    </font>
    <font>
      <sz val="10"/>
      <name val="ＭＳ 明朝"/>
      <family val="1"/>
      <charset val="128"/>
    </font>
    <font>
      <sz val="11"/>
      <name val="ＭＳ 明朝"/>
      <family val="1"/>
      <charset val="128"/>
    </font>
    <font>
      <sz val="14"/>
      <color theme="1"/>
      <name val="ＭＳ 明朝"/>
      <family val="1"/>
      <charset val="128"/>
    </font>
    <font>
      <b/>
      <sz val="20"/>
      <color theme="1"/>
      <name val="ＭＳ 明朝"/>
      <family val="1"/>
      <charset val="128"/>
    </font>
    <font>
      <sz val="11"/>
      <color theme="1"/>
      <name val="ＭＳ 明朝"/>
      <family val="1"/>
      <charset val="128"/>
    </font>
    <font>
      <b/>
      <u/>
      <sz val="14"/>
      <color theme="1"/>
      <name val="ＭＳ 明朝"/>
      <family val="1"/>
      <charset val="128"/>
    </font>
    <font>
      <sz val="7"/>
      <color theme="1"/>
      <name val="ＭＳ 明朝"/>
      <family val="1"/>
      <charset val="128"/>
    </font>
    <font>
      <b/>
      <sz val="14"/>
      <color theme="1"/>
      <name val="ＭＳ 明朝"/>
      <family val="1"/>
      <charset val="128"/>
    </font>
    <font>
      <sz val="12"/>
      <color theme="1"/>
      <name val="ＭＳ 明朝"/>
      <family val="1"/>
      <charset val="128"/>
    </font>
    <font>
      <sz val="10"/>
      <color theme="0"/>
      <name val="ＭＳ 明朝"/>
      <family val="1"/>
      <charset val="128"/>
    </font>
    <font>
      <sz val="16"/>
      <name val="ＭＳ 明朝"/>
      <family val="1"/>
      <charset val="128"/>
    </font>
    <font>
      <sz val="14"/>
      <name val="ＭＳ 明朝"/>
      <family val="1"/>
      <charset val="128"/>
    </font>
    <font>
      <sz val="12"/>
      <name val="ＭＳ 明朝"/>
      <family val="1"/>
      <charset val="128"/>
    </font>
    <font>
      <b/>
      <sz val="22"/>
      <name val="ＭＳ 明朝"/>
      <family val="1"/>
      <charset val="128"/>
    </font>
    <font>
      <sz val="22"/>
      <name val="ＭＳ 明朝"/>
      <family val="1"/>
      <charset val="128"/>
    </font>
    <font>
      <b/>
      <sz val="14"/>
      <color rgb="FFC00000"/>
      <name val="ＭＳ 明朝"/>
      <family val="1"/>
      <charset val="128"/>
    </font>
    <font>
      <sz val="10"/>
      <color theme="1"/>
      <name val="ＭＳ Ｐゴシック"/>
      <family val="2"/>
      <charset val="128"/>
      <scheme val="minor"/>
    </font>
    <font>
      <sz val="10"/>
      <color theme="0" tint="-0.34998626667073579"/>
      <name val="ＭＳ 明朝"/>
      <family val="1"/>
      <charset val="128"/>
    </font>
    <font>
      <sz val="16"/>
      <color theme="0" tint="-0.34998626667073579"/>
      <name val="ＭＳ 明朝"/>
      <family val="1"/>
      <charset val="128"/>
    </font>
    <font>
      <sz val="20"/>
      <color theme="0" tint="-0.34998626667073579"/>
      <name val="ＭＳ 明朝"/>
      <family val="1"/>
      <charset val="128"/>
    </font>
    <font>
      <sz val="12"/>
      <name val="ＭＳ Ｐ明朝"/>
      <family val="1"/>
      <charset val="128"/>
    </font>
    <font>
      <sz val="10"/>
      <name val="ＭＳ Ｐ明朝"/>
      <family val="1"/>
      <charset val="128"/>
    </font>
    <font>
      <sz val="20"/>
      <color theme="1"/>
      <name val="ＭＳ Ｐ明朝"/>
      <family val="1"/>
      <charset val="128"/>
    </font>
    <font>
      <b/>
      <u/>
      <sz val="24"/>
      <color theme="1"/>
      <name val="ＭＳ 明朝"/>
      <family val="1"/>
      <charset val="128"/>
    </font>
    <font>
      <sz val="10"/>
      <color theme="1"/>
      <name val="ＭＳ Ｐ明朝"/>
      <family val="1"/>
      <charset val="128"/>
    </font>
    <font>
      <sz val="18"/>
      <color theme="1"/>
      <name val="ＭＳ 明朝"/>
      <family val="1"/>
      <charset val="128"/>
    </font>
    <font>
      <sz val="18"/>
      <name val="ＭＳ 明朝"/>
      <family val="1"/>
      <charset val="128"/>
    </font>
    <font>
      <sz val="11"/>
      <color theme="1"/>
      <name val="ＭＳ Ｐ明朝"/>
      <family val="1"/>
      <charset val="128"/>
    </font>
    <font>
      <sz val="10"/>
      <color theme="1"/>
      <name val="Century"/>
      <family val="1"/>
    </font>
    <font>
      <sz val="11"/>
      <name val="ＭＳ Ｐゴシック"/>
      <family val="3"/>
      <charset val="128"/>
      <scheme val="minor"/>
    </font>
    <font>
      <sz val="9"/>
      <color theme="1"/>
      <name val="ＭＳ Ｐ明朝"/>
      <family val="1"/>
      <charset val="128"/>
    </font>
    <font>
      <sz val="12"/>
      <color theme="0"/>
      <name val="ＭＳ 明朝"/>
      <family val="1"/>
      <charset val="128"/>
    </font>
    <font>
      <sz val="14"/>
      <color theme="1"/>
      <name val="ＭＳ Ｐ明朝"/>
      <family val="1"/>
      <charset val="128"/>
    </font>
    <font>
      <sz val="14"/>
      <color theme="1"/>
      <name val="Arial"/>
      <family val="2"/>
    </font>
    <font>
      <sz val="11"/>
      <color theme="1"/>
      <name val="Arial"/>
      <family val="2"/>
    </font>
    <font>
      <sz val="10"/>
      <color theme="1"/>
      <name val="Arial"/>
      <family val="2"/>
    </font>
    <font>
      <vertAlign val="superscript"/>
      <sz val="12"/>
      <name val="ＭＳ Ｐ明朝"/>
      <family val="1"/>
      <charset val="128"/>
    </font>
    <font>
      <vertAlign val="superscript"/>
      <sz val="12"/>
      <name val="ＭＳ 明朝"/>
      <family val="1"/>
      <charset val="128"/>
    </font>
    <font>
      <sz val="12"/>
      <color theme="1"/>
      <name val="ＭＳ Ｐ明朝"/>
      <family val="1"/>
      <charset val="128"/>
    </font>
    <font>
      <b/>
      <sz val="11"/>
      <color theme="1"/>
      <name val="ＭＳ Ｐ明朝"/>
      <family val="1"/>
      <charset val="128"/>
    </font>
    <font>
      <sz val="11"/>
      <name val="ＭＳ Ｐ明朝"/>
      <family val="1"/>
      <charset val="128"/>
    </font>
    <font>
      <b/>
      <sz val="22"/>
      <name val="ＭＳ Ｐ明朝"/>
      <family val="1"/>
      <charset val="128"/>
    </font>
    <font>
      <b/>
      <sz val="18"/>
      <color rgb="FFFF0000"/>
      <name val="ＭＳ Ｐ明朝"/>
      <family val="1"/>
      <charset val="128"/>
    </font>
    <font>
      <b/>
      <sz val="20"/>
      <name val="ＭＳ Ｐ明朝"/>
      <family val="1"/>
      <charset val="128"/>
    </font>
    <font>
      <sz val="14"/>
      <name val="ＭＳ Ｐ明朝"/>
      <family val="1"/>
      <charset val="128"/>
    </font>
    <font>
      <b/>
      <sz val="14"/>
      <color theme="1"/>
      <name val="ＭＳ Ｐ明朝"/>
      <family val="1"/>
      <charset val="128"/>
    </font>
    <font>
      <b/>
      <sz val="16"/>
      <color rgb="FFFF0000"/>
      <name val="ＭＳ Ｐ明朝"/>
      <family val="1"/>
      <charset val="128"/>
    </font>
    <font>
      <sz val="18"/>
      <name val="ＭＳ Ｐ明朝"/>
      <family val="1"/>
      <charset val="128"/>
    </font>
    <font>
      <sz val="14"/>
      <color rgb="FFFF0000"/>
      <name val="ＭＳ Ｐ明朝"/>
      <family val="1"/>
      <charset val="128"/>
    </font>
    <font>
      <sz val="10"/>
      <color theme="0" tint="-0.34998626667073579"/>
      <name val="ＭＳ Ｐ明朝"/>
      <family val="1"/>
      <charset val="128"/>
    </font>
    <font>
      <b/>
      <sz val="20"/>
      <color theme="1"/>
      <name val="ＭＳ Ｐ明朝"/>
      <family val="1"/>
      <charset val="128"/>
    </font>
    <font>
      <sz val="7"/>
      <color theme="1"/>
      <name val="ＭＳ Ｐ明朝"/>
      <family val="1"/>
      <charset val="128"/>
    </font>
    <font>
      <b/>
      <sz val="18"/>
      <color theme="1"/>
      <name val="ＭＳ Ｐ明朝"/>
      <family val="1"/>
      <charset val="128"/>
    </font>
    <font>
      <b/>
      <sz val="14"/>
      <color rgb="FFFF0000"/>
      <name val="ＭＳ Ｐ明朝"/>
      <family val="1"/>
      <charset val="128"/>
    </font>
    <font>
      <sz val="11"/>
      <color rgb="FFFF0000"/>
      <name val="ＭＳ Ｐ明朝"/>
      <family val="1"/>
      <charset val="128"/>
    </font>
    <font>
      <sz val="11"/>
      <color indexed="8"/>
      <name val="ＭＳ Ｐ明朝"/>
      <family val="1"/>
      <charset val="128"/>
    </font>
    <font>
      <sz val="16"/>
      <color indexed="8"/>
      <name val="ＭＳ Ｐ明朝"/>
      <family val="1"/>
      <charset val="128"/>
    </font>
    <font>
      <sz val="16"/>
      <name val="ＭＳ Ｐ明朝"/>
      <family val="1"/>
      <charset val="128"/>
    </font>
    <font>
      <sz val="14"/>
      <color indexed="8"/>
      <name val="ＭＳ Ｐ明朝"/>
      <family val="1"/>
      <charset val="128"/>
    </font>
    <font>
      <sz val="12"/>
      <color indexed="8"/>
      <name val="ＭＳ Ｐ明朝"/>
      <family val="1"/>
      <charset val="128"/>
    </font>
    <font>
      <b/>
      <sz val="18"/>
      <name val="ＭＳ Ｐ明朝"/>
      <family val="1"/>
      <charset val="128"/>
    </font>
    <font>
      <b/>
      <sz val="11"/>
      <color rgb="FFFF0000"/>
      <name val="ＭＳ Ｐ明朝"/>
      <family val="1"/>
      <charset val="128"/>
    </font>
    <font>
      <u/>
      <sz val="18"/>
      <name val="ＭＳ 明朝"/>
      <family val="1"/>
      <charset val="128"/>
    </font>
    <font>
      <sz val="14"/>
      <color theme="0"/>
      <name val="ＭＳ Ｐ明朝"/>
      <family val="1"/>
      <charset val="128"/>
    </font>
    <font>
      <sz val="9"/>
      <name val="ＭＳ Ｐ明朝"/>
      <family val="1"/>
      <charset val="128"/>
    </font>
    <font>
      <sz val="10"/>
      <color theme="0"/>
      <name val="ＭＳ Ｐ明朝"/>
      <family val="1"/>
      <charset val="128"/>
    </font>
    <font>
      <b/>
      <sz val="11"/>
      <color rgb="FFFF0000"/>
      <name val="ＭＳ Ｐゴシック"/>
      <family val="3"/>
      <charset val="128"/>
      <scheme val="minor"/>
    </font>
    <font>
      <b/>
      <sz val="12"/>
      <color rgb="FFFF0000"/>
      <name val="ＭＳ Ｐ明朝"/>
      <family val="1"/>
      <charset val="128"/>
    </font>
    <font>
      <b/>
      <sz val="12"/>
      <color rgb="FFFF0000"/>
      <name val="ＭＳ 明朝"/>
      <family val="1"/>
      <charset val="128"/>
    </font>
    <font>
      <sz val="11"/>
      <color theme="0"/>
      <name val="ＭＳ Ｐ明朝"/>
      <family val="1"/>
      <charset val="128"/>
    </font>
    <font>
      <sz val="10"/>
      <color theme="2"/>
      <name val="ＭＳ 明朝"/>
      <family val="1"/>
      <charset val="128"/>
    </font>
    <font>
      <sz val="12"/>
      <color rgb="FFFF0000"/>
      <name val="ＭＳ 明朝"/>
      <family val="1"/>
      <charset val="128"/>
    </font>
    <font>
      <b/>
      <sz val="10"/>
      <color rgb="FFFF0000"/>
      <name val="ＭＳ Ｐ明朝"/>
      <family val="1"/>
      <charset val="128"/>
    </font>
    <font>
      <b/>
      <sz val="10"/>
      <color theme="1"/>
      <name val="ＭＳ Ｐ明朝"/>
      <family val="1"/>
      <charset val="128"/>
    </font>
    <font>
      <u/>
      <sz val="11"/>
      <color theme="10"/>
      <name val="ＭＳ Ｐゴシック"/>
      <family val="2"/>
      <charset val="128"/>
      <scheme val="minor"/>
    </font>
    <font>
      <u/>
      <sz val="12"/>
      <color theme="0"/>
      <name val="ＭＳ Ｐゴシック"/>
      <family val="2"/>
      <charset val="128"/>
      <scheme val="minor"/>
    </font>
    <font>
      <u/>
      <sz val="20"/>
      <color theme="0"/>
      <name val="ＭＳ Ｐゴシック"/>
      <family val="2"/>
      <charset val="128"/>
      <scheme val="minor"/>
    </font>
    <font>
      <u/>
      <sz val="18"/>
      <color theme="0"/>
      <name val="ＭＳ Ｐゴシック"/>
      <family val="3"/>
      <charset val="128"/>
      <scheme val="minor"/>
    </font>
    <font>
      <b/>
      <u/>
      <sz val="14"/>
      <color theme="1"/>
      <name val="ＭＳ Ｐ明朝"/>
      <family val="1"/>
      <charset val="128"/>
    </font>
    <font>
      <sz val="11"/>
      <color rgb="FFFF0000"/>
      <name val="ＭＳ 明朝"/>
      <family val="1"/>
      <charset val="128"/>
    </font>
    <font>
      <sz val="20"/>
      <color theme="1"/>
      <name val="ＭＳ 明朝"/>
      <family val="1"/>
      <charset val="128"/>
    </font>
    <font>
      <sz val="6"/>
      <color theme="1"/>
      <name val="ＭＳ 明朝"/>
      <family val="1"/>
      <charset val="128"/>
    </font>
    <font>
      <sz val="11"/>
      <color theme="0" tint="-0.34998626667073579"/>
      <name val="ＭＳ Ｐ明朝"/>
      <family val="1"/>
      <charset val="128"/>
    </font>
    <font>
      <sz val="9"/>
      <color theme="0" tint="-0.34998626667073579"/>
      <name val="ＭＳ Ｐ明朝"/>
      <family val="1"/>
      <charset val="128"/>
    </font>
    <font>
      <sz val="16"/>
      <color theme="1"/>
      <name val="ＭＳ 明朝"/>
      <family val="1"/>
      <charset val="128"/>
    </font>
    <font>
      <b/>
      <sz val="12"/>
      <color theme="1"/>
      <name val="ＭＳ Ｐ明朝"/>
      <family val="1"/>
      <charset val="128"/>
    </font>
    <font>
      <u/>
      <sz val="11"/>
      <color theme="0"/>
      <name val="ＭＳ Ｐ明朝"/>
      <family val="1"/>
      <charset val="128"/>
    </font>
    <font>
      <b/>
      <sz val="11"/>
      <color theme="0"/>
      <name val="ＭＳ Ｐ明朝"/>
      <family val="1"/>
      <charset val="128"/>
    </font>
    <font>
      <sz val="18"/>
      <color theme="0"/>
      <name val="ＭＳ Ｐ明朝"/>
      <family val="1"/>
      <charset val="128"/>
    </font>
    <font>
      <sz val="10"/>
      <color indexed="8"/>
      <name val="ＭＳ Ｐ明朝"/>
      <family val="1"/>
      <charset val="128"/>
    </font>
    <font>
      <b/>
      <sz val="10"/>
      <color rgb="FFFF0000"/>
      <name val="ＭＳ 明朝"/>
      <family val="1"/>
      <charset val="128"/>
    </font>
    <font>
      <sz val="12"/>
      <color theme="0"/>
      <name val="ＭＳ Ｐ明朝"/>
      <family val="1"/>
      <charset val="128"/>
    </font>
    <font>
      <sz val="14"/>
      <color theme="0" tint="-0.34998626667073579"/>
      <name val="ＭＳ Ｐ明朝"/>
      <family val="1"/>
      <charset val="128"/>
    </font>
    <font>
      <b/>
      <sz val="20"/>
      <color rgb="FFFF0000"/>
      <name val="ＭＳ Ｐ明朝"/>
      <family val="1"/>
      <charset val="128"/>
    </font>
    <font>
      <b/>
      <u/>
      <sz val="14"/>
      <name val="ＭＳ Ｐ明朝"/>
      <family val="1"/>
      <charset val="128"/>
    </font>
    <font>
      <b/>
      <sz val="11"/>
      <name val="ＭＳ Ｐ明朝"/>
      <family val="1"/>
      <charset val="128"/>
    </font>
    <font>
      <sz val="14"/>
      <name val="Arial"/>
      <family val="2"/>
    </font>
    <font>
      <sz val="11"/>
      <color rgb="FF00B050"/>
      <name val="ＭＳ Ｐ明朝"/>
      <family val="1"/>
      <charset val="128"/>
    </font>
    <font>
      <sz val="10"/>
      <color rgb="FFFF0000"/>
      <name val="ＭＳ Ｐ明朝"/>
      <family val="1"/>
      <charset val="128"/>
    </font>
    <font>
      <sz val="16"/>
      <color theme="1"/>
      <name val="ＭＳ Ｐ明朝"/>
      <family val="1"/>
      <charset val="128"/>
    </font>
    <font>
      <b/>
      <sz val="11"/>
      <color rgb="FFFF0000"/>
      <name val="ＭＳ 明朝"/>
      <family val="1"/>
      <charset val="128"/>
    </font>
    <font>
      <sz val="9"/>
      <color theme="0" tint="-4.9989318521683403E-2"/>
      <name val="ＭＳ Ｐ明朝"/>
      <family val="1"/>
      <charset val="128"/>
    </font>
    <font>
      <sz val="10"/>
      <color theme="0" tint="-4.9989318521683403E-2"/>
      <name val="ＭＳ Ｐ明朝"/>
      <family val="1"/>
      <charset val="128"/>
    </font>
    <font>
      <sz val="10"/>
      <color theme="0" tint="-4.9989318521683403E-2"/>
      <name val="ＭＳ 明朝"/>
      <family val="1"/>
      <charset val="128"/>
    </font>
    <font>
      <sz val="11"/>
      <color theme="0" tint="-4.9989318521683403E-2"/>
      <name val="ＭＳ Ｐ明朝"/>
      <family val="1"/>
      <charset val="128"/>
    </font>
    <font>
      <sz val="14"/>
      <color theme="0" tint="-4.9989318521683403E-2"/>
      <name val="ＭＳ Ｐ明朝"/>
      <family val="1"/>
      <charset val="128"/>
    </font>
    <font>
      <vertAlign val="superscript"/>
      <sz val="12"/>
      <color theme="1"/>
      <name val="ＭＳ 明朝"/>
      <family val="1"/>
      <charset val="128"/>
    </font>
    <font>
      <b/>
      <sz val="9"/>
      <color rgb="FFFF0000"/>
      <name val="ＭＳ Ｐ明朝"/>
      <family val="1"/>
      <charset val="128"/>
    </font>
    <font>
      <sz val="8"/>
      <color theme="1"/>
      <name val="ＭＳ Ｐ明朝"/>
      <family val="1"/>
      <charset val="128"/>
    </font>
    <font>
      <sz val="10"/>
      <color rgb="FF0000CC"/>
      <name val="ＭＳ Ｐ明朝"/>
      <family val="1"/>
      <charset val="128"/>
    </font>
    <font>
      <b/>
      <sz val="28"/>
      <name val="ＭＳ Ｐ明朝"/>
      <family val="1"/>
      <charset val="128"/>
    </font>
    <font>
      <sz val="14"/>
      <color theme="0"/>
      <name val="ＭＳ 明朝"/>
      <family val="1"/>
      <charset val="128"/>
    </font>
    <font>
      <sz val="12"/>
      <color rgb="FFFF0000"/>
      <name val="ＭＳ Ｐ明朝"/>
      <family val="1"/>
      <charset val="128"/>
    </font>
    <font>
      <sz val="14"/>
      <color theme="0" tint="-0.34998626667073579"/>
      <name val="ＭＳ 明朝"/>
      <family val="1"/>
      <charset val="128"/>
    </font>
    <font>
      <sz val="9"/>
      <color theme="1"/>
      <name val="ＭＳ 明朝"/>
      <family val="1"/>
      <charset val="128"/>
    </font>
    <font>
      <b/>
      <sz val="24"/>
      <color theme="1"/>
      <name val="ＭＳ Ｐ明朝"/>
      <family val="1"/>
      <charset val="128"/>
    </font>
    <font>
      <b/>
      <sz val="20"/>
      <color rgb="FF000000"/>
      <name val="ＭＳ 明朝"/>
      <family val="1"/>
      <charset val="128"/>
    </font>
    <font>
      <b/>
      <sz val="18"/>
      <color theme="1"/>
      <name val="ＭＳ 明朝"/>
      <family val="1"/>
      <charset val="128"/>
    </font>
    <font>
      <b/>
      <u/>
      <sz val="18"/>
      <name val="ＭＳ Ｐ明朝"/>
      <family val="1"/>
      <charset val="128"/>
    </font>
    <font>
      <sz val="14"/>
      <color theme="9"/>
      <name val="ＭＳ Ｐ明朝"/>
      <family val="1"/>
      <charset val="128"/>
    </font>
    <font>
      <u/>
      <sz val="20"/>
      <color theme="1"/>
      <name val="ＭＳ 明朝"/>
      <family val="1"/>
      <charset val="128"/>
    </font>
  </fonts>
  <fills count="1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02060"/>
        <bgColor indexed="64"/>
      </patternFill>
    </fill>
    <fill>
      <patternFill patternType="solid">
        <fgColor rgb="FFD9D9D9"/>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7" tint="0.59999389629810485"/>
        <bgColor indexed="64"/>
      </patternFill>
    </fill>
    <fill>
      <patternFill patternType="solid">
        <fgColor rgb="FFFFFFEB"/>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1" tint="0.34998626667073579"/>
        <bgColor indexed="64"/>
      </patternFill>
    </fill>
    <fill>
      <patternFill patternType="solid">
        <fgColor theme="0" tint="-0.499984740745262"/>
        <bgColor indexed="64"/>
      </patternFill>
    </fill>
  </fills>
  <borders count="14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bottom style="medium">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bottom style="hair">
        <color indexed="64"/>
      </bottom>
      <diagonal/>
    </border>
    <border>
      <left style="dashed">
        <color indexed="64"/>
      </left>
      <right style="dashed">
        <color indexed="64"/>
      </right>
      <top/>
      <bottom style="hair">
        <color indexed="64"/>
      </bottom>
      <diagonal/>
    </border>
    <border>
      <left style="hair">
        <color theme="0" tint="-0.499984740745262"/>
      </left>
      <right style="hair">
        <color theme="0" tint="-0.499984740745262"/>
      </right>
      <top style="thin">
        <color theme="0" tint="-0.499984740745262"/>
      </top>
      <bottom style="hair">
        <color theme="0" tint="-0.499984740745262"/>
      </bottom>
      <diagonal/>
    </border>
    <border>
      <left style="thin">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style="hair">
        <color theme="0" tint="-0.499984740745262"/>
      </right>
      <top style="hair">
        <color theme="0" tint="-0.499984740745262"/>
      </top>
      <bottom style="thin">
        <color theme="0" tint="-0.499984740745262"/>
      </bottom>
      <diagonal/>
    </border>
    <border>
      <left style="thin">
        <color theme="0" tint="-0.499984740745262"/>
      </left>
      <right/>
      <top style="thin">
        <color theme="0" tint="-0.499984740745262"/>
      </top>
      <bottom style="hair">
        <color theme="0" tint="-0.499984740745262"/>
      </bottom>
      <diagonal/>
    </border>
    <border>
      <left/>
      <right/>
      <top style="thin">
        <color theme="0" tint="-0.499984740745262"/>
      </top>
      <bottom style="hair">
        <color theme="0" tint="-0.499984740745262"/>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auto="1"/>
      </left>
      <right style="hair">
        <color auto="1"/>
      </right>
      <top style="hair">
        <color auto="1"/>
      </top>
      <bottom style="hair">
        <color auto="1"/>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style="medium">
        <color indexed="64"/>
      </bottom>
      <diagonal/>
    </border>
    <border>
      <left/>
      <right/>
      <top style="hair">
        <color indexed="64"/>
      </top>
      <bottom style="hair">
        <color indexed="64"/>
      </bottom>
      <diagonal/>
    </border>
    <border>
      <left style="thin">
        <color theme="0"/>
      </left>
      <right style="thin">
        <color theme="0"/>
      </right>
      <top style="thin">
        <color theme="0"/>
      </top>
      <bottom style="thin">
        <color theme="0"/>
      </bottom>
      <diagonal/>
    </border>
    <border>
      <left/>
      <right/>
      <top/>
      <bottom style="thin">
        <color theme="0"/>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bottom style="hair">
        <color indexed="64"/>
      </bottom>
      <diagonal/>
    </border>
    <border>
      <left/>
      <right/>
      <top style="thin">
        <color theme="0"/>
      </top>
      <bottom style="thin">
        <color theme="0"/>
      </bottom>
      <diagonal/>
    </border>
    <border>
      <left style="hair">
        <color theme="0" tint="-0.499984740745262"/>
      </left>
      <right/>
      <top style="thin">
        <color theme="0" tint="-0.499984740745262"/>
      </top>
      <bottom style="hair">
        <color theme="0" tint="-0.499984740745262"/>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theme="0" tint="-0.499984740745262"/>
      </right>
      <top style="thin">
        <color theme="0" tint="-0.499984740745262"/>
      </top>
      <bottom style="hair">
        <color theme="0" tint="-0.499984740745262"/>
      </bottom>
      <diagonal/>
    </border>
    <border>
      <left style="hair">
        <color theme="0" tint="-0.499984740745262"/>
      </left>
      <right style="thin">
        <color theme="0" tint="-0.499984740745262"/>
      </right>
      <top style="hair">
        <color theme="0" tint="-0.499984740745262"/>
      </top>
      <bottom style="thin">
        <color theme="0" tint="-0.499984740745262"/>
      </bottom>
      <diagonal/>
    </border>
    <border>
      <left style="thin">
        <color indexed="64"/>
      </left>
      <right style="thin">
        <color indexed="64"/>
      </right>
      <top style="double">
        <color indexed="64"/>
      </top>
      <bottom/>
      <diagonal/>
    </border>
    <border>
      <left style="thin">
        <color auto="1"/>
      </left>
      <right style="hair">
        <color auto="1"/>
      </right>
      <top style="hair">
        <color auto="1"/>
      </top>
      <bottom style="thin">
        <color auto="1"/>
      </bottom>
      <diagonal/>
    </border>
    <border>
      <left style="hair">
        <color theme="1" tint="0.34998626667073579"/>
      </left>
      <right style="thin">
        <color theme="1" tint="0.34998626667073579"/>
      </right>
      <top style="hair">
        <color theme="1" tint="0.34998626667073579"/>
      </top>
      <bottom style="hair">
        <color theme="1" tint="0.34998626667073579"/>
      </bottom>
      <diagonal/>
    </border>
    <border>
      <left/>
      <right style="hair">
        <color theme="1" tint="0.34998626667073579"/>
      </right>
      <top style="thin">
        <color theme="1" tint="0.34998626667073579"/>
      </top>
      <bottom style="hair">
        <color theme="1" tint="0.34998626667073579"/>
      </bottom>
      <diagonal/>
    </border>
    <border>
      <left style="thin">
        <color theme="1" tint="0.34998626667073579"/>
      </left>
      <right style="thin">
        <color theme="1" tint="0.34998626667073579"/>
      </right>
      <top style="thin">
        <color theme="1" tint="0.34998626667073579"/>
      </top>
      <bottom style="hair">
        <color theme="1" tint="0.34998626667073579"/>
      </bottom>
      <diagonal/>
    </border>
    <border>
      <left style="hair">
        <color theme="1" tint="0.34998626667073579"/>
      </left>
      <right/>
      <top style="thin">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style="thin">
        <color theme="1" tint="0.34998626667073579"/>
      </left>
      <right/>
      <top style="thin">
        <color theme="1" tint="0.34998626667073579"/>
      </top>
      <bottom/>
      <diagonal/>
    </border>
    <border>
      <left style="thin">
        <color theme="1" tint="0.34998626667073579"/>
      </left>
      <right/>
      <top/>
      <bottom/>
      <diagonal/>
    </border>
    <border>
      <left style="thin">
        <color theme="1" tint="0.34998626667073579"/>
      </left>
      <right style="thin">
        <color indexed="64"/>
      </right>
      <top style="thin">
        <color indexed="64"/>
      </top>
      <bottom style="hair">
        <color theme="1" tint="0.34998626667073579"/>
      </bottom>
      <diagonal/>
    </border>
    <border>
      <left style="thin">
        <color theme="1" tint="0.34998626667073579"/>
      </left>
      <right style="thin">
        <color indexed="64"/>
      </right>
      <top style="hair">
        <color theme="1" tint="0.34998626667073579"/>
      </top>
      <bottom style="hair">
        <color theme="1" tint="0.34998626667073579"/>
      </bottom>
      <diagonal/>
    </border>
    <border>
      <left style="thin">
        <color indexed="64"/>
      </left>
      <right style="hair">
        <color theme="1" tint="0.34998626667073579"/>
      </right>
      <top style="thin">
        <color indexed="64"/>
      </top>
      <bottom/>
      <diagonal/>
    </border>
    <border>
      <left style="thin">
        <color indexed="64"/>
      </left>
      <right style="hair">
        <color theme="1" tint="0.34998626667073579"/>
      </right>
      <top/>
      <bottom/>
      <diagonal/>
    </border>
    <border>
      <left style="thin">
        <color theme="1" tint="0.34998626667073579"/>
      </left>
      <right style="thin">
        <color theme="1" tint="0.34998626667073579"/>
      </right>
      <top style="thin">
        <color theme="1" tint="0.34998626667073579"/>
      </top>
      <bottom/>
      <diagonal/>
    </border>
    <border>
      <left style="medium">
        <color indexed="64"/>
      </left>
      <right style="hair">
        <color indexed="64"/>
      </right>
      <top style="medium">
        <color indexed="64"/>
      </top>
      <bottom style="medium">
        <color indexed="64"/>
      </bottom>
      <diagonal/>
    </border>
    <border>
      <left style="thin">
        <color indexed="64"/>
      </left>
      <right/>
      <top style="hair">
        <color theme="1" tint="0.34998626667073579"/>
      </top>
      <bottom style="hair">
        <color theme="1" tint="0.34998626667073579"/>
      </bottom>
      <diagonal/>
    </border>
    <border>
      <left/>
      <right/>
      <top style="medium">
        <color indexed="64"/>
      </top>
      <bottom style="medium">
        <color indexed="64"/>
      </bottom>
      <diagonal/>
    </border>
    <border>
      <left style="medium">
        <color indexed="64"/>
      </left>
      <right style="hair">
        <color indexed="64"/>
      </right>
      <top style="medium">
        <color indexed="64"/>
      </top>
      <bottom/>
      <diagonal/>
    </border>
    <border>
      <left style="hair">
        <color theme="1" tint="0.34998626667073579"/>
      </left>
      <right style="thin">
        <color theme="1" tint="0.34998626667073579"/>
      </right>
      <top style="thin">
        <color indexed="64"/>
      </top>
      <bottom style="hair">
        <color theme="1" tint="0.34998626667073579"/>
      </bottom>
      <diagonal/>
    </border>
    <border>
      <left style="thin">
        <color indexed="64"/>
      </left>
      <right/>
      <top style="hair">
        <color theme="1" tint="0.34998626667073579"/>
      </top>
      <bottom style="thin">
        <color indexed="64"/>
      </bottom>
      <diagonal/>
    </border>
    <border>
      <left/>
      <right style="thin">
        <color theme="1" tint="0.34998626667073579"/>
      </right>
      <top style="hair">
        <color theme="1" tint="0.34998626667073579"/>
      </top>
      <bottom style="thin">
        <color indexed="64"/>
      </bottom>
      <diagonal/>
    </border>
    <border>
      <left style="thin">
        <color theme="1" tint="0.34998626667073579"/>
      </left>
      <right style="thin">
        <color indexed="64"/>
      </right>
      <top style="hair">
        <color theme="1" tint="0.34998626667073579"/>
      </top>
      <bottom style="thin">
        <color indexed="64"/>
      </bottom>
      <diagonal/>
    </border>
    <border>
      <left style="medium">
        <color indexed="64"/>
      </left>
      <right style="hair">
        <color indexed="64"/>
      </right>
      <top/>
      <bottom style="medium">
        <color indexed="64"/>
      </bottom>
      <diagonal/>
    </border>
    <border>
      <left/>
      <right style="hair">
        <color indexed="64"/>
      </right>
      <top style="medium">
        <color indexed="64"/>
      </top>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hair">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right/>
      <top/>
      <bottom style="mediumDashed">
        <color auto="1"/>
      </bottom>
      <diagonal/>
    </border>
    <border>
      <left/>
      <right/>
      <top style="thin">
        <color indexed="64"/>
      </top>
      <bottom style="mediumDashed">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style="hair">
        <color indexed="64"/>
      </top>
      <bottom style="medium">
        <color indexed="64"/>
      </bottom>
      <diagonal/>
    </border>
    <border>
      <left style="thin">
        <color theme="1" tint="0.34998626667073579"/>
      </left>
      <right style="thin">
        <color theme="1" tint="0.34998626667073579"/>
      </right>
      <top/>
      <bottom style="medium">
        <color indexed="64"/>
      </bottom>
      <diagonal/>
    </border>
    <border>
      <left style="thin">
        <color theme="1" tint="0.34998626667073579"/>
      </left>
      <right style="thin">
        <color theme="1" tint="0.34998626667073579"/>
      </right>
      <top/>
      <bottom style="double">
        <color indexed="64"/>
      </bottom>
      <diagonal/>
    </border>
    <border>
      <left style="thin">
        <color theme="1" tint="0.34998626667073579"/>
      </left>
      <right/>
      <top/>
      <bottom style="thin">
        <color theme="1" tint="0.34998626667073579"/>
      </bottom>
      <diagonal/>
    </border>
    <border>
      <left/>
      <right style="hair">
        <color theme="1" tint="0.34998626667073579"/>
      </right>
      <top/>
      <bottom style="thin">
        <color indexed="64"/>
      </bottom>
      <diagonal/>
    </border>
    <border>
      <left style="hair">
        <color theme="1" tint="0.34998626667073579"/>
      </left>
      <right style="thin">
        <color indexed="64"/>
      </right>
      <top/>
      <bottom style="thin">
        <color indexed="64"/>
      </bottom>
      <diagonal/>
    </border>
    <border>
      <left style="thin">
        <color theme="1" tint="0.34998626667073579"/>
      </left>
      <right style="thin">
        <color theme="1" tint="0.34998626667073579"/>
      </right>
      <top style="hair">
        <color theme="1" tint="0.34998626667073579"/>
      </top>
      <bottom style="double">
        <color indexed="64"/>
      </bottom>
      <diagonal/>
    </border>
    <border>
      <left/>
      <right style="hair">
        <color theme="1" tint="0.34998626667073579"/>
      </right>
      <top style="hair">
        <color theme="1" tint="0.34998626667073579"/>
      </top>
      <bottom style="double">
        <color indexed="64"/>
      </bottom>
      <diagonal/>
    </border>
    <border>
      <left style="hair">
        <color theme="1" tint="0.34998626667073579"/>
      </left>
      <right/>
      <top style="hair">
        <color theme="1" tint="0.34998626667073579"/>
      </top>
      <bottom style="double">
        <color indexed="64"/>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top/>
      <bottom style="medium">
        <color indexed="64"/>
      </bottom>
      <diagonal/>
    </border>
    <border>
      <left/>
      <right style="hair">
        <color theme="1" tint="0.34998626667073579"/>
      </right>
      <top/>
      <bottom style="medium">
        <color indexed="64"/>
      </bottom>
      <diagonal/>
    </border>
    <border>
      <left style="hair">
        <color theme="1" tint="0.34998626667073579"/>
      </left>
      <right style="thin">
        <color theme="1" tint="0.34998626667073579"/>
      </right>
      <top/>
      <bottom style="medium">
        <color indexed="64"/>
      </bottom>
      <diagonal/>
    </border>
    <border>
      <left style="thin">
        <color indexed="64"/>
      </left>
      <right style="thin">
        <color indexed="64"/>
      </right>
      <top style="double">
        <color indexed="64"/>
      </top>
      <bottom style="hair">
        <color indexed="64"/>
      </bottom>
      <diagonal/>
    </border>
    <border>
      <left style="thin">
        <color theme="1" tint="0.34998626667073579"/>
      </left>
      <right style="thin">
        <color indexed="64"/>
      </right>
      <top style="double">
        <color indexed="64"/>
      </top>
      <bottom style="hair">
        <color indexed="64"/>
      </bottom>
      <diagonal/>
    </border>
    <border>
      <left style="thin">
        <color theme="1" tint="0.34998626667073579"/>
      </left>
      <right style="thin">
        <color indexed="64"/>
      </right>
      <top style="hair">
        <color indexed="64"/>
      </top>
      <bottom style="hair">
        <color indexed="64"/>
      </bottom>
      <diagonal/>
    </border>
    <border>
      <left style="thin">
        <color theme="1" tint="0.34998626667073579"/>
      </left>
      <right style="thin">
        <color indexed="64"/>
      </right>
      <top/>
      <bottom style="thin">
        <color indexed="64"/>
      </bottom>
      <diagonal/>
    </border>
    <border>
      <left style="thin">
        <color indexed="64"/>
      </left>
      <right style="dashed">
        <color indexed="64"/>
      </right>
      <top style="hair">
        <color indexed="64"/>
      </top>
      <bottom style="hair">
        <color indexed="64"/>
      </bottom>
      <diagonal/>
    </border>
    <border>
      <left style="dashed">
        <color indexed="64"/>
      </left>
      <right style="dashed">
        <color indexed="64"/>
      </right>
      <top style="hair">
        <color indexed="64"/>
      </top>
      <bottom style="hair">
        <color indexed="64"/>
      </bottom>
      <diagonal/>
    </border>
    <border>
      <left/>
      <right style="thin">
        <color indexed="64"/>
      </right>
      <top style="thin">
        <color indexed="64"/>
      </top>
      <bottom style="medium">
        <color indexed="64"/>
      </bottom>
      <diagonal/>
    </border>
    <border>
      <left style="thin">
        <color theme="1" tint="0.34998626667073579"/>
      </left>
      <right style="thin">
        <color indexed="64"/>
      </right>
      <top style="hair">
        <color indexed="64"/>
      </top>
      <bottom style="medium">
        <color indexed="64"/>
      </bottom>
      <diagonal/>
    </border>
  </borders>
  <cellStyleXfs count="9">
    <xf numFmtId="0" fontId="0"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4" fillId="0" borderId="0">
      <alignment vertical="center"/>
    </xf>
    <xf numFmtId="38" fontId="24" fillId="0" borderId="0" applyFont="0" applyFill="0" applyBorder="0" applyAlignment="0" applyProtection="0">
      <alignment vertical="center"/>
    </xf>
    <xf numFmtId="0" fontId="82" fillId="0" borderId="0" applyNumberFormat="0" applyFill="0" applyBorder="0" applyAlignment="0" applyProtection="0">
      <alignment vertical="center"/>
    </xf>
    <xf numFmtId="9" fontId="3" fillId="0" borderId="0" applyFont="0" applyFill="0" applyBorder="0" applyAlignment="0" applyProtection="0">
      <alignment vertical="center"/>
    </xf>
  </cellStyleXfs>
  <cellXfs count="1131">
    <xf numFmtId="0" fontId="0" fillId="0" borderId="0" xfId="0">
      <alignment vertical="center"/>
    </xf>
    <xf numFmtId="0" fontId="0" fillId="0" borderId="0" xfId="0" applyProtection="1">
      <alignment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6" fillId="0" borderId="0" xfId="0" applyFont="1" applyProtection="1">
      <alignment vertical="center"/>
    </xf>
    <xf numFmtId="0" fontId="11" fillId="0" borderId="0" xfId="0" applyFont="1" applyProtection="1">
      <alignment vertical="center"/>
    </xf>
    <xf numFmtId="0" fontId="6" fillId="0" borderId="0" xfId="0" applyFont="1" applyBorder="1" applyAlignment="1" applyProtection="1">
      <alignment wrapText="1"/>
    </xf>
    <xf numFmtId="0" fontId="12" fillId="0" borderId="0" xfId="0" applyFont="1" applyBorder="1" applyAlignment="1" applyProtection="1">
      <alignment horizontal="right" vertical="center" wrapText="1"/>
    </xf>
    <xf numFmtId="0" fontId="10" fillId="0" borderId="0" xfId="0" applyFont="1" applyBorder="1" applyAlignment="1" applyProtection="1">
      <alignment horizontal="right" vertical="center" indent="1"/>
    </xf>
    <xf numFmtId="0" fontId="13" fillId="0" borderId="0" xfId="0" applyFont="1" applyAlignment="1" applyProtection="1"/>
    <xf numFmtId="0" fontId="6" fillId="0" borderId="0" xfId="0" applyFont="1" applyFill="1" applyBorder="1" applyAlignment="1" applyProtection="1">
      <alignment vertical="center" wrapText="1"/>
    </xf>
    <xf numFmtId="0" fontId="6" fillId="0" borderId="0" xfId="0" applyFont="1" applyFill="1" applyBorder="1" applyAlignment="1" applyProtection="1">
      <alignment horizontal="left" vertical="center" wrapText="1"/>
    </xf>
    <xf numFmtId="0" fontId="15" fillId="0" borderId="0" xfId="0" applyFont="1" applyProtection="1">
      <alignment vertical="center"/>
    </xf>
    <xf numFmtId="0" fontId="6" fillId="0" borderId="1" xfId="0" applyFont="1" applyBorder="1" applyAlignment="1" applyProtection="1">
      <alignment vertical="center" wrapText="1"/>
      <protection locked="0"/>
    </xf>
    <xf numFmtId="0" fontId="8" fillId="0" borderId="0" xfId="2" applyFont="1" applyAlignment="1" applyProtection="1">
      <alignment vertical="center"/>
    </xf>
    <xf numFmtId="0" fontId="8" fillId="0" borderId="0" xfId="2" applyFont="1" applyAlignment="1" applyProtection="1">
      <alignment horizontal="left" vertical="center"/>
    </xf>
    <xf numFmtId="0" fontId="8" fillId="0" borderId="0" xfId="2" applyFont="1" applyFill="1" applyProtection="1">
      <alignment vertical="center"/>
    </xf>
    <xf numFmtId="0" fontId="19" fillId="0" borderId="0" xfId="2" applyFont="1" applyAlignment="1" applyProtection="1">
      <alignment horizontal="left" vertical="center"/>
    </xf>
    <xf numFmtId="0" fontId="20" fillId="0" borderId="0" xfId="2" applyFont="1" applyAlignment="1" applyProtection="1">
      <alignment horizontal="right" vertical="top"/>
    </xf>
    <xf numFmtId="0" fontId="19" fillId="0" borderId="0" xfId="2" applyFont="1" applyAlignment="1" applyProtection="1">
      <alignment horizontal="right" vertical="center" indent="1"/>
    </xf>
    <xf numFmtId="0" fontId="18" fillId="0" borderId="0" xfId="2" applyFont="1" applyAlignment="1" applyProtection="1">
      <alignment horizontal="right" vertical="center" indent="1"/>
    </xf>
    <xf numFmtId="0" fontId="8" fillId="0" borderId="0" xfId="2" applyFont="1" applyAlignment="1" applyProtection="1">
      <alignment horizontal="right"/>
    </xf>
    <xf numFmtId="0" fontId="8" fillId="0" borderId="0" xfId="2" applyFont="1" applyBorder="1" applyProtection="1">
      <alignment vertical="center"/>
    </xf>
    <xf numFmtId="0" fontId="20" fillId="0" borderId="0" xfId="2" applyFont="1" applyProtection="1">
      <alignment vertical="center"/>
    </xf>
    <xf numFmtId="0" fontId="8" fillId="0" borderId="0" xfId="2" applyFont="1" applyAlignment="1" applyProtection="1">
      <alignment horizontal="left" vertical="center" wrapText="1"/>
    </xf>
    <xf numFmtId="0" fontId="19" fillId="0" borderId="0" xfId="2" applyFont="1" applyProtection="1">
      <alignment vertical="center"/>
    </xf>
    <xf numFmtId="0" fontId="19" fillId="0" borderId="0" xfId="2" applyFont="1" applyAlignment="1" applyProtection="1"/>
    <xf numFmtId="0" fontId="8" fillId="0" borderId="0" xfId="2" applyFont="1" applyFill="1" applyAlignment="1" applyProtection="1"/>
    <xf numFmtId="0" fontId="23" fillId="0" borderId="0" xfId="2" applyFont="1" applyProtection="1">
      <alignment vertical="center"/>
    </xf>
    <xf numFmtId="0" fontId="6" fillId="0" borderId="0" xfId="0" applyFont="1" applyBorder="1" applyAlignment="1" applyProtection="1">
      <alignment horizontal="center" wrapText="1"/>
    </xf>
    <xf numFmtId="0" fontId="26" fillId="0" borderId="26" xfId="0" applyFont="1" applyBorder="1" applyAlignment="1" applyProtection="1">
      <alignment horizontal="center" vertical="center" wrapText="1"/>
    </xf>
    <xf numFmtId="0" fontId="6" fillId="0" borderId="1" xfId="0" applyFont="1" applyBorder="1" applyAlignment="1" applyProtection="1">
      <alignment horizontal="center" vertical="center" wrapText="1"/>
      <protection locked="0"/>
    </xf>
    <xf numFmtId="0" fontId="31" fillId="0" borderId="0" xfId="0" applyFont="1" applyAlignment="1" applyProtection="1"/>
    <xf numFmtId="0" fontId="14" fillId="3" borderId="0" xfId="0" applyFont="1" applyFill="1" applyAlignment="1" applyProtection="1">
      <alignment horizontal="right" vertical="center"/>
    </xf>
    <xf numFmtId="0" fontId="12" fillId="3" borderId="0" xfId="0" applyFont="1" applyFill="1" applyProtection="1">
      <alignment vertical="center"/>
    </xf>
    <xf numFmtId="0" fontId="16" fillId="3" borderId="0" xfId="0" applyFont="1" applyFill="1" applyAlignment="1" applyProtection="1">
      <alignment horizontal="right" vertical="center"/>
    </xf>
    <xf numFmtId="0" fontId="16" fillId="0" borderId="0" xfId="0" applyFont="1" applyFill="1" applyBorder="1" applyAlignment="1" applyProtection="1">
      <alignment vertical="center" shrinkToFit="1"/>
    </xf>
    <xf numFmtId="0" fontId="6" fillId="6" borderId="1" xfId="0" applyFont="1" applyFill="1" applyBorder="1" applyAlignment="1" applyProtection="1">
      <alignment horizontal="center" vertical="center"/>
    </xf>
    <xf numFmtId="0" fontId="16" fillId="0" borderId="0" xfId="0" applyFont="1" applyAlignment="1" applyProtection="1">
      <alignment horizontal="left" vertical="center"/>
    </xf>
    <xf numFmtId="0" fontId="36" fillId="0" borderId="0" xfId="0" applyFont="1" applyAlignment="1" applyProtection="1">
      <alignment horizontal="left" vertical="center"/>
    </xf>
    <xf numFmtId="0" fontId="0" fillId="0" borderId="0" xfId="0" applyFont="1" applyAlignment="1" applyProtection="1">
      <alignment horizontal="center" vertical="center"/>
    </xf>
    <xf numFmtId="0" fontId="32" fillId="0" borderId="15" xfId="0" applyFont="1" applyBorder="1" applyAlignment="1" applyProtection="1">
      <alignment horizontal="center" vertical="center" wrapText="1"/>
    </xf>
    <xf numFmtId="0" fontId="32" fillId="0" borderId="18" xfId="0" applyFont="1" applyBorder="1" applyAlignment="1" applyProtection="1">
      <alignment horizontal="center" vertical="center" wrapText="1"/>
    </xf>
    <xf numFmtId="0" fontId="36" fillId="0" borderId="1" xfId="0" applyFont="1" applyBorder="1" applyAlignment="1" applyProtection="1">
      <alignment horizontal="center" vertical="center" wrapText="1"/>
    </xf>
    <xf numFmtId="0" fontId="0" fillId="0" borderId="0" xfId="0" applyFill="1" applyProtection="1">
      <alignment vertical="center"/>
    </xf>
    <xf numFmtId="0" fontId="2" fillId="0" borderId="0" xfId="0" applyFont="1" applyFill="1" applyProtection="1">
      <alignment vertical="center"/>
    </xf>
    <xf numFmtId="176" fontId="2" fillId="0" borderId="0" xfId="0" applyNumberFormat="1" applyFont="1" applyFill="1" applyAlignment="1" applyProtection="1">
      <alignment horizontal="right" vertical="center"/>
    </xf>
    <xf numFmtId="0" fontId="2" fillId="0" borderId="0" xfId="0" applyFont="1" applyFill="1" applyAlignment="1" applyProtection="1">
      <alignment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center" vertical="center" wrapText="1"/>
    </xf>
    <xf numFmtId="0" fontId="9" fillId="0" borderId="0" xfId="0" applyFont="1" applyProtection="1">
      <alignment vertical="center"/>
    </xf>
    <xf numFmtId="0" fontId="0" fillId="3" borderId="0" xfId="0" applyFont="1" applyFill="1" applyAlignment="1" applyProtection="1">
      <alignment horizontal="left" vertical="center"/>
    </xf>
    <xf numFmtId="0" fontId="17" fillId="4" borderId="1" xfId="0" applyFont="1" applyFill="1" applyBorder="1" applyProtection="1">
      <alignment vertical="center"/>
    </xf>
    <xf numFmtId="0" fontId="37" fillId="0" borderId="0" xfId="2" applyFont="1" applyAlignment="1">
      <alignment horizontal="center" vertical="center"/>
    </xf>
    <xf numFmtId="0" fontId="37" fillId="0" borderId="0" xfId="2" applyFont="1">
      <alignment vertical="center"/>
    </xf>
    <xf numFmtId="38" fontId="37" fillId="0" borderId="0" xfId="3" applyFont="1">
      <alignment vertical="center"/>
    </xf>
    <xf numFmtId="0" fontId="12" fillId="0" borderId="0" xfId="0" applyFont="1" applyProtection="1">
      <alignment vertical="center"/>
    </xf>
    <xf numFmtId="0" fontId="8" fillId="0" borderId="0" xfId="2" applyFont="1" applyProtection="1">
      <alignment vertical="center"/>
    </xf>
    <xf numFmtId="0" fontId="8" fillId="0" borderId="0" xfId="2" applyFont="1" applyAlignment="1" applyProtection="1">
      <alignment vertical="center" wrapText="1"/>
    </xf>
    <xf numFmtId="0" fontId="8" fillId="0" borderId="0" xfId="2" applyFont="1" applyAlignment="1" applyProtection="1"/>
    <xf numFmtId="0" fontId="34" fillId="0" borderId="0" xfId="2" applyFont="1" applyAlignment="1" applyProtection="1">
      <alignment vertical="center" wrapText="1"/>
    </xf>
    <xf numFmtId="0" fontId="34" fillId="0" borderId="0" xfId="2" applyFont="1" applyProtection="1">
      <alignment vertical="center"/>
    </xf>
    <xf numFmtId="0" fontId="18" fillId="0" borderId="0" xfId="2" applyFont="1" applyAlignment="1" applyProtection="1">
      <alignment horizontal="right"/>
    </xf>
    <xf numFmtId="0" fontId="19" fillId="0" borderId="0" xfId="2" applyFont="1" applyAlignment="1" applyProtection="1">
      <alignment horizontal="right"/>
    </xf>
    <xf numFmtId="38" fontId="10" fillId="3" borderId="0" xfId="1" applyFont="1" applyFill="1" applyBorder="1" applyAlignment="1" applyProtection="1"/>
    <xf numFmtId="0" fontId="0" fillId="0" borderId="0" xfId="0" applyFont="1" applyAlignment="1" applyProtection="1">
      <alignment horizontal="left" vertical="center"/>
    </xf>
    <xf numFmtId="0" fontId="0" fillId="0" borderId="0" xfId="0" applyFont="1" applyProtection="1">
      <alignment vertical="center"/>
    </xf>
    <xf numFmtId="0" fontId="0" fillId="0" borderId="0" xfId="0" applyFont="1" applyBorder="1" applyProtection="1">
      <alignment vertical="center"/>
    </xf>
    <xf numFmtId="0" fontId="0" fillId="3" borderId="0" xfId="0" applyFont="1" applyFill="1" applyAlignment="1" applyProtection="1">
      <alignment horizontal="center" vertical="center"/>
    </xf>
    <xf numFmtId="0" fontId="0" fillId="0" borderId="48" xfId="0" applyFont="1" applyBorder="1" applyProtection="1">
      <alignment vertical="center"/>
    </xf>
    <xf numFmtId="0" fontId="6" fillId="0" borderId="49" xfId="0" applyFont="1" applyBorder="1" applyProtection="1">
      <alignment vertical="center"/>
    </xf>
    <xf numFmtId="176" fontId="6" fillId="3" borderId="0" xfId="0" applyNumberFormat="1" applyFont="1" applyFill="1" applyAlignment="1" applyProtection="1">
      <alignment horizontal="left" vertical="center"/>
    </xf>
    <xf numFmtId="0" fontId="34" fillId="0" borderId="0" xfId="2" applyFont="1" applyAlignment="1" applyProtection="1">
      <alignment vertical="center"/>
    </xf>
    <xf numFmtId="38" fontId="6" fillId="0" borderId="15" xfId="1" applyFont="1" applyBorder="1" applyAlignment="1" applyProtection="1">
      <alignment horizontal="right" vertical="center"/>
      <protection locked="0"/>
    </xf>
    <xf numFmtId="38" fontId="6" fillId="0" borderId="18" xfId="1" applyFont="1" applyBorder="1" applyAlignment="1" applyProtection="1">
      <alignment horizontal="right" vertical="center"/>
      <protection locked="0"/>
    </xf>
    <xf numFmtId="0" fontId="6" fillId="0" borderId="1" xfId="0" applyFont="1" applyBorder="1" applyAlignment="1" applyProtection="1">
      <alignment vertical="center" shrinkToFit="1"/>
      <protection locked="0"/>
    </xf>
    <xf numFmtId="0" fontId="10" fillId="0" borderId="1" xfId="0" applyFont="1" applyBorder="1" applyAlignment="1" applyProtection="1">
      <alignment horizontal="center" vertical="center" wrapText="1"/>
    </xf>
    <xf numFmtId="0" fontId="10" fillId="7" borderId="1" xfId="0" applyFont="1" applyFill="1" applyBorder="1" applyAlignment="1" applyProtection="1">
      <alignment horizontal="center" vertical="center" wrapText="1"/>
    </xf>
    <xf numFmtId="0" fontId="10" fillId="0" borderId="3" xfId="0" applyFont="1" applyBorder="1" applyAlignment="1" applyProtection="1">
      <alignment horizontal="center" vertical="center" wrapText="1"/>
    </xf>
    <xf numFmtId="0" fontId="10" fillId="7" borderId="1" xfId="0" applyFont="1" applyFill="1" applyBorder="1" applyAlignment="1" applyProtection="1">
      <alignment horizontal="left" vertical="center" wrapText="1"/>
    </xf>
    <xf numFmtId="38" fontId="48" fillId="0" borderId="0" xfId="3" applyFont="1" applyAlignment="1" applyProtection="1">
      <alignment horizontal="right" vertical="top"/>
    </xf>
    <xf numFmtId="0" fontId="32" fillId="0" borderId="0" xfId="5" applyFont="1" applyProtection="1">
      <alignment vertical="center"/>
    </xf>
    <xf numFmtId="0" fontId="35" fillId="0" borderId="0" xfId="0" applyFont="1" applyProtection="1">
      <alignment vertical="center"/>
    </xf>
    <xf numFmtId="0" fontId="35" fillId="0" borderId="0" xfId="0" applyFont="1" applyAlignment="1" applyProtection="1">
      <alignment horizontal="center" vertical="center"/>
    </xf>
    <xf numFmtId="0" fontId="35" fillId="0" borderId="0" xfId="0" applyFont="1" applyBorder="1" applyProtection="1">
      <alignment vertical="center"/>
    </xf>
    <xf numFmtId="0" fontId="64" fillId="0" borderId="0" xfId="2" applyFont="1" applyProtection="1">
      <alignment vertical="center"/>
    </xf>
    <xf numFmtId="0" fontId="49" fillId="0" borderId="0" xfId="0" applyFont="1" applyProtection="1">
      <alignment vertical="center"/>
    </xf>
    <xf numFmtId="0" fontId="65" fillId="0" borderId="0" xfId="2" applyFont="1" applyAlignment="1" applyProtection="1">
      <alignment horizontal="left" vertical="center"/>
    </xf>
    <xf numFmtId="0" fontId="52" fillId="0" borderId="0" xfId="2" applyFont="1" applyAlignment="1" applyProtection="1">
      <alignment horizontal="left" vertical="center"/>
    </xf>
    <xf numFmtId="0" fontId="66" fillId="0" borderId="0" xfId="2" applyFont="1" applyAlignment="1" applyProtection="1">
      <alignment horizontal="left" vertical="center"/>
    </xf>
    <xf numFmtId="0" fontId="56" fillId="0" borderId="0" xfId="2" applyFont="1" applyAlignment="1" applyProtection="1">
      <alignment horizontal="left" vertical="center"/>
    </xf>
    <xf numFmtId="0" fontId="63" fillId="0" borderId="0" xfId="2" applyFont="1" applyAlignment="1" applyProtection="1">
      <alignment vertical="center" wrapText="1"/>
    </xf>
    <xf numFmtId="0" fontId="48" fillId="0" borderId="0" xfId="2" applyFont="1" applyAlignment="1" applyProtection="1">
      <alignment vertical="center" wrapText="1"/>
    </xf>
    <xf numFmtId="0" fontId="67" fillId="0" borderId="0" xfId="2" applyFont="1" applyBorder="1" applyProtection="1">
      <alignment vertical="center"/>
    </xf>
    <xf numFmtId="0" fontId="64" fillId="0" borderId="0" xfId="2" applyFont="1" applyBorder="1" applyProtection="1">
      <alignment vertical="center"/>
    </xf>
    <xf numFmtId="0" fontId="68" fillId="0" borderId="0" xfId="2" applyFont="1" applyBorder="1" applyAlignment="1" applyProtection="1">
      <alignment horizontal="left" vertical="center"/>
    </xf>
    <xf numFmtId="0" fontId="65" fillId="0" borderId="0" xfId="2" applyFont="1" applyBorder="1" applyAlignment="1" applyProtection="1">
      <alignment horizontal="left" vertical="center"/>
    </xf>
    <xf numFmtId="0" fontId="69" fillId="0" borderId="0" xfId="2" applyFont="1" applyBorder="1" applyAlignment="1" applyProtection="1">
      <alignment horizontal="left" vertical="center"/>
    </xf>
    <xf numFmtId="0" fontId="28" fillId="2" borderId="23" xfId="2" applyFont="1" applyFill="1" applyBorder="1" applyAlignment="1" applyProtection="1">
      <alignment horizontal="center" vertical="center"/>
    </xf>
    <xf numFmtId="0" fontId="67" fillId="2" borderId="34" xfId="2" applyFont="1" applyFill="1" applyBorder="1" applyAlignment="1" applyProtection="1">
      <alignment horizontal="center" vertical="center"/>
    </xf>
    <xf numFmtId="0" fontId="52" fillId="0" borderId="0" xfId="2" applyFont="1" applyAlignment="1" applyProtection="1">
      <alignment vertical="center"/>
    </xf>
    <xf numFmtId="0" fontId="35" fillId="0" borderId="25" xfId="2" applyFont="1" applyFill="1" applyBorder="1" applyAlignment="1" applyProtection="1">
      <alignment horizontal="left" vertical="center" wrapText="1"/>
      <protection locked="0"/>
    </xf>
    <xf numFmtId="0" fontId="52" fillId="0" borderId="0" xfId="2" applyFont="1" applyAlignment="1" applyProtection="1">
      <alignment vertical="center" wrapText="1"/>
    </xf>
    <xf numFmtId="38" fontId="16" fillId="0" borderId="1" xfId="2" applyNumberFormat="1" applyFont="1" applyBorder="1" applyAlignment="1" applyProtection="1">
      <alignment vertical="center" shrinkToFit="1"/>
      <protection locked="0"/>
    </xf>
    <xf numFmtId="0" fontId="20" fillId="2" borderId="20" xfId="2" applyFont="1" applyFill="1" applyBorder="1" applyAlignment="1" applyProtection="1">
      <alignment horizontal="center" vertical="center"/>
    </xf>
    <xf numFmtId="0" fontId="70" fillId="0" borderId="0" xfId="2" applyFont="1" applyProtection="1">
      <alignment vertical="center"/>
    </xf>
    <xf numFmtId="38" fontId="41" fillId="0" borderId="21" xfId="2" applyNumberFormat="1" applyFont="1" applyBorder="1" applyAlignment="1" applyProtection="1">
      <alignment vertical="center" shrinkToFit="1"/>
      <protection locked="0"/>
    </xf>
    <xf numFmtId="38" fontId="41" fillId="0" borderId="4" xfId="2" applyNumberFormat="1" applyFont="1" applyBorder="1" applyAlignment="1" applyProtection="1">
      <alignment vertical="center" shrinkToFit="1"/>
      <protection locked="0"/>
    </xf>
    <xf numFmtId="38" fontId="41" fillId="0" borderId="1" xfId="2" applyNumberFormat="1" applyFont="1" applyBorder="1" applyAlignment="1" applyProtection="1">
      <alignment vertical="center" shrinkToFit="1"/>
      <protection locked="0"/>
    </xf>
    <xf numFmtId="0" fontId="41" fillId="0" borderId="1" xfId="2" applyNumberFormat="1" applyFont="1" applyBorder="1" applyAlignment="1" applyProtection="1">
      <alignment vertical="center" shrinkToFit="1"/>
      <protection locked="0"/>
    </xf>
    <xf numFmtId="0" fontId="52" fillId="0" borderId="0" xfId="2" applyFont="1" applyProtection="1">
      <alignment vertical="center"/>
    </xf>
    <xf numFmtId="3" fontId="37" fillId="0" borderId="0" xfId="2" applyNumberFormat="1" applyFont="1">
      <alignment vertical="center"/>
    </xf>
    <xf numFmtId="0" fontId="37" fillId="8" borderId="0" xfId="2" applyFont="1" applyFill="1" applyAlignment="1">
      <alignment horizontal="center" vertical="center"/>
    </xf>
    <xf numFmtId="0" fontId="20" fillId="0" borderId="0" xfId="2" applyFont="1" applyAlignment="1" applyProtection="1">
      <alignment vertical="center"/>
    </xf>
    <xf numFmtId="0" fontId="20" fillId="0" borderId="0" xfId="2" applyFont="1" applyFill="1" applyProtection="1">
      <alignment vertical="center"/>
    </xf>
    <xf numFmtId="0" fontId="66" fillId="0" borderId="0" xfId="2" applyFont="1" applyProtection="1">
      <alignment vertical="center"/>
    </xf>
    <xf numFmtId="0" fontId="66" fillId="0" borderId="0" xfId="2" applyFont="1" applyAlignment="1" applyProtection="1">
      <alignment vertical="center" wrapText="1"/>
    </xf>
    <xf numFmtId="0" fontId="6" fillId="3" borderId="0" xfId="0" applyNumberFormat="1" applyFont="1" applyFill="1" applyProtection="1">
      <alignment vertical="center"/>
    </xf>
    <xf numFmtId="0" fontId="6" fillId="3" borderId="0" xfId="0" applyFont="1" applyFill="1" applyAlignment="1" applyProtection="1">
      <alignment horizontal="left" vertical="center" wrapText="1"/>
    </xf>
    <xf numFmtId="0" fontId="74" fillId="0" borderId="0" xfId="0" applyFont="1" applyAlignment="1" applyProtection="1">
      <alignment horizontal="center" vertical="center"/>
    </xf>
    <xf numFmtId="0" fontId="6" fillId="3" borderId="1" xfId="0" applyFont="1" applyFill="1" applyBorder="1" applyAlignment="1" applyProtection="1">
      <alignment vertical="center" shrinkToFit="1"/>
      <protection locked="0"/>
    </xf>
    <xf numFmtId="0" fontId="6" fillId="3" borderId="1" xfId="0" applyFont="1" applyFill="1" applyBorder="1" applyAlignment="1" applyProtection="1">
      <alignment horizontal="center" vertical="center" wrapText="1"/>
      <protection locked="0"/>
    </xf>
    <xf numFmtId="0" fontId="6" fillId="3" borderId="1" xfId="0" applyFont="1" applyFill="1" applyBorder="1" applyAlignment="1" applyProtection="1">
      <alignment vertical="center" wrapText="1"/>
      <protection locked="0"/>
    </xf>
    <xf numFmtId="0" fontId="20" fillId="0" borderId="0" xfId="2" applyFont="1" applyAlignment="1" applyProtection="1">
      <alignment horizontal="center" vertical="center"/>
    </xf>
    <xf numFmtId="0" fontId="8" fillId="0" borderId="0" xfId="2" applyFont="1" applyAlignment="1" applyProtection="1">
      <alignment horizontal="center" vertical="center"/>
    </xf>
    <xf numFmtId="0" fontId="19" fillId="0" borderId="0" xfId="2" applyFont="1" applyAlignment="1" applyProtection="1">
      <alignment horizontal="center" vertical="center"/>
    </xf>
    <xf numFmtId="0" fontId="34" fillId="0" borderId="0" xfId="2" applyFont="1" applyAlignment="1" applyProtection="1">
      <alignment horizontal="center" vertical="center"/>
    </xf>
    <xf numFmtId="0" fontId="8" fillId="0" borderId="0" xfId="2" applyFont="1" applyAlignment="1" applyProtection="1">
      <alignment horizontal="center"/>
    </xf>
    <xf numFmtId="0" fontId="70" fillId="0" borderId="0" xfId="2" applyFont="1" applyAlignment="1" applyProtection="1">
      <alignment horizontal="center" vertical="center"/>
    </xf>
    <xf numFmtId="0" fontId="8" fillId="0" borderId="0" xfId="2" applyFont="1" applyFill="1" applyAlignment="1" applyProtection="1">
      <alignment horizontal="center" vertical="center"/>
    </xf>
    <xf numFmtId="0" fontId="23" fillId="0" borderId="0" xfId="2" applyFont="1" applyAlignment="1" applyProtection="1">
      <alignment horizontal="center" vertical="center"/>
    </xf>
    <xf numFmtId="38" fontId="16" fillId="0" borderId="61" xfId="2" applyNumberFormat="1" applyFont="1" applyBorder="1" applyAlignment="1" applyProtection="1">
      <alignment vertical="center" shrinkToFit="1"/>
      <protection locked="0"/>
    </xf>
    <xf numFmtId="0" fontId="77" fillId="0" borderId="0" xfId="0" applyFont="1" applyProtection="1">
      <alignment vertical="center"/>
    </xf>
    <xf numFmtId="0" fontId="78" fillId="0" borderId="0" xfId="2" applyFont="1" applyProtection="1">
      <alignment vertical="center"/>
    </xf>
    <xf numFmtId="0" fontId="78" fillId="0" borderId="0" xfId="2" applyFont="1" applyAlignment="1" applyProtection="1">
      <alignment vertical="center"/>
    </xf>
    <xf numFmtId="0" fontId="20" fillId="6" borderId="13" xfId="2" applyFont="1" applyFill="1" applyBorder="1" applyAlignment="1" applyProtection="1">
      <alignment vertical="center"/>
    </xf>
    <xf numFmtId="0" fontId="20" fillId="6" borderId="13" xfId="2" applyFont="1" applyFill="1" applyBorder="1" applyProtection="1">
      <alignment vertical="center"/>
    </xf>
    <xf numFmtId="0" fontId="20" fillId="6" borderId="13" xfId="2" applyFont="1" applyFill="1" applyBorder="1" applyAlignment="1" applyProtection="1">
      <alignment vertical="center" wrapText="1"/>
    </xf>
    <xf numFmtId="0" fontId="20" fillId="6" borderId="4" xfId="2" applyFont="1" applyFill="1" applyBorder="1" applyProtection="1">
      <alignment vertical="center"/>
    </xf>
    <xf numFmtId="0" fontId="76" fillId="6" borderId="13" xfId="2" applyFont="1" applyFill="1" applyBorder="1" applyAlignment="1" applyProtection="1">
      <alignment vertical="center" wrapText="1"/>
    </xf>
    <xf numFmtId="0" fontId="32" fillId="0" borderId="0" xfId="0" applyFont="1" applyProtection="1">
      <alignment vertical="center"/>
    </xf>
    <xf numFmtId="0" fontId="81" fillId="0" borderId="0" xfId="0" applyFont="1" applyProtection="1">
      <alignment vertical="center"/>
    </xf>
    <xf numFmtId="0" fontId="83" fillId="3" borderId="0" xfId="7" applyFont="1" applyFill="1" applyAlignment="1" applyProtection="1">
      <alignment horizontal="right" vertical="center" wrapText="1"/>
    </xf>
    <xf numFmtId="0" fontId="84" fillId="0" borderId="0" xfId="7" applyFont="1" applyAlignment="1" applyProtection="1">
      <alignment horizontal="right" vertical="center"/>
    </xf>
    <xf numFmtId="0" fontId="63" fillId="0" borderId="0" xfId="2" applyFont="1" applyProtection="1">
      <alignment vertical="center"/>
    </xf>
    <xf numFmtId="0" fontId="63" fillId="0" borderId="0" xfId="2" applyFont="1" applyBorder="1" applyProtection="1">
      <alignment vertical="center"/>
    </xf>
    <xf numFmtId="0" fontId="48" fillId="0" borderId="0" xfId="2" applyFont="1" applyProtection="1">
      <alignment vertical="center"/>
    </xf>
    <xf numFmtId="0" fontId="52" fillId="0" borderId="0" xfId="2" applyFont="1" applyBorder="1" applyAlignment="1" applyProtection="1">
      <alignment horizontal="center" vertical="center"/>
    </xf>
    <xf numFmtId="0" fontId="48" fillId="0" borderId="0" xfId="2" applyFont="1" applyBorder="1" applyAlignment="1" applyProtection="1">
      <alignment horizontal="center" vertical="center"/>
    </xf>
    <xf numFmtId="0" fontId="48" fillId="0" borderId="14" xfId="2" applyFont="1" applyBorder="1" applyProtection="1">
      <alignment vertical="center"/>
    </xf>
    <xf numFmtId="0" fontId="55" fillId="0" borderId="0" xfId="2" applyFont="1" applyAlignment="1" applyProtection="1">
      <alignment horizontal="left" vertical="center"/>
    </xf>
    <xf numFmtId="0" fontId="50" fillId="0" borderId="0" xfId="2" applyFont="1" applyAlignment="1" applyProtection="1">
      <alignment horizontal="left" vertical="center"/>
    </xf>
    <xf numFmtId="0" fontId="86" fillId="0" borderId="0" xfId="0" applyFont="1" applyAlignment="1" applyProtection="1">
      <alignment horizontal="left" vertical="center"/>
    </xf>
    <xf numFmtId="0" fontId="88" fillId="9" borderId="1"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xf>
    <xf numFmtId="0" fontId="10" fillId="0" borderId="3" xfId="0" quotePrefix="1" applyFont="1" applyBorder="1" applyAlignment="1" applyProtection="1">
      <alignment horizontal="center" vertical="center" wrapText="1"/>
    </xf>
    <xf numFmtId="38" fontId="42" fillId="10" borderId="21" xfId="2" applyNumberFormat="1" applyFont="1" applyFill="1" applyBorder="1" applyAlignment="1" applyProtection="1">
      <alignment horizontal="center" vertical="center" wrapText="1"/>
    </xf>
    <xf numFmtId="38" fontId="42" fillId="10" borderId="1" xfId="2" applyNumberFormat="1" applyFont="1" applyFill="1" applyBorder="1" applyAlignment="1" applyProtection="1">
      <alignment horizontal="center" vertical="center" wrapText="1"/>
    </xf>
    <xf numFmtId="38" fontId="41" fillId="10" borderId="1" xfId="2" applyNumberFormat="1" applyFont="1" applyFill="1" applyBorder="1" applyAlignment="1" applyProtection="1">
      <alignment vertical="center" wrapText="1"/>
    </xf>
    <xf numFmtId="38" fontId="6" fillId="3" borderId="0" xfId="1" applyFont="1" applyFill="1" applyProtection="1">
      <alignment vertical="center"/>
    </xf>
    <xf numFmtId="0" fontId="35" fillId="0" borderId="1" xfId="2" applyFont="1" applyFill="1" applyBorder="1" applyAlignment="1" applyProtection="1">
      <alignment horizontal="left" vertical="center" wrapText="1"/>
      <protection locked="0"/>
    </xf>
    <xf numFmtId="0" fontId="48" fillId="0" borderId="0" xfId="2" applyFont="1" applyBorder="1" applyAlignment="1" applyProtection="1">
      <alignment horizontal="left" vertical="center" wrapText="1"/>
    </xf>
    <xf numFmtId="0" fontId="35" fillId="0" borderId="16" xfId="2" applyFont="1" applyFill="1" applyBorder="1" applyAlignment="1" applyProtection="1">
      <alignment horizontal="left" vertical="center" wrapText="1"/>
      <protection locked="0"/>
    </xf>
    <xf numFmtId="0" fontId="17" fillId="0" borderId="0" xfId="0" applyFont="1" applyFill="1" applyBorder="1" applyAlignment="1" applyProtection="1">
      <alignment horizontal="right" vertical="center" wrapText="1"/>
      <protection locked="0"/>
    </xf>
    <xf numFmtId="0" fontId="32" fillId="10" borderId="37" xfId="0" applyFont="1" applyFill="1" applyBorder="1" applyProtection="1">
      <alignment vertical="center"/>
    </xf>
    <xf numFmtId="0" fontId="46" fillId="0" borderId="42" xfId="0" applyFont="1" applyBorder="1" applyAlignment="1" applyProtection="1">
      <alignment horizontal="center" vertical="center"/>
      <protection locked="0"/>
    </xf>
    <xf numFmtId="0" fontId="32" fillId="10" borderId="36" xfId="0" applyFont="1" applyFill="1" applyBorder="1" applyProtection="1">
      <alignment vertical="center"/>
    </xf>
    <xf numFmtId="0" fontId="32" fillId="10" borderId="38" xfId="0" applyFont="1" applyFill="1" applyBorder="1" applyProtection="1">
      <alignment vertical="center"/>
    </xf>
    <xf numFmtId="0" fontId="46" fillId="0" borderId="62" xfId="0" applyFont="1" applyBorder="1" applyAlignment="1" applyProtection="1">
      <alignment horizontal="center" vertical="center"/>
      <protection locked="0"/>
    </xf>
    <xf numFmtId="0" fontId="35" fillId="0" borderId="0" xfId="0" applyFont="1" applyFill="1" applyProtection="1">
      <alignment vertical="center"/>
    </xf>
    <xf numFmtId="0" fontId="81" fillId="0" borderId="0" xfId="0" applyFont="1" applyBorder="1" applyProtection="1">
      <alignment vertical="center"/>
    </xf>
    <xf numFmtId="0" fontId="32" fillId="0" borderId="0" xfId="0" applyFont="1" applyBorder="1" applyProtection="1">
      <alignment vertical="center"/>
    </xf>
    <xf numFmtId="0" fontId="59" fillId="0" borderId="0" xfId="0" applyFont="1" applyFill="1" applyAlignment="1" applyProtection="1">
      <alignment horizontal="right" vertical="center"/>
    </xf>
    <xf numFmtId="0" fontId="86" fillId="0" borderId="19" xfId="0" applyFont="1" applyBorder="1" applyProtection="1">
      <alignment vertical="center"/>
    </xf>
    <xf numFmtId="0" fontId="32" fillId="0" borderId="19" xfId="0" applyFont="1" applyBorder="1" applyProtection="1">
      <alignment vertical="center"/>
    </xf>
    <xf numFmtId="0" fontId="86" fillId="0" borderId="0" xfId="0" applyFont="1" applyProtection="1">
      <alignment vertical="center"/>
    </xf>
    <xf numFmtId="0" fontId="93" fillId="0" borderId="0" xfId="0" applyFont="1" applyProtection="1">
      <alignment vertical="center"/>
    </xf>
    <xf numFmtId="0" fontId="32" fillId="0" borderId="0" xfId="0" applyFont="1" applyAlignment="1" applyProtection="1">
      <alignment horizontal="left" vertical="center"/>
    </xf>
    <xf numFmtId="0" fontId="47" fillId="0" borderId="0" xfId="0" applyFont="1" applyProtection="1">
      <alignment vertical="center"/>
    </xf>
    <xf numFmtId="0" fontId="94" fillId="0" borderId="0" xfId="7" applyFont="1" applyAlignment="1" applyProtection="1">
      <alignment horizontal="right" vertical="center"/>
    </xf>
    <xf numFmtId="0" fontId="95" fillId="0" borderId="0" xfId="0" applyFont="1" applyProtection="1">
      <alignment vertical="center"/>
    </xf>
    <xf numFmtId="0" fontId="96" fillId="0" borderId="0" xfId="0" applyFont="1" applyProtection="1">
      <alignment vertical="center"/>
    </xf>
    <xf numFmtId="0" fontId="38" fillId="10" borderId="1" xfId="0" applyFont="1" applyFill="1" applyBorder="1" applyAlignment="1" applyProtection="1">
      <alignment horizontal="left" vertical="center" wrapText="1" shrinkToFit="1"/>
    </xf>
    <xf numFmtId="0" fontId="97" fillId="0" borderId="0" xfId="2" applyFont="1" applyBorder="1" applyProtection="1">
      <alignment vertical="center"/>
    </xf>
    <xf numFmtId="0" fontId="35" fillId="0" borderId="0" xfId="0" applyFont="1" applyAlignment="1" applyProtection="1">
      <alignment horizontal="left" vertical="center"/>
    </xf>
    <xf numFmtId="0" fontId="9" fillId="6" borderId="4" xfId="0" applyFont="1" applyFill="1" applyBorder="1" applyAlignment="1" applyProtection="1">
      <alignment horizontal="left" vertical="center"/>
    </xf>
    <xf numFmtId="0" fontId="52" fillId="6" borderId="9" xfId="2" applyFont="1" applyFill="1" applyBorder="1" applyProtection="1">
      <alignment vertical="center"/>
    </xf>
    <xf numFmtId="0" fontId="35" fillId="0" borderId="0" xfId="0" applyFont="1" applyFill="1" applyBorder="1" applyProtection="1">
      <alignment vertical="center"/>
    </xf>
    <xf numFmtId="0" fontId="16" fillId="0" borderId="0" xfId="2" applyFont="1" applyProtection="1">
      <alignment vertical="center"/>
    </xf>
    <xf numFmtId="38" fontId="41" fillId="10" borderId="4" xfId="2" applyNumberFormat="1" applyFont="1" applyFill="1" applyBorder="1" applyAlignment="1" applyProtection="1">
      <alignment vertical="center" wrapText="1"/>
    </xf>
    <xf numFmtId="0" fontId="52" fillId="6" borderId="0" xfId="2" applyFont="1" applyFill="1" applyBorder="1" applyAlignment="1" applyProtection="1">
      <alignment vertical="center" wrapText="1"/>
    </xf>
    <xf numFmtId="0" fontId="52" fillId="6" borderId="10" xfId="2" applyFont="1" applyFill="1" applyBorder="1" applyAlignment="1" applyProtection="1">
      <alignment vertical="center" wrapText="1"/>
    </xf>
    <xf numFmtId="0" fontId="52" fillId="0" borderId="16" xfId="2" applyNumberFormat="1" applyFont="1" applyFill="1" applyBorder="1" applyAlignment="1" applyProtection="1">
      <alignment horizontal="center" vertical="center" wrapText="1"/>
    </xf>
    <xf numFmtId="0" fontId="75" fillId="6" borderId="0" xfId="2" applyFont="1" applyFill="1" applyBorder="1" applyAlignment="1" applyProtection="1">
      <alignment horizontal="center" vertical="center"/>
    </xf>
    <xf numFmtId="0" fontId="75" fillId="6" borderId="0" xfId="2" applyFont="1" applyFill="1" applyBorder="1" applyProtection="1">
      <alignment vertical="center"/>
    </xf>
    <xf numFmtId="0" fontId="28" fillId="6" borderId="0" xfId="2" applyFont="1" applyFill="1" applyBorder="1" applyAlignment="1" applyProtection="1">
      <alignment vertical="center" wrapText="1"/>
    </xf>
    <xf numFmtId="0" fontId="28" fillId="6" borderId="10" xfId="2" applyFont="1" applyFill="1" applyBorder="1" applyAlignment="1" applyProtection="1">
      <alignment vertical="center" wrapText="1"/>
    </xf>
    <xf numFmtId="0" fontId="52" fillId="6" borderId="19" xfId="2" applyFont="1" applyFill="1" applyBorder="1" applyAlignment="1" applyProtection="1">
      <alignment vertical="center" wrapText="1"/>
    </xf>
    <xf numFmtId="0" fontId="52" fillId="6" borderId="12" xfId="2" applyFont="1" applyFill="1" applyBorder="1" applyAlignment="1" applyProtection="1">
      <alignment vertical="center" wrapText="1"/>
    </xf>
    <xf numFmtId="0" fontId="32" fillId="0" borderId="0" xfId="5" applyFont="1" applyAlignment="1" applyProtection="1">
      <alignment vertical="center" wrapText="1"/>
    </xf>
    <xf numFmtId="0" fontId="6" fillId="0" borderId="0" xfId="5" applyFont="1" applyProtection="1">
      <alignment vertical="center"/>
    </xf>
    <xf numFmtId="0" fontId="53" fillId="0" borderId="0" xfId="5" applyFont="1" applyProtection="1">
      <alignment vertical="center"/>
    </xf>
    <xf numFmtId="0" fontId="81" fillId="0" borderId="0" xfId="5" applyFont="1" applyProtection="1">
      <alignment vertical="center"/>
    </xf>
    <xf numFmtId="0" fontId="43" fillId="2" borderId="1" xfId="5" applyFont="1" applyFill="1" applyBorder="1" applyAlignment="1" applyProtection="1">
      <alignment horizontal="center" vertical="center"/>
    </xf>
    <xf numFmtId="0" fontId="6" fillId="2" borderId="1" xfId="5" applyFont="1" applyFill="1" applyBorder="1" applyAlignment="1" applyProtection="1">
      <alignment horizontal="center" vertical="center"/>
    </xf>
    <xf numFmtId="0" fontId="32" fillId="6" borderId="7" xfId="5" applyFont="1" applyFill="1" applyBorder="1" applyProtection="1">
      <alignment vertical="center"/>
    </xf>
    <xf numFmtId="0" fontId="32" fillId="6" borderId="14" xfId="5" applyFont="1" applyFill="1" applyBorder="1" applyProtection="1">
      <alignment vertical="center"/>
    </xf>
    <xf numFmtId="0" fontId="32" fillId="6" borderId="8" xfId="5" applyFont="1" applyFill="1" applyBorder="1" applyProtection="1">
      <alignment vertical="center"/>
    </xf>
    <xf numFmtId="0" fontId="32" fillId="6" borderId="11" xfId="5" applyFont="1" applyFill="1" applyBorder="1" applyAlignment="1" applyProtection="1">
      <alignment vertical="top"/>
    </xf>
    <xf numFmtId="0" fontId="32" fillId="6" borderId="19" xfId="5" applyFont="1" applyFill="1" applyBorder="1" applyProtection="1">
      <alignment vertical="center"/>
    </xf>
    <xf numFmtId="0" fontId="32" fillId="6" borderId="12" xfId="5" applyFont="1" applyFill="1" applyBorder="1" applyProtection="1">
      <alignment vertical="center"/>
    </xf>
    <xf numFmtId="0" fontId="6" fillId="0" borderId="0" xfId="5" applyFont="1" applyAlignment="1" applyProtection="1">
      <alignment vertical="center" wrapText="1"/>
    </xf>
    <xf numFmtId="0" fontId="80" fillId="0" borderId="0" xfId="5" applyFont="1" applyProtection="1">
      <alignment vertical="center"/>
    </xf>
    <xf numFmtId="38" fontId="29" fillId="0" borderId="0" xfId="3" applyFont="1" applyAlignment="1" applyProtection="1">
      <alignment vertical="center" wrapText="1"/>
    </xf>
    <xf numFmtId="38" fontId="48" fillId="0" borderId="0" xfId="6" applyFont="1" applyBorder="1" applyAlignment="1" applyProtection="1">
      <alignment vertical="center" wrapText="1"/>
    </xf>
    <xf numFmtId="38" fontId="48" fillId="0" borderId="0" xfId="6" applyFont="1" applyFill="1" applyBorder="1" applyAlignment="1" applyProtection="1">
      <alignment vertical="center" wrapText="1"/>
    </xf>
    <xf numFmtId="38" fontId="52" fillId="0" borderId="15" xfId="1" applyFont="1" applyBorder="1" applyAlignment="1" applyProtection="1">
      <alignment vertical="center" wrapText="1"/>
      <protection locked="0"/>
    </xf>
    <xf numFmtId="38" fontId="52" fillId="0" borderId="17" xfId="1" applyFont="1" applyBorder="1" applyAlignment="1" applyProtection="1">
      <alignment vertical="center" wrapText="1"/>
      <protection locked="0"/>
    </xf>
    <xf numFmtId="38" fontId="52" fillId="0" borderId="51" xfId="1" applyFont="1" applyBorder="1" applyAlignment="1" applyProtection="1">
      <alignment vertical="center" wrapText="1"/>
      <protection locked="0"/>
    </xf>
    <xf numFmtId="38" fontId="52" fillId="0" borderId="18" xfId="1" applyFont="1" applyBorder="1" applyAlignment="1" applyProtection="1">
      <alignment vertical="center" wrapText="1"/>
      <protection locked="0"/>
    </xf>
    <xf numFmtId="0" fontId="66" fillId="0" borderId="0" xfId="2" applyFont="1" applyAlignment="1" applyProtection="1">
      <alignment horizontal="left" vertical="center" wrapText="1"/>
    </xf>
    <xf numFmtId="0" fontId="63" fillId="0" borderId="0" xfId="2" applyFont="1" applyBorder="1" applyAlignment="1" applyProtection="1">
      <alignment vertical="center" wrapText="1"/>
    </xf>
    <xf numFmtId="0" fontId="48" fillId="0" borderId="14" xfId="2" applyFont="1" applyBorder="1" applyAlignment="1" applyProtection="1">
      <alignment vertical="center" wrapText="1"/>
    </xf>
    <xf numFmtId="0" fontId="52" fillId="0" borderId="0" xfId="7" applyFont="1" applyBorder="1" applyAlignment="1" applyProtection="1">
      <alignment horizontal="right" vertical="center"/>
    </xf>
    <xf numFmtId="0" fontId="77" fillId="0" borderId="0" xfId="0" applyFont="1" applyFill="1" applyBorder="1" applyProtection="1">
      <alignment vertical="center"/>
    </xf>
    <xf numFmtId="0" fontId="32" fillId="0" borderId="0" xfId="0" applyFont="1" applyFill="1" applyBorder="1" applyAlignment="1" applyProtection="1">
      <alignment vertical="top"/>
    </xf>
    <xf numFmtId="0" fontId="29" fillId="0" borderId="19" xfId="7" applyFont="1" applyFill="1" applyBorder="1" applyProtection="1">
      <alignment vertical="center"/>
    </xf>
    <xf numFmtId="0" fontId="32" fillId="0" borderId="0" xfId="0" applyFont="1" applyFill="1" applyBorder="1" applyProtection="1">
      <alignment vertical="center"/>
    </xf>
    <xf numFmtId="0" fontId="40" fillId="0" borderId="0" xfId="2" applyFont="1" applyFill="1" applyBorder="1" applyAlignment="1" applyProtection="1">
      <alignment horizontal="center" vertical="center" wrapText="1"/>
    </xf>
    <xf numFmtId="0" fontId="28" fillId="0" borderId="0" xfId="2" applyFont="1" applyFill="1" applyBorder="1" applyAlignment="1" applyProtection="1">
      <alignment horizontal="left" vertical="center" wrapText="1"/>
    </xf>
    <xf numFmtId="0" fontId="28" fillId="0" borderId="0" xfId="2" applyFont="1" applyFill="1" applyBorder="1" applyAlignment="1" applyProtection="1">
      <alignment horizontal="left" vertical="center"/>
    </xf>
    <xf numFmtId="49" fontId="40" fillId="0" borderId="0" xfId="2" applyNumberFormat="1" applyFont="1" applyFill="1" applyBorder="1" applyAlignment="1" applyProtection="1">
      <alignment horizontal="center" vertical="center" wrapText="1"/>
    </xf>
    <xf numFmtId="0" fontId="48" fillId="0" borderId="0" xfId="2" applyFont="1" applyBorder="1" applyAlignment="1" applyProtection="1">
      <alignment horizontal="left" vertical="center"/>
    </xf>
    <xf numFmtId="0" fontId="35" fillId="0" borderId="16" xfId="2" applyFont="1" applyFill="1" applyBorder="1" applyAlignment="1" applyProtection="1">
      <alignment horizontal="left" vertical="center" wrapText="1" shrinkToFit="1"/>
      <protection locked="0"/>
    </xf>
    <xf numFmtId="0" fontId="35" fillId="0" borderId="24" xfId="2" applyFont="1" applyFill="1" applyBorder="1" applyAlignment="1" applyProtection="1">
      <alignment horizontal="left" vertical="center" shrinkToFit="1"/>
      <protection locked="0"/>
    </xf>
    <xf numFmtId="0" fontId="40" fillId="0" borderId="16" xfId="2" applyFont="1" applyFill="1" applyBorder="1" applyAlignment="1" applyProtection="1">
      <alignment horizontal="center" vertical="center" wrapText="1"/>
      <protection locked="0"/>
    </xf>
    <xf numFmtId="0" fontId="73" fillId="0" borderId="0" xfId="5" applyFont="1" applyAlignment="1" applyProtection="1">
      <alignment vertical="center" wrapText="1"/>
      <protection locked="0"/>
    </xf>
    <xf numFmtId="49" fontId="6" fillId="0" borderId="0" xfId="5" applyNumberFormat="1" applyFont="1" applyAlignment="1" applyProtection="1">
      <alignment horizontal="right" vertical="center"/>
    </xf>
    <xf numFmtId="0" fontId="56" fillId="0" borderId="19" xfId="2" applyFont="1" applyBorder="1" applyAlignment="1" applyProtection="1">
      <alignment horizontal="left" vertical="center"/>
    </xf>
    <xf numFmtId="0" fontId="62" fillId="0" borderId="19" xfId="2" applyFont="1" applyBorder="1" applyAlignment="1" applyProtection="1">
      <alignment horizontal="left" vertical="center" wrapText="1"/>
    </xf>
    <xf numFmtId="0" fontId="63" fillId="0" borderId="19" xfId="2" applyFont="1" applyBorder="1" applyProtection="1">
      <alignment vertical="center"/>
    </xf>
    <xf numFmtId="0" fontId="93" fillId="0" borderId="0" xfId="0" applyFont="1" applyFill="1" applyBorder="1" applyProtection="1">
      <alignment vertical="center"/>
    </xf>
    <xf numFmtId="0" fontId="32" fillId="0" borderId="0" xfId="0" applyFont="1" applyFill="1" applyBorder="1" applyAlignment="1" applyProtection="1">
      <alignment horizontal="left" vertical="center"/>
    </xf>
    <xf numFmtId="38" fontId="40" fillId="3" borderId="0" xfId="1" applyFont="1" applyFill="1" applyBorder="1" applyAlignment="1" applyProtection="1">
      <alignment horizontal="center" vertical="center" wrapText="1"/>
    </xf>
    <xf numFmtId="178" fontId="40" fillId="2" borderId="5" xfId="6" applyNumberFormat="1" applyFont="1" applyFill="1" applyBorder="1" applyAlignment="1" applyProtection="1">
      <alignment horizontal="center" vertical="center" wrapText="1"/>
    </xf>
    <xf numFmtId="0" fontId="48" fillId="0" borderId="0" xfId="2" applyFont="1" applyFill="1" applyBorder="1" applyProtection="1">
      <alignment vertical="center"/>
    </xf>
    <xf numFmtId="9" fontId="63" fillId="0" borderId="0" xfId="8" applyFont="1" applyProtection="1">
      <alignment vertical="center"/>
    </xf>
    <xf numFmtId="9" fontId="48" fillId="0" borderId="0" xfId="8" applyFont="1" applyProtection="1">
      <alignment vertical="center"/>
    </xf>
    <xf numFmtId="9" fontId="48" fillId="0" borderId="0" xfId="8" applyFont="1" applyBorder="1" applyAlignment="1" applyProtection="1">
      <alignment horizontal="center" vertical="center"/>
    </xf>
    <xf numFmtId="9" fontId="48" fillId="0" borderId="14" xfId="8" applyFont="1" applyBorder="1" applyProtection="1">
      <alignment vertical="center"/>
    </xf>
    <xf numFmtId="0" fontId="40" fillId="0" borderId="15" xfId="5" applyFont="1" applyBorder="1" applyAlignment="1" applyProtection="1">
      <alignment horizontal="center" vertical="center" wrapText="1"/>
      <protection locked="0"/>
    </xf>
    <xf numFmtId="38" fontId="40" fillId="0" borderId="15" xfId="6" applyFont="1" applyFill="1" applyBorder="1" applyAlignment="1" applyProtection="1">
      <alignment horizontal="center" vertical="center" wrapText="1"/>
      <protection locked="0"/>
    </xf>
    <xf numFmtId="0" fontId="40" fillId="0" borderId="17" xfId="5" applyFont="1" applyBorder="1" applyAlignment="1" applyProtection="1">
      <alignment horizontal="center" vertical="center" wrapText="1"/>
      <protection locked="0"/>
    </xf>
    <xf numFmtId="38" fontId="40" fillId="0" borderId="17" xfId="6" applyFont="1" applyFill="1" applyBorder="1" applyAlignment="1" applyProtection="1">
      <alignment horizontal="center" vertical="center" wrapText="1"/>
      <protection locked="0"/>
    </xf>
    <xf numFmtId="0" fontId="40" fillId="0" borderId="18" xfId="5" applyFont="1" applyBorder="1" applyAlignment="1" applyProtection="1">
      <alignment horizontal="center" vertical="center" wrapText="1"/>
      <protection locked="0"/>
    </xf>
    <xf numFmtId="0" fontId="32" fillId="0" borderId="1" xfId="0" applyFont="1" applyBorder="1" applyAlignment="1" applyProtection="1">
      <alignment horizontal="left" vertical="center" shrinkToFit="1"/>
      <protection locked="0"/>
    </xf>
    <xf numFmtId="0" fontId="32" fillId="0" borderId="0" xfId="0" applyFont="1" applyBorder="1" applyAlignment="1" applyProtection="1">
      <alignment horizontal="left" vertical="center" wrapText="1"/>
    </xf>
    <xf numFmtId="0" fontId="59" fillId="3" borderId="0" xfId="0" applyFont="1" applyFill="1" applyBorder="1" applyAlignment="1" applyProtection="1">
      <alignment horizontal="right" vertical="center"/>
    </xf>
    <xf numFmtId="0" fontId="29" fillId="2" borderId="3" xfId="0" applyFont="1" applyFill="1" applyBorder="1" applyAlignment="1" applyProtection="1">
      <alignment horizontal="center" vertical="center"/>
    </xf>
    <xf numFmtId="0" fontId="103" fillId="0" borderId="0" xfId="0" applyFont="1" applyProtection="1">
      <alignment vertical="center"/>
    </xf>
    <xf numFmtId="0" fontId="103" fillId="0" borderId="0" xfId="0" applyFont="1" applyAlignment="1" applyProtection="1">
      <alignment horizontal="left" vertical="center"/>
    </xf>
    <xf numFmtId="0" fontId="32" fillId="0" borderId="0" xfId="0" applyFont="1" applyBorder="1" applyAlignment="1" applyProtection="1">
      <alignment horizontal="left" vertical="center" shrinkToFit="1"/>
    </xf>
    <xf numFmtId="0" fontId="102" fillId="0" borderId="0" xfId="0" applyFont="1" applyAlignment="1" applyProtection="1">
      <alignment vertical="center"/>
    </xf>
    <xf numFmtId="0" fontId="77" fillId="0" borderId="0" xfId="0" applyFont="1" applyFill="1" applyProtection="1">
      <alignment vertical="center"/>
    </xf>
    <xf numFmtId="0" fontId="29" fillId="0" borderId="0" xfId="0" applyFont="1" applyFill="1" applyBorder="1" applyAlignment="1" applyProtection="1">
      <alignment horizontal="left" vertical="center" wrapText="1"/>
    </xf>
    <xf numFmtId="0" fontId="29" fillId="0" borderId="0" xfId="0" applyFont="1" applyFill="1" applyBorder="1" applyAlignment="1" applyProtection="1">
      <alignment horizontal="left" vertical="center"/>
    </xf>
    <xf numFmtId="0" fontId="29" fillId="0" borderId="14" xfId="0" applyFont="1" applyFill="1" applyBorder="1" applyAlignment="1" applyProtection="1">
      <alignment horizontal="left" vertical="center" wrapText="1"/>
    </xf>
    <xf numFmtId="49" fontId="32" fillId="0" borderId="0" xfId="0" applyNumberFormat="1" applyFont="1" applyFill="1" applyBorder="1" applyAlignment="1" applyProtection="1">
      <alignment horizontal="center" vertical="center"/>
    </xf>
    <xf numFmtId="38" fontId="16" fillId="0" borderId="4" xfId="2" applyNumberFormat="1" applyFont="1" applyBorder="1" applyAlignment="1" applyProtection="1">
      <alignment vertical="center" shrinkToFit="1"/>
      <protection locked="0"/>
    </xf>
    <xf numFmtId="38" fontId="40" fillId="0" borderId="16" xfId="6" applyFont="1" applyFill="1" applyBorder="1" applyAlignment="1" applyProtection="1">
      <alignment vertical="center" wrapText="1"/>
      <protection locked="0"/>
    </xf>
    <xf numFmtId="38" fontId="40" fillId="0" borderId="17" xfId="6" applyFont="1" applyFill="1" applyBorder="1" applyAlignment="1" applyProtection="1">
      <alignment vertical="center" wrapText="1"/>
      <protection locked="0"/>
    </xf>
    <xf numFmtId="38" fontId="40" fillId="0" borderId="18" xfId="6" applyFont="1" applyFill="1" applyBorder="1" applyAlignment="1" applyProtection="1">
      <alignment vertical="center" wrapText="1"/>
      <protection locked="0"/>
    </xf>
    <xf numFmtId="38" fontId="6" fillId="0" borderId="0" xfId="1" applyFont="1" applyFill="1" applyProtection="1">
      <alignment vertical="center"/>
    </xf>
    <xf numFmtId="0" fontId="40" fillId="3" borderId="15" xfId="5" applyFont="1" applyFill="1" applyBorder="1" applyAlignment="1" applyProtection="1">
      <alignment horizontal="center" vertical="center" wrapText="1"/>
    </xf>
    <xf numFmtId="0" fontId="40" fillId="3" borderId="17" xfId="5" applyFont="1" applyFill="1" applyBorder="1" applyAlignment="1" applyProtection="1">
      <alignment horizontal="center" vertical="center" wrapText="1"/>
    </xf>
    <xf numFmtId="0" fontId="40" fillId="3" borderId="16" xfId="5" applyFont="1" applyFill="1" applyBorder="1" applyAlignment="1" applyProtection="1">
      <alignment horizontal="center" vertical="center" wrapText="1"/>
    </xf>
    <xf numFmtId="0" fontId="73" fillId="4" borderId="1" xfId="0" applyFont="1" applyFill="1" applyBorder="1" applyProtection="1">
      <alignment vertical="center"/>
    </xf>
    <xf numFmtId="0" fontId="32" fillId="0" borderId="0" xfId="0" applyFont="1" applyFill="1" applyBorder="1" applyAlignment="1" applyProtection="1">
      <alignment vertical="center" wrapText="1"/>
    </xf>
    <xf numFmtId="0" fontId="39" fillId="4" borderId="1" xfId="0" applyFont="1" applyFill="1" applyBorder="1" applyAlignment="1" applyProtection="1">
      <alignment vertical="center"/>
    </xf>
    <xf numFmtId="0" fontId="40" fillId="0" borderId="16" xfId="5" applyFont="1" applyBorder="1" applyAlignment="1" applyProtection="1">
      <alignment horizontal="center" vertical="center" wrapText="1"/>
      <protection locked="0"/>
    </xf>
    <xf numFmtId="38" fontId="40" fillId="0" borderId="16" xfId="6" applyFont="1" applyFill="1" applyBorder="1" applyAlignment="1" applyProtection="1">
      <alignment horizontal="center" vertical="center" wrapText="1"/>
      <protection locked="0"/>
    </xf>
    <xf numFmtId="0" fontId="32" fillId="0" borderId="0" xfId="0" applyFont="1" applyFill="1" applyBorder="1" applyAlignment="1" applyProtection="1">
      <alignment horizontal="center" vertical="center" wrapText="1"/>
    </xf>
    <xf numFmtId="0" fontId="32" fillId="0" borderId="0" xfId="0" applyFont="1" applyFill="1" applyBorder="1" applyAlignment="1" applyProtection="1">
      <alignment vertical="top" wrapText="1"/>
    </xf>
    <xf numFmtId="0" fontId="107" fillId="0" borderId="1" xfId="2" applyFont="1" applyFill="1" applyBorder="1" applyAlignment="1" applyProtection="1">
      <alignment horizontal="left" vertical="center" wrapText="1" shrinkToFit="1"/>
      <protection locked="0"/>
    </xf>
    <xf numFmtId="0" fontId="52" fillId="0" borderId="0" xfId="2" applyFont="1" applyFill="1" applyBorder="1" applyAlignment="1" applyProtection="1">
      <alignment vertical="center" wrapText="1"/>
    </xf>
    <xf numFmtId="0" fontId="52" fillId="0" borderId="0" xfId="2" applyFont="1" applyFill="1" applyBorder="1" applyAlignment="1" applyProtection="1">
      <alignment vertical="center"/>
    </xf>
    <xf numFmtId="0" fontId="32" fillId="0" borderId="15" xfId="0" applyFont="1" applyBorder="1" applyAlignment="1" applyProtection="1">
      <alignment vertical="center" wrapText="1" shrinkToFit="1"/>
      <protection locked="0"/>
    </xf>
    <xf numFmtId="0" fontId="32" fillId="2" borderId="13" xfId="0" applyFont="1" applyFill="1" applyBorder="1" applyAlignment="1" applyProtection="1">
      <alignment horizontal="center" vertical="center" wrapText="1"/>
    </xf>
    <xf numFmtId="0" fontId="32" fillId="2" borderId="15" xfId="0" applyFont="1" applyFill="1" applyBorder="1" applyAlignment="1" applyProtection="1">
      <alignment horizontal="center" vertical="center" wrapText="1"/>
    </xf>
    <xf numFmtId="0" fontId="16" fillId="3" borderId="0" xfId="0" applyFont="1" applyFill="1" applyAlignment="1" applyProtection="1">
      <alignment horizontal="left" vertical="center" indent="5"/>
    </xf>
    <xf numFmtId="0" fontId="17" fillId="3" borderId="0" xfId="0" applyNumberFormat="1" applyFont="1" applyFill="1" applyProtection="1">
      <alignment vertical="center"/>
    </xf>
    <xf numFmtId="181" fontId="6" fillId="0" borderId="0" xfId="0" applyNumberFormat="1" applyFont="1" applyFill="1" applyAlignment="1" applyProtection="1">
      <alignment vertical="center"/>
    </xf>
    <xf numFmtId="0" fontId="111" fillId="0" borderId="0" xfId="2" applyFont="1" applyProtection="1">
      <alignment vertical="center"/>
    </xf>
    <xf numFmtId="0" fontId="57" fillId="0" borderId="0" xfId="2" applyFont="1" applyAlignment="1" applyProtection="1">
      <alignment horizontal="center" vertical="center"/>
    </xf>
    <xf numFmtId="0" fontId="29" fillId="0" borderId="0" xfId="2" applyFont="1" applyProtection="1">
      <alignment vertical="center"/>
    </xf>
    <xf numFmtId="0" fontId="29" fillId="0" borderId="0" xfId="2" applyFont="1" applyAlignment="1" applyProtection="1">
      <alignment vertical="center" wrapText="1"/>
    </xf>
    <xf numFmtId="0" fontId="109" fillId="0" borderId="0" xfId="2" applyFont="1" applyProtection="1">
      <alignment vertical="center"/>
    </xf>
    <xf numFmtId="0" fontId="110" fillId="0" borderId="0" xfId="2" applyFont="1" applyProtection="1">
      <alignment vertical="center"/>
    </xf>
    <xf numFmtId="0" fontId="107" fillId="3" borderId="0" xfId="2" applyFont="1" applyFill="1" applyAlignment="1" applyProtection="1">
      <alignment horizontal="left" vertical="center"/>
    </xf>
    <xf numFmtId="0" fontId="57" fillId="3" borderId="0" xfId="2" applyFont="1" applyFill="1" applyAlignment="1" applyProtection="1">
      <alignment horizontal="center" vertical="center"/>
    </xf>
    <xf numFmtId="0" fontId="29" fillId="3" borderId="0" xfId="2" applyFont="1" applyFill="1" applyAlignment="1" applyProtection="1">
      <alignment vertical="center" wrapText="1"/>
    </xf>
    <xf numFmtId="0" fontId="29" fillId="3" borderId="0" xfId="2" applyFont="1" applyFill="1" applyAlignment="1" applyProtection="1">
      <alignment horizontal="left" wrapText="1"/>
    </xf>
    <xf numFmtId="0" fontId="51" fillId="3" borderId="0" xfId="2" applyFont="1" applyFill="1" applyAlignment="1" applyProtection="1">
      <alignment vertical="center" wrapText="1"/>
    </xf>
    <xf numFmtId="0" fontId="50" fillId="3" borderId="0" xfId="2" applyFont="1" applyFill="1" applyAlignment="1" applyProtection="1">
      <alignment vertical="center" wrapText="1"/>
    </xf>
    <xf numFmtId="0" fontId="90" fillId="0" borderId="0" xfId="0" applyFont="1" applyProtection="1">
      <alignment vertical="center"/>
    </xf>
    <xf numFmtId="40" fontId="29" fillId="0" borderId="0" xfId="5" applyNumberFormat="1" applyFont="1" applyAlignment="1" applyProtection="1">
      <alignment vertical="center" wrapText="1"/>
    </xf>
    <xf numFmtId="179" fontId="29" fillId="0" borderId="0" xfId="5" applyNumberFormat="1" applyFont="1" applyAlignment="1" applyProtection="1">
      <alignment vertical="center" wrapText="1"/>
    </xf>
    <xf numFmtId="0" fontId="109" fillId="0" borderId="0" xfId="0" applyFont="1" applyProtection="1">
      <alignment vertical="center"/>
    </xf>
    <xf numFmtId="0" fontId="112" fillId="0" borderId="0" xfId="0" applyFont="1" applyProtection="1">
      <alignment vertical="center"/>
    </xf>
    <xf numFmtId="0" fontId="100" fillId="0" borderId="0" xfId="0" applyFont="1" applyProtection="1">
      <alignment vertical="center"/>
    </xf>
    <xf numFmtId="0" fontId="40" fillId="12" borderId="3" xfId="0" applyFont="1" applyFill="1" applyBorder="1" applyAlignment="1" applyProtection="1">
      <alignment horizontal="center" vertical="center" wrapText="1"/>
    </xf>
    <xf numFmtId="0" fontId="40" fillId="13" borderId="3" xfId="0" applyFont="1" applyFill="1" applyBorder="1" applyAlignment="1" applyProtection="1">
      <alignment horizontal="center" vertical="center" wrapText="1"/>
    </xf>
    <xf numFmtId="0" fontId="40" fillId="0" borderId="0" xfId="0" applyFont="1" applyProtection="1">
      <alignment vertical="center"/>
    </xf>
    <xf numFmtId="0" fontId="113" fillId="0" borderId="0" xfId="0" applyFont="1" applyProtection="1">
      <alignment vertical="center"/>
    </xf>
    <xf numFmtId="0" fontId="52" fillId="12" borderId="4" xfId="5" applyFont="1" applyFill="1" applyBorder="1" applyAlignment="1" applyProtection="1">
      <alignment horizontal="center" vertical="center" wrapText="1"/>
    </xf>
    <xf numFmtId="0" fontId="52" fillId="13" borderId="4" xfId="5" applyFont="1" applyFill="1" applyBorder="1" applyAlignment="1" applyProtection="1">
      <alignment horizontal="center" vertical="center" wrapText="1"/>
    </xf>
    <xf numFmtId="0" fontId="40" fillId="0" borderId="0" xfId="0" applyFont="1" applyAlignment="1" applyProtection="1">
      <alignment vertical="center" wrapText="1"/>
    </xf>
    <xf numFmtId="0" fontId="113" fillId="0" borderId="0" xfId="0" applyFont="1" applyAlignment="1" applyProtection="1">
      <alignment horizontal="right" vertical="center"/>
    </xf>
    <xf numFmtId="0" fontId="71" fillId="0" borderId="0" xfId="0" applyFont="1" applyProtection="1">
      <alignment vertical="center"/>
    </xf>
    <xf numFmtId="38" fontId="113" fillId="0" borderId="0" xfId="0" applyNumberFormat="1" applyFont="1" applyProtection="1">
      <alignment vertical="center"/>
    </xf>
    <xf numFmtId="0" fontId="52" fillId="11" borderId="4" xfId="5" applyFont="1" applyFill="1" applyBorder="1" applyAlignment="1" applyProtection="1">
      <alignment horizontal="center" vertical="center" wrapText="1"/>
    </xf>
    <xf numFmtId="0" fontId="40" fillId="0" borderId="0" xfId="5" applyFont="1" applyProtection="1">
      <alignment vertical="center"/>
    </xf>
    <xf numFmtId="0" fontId="56" fillId="0" borderId="0" xfId="5" applyFont="1" applyProtection="1">
      <alignment vertical="center"/>
    </xf>
    <xf numFmtId="0" fontId="57" fillId="0" borderId="0" xfId="5" applyFont="1" applyAlignment="1" applyProtection="1">
      <alignment horizontal="center" vertical="center"/>
    </xf>
    <xf numFmtId="0" fontId="40" fillId="0" borderId="0" xfId="5" applyFont="1" applyAlignment="1" applyProtection="1">
      <alignment vertical="center" wrapText="1"/>
    </xf>
    <xf numFmtId="0" fontId="40" fillId="2" borderId="84" xfId="5" applyFont="1" applyFill="1" applyBorder="1" applyAlignment="1" applyProtection="1">
      <alignment horizontal="center" vertical="center" wrapText="1"/>
    </xf>
    <xf numFmtId="0" fontId="52" fillId="2" borderId="83" xfId="5" applyFont="1" applyFill="1" applyBorder="1" applyAlignment="1" applyProtection="1">
      <alignment horizontal="center" vertical="center"/>
    </xf>
    <xf numFmtId="0" fontId="40" fillId="2" borderId="13" xfId="5" applyFont="1" applyFill="1" applyBorder="1" applyAlignment="1" applyProtection="1">
      <alignment horizontal="center" vertical="center" wrapText="1"/>
    </xf>
    <xf numFmtId="0" fontId="40" fillId="14" borderId="13" xfId="5" applyFont="1" applyFill="1" applyBorder="1" applyAlignment="1" applyProtection="1">
      <alignment horizontal="center" vertical="center" wrapText="1"/>
    </xf>
    <xf numFmtId="0" fontId="52" fillId="14" borderId="4" xfId="5" applyFont="1" applyFill="1" applyBorder="1" applyAlignment="1" applyProtection="1">
      <alignment horizontal="center" vertical="center" wrapText="1"/>
    </xf>
    <xf numFmtId="0" fontId="56" fillId="0" borderId="0" xfId="0" applyFont="1" applyProtection="1">
      <alignment vertical="center"/>
    </xf>
    <xf numFmtId="0" fontId="46" fillId="0" borderId="0" xfId="5" applyFont="1" applyAlignment="1" applyProtection="1">
      <alignment vertical="center" wrapText="1"/>
    </xf>
    <xf numFmtId="38" fontId="46" fillId="0" borderId="0" xfId="6" applyFont="1" applyFill="1" applyBorder="1" applyAlignment="1" applyProtection="1">
      <alignment vertical="center" wrapText="1"/>
    </xf>
    <xf numFmtId="0" fontId="35" fillId="0" borderId="0" xfId="5" applyFont="1" applyAlignment="1" applyProtection="1">
      <alignment horizontal="center" vertical="center" wrapText="1"/>
    </xf>
    <xf numFmtId="0" fontId="35" fillId="0" borderId="0" xfId="5" applyFont="1" applyAlignment="1" applyProtection="1">
      <alignment vertical="center" wrapText="1"/>
    </xf>
    <xf numFmtId="0" fontId="40" fillId="2" borderId="75" xfId="5" applyFont="1" applyFill="1" applyBorder="1" applyAlignment="1" applyProtection="1">
      <alignment horizontal="center" vertical="center" wrapText="1"/>
    </xf>
    <xf numFmtId="3" fontId="40" fillId="0" borderId="77" xfId="5" applyNumberFormat="1" applyFont="1" applyFill="1" applyBorder="1" applyAlignment="1" applyProtection="1">
      <alignment vertical="center" wrapText="1"/>
    </xf>
    <xf numFmtId="3" fontId="40" fillId="0" borderId="50" xfId="5" applyNumberFormat="1" applyFont="1" applyFill="1" applyBorder="1" applyAlignment="1" applyProtection="1">
      <alignment vertical="center" wrapText="1"/>
    </xf>
    <xf numFmtId="0" fontId="40" fillId="2" borderId="1" xfId="5" applyFont="1" applyFill="1" applyBorder="1" applyAlignment="1" applyProtection="1">
      <alignment horizontal="center" vertical="center"/>
    </xf>
    <xf numFmtId="0" fontId="40" fillId="2" borderId="5" xfId="5" applyFont="1" applyFill="1" applyBorder="1" applyAlignment="1" applyProtection="1">
      <alignment horizontal="center" vertical="center" wrapText="1"/>
    </xf>
    <xf numFmtId="0" fontId="40" fillId="14" borderId="1" xfId="5" applyFont="1" applyFill="1" applyBorder="1" applyAlignment="1" applyProtection="1">
      <alignment horizontal="center" vertical="center" wrapText="1"/>
    </xf>
    <xf numFmtId="0" fontId="57" fillId="3" borderId="0" xfId="5" applyFont="1" applyFill="1" applyAlignment="1" applyProtection="1">
      <alignment horizontal="center" vertical="center"/>
    </xf>
    <xf numFmtId="0" fontId="29" fillId="0" borderId="0" xfId="5" applyFont="1" applyAlignment="1" applyProtection="1">
      <alignment vertical="center" wrapText="1"/>
    </xf>
    <xf numFmtId="49" fontId="29" fillId="0" borderId="0" xfId="5" applyNumberFormat="1" applyFont="1" applyAlignment="1" applyProtection="1">
      <alignment horizontal="right" vertical="center"/>
    </xf>
    <xf numFmtId="0" fontId="29" fillId="0" borderId="0" xfId="5" applyFont="1" applyAlignment="1" applyProtection="1">
      <alignment horizontal="right" vertical="center"/>
    </xf>
    <xf numFmtId="0" fontId="100" fillId="0" borderId="0" xfId="5" applyFont="1" applyAlignment="1" applyProtection="1">
      <alignment horizontal="center" vertical="center"/>
    </xf>
    <xf numFmtId="0" fontId="52" fillId="2" borderId="78" xfId="5" applyFont="1" applyFill="1" applyBorder="1" applyAlignment="1" applyProtection="1">
      <alignment horizontal="center" vertical="center" wrapText="1"/>
    </xf>
    <xf numFmtId="0" fontId="52" fillId="2" borderId="13" xfId="5" applyFont="1" applyFill="1" applyBorder="1" applyAlignment="1" applyProtection="1">
      <alignment horizontal="center" vertical="center" wrapText="1"/>
    </xf>
    <xf numFmtId="0" fontId="52" fillId="6" borderId="15" xfId="5" applyFont="1" applyFill="1" applyBorder="1" applyAlignment="1" applyProtection="1">
      <alignment horizontal="center" vertical="center" wrapText="1"/>
    </xf>
    <xf numFmtId="0" fontId="52" fillId="6" borderId="17" xfId="5" applyFont="1" applyFill="1" applyBorder="1" applyAlignment="1" applyProtection="1">
      <alignment horizontal="center" vertical="center" wrapText="1"/>
    </xf>
    <xf numFmtId="0" fontId="52" fillId="0" borderId="0" xfId="5" applyFont="1" applyProtection="1">
      <alignment vertical="center"/>
    </xf>
    <xf numFmtId="0" fontId="113" fillId="0" borderId="0" xfId="5" applyFont="1" applyProtection="1">
      <alignment vertical="center"/>
    </xf>
    <xf numFmtId="0" fontId="52" fillId="6" borderId="51" xfId="5" applyFont="1" applyFill="1" applyBorder="1" applyAlignment="1" applyProtection="1">
      <alignment horizontal="center" vertical="center" wrapText="1"/>
    </xf>
    <xf numFmtId="0" fontId="100" fillId="0" borderId="0" xfId="5" applyFont="1" applyProtection="1">
      <alignment vertical="center"/>
    </xf>
    <xf numFmtId="0" fontId="52" fillId="6" borderId="18" xfId="5" applyFont="1" applyFill="1" applyBorder="1" applyAlignment="1" applyProtection="1">
      <alignment horizontal="center" vertical="center" wrapText="1"/>
    </xf>
    <xf numFmtId="0" fontId="109" fillId="0" borderId="0" xfId="5" applyFont="1" applyProtection="1">
      <alignment vertical="center"/>
    </xf>
    <xf numFmtId="0" fontId="52" fillId="3" borderId="0" xfId="5" applyFont="1" applyFill="1" applyProtection="1">
      <alignment vertical="center"/>
    </xf>
    <xf numFmtId="0" fontId="113" fillId="3" borderId="0" xfId="5" applyFont="1" applyFill="1" applyProtection="1">
      <alignment vertical="center"/>
    </xf>
    <xf numFmtId="0" fontId="40" fillId="3" borderId="0" xfId="5" applyFont="1" applyFill="1" applyProtection="1">
      <alignment vertical="center"/>
    </xf>
    <xf numFmtId="0" fontId="100" fillId="3" borderId="0" xfId="5" applyFont="1" applyFill="1" applyAlignment="1" applyProtection="1">
      <alignment horizontal="center" vertical="center"/>
    </xf>
    <xf numFmtId="0" fontId="52" fillId="0" borderId="0" xfId="5" applyFont="1" applyAlignment="1" applyProtection="1">
      <alignment vertical="center" wrapText="1"/>
    </xf>
    <xf numFmtId="0" fontId="109" fillId="3" borderId="0" xfId="5" applyFont="1" applyFill="1" applyProtection="1">
      <alignment vertical="center"/>
    </xf>
    <xf numFmtId="0" fontId="58" fillId="0" borderId="0" xfId="5" applyFont="1" applyAlignment="1" applyProtection="1">
      <alignment vertical="center" wrapText="1"/>
    </xf>
    <xf numFmtId="0" fontId="40" fillId="0" borderId="0" xfId="5" applyFont="1" applyAlignment="1" applyProtection="1">
      <alignment horizontal="right" vertical="center" wrapText="1"/>
    </xf>
    <xf numFmtId="0" fontId="40" fillId="2" borderId="74" xfId="5" applyFont="1" applyFill="1" applyBorder="1" applyAlignment="1" applyProtection="1">
      <alignment horizontal="center" vertical="center" wrapText="1"/>
    </xf>
    <xf numFmtId="0" fontId="40" fillId="2" borderId="68" xfId="5" applyFont="1" applyFill="1" applyBorder="1" applyProtection="1">
      <alignment vertical="center"/>
    </xf>
    <xf numFmtId="0" fontId="40" fillId="2" borderId="72" xfId="5" applyFont="1" applyFill="1" applyBorder="1" applyAlignment="1" applyProtection="1">
      <alignment vertical="center" wrapText="1"/>
    </xf>
    <xf numFmtId="0" fontId="52" fillId="2" borderId="79" xfId="5" applyFont="1" applyFill="1" applyBorder="1" applyAlignment="1" applyProtection="1">
      <alignment vertical="center" wrapText="1"/>
    </xf>
    <xf numFmtId="0" fontId="40" fillId="2" borderId="69" xfId="5" applyFont="1" applyFill="1" applyBorder="1" applyProtection="1">
      <alignment vertical="center"/>
    </xf>
    <xf numFmtId="0" fontId="53" fillId="2" borderId="73" xfId="5" applyFont="1" applyFill="1" applyBorder="1" applyAlignment="1" applyProtection="1">
      <alignment vertical="center" wrapText="1"/>
    </xf>
    <xf numFmtId="0" fontId="52" fillId="2" borderId="63" xfId="5" applyFont="1" applyFill="1" applyBorder="1" applyAlignment="1" applyProtection="1">
      <alignment vertical="center" wrapText="1"/>
    </xf>
    <xf numFmtId="0" fontId="52" fillId="2" borderId="76" xfId="5" applyFont="1" applyFill="1" applyBorder="1" applyAlignment="1" applyProtection="1">
      <alignment vertical="center" wrapText="1"/>
    </xf>
    <xf numFmtId="0" fontId="110" fillId="0" borderId="0" xfId="5" applyFont="1" applyProtection="1">
      <alignment vertical="center"/>
    </xf>
    <xf numFmtId="0" fontId="91" fillId="0" borderId="0" xfId="5" applyFont="1" applyProtection="1">
      <alignment vertical="center"/>
    </xf>
    <xf numFmtId="0" fontId="32" fillId="0" borderId="0" xfId="5" applyFont="1" applyBorder="1" applyProtection="1">
      <alignment vertical="center"/>
    </xf>
    <xf numFmtId="0" fontId="40" fillId="0" borderId="0" xfId="5" applyFont="1" applyBorder="1" applyProtection="1">
      <alignment vertical="center"/>
    </xf>
    <xf numFmtId="0" fontId="52" fillId="0" borderId="0" xfId="5" applyFont="1" applyBorder="1" applyProtection="1">
      <alignment vertical="center"/>
    </xf>
    <xf numFmtId="0" fontId="56" fillId="0" borderId="0" xfId="5" applyFont="1" applyBorder="1" applyProtection="1">
      <alignment vertical="center"/>
    </xf>
    <xf numFmtId="9" fontId="57" fillId="0" borderId="0" xfId="8" applyFont="1" applyAlignment="1" applyProtection="1">
      <alignment horizontal="center" vertical="center"/>
    </xf>
    <xf numFmtId="0" fontId="40" fillId="2" borderId="3" xfId="0" applyFont="1" applyFill="1" applyBorder="1" applyAlignment="1" applyProtection="1">
      <alignment horizontal="center" vertical="center" wrapText="1"/>
    </xf>
    <xf numFmtId="0" fontId="40" fillId="2" borderId="4" xfId="0" applyFont="1" applyFill="1" applyBorder="1" applyAlignment="1" applyProtection="1">
      <alignment horizontal="center" vertical="center" wrapText="1"/>
    </xf>
    <xf numFmtId="0" fontId="40" fillId="11" borderId="3" xfId="0" applyFont="1" applyFill="1" applyBorder="1" applyAlignment="1" applyProtection="1">
      <alignment horizontal="center" vertical="center" wrapText="1"/>
    </xf>
    <xf numFmtId="0" fontId="32" fillId="0" borderId="15" xfId="0" applyFont="1" applyBorder="1" applyAlignment="1" applyProtection="1">
      <alignment horizontal="left" vertical="center" shrinkToFit="1"/>
      <protection locked="0"/>
    </xf>
    <xf numFmtId="0" fontId="32" fillId="0" borderId="18" xfId="0" applyFont="1" applyBorder="1" applyAlignment="1" applyProtection="1">
      <alignment vertical="center" wrapText="1" shrinkToFit="1"/>
      <protection locked="0"/>
    </xf>
    <xf numFmtId="0" fontId="40" fillId="0" borderId="0" xfId="2" applyNumberFormat="1" applyFont="1" applyFill="1" applyBorder="1" applyAlignment="1" applyProtection="1">
      <alignment horizontal="left" vertical="center" wrapText="1"/>
    </xf>
    <xf numFmtId="0" fontId="30" fillId="0" borderId="0" xfId="0" applyFont="1" applyFill="1" applyBorder="1" applyAlignment="1" applyProtection="1">
      <alignment vertical="center" wrapText="1"/>
    </xf>
    <xf numFmtId="0" fontId="10" fillId="5" borderId="5" xfId="0" applyFont="1" applyFill="1" applyBorder="1" applyAlignment="1" applyProtection="1">
      <alignment horizontal="center" vertical="center" wrapText="1"/>
    </xf>
    <xf numFmtId="0" fontId="10" fillId="5" borderId="1" xfId="0" applyFont="1" applyFill="1" applyBorder="1" applyAlignment="1" applyProtection="1">
      <alignment horizontal="center" vertical="center" wrapText="1"/>
    </xf>
    <xf numFmtId="0" fontId="6" fillId="3" borderId="0" xfId="0" applyFont="1" applyFill="1" applyProtection="1">
      <alignment vertical="center"/>
    </xf>
    <xf numFmtId="0" fontId="6" fillId="3" borderId="0" xfId="0" applyFont="1" applyFill="1" applyAlignment="1" applyProtection="1">
      <alignment horizontal="center" vertical="center"/>
    </xf>
    <xf numFmtId="0" fontId="59" fillId="3" borderId="0" xfId="0" applyNumberFormat="1" applyFont="1" applyFill="1" applyAlignment="1" applyProtection="1">
      <alignment horizontal="right" vertical="center"/>
    </xf>
    <xf numFmtId="0" fontId="6" fillId="0" borderId="1" xfId="0" applyFont="1" applyBorder="1" applyAlignment="1" applyProtection="1">
      <alignment horizontal="center" vertical="center" wrapText="1"/>
    </xf>
    <xf numFmtId="0" fontId="12" fillId="0" borderId="0" xfId="0" applyFont="1" applyAlignment="1" applyProtection="1">
      <alignment horizontal="center" vertical="center"/>
    </xf>
    <xf numFmtId="0" fontId="32" fillId="0" borderId="0" xfId="0" applyFont="1" applyFill="1" applyBorder="1" applyAlignment="1" applyProtection="1">
      <alignment vertical="center"/>
    </xf>
    <xf numFmtId="0" fontId="32" fillId="0" borderId="1" xfId="0" applyFont="1" applyBorder="1" applyAlignment="1" applyProtection="1">
      <alignment horizontal="left" vertical="center" wrapText="1"/>
      <protection locked="0"/>
    </xf>
    <xf numFmtId="0" fontId="20" fillId="2" borderId="20" xfId="2" applyFont="1" applyFill="1" applyBorder="1" applyAlignment="1" applyProtection="1">
      <alignment horizontal="center" vertical="center" wrapText="1"/>
    </xf>
    <xf numFmtId="0" fontId="21" fillId="0" borderId="0" xfId="2" applyFont="1" applyAlignment="1" applyProtection="1">
      <alignment horizontal="center" vertical="center"/>
    </xf>
    <xf numFmtId="0" fontId="55" fillId="0" borderId="0" xfId="5" applyFont="1" applyProtection="1">
      <alignment vertical="center"/>
    </xf>
    <xf numFmtId="0" fontId="52" fillId="2" borderId="3" xfId="5" applyFont="1" applyFill="1" applyBorder="1" applyAlignment="1" applyProtection="1">
      <alignment horizontal="center" vertical="center" wrapText="1"/>
    </xf>
    <xf numFmtId="0" fontId="52" fillId="2" borderId="4" xfId="5" applyFont="1" applyFill="1" applyBorder="1" applyAlignment="1" applyProtection="1">
      <alignment horizontal="center" vertical="center" wrapText="1"/>
    </xf>
    <xf numFmtId="0" fontId="40" fillId="2" borderId="76" xfId="5" applyFont="1" applyFill="1" applyBorder="1" applyAlignment="1" applyProtection="1">
      <alignment vertical="center" wrapText="1"/>
    </xf>
    <xf numFmtId="0" fontId="40" fillId="2" borderId="67" xfId="5" applyFont="1" applyFill="1" applyBorder="1" applyAlignment="1" applyProtection="1">
      <alignment vertical="center" wrapText="1"/>
    </xf>
    <xf numFmtId="0" fontId="32" fillId="3" borderId="0" xfId="0" applyNumberFormat="1" applyFont="1" applyFill="1" applyAlignment="1" applyProtection="1">
      <alignment horizontal="right" vertical="center"/>
    </xf>
    <xf numFmtId="0" fontId="40" fillId="2" borderId="1" xfId="5" applyFont="1" applyFill="1" applyBorder="1" applyAlignment="1" applyProtection="1">
      <alignment horizontal="center" vertical="center" wrapText="1"/>
    </xf>
    <xf numFmtId="0" fontId="107" fillId="0" borderId="1" xfId="2" applyFont="1" applyFill="1" applyBorder="1" applyAlignment="1" applyProtection="1">
      <alignment horizontal="left" vertical="center" wrapText="1"/>
      <protection locked="0"/>
    </xf>
    <xf numFmtId="0" fontId="64" fillId="2" borderId="1" xfId="2" applyFont="1" applyFill="1" applyBorder="1" applyAlignment="1" applyProtection="1">
      <alignment horizontal="center" vertical="center"/>
    </xf>
    <xf numFmtId="0" fontId="65" fillId="2" borderId="1" xfId="2" applyFont="1" applyFill="1" applyBorder="1" applyAlignment="1" applyProtection="1">
      <alignment horizontal="center" vertical="center"/>
    </xf>
    <xf numFmtId="0" fontId="56" fillId="0" borderId="0" xfId="2" applyFont="1" applyBorder="1" applyAlignment="1" applyProtection="1">
      <alignment horizontal="left" vertical="center" wrapText="1"/>
    </xf>
    <xf numFmtId="0" fontId="56" fillId="0" borderId="19" xfId="2" applyFont="1" applyBorder="1" applyAlignment="1" applyProtection="1">
      <alignment horizontal="left" vertical="center" wrapText="1"/>
    </xf>
    <xf numFmtId="0" fontId="28" fillId="6" borderId="9" xfId="2" applyFont="1" applyFill="1" applyBorder="1" applyProtection="1">
      <alignment vertical="center"/>
    </xf>
    <xf numFmtId="0" fontId="28" fillId="6" borderId="0" xfId="2" applyFont="1" applyFill="1" applyBorder="1" applyProtection="1">
      <alignment vertical="center"/>
    </xf>
    <xf numFmtId="0" fontId="28" fillId="6" borderId="10" xfId="2" applyFont="1" applyFill="1" applyBorder="1" applyProtection="1">
      <alignment vertical="center"/>
    </xf>
    <xf numFmtId="0" fontId="35" fillId="0" borderId="1" xfId="2" applyFont="1" applyFill="1" applyBorder="1" applyAlignment="1" applyProtection="1">
      <alignment horizontal="left" vertical="center" wrapText="1"/>
    </xf>
    <xf numFmtId="0" fontId="6" fillId="2" borderId="1" xfId="5" applyFont="1" applyFill="1" applyBorder="1" applyAlignment="1" applyProtection="1">
      <alignment horizontal="center" vertical="center" wrapText="1"/>
    </xf>
    <xf numFmtId="0" fontId="9" fillId="6" borderId="13" xfId="0" applyFont="1" applyFill="1" applyBorder="1" applyProtection="1">
      <alignment vertical="center"/>
    </xf>
    <xf numFmtId="0" fontId="12" fillId="6" borderId="13" xfId="0" applyFont="1" applyFill="1" applyBorder="1" applyProtection="1">
      <alignment vertical="center"/>
    </xf>
    <xf numFmtId="0" fontId="32" fillId="0" borderId="16" xfId="0" applyFont="1" applyBorder="1" applyAlignment="1" applyProtection="1">
      <alignment horizontal="left" vertical="center" shrinkToFit="1"/>
      <protection locked="0"/>
    </xf>
    <xf numFmtId="0" fontId="32" fillId="0" borderId="14" xfId="0" applyFont="1" applyFill="1" applyBorder="1" applyAlignment="1" applyProtection="1">
      <alignment vertical="top" wrapText="1"/>
    </xf>
    <xf numFmtId="0" fontId="119" fillId="4" borderId="1" xfId="0" applyFont="1" applyFill="1" applyBorder="1" applyAlignment="1" applyProtection="1">
      <alignment vertical="center"/>
    </xf>
    <xf numFmtId="0" fontId="40" fillId="0" borderId="0" xfId="0" applyFont="1" applyFill="1" applyBorder="1" applyAlignment="1" applyProtection="1">
      <alignment vertical="center" wrapText="1"/>
    </xf>
    <xf numFmtId="0" fontId="40" fillId="6" borderId="1" xfId="0" applyFont="1" applyFill="1" applyBorder="1" applyProtection="1">
      <alignment vertical="center"/>
    </xf>
    <xf numFmtId="38" fontId="33" fillId="3" borderId="14" xfId="1" applyFont="1" applyFill="1" applyBorder="1" applyAlignment="1" applyProtection="1">
      <alignment horizontal="right" vertical="center"/>
    </xf>
    <xf numFmtId="0" fontId="63" fillId="6" borderId="7" xfId="2" applyFont="1" applyFill="1" applyBorder="1" applyProtection="1">
      <alignment vertical="center"/>
    </xf>
    <xf numFmtId="0" fontId="63" fillId="6" borderId="14" xfId="2" applyFont="1" applyFill="1" applyBorder="1" applyProtection="1">
      <alignment vertical="center"/>
    </xf>
    <xf numFmtId="0" fontId="63" fillId="6" borderId="8" xfId="2" applyFont="1" applyFill="1" applyBorder="1" applyProtection="1">
      <alignment vertical="center"/>
    </xf>
    <xf numFmtId="0" fontId="29" fillId="6" borderId="5" xfId="2" applyFont="1" applyFill="1" applyBorder="1" applyProtection="1">
      <alignment vertical="center"/>
    </xf>
    <xf numFmtId="0" fontId="29" fillId="6" borderId="6" xfId="2" applyFont="1" applyFill="1" applyBorder="1" applyProtection="1">
      <alignment vertical="center"/>
    </xf>
    <xf numFmtId="0" fontId="29" fillId="6" borderId="2" xfId="2" applyFont="1" applyFill="1" applyBorder="1" applyProtection="1">
      <alignment vertical="center"/>
    </xf>
    <xf numFmtId="0" fontId="35" fillId="0" borderId="0" xfId="2" applyFont="1" applyAlignment="1" applyProtection="1">
      <alignment horizontal="left"/>
    </xf>
    <xf numFmtId="0" fontId="105" fillId="0" borderId="0" xfId="2" applyFont="1" applyAlignment="1" applyProtection="1">
      <alignment horizontal="left" vertical="center" wrapText="1"/>
    </xf>
    <xf numFmtId="0" fontId="48" fillId="0" borderId="0" xfId="2" applyFont="1" applyAlignment="1" applyProtection="1">
      <alignment horizontal="left" vertical="top"/>
    </xf>
    <xf numFmtId="0" fontId="28" fillId="0" borderId="0" xfId="2" applyFont="1" applyProtection="1">
      <alignment vertical="center"/>
    </xf>
    <xf numFmtId="0" fontId="112" fillId="0" borderId="0" xfId="2" applyFont="1" applyProtection="1">
      <alignment vertical="center"/>
    </xf>
    <xf numFmtId="0" fontId="52" fillId="6" borderId="0" xfId="2" applyFont="1" applyFill="1" applyAlignment="1" applyProtection="1">
      <alignment vertical="center" wrapText="1"/>
    </xf>
    <xf numFmtId="0" fontId="52" fillId="6" borderId="11" xfId="2" applyFont="1" applyFill="1" applyBorder="1" applyProtection="1">
      <alignment vertical="center"/>
    </xf>
    <xf numFmtId="0" fontId="52" fillId="6" borderId="19" xfId="2" applyFont="1" applyFill="1" applyBorder="1" applyAlignment="1" applyProtection="1">
      <alignment vertical="top"/>
    </xf>
    <xf numFmtId="0" fontId="112" fillId="0" borderId="0" xfId="2" applyFont="1" applyAlignment="1" applyProtection="1">
      <alignment vertical="center" wrapText="1"/>
    </xf>
    <xf numFmtId="0" fontId="113" fillId="0" borderId="0" xfId="2" applyFont="1" applyAlignment="1" applyProtection="1">
      <alignment vertical="center" wrapText="1"/>
    </xf>
    <xf numFmtId="0" fontId="40" fillId="10" borderId="1" xfId="0" applyFont="1" applyFill="1" applyBorder="1" applyAlignment="1" applyProtection="1">
      <alignment horizontal="center" vertical="center" wrapText="1"/>
    </xf>
    <xf numFmtId="0" fontId="16" fillId="2" borderId="20" xfId="2" applyFont="1" applyFill="1" applyBorder="1" applyAlignment="1" applyProtection="1">
      <alignment horizontal="center" vertical="center" wrapText="1"/>
    </xf>
    <xf numFmtId="0" fontId="16" fillId="2" borderId="20" xfId="2" applyFont="1" applyFill="1" applyBorder="1" applyAlignment="1" applyProtection="1">
      <alignment horizontal="center" vertical="center"/>
    </xf>
    <xf numFmtId="0" fontId="6" fillId="0" borderId="0" xfId="2" applyFont="1" applyProtection="1">
      <alignment vertical="center"/>
    </xf>
    <xf numFmtId="0" fontId="6" fillId="0" borderId="0" xfId="2" applyFont="1" applyAlignment="1" applyProtection="1"/>
    <xf numFmtId="0" fontId="16" fillId="0" borderId="0" xfId="2" applyFont="1" applyAlignment="1" applyProtection="1">
      <alignment horizontal="center" vertical="center"/>
    </xf>
    <xf numFmtId="0" fontId="32" fillId="6" borderId="1" xfId="0" applyFont="1" applyFill="1" applyBorder="1" applyAlignment="1" applyProtection="1">
      <alignment vertical="center" wrapText="1"/>
    </xf>
    <xf numFmtId="0" fontId="32" fillId="6" borderId="1" xfId="0" applyFont="1" applyFill="1" applyBorder="1" applyProtection="1">
      <alignment vertical="center"/>
    </xf>
    <xf numFmtId="0" fontId="32" fillId="6" borderId="15" xfId="0" applyFont="1" applyFill="1" applyBorder="1" applyProtection="1">
      <alignment vertical="center"/>
    </xf>
    <xf numFmtId="0" fontId="32" fillId="6" borderId="18" xfId="0" applyFont="1" applyFill="1" applyBorder="1" applyProtection="1">
      <alignment vertical="center"/>
    </xf>
    <xf numFmtId="14" fontId="32" fillId="0" borderId="0" xfId="0" applyNumberFormat="1" applyFont="1" applyFill="1" applyBorder="1" applyAlignment="1" applyProtection="1">
      <alignment horizontal="left" vertical="center"/>
    </xf>
    <xf numFmtId="0" fontId="29" fillId="0" borderId="19" xfId="0" applyFont="1" applyFill="1" applyBorder="1" applyAlignment="1" applyProtection="1">
      <alignment vertical="center" wrapText="1"/>
    </xf>
    <xf numFmtId="0" fontId="32" fillId="0" borderId="0" xfId="0" applyFont="1" applyFill="1" applyBorder="1" applyAlignment="1" applyProtection="1">
      <alignment vertical="center" wrapText="1" shrinkToFit="1"/>
    </xf>
    <xf numFmtId="0" fontId="29" fillId="0" borderId="0" xfId="0" applyFont="1" applyFill="1" applyBorder="1" applyAlignment="1" applyProtection="1">
      <alignment vertical="center" wrapText="1"/>
    </xf>
    <xf numFmtId="0" fontId="12" fillId="0" borderId="0" xfId="0" applyFont="1" applyAlignment="1" applyProtection="1">
      <alignment horizontal="left" vertical="center"/>
    </xf>
    <xf numFmtId="0" fontId="6" fillId="0" borderId="0" xfId="0" applyFont="1" applyAlignment="1" applyProtection="1">
      <alignment horizontal="right" vertical="center"/>
    </xf>
    <xf numFmtId="0" fontId="12" fillId="0" borderId="14" xfId="0" applyFont="1" applyFill="1" applyBorder="1" applyAlignment="1" applyProtection="1">
      <alignment vertical="top"/>
    </xf>
    <xf numFmtId="0" fontId="12" fillId="0" borderId="0" xfId="0" applyFont="1" applyFill="1" applyBorder="1" applyAlignment="1" applyProtection="1">
      <alignment vertical="top"/>
    </xf>
    <xf numFmtId="0" fontId="12" fillId="0" borderId="19" xfId="0" applyFont="1" applyFill="1" applyBorder="1" applyAlignment="1" applyProtection="1">
      <alignment vertical="top"/>
    </xf>
    <xf numFmtId="0" fontId="12" fillId="6" borderId="13" xfId="0" applyFont="1" applyFill="1" applyBorder="1" applyAlignment="1" applyProtection="1">
      <alignment vertical="center" wrapText="1"/>
    </xf>
    <xf numFmtId="0" fontId="12" fillId="0" borderId="0" xfId="0" applyFont="1" applyFill="1" applyBorder="1" applyAlignment="1" applyProtection="1">
      <alignment vertical="top" wrapText="1"/>
    </xf>
    <xf numFmtId="0" fontId="12" fillId="0" borderId="14" xfId="0" applyFont="1" applyFill="1" applyBorder="1" applyAlignment="1" applyProtection="1">
      <alignment vertical="top" wrapText="1"/>
    </xf>
    <xf numFmtId="0" fontId="6" fillId="0" borderId="22" xfId="0" applyFont="1" applyBorder="1" applyProtection="1">
      <alignment vertical="center"/>
    </xf>
    <xf numFmtId="0" fontId="98" fillId="0" borderId="0" xfId="0" applyFont="1" applyProtection="1">
      <alignment vertical="center"/>
    </xf>
    <xf numFmtId="0" fontId="32" fillId="0" borderId="0" xfId="0" applyFont="1" applyFill="1" applyBorder="1" applyAlignment="1" applyProtection="1">
      <alignment vertical="center"/>
    </xf>
    <xf numFmtId="0" fontId="32" fillId="0" borderId="0" xfId="0" applyFont="1" applyFill="1" applyBorder="1" applyAlignment="1" applyProtection="1">
      <alignment horizontal="center" vertical="center"/>
    </xf>
    <xf numFmtId="0" fontId="28" fillId="6" borderId="9" xfId="2" applyFont="1" applyFill="1" applyBorder="1" applyAlignment="1" applyProtection="1">
      <alignment vertical="center"/>
    </xf>
    <xf numFmtId="9" fontId="35" fillId="0" borderId="17" xfId="8" applyFont="1" applyFill="1" applyBorder="1" applyAlignment="1" applyProtection="1">
      <alignment horizontal="left" vertical="center" wrapText="1"/>
      <protection locked="0"/>
    </xf>
    <xf numFmtId="38" fontId="40" fillId="0" borderId="3" xfId="1" applyFont="1" applyFill="1" applyBorder="1" applyAlignment="1" applyProtection="1">
      <alignment horizontal="center" vertical="center" wrapText="1"/>
      <protection locked="0"/>
    </xf>
    <xf numFmtId="0" fontId="40" fillId="0" borderId="1" xfId="0" applyFont="1" applyBorder="1" applyAlignment="1" applyProtection="1">
      <alignment horizontal="center" vertical="center" wrapText="1"/>
      <protection locked="0"/>
    </xf>
    <xf numFmtId="0" fontId="32" fillId="10" borderId="44" xfId="0" applyFont="1" applyFill="1" applyBorder="1" applyAlignment="1" applyProtection="1">
      <alignment horizontal="center" vertical="center"/>
    </xf>
    <xf numFmtId="0" fontId="32" fillId="10" borderId="54" xfId="0" applyFont="1" applyFill="1" applyBorder="1" applyAlignment="1" applyProtection="1">
      <alignment horizontal="center" vertical="center"/>
    </xf>
    <xf numFmtId="0" fontId="32" fillId="10" borderId="45" xfId="0" applyFont="1" applyFill="1" applyBorder="1" applyAlignment="1" applyProtection="1">
      <alignment horizontal="center" vertical="center"/>
    </xf>
    <xf numFmtId="0" fontId="32" fillId="2" borderId="1" xfId="0" applyFont="1" applyFill="1" applyBorder="1" applyAlignment="1" applyProtection="1">
      <alignment horizontal="center" vertical="center"/>
    </xf>
    <xf numFmtId="0" fontId="46" fillId="0" borderId="17" xfId="0" applyFont="1" applyBorder="1" applyAlignment="1" applyProtection="1">
      <alignment horizontal="center" vertical="center"/>
      <protection locked="0"/>
    </xf>
    <xf numFmtId="0" fontId="46" fillId="0" borderId="18" xfId="0" applyFont="1" applyBorder="1" applyAlignment="1" applyProtection="1">
      <alignment horizontal="center" vertical="center"/>
      <protection locked="0"/>
    </xf>
    <xf numFmtId="0" fontId="117" fillId="0" borderId="0" xfId="0" applyFont="1" applyFill="1" applyBorder="1" applyAlignment="1" applyProtection="1">
      <alignment horizontal="left" vertical="center" wrapText="1"/>
    </xf>
    <xf numFmtId="0" fontId="100" fillId="0" borderId="0" xfId="0" applyFont="1" applyBorder="1" applyProtection="1">
      <alignment vertical="center"/>
    </xf>
    <xf numFmtId="0" fontId="40" fillId="10" borderId="5" xfId="0" applyFont="1" applyFill="1" applyBorder="1" applyAlignment="1" applyProtection="1">
      <alignment horizontal="center" vertical="center" wrapText="1"/>
    </xf>
    <xf numFmtId="0" fontId="28" fillId="6" borderId="9" xfId="2" applyFont="1" applyFill="1" applyBorder="1" applyProtection="1">
      <alignment vertical="center"/>
    </xf>
    <xf numFmtId="0" fontId="28" fillId="6" borderId="0" xfId="2" applyFont="1" applyFill="1" applyBorder="1" applyProtection="1">
      <alignment vertical="center"/>
    </xf>
    <xf numFmtId="0" fontId="28" fillId="6" borderId="10" xfId="2" applyFont="1" applyFill="1" applyBorder="1" applyProtection="1">
      <alignment vertical="center"/>
    </xf>
    <xf numFmtId="0" fontId="48" fillId="6" borderId="9" xfId="2" applyFont="1" applyFill="1" applyBorder="1" applyAlignment="1" applyProtection="1">
      <alignment vertical="center" wrapText="1"/>
    </xf>
    <xf numFmtId="0" fontId="48" fillId="6" borderId="0" xfId="2" applyFont="1" applyFill="1" applyBorder="1" applyAlignment="1" applyProtection="1">
      <alignment vertical="center" wrapText="1"/>
    </xf>
    <xf numFmtId="0" fontId="48" fillId="6" borderId="10" xfId="2" applyFont="1" applyFill="1" applyBorder="1" applyAlignment="1" applyProtection="1">
      <alignment vertical="center" wrapText="1"/>
    </xf>
    <xf numFmtId="0" fontId="32" fillId="2" borderId="5" xfId="0" applyFont="1" applyFill="1" applyBorder="1" applyAlignment="1" applyProtection="1">
      <alignment horizontal="center" vertical="center"/>
    </xf>
    <xf numFmtId="0" fontId="32" fillId="0" borderId="0" xfId="0" applyFont="1" applyFill="1" applyBorder="1" applyAlignment="1" applyProtection="1">
      <alignment vertical="center"/>
    </xf>
    <xf numFmtId="0" fontId="32" fillId="6" borderId="1" xfId="0" applyFont="1" applyFill="1" applyBorder="1" applyAlignment="1" applyProtection="1">
      <alignment horizontal="left" vertical="center" wrapText="1"/>
    </xf>
    <xf numFmtId="38" fontId="40" fillId="0" borderId="1" xfId="1" applyFont="1" applyFill="1" applyBorder="1" applyAlignment="1" applyProtection="1">
      <alignment horizontal="center" vertical="center" wrapText="1"/>
      <protection locked="0"/>
    </xf>
    <xf numFmtId="0" fontId="32" fillId="6" borderId="3" xfId="0" applyFont="1" applyFill="1" applyBorder="1" applyAlignment="1" applyProtection="1">
      <alignment vertical="center" wrapText="1"/>
    </xf>
    <xf numFmtId="0" fontId="32" fillId="2" borderId="95" xfId="0" applyFont="1" applyFill="1" applyBorder="1" applyAlignment="1" applyProtection="1">
      <alignment horizontal="center" vertical="center"/>
    </xf>
    <xf numFmtId="0" fontId="32" fillId="0" borderId="0" xfId="0" applyFont="1" applyFill="1" applyBorder="1" applyAlignment="1" applyProtection="1">
      <alignment horizontal="left" vertical="center" wrapText="1"/>
    </xf>
    <xf numFmtId="0" fontId="32" fillId="2" borderId="101" xfId="0" applyFont="1" applyFill="1" applyBorder="1" applyAlignment="1" applyProtection="1">
      <alignment horizontal="center" vertical="center" wrapText="1"/>
    </xf>
    <xf numFmtId="0" fontId="32" fillId="2" borderId="102" xfId="0" applyFont="1" applyFill="1" applyBorder="1" applyAlignment="1" applyProtection="1">
      <alignment horizontal="center" vertical="center" wrapText="1"/>
    </xf>
    <xf numFmtId="0" fontId="32" fillId="2" borderId="103" xfId="0" applyFont="1" applyFill="1" applyBorder="1" applyAlignment="1" applyProtection="1">
      <alignment horizontal="center" vertical="center" wrapText="1"/>
    </xf>
    <xf numFmtId="0" fontId="59" fillId="3" borderId="19" xfId="0" applyNumberFormat="1" applyFont="1" applyFill="1" applyBorder="1" applyAlignment="1" applyProtection="1">
      <alignment horizontal="right" vertical="center"/>
    </xf>
    <xf numFmtId="0" fontId="59" fillId="3" borderId="0" xfId="0" applyNumberFormat="1" applyFont="1" applyFill="1" applyBorder="1" applyAlignment="1" applyProtection="1">
      <alignment horizontal="right" vertical="center"/>
    </xf>
    <xf numFmtId="0" fontId="8" fillId="0" borderId="0" xfId="2" applyFont="1">
      <alignment vertical="center"/>
    </xf>
    <xf numFmtId="0" fontId="20" fillId="0" borderId="0" xfId="2" applyFont="1" applyAlignment="1">
      <alignment horizontal="center" vertical="center"/>
    </xf>
    <xf numFmtId="0" fontId="20" fillId="0" borderId="0" xfId="2" applyFont="1">
      <alignment vertical="center"/>
    </xf>
    <xf numFmtId="0" fontId="8" fillId="0" borderId="0" xfId="2" applyFont="1" applyAlignment="1">
      <alignment horizontal="right" vertical="top"/>
    </xf>
    <xf numFmtId="0" fontId="8" fillId="0" borderId="0" xfId="2" applyFont="1" applyAlignment="1">
      <alignment horizontal="right" vertical="center"/>
    </xf>
    <xf numFmtId="0" fontId="25" fillId="0" borderId="0" xfId="2" applyFont="1">
      <alignment vertical="center"/>
    </xf>
    <xf numFmtId="0" fontId="20" fillId="2" borderId="1" xfId="2" applyFont="1" applyFill="1" applyBorder="1" applyAlignment="1">
      <alignment horizontal="center" vertical="center" wrapText="1"/>
    </xf>
    <xf numFmtId="0" fontId="20" fillId="2" borderId="104" xfId="2" applyFont="1" applyFill="1" applyBorder="1" applyAlignment="1">
      <alignment horizontal="center" vertical="center" wrapText="1"/>
    </xf>
    <xf numFmtId="0" fontId="121" fillId="0" borderId="0" xfId="2" applyFont="1">
      <alignment vertical="center"/>
    </xf>
    <xf numFmtId="38" fontId="20" fillId="14" borderId="1" xfId="2" applyNumberFormat="1" applyFont="1" applyFill="1" applyBorder="1" applyAlignment="1">
      <alignment horizontal="center" vertical="center" wrapText="1" shrinkToFit="1"/>
    </xf>
    <xf numFmtId="38" fontId="8" fillId="14" borderId="1" xfId="2" applyNumberFormat="1" applyFont="1" applyFill="1" applyBorder="1" applyAlignment="1">
      <alignment horizontal="left" vertical="center" wrapText="1" shrinkToFit="1"/>
    </xf>
    <xf numFmtId="38" fontId="9" fillId="14" borderId="104" xfId="2" applyNumberFormat="1" applyFont="1" applyFill="1" applyBorder="1" applyAlignment="1">
      <alignment horizontal="right" vertical="center" shrinkToFit="1"/>
    </xf>
    <xf numFmtId="38" fontId="8" fillId="14" borderId="1" xfId="2" applyNumberFormat="1" applyFont="1" applyFill="1" applyBorder="1" applyAlignment="1">
      <alignment horizontal="left" vertical="center" wrapText="1"/>
    </xf>
    <xf numFmtId="38" fontId="20" fillId="0" borderId="1" xfId="2" applyNumberFormat="1" applyFont="1" applyBorder="1" applyAlignment="1">
      <alignment horizontal="center" vertical="center" wrapText="1" shrinkToFit="1"/>
    </xf>
    <xf numFmtId="38" fontId="6" fillId="0" borderId="1" xfId="2" applyNumberFormat="1" applyFont="1" applyBorder="1" applyAlignment="1" applyProtection="1">
      <alignment horizontal="left" vertical="center" wrapText="1" shrinkToFit="1"/>
      <protection locked="0"/>
    </xf>
    <xf numFmtId="38" fontId="12" fillId="0" borderId="104" xfId="2" applyNumberFormat="1" applyFont="1" applyBorder="1" applyAlignment="1" applyProtection="1">
      <alignment horizontal="right" vertical="center" shrinkToFit="1"/>
      <protection locked="0"/>
    </xf>
    <xf numFmtId="38" fontId="6" fillId="0" borderId="1" xfId="2" applyNumberFormat="1" applyFont="1" applyBorder="1" applyAlignment="1" applyProtection="1">
      <alignment horizontal="left" vertical="center" wrapText="1"/>
      <protection locked="0"/>
    </xf>
    <xf numFmtId="0" fontId="20" fillId="0" borderId="0" xfId="2" applyFont="1" applyAlignment="1">
      <alignment horizontal="center" vertical="center" wrapText="1"/>
    </xf>
    <xf numFmtId="0" fontId="8" fillId="0" borderId="0" xfId="2" applyFont="1" applyAlignment="1">
      <alignment vertical="center" wrapText="1"/>
    </xf>
    <xf numFmtId="0" fontId="32" fillId="10" borderId="15" xfId="0" applyFont="1" applyFill="1" applyBorder="1" applyAlignment="1" applyProtection="1">
      <alignment horizontal="center" vertical="center" wrapText="1"/>
    </xf>
    <xf numFmtId="0" fontId="32" fillId="10" borderId="17" xfId="0" applyFont="1" applyFill="1" applyBorder="1" applyAlignment="1" applyProtection="1">
      <alignment horizontal="center" vertical="center" wrapText="1"/>
    </xf>
    <xf numFmtId="0" fontId="32" fillId="10" borderId="18" xfId="0" applyFont="1" applyFill="1" applyBorder="1" applyAlignment="1" applyProtection="1">
      <alignment horizontal="center" vertical="center" wrapText="1"/>
    </xf>
    <xf numFmtId="0" fontId="32" fillId="0" borderId="7" xfId="0" applyFont="1" applyFill="1" applyBorder="1" applyAlignment="1" applyProtection="1">
      <alignment horizontal="center" vertical="center" wrapText="1"/>
    </xf>
    <xf numFmtId="0" fontId="32" fillId="0" borderId="14" xfId="0" applyFont="1" applyFill="1" applyBorder="1" applyAlignment="1" applyProtection="1">
      <alignment horizontal="center" vertical="center" wrapText="1"/>
    </xf>
    <xf numFmtId="0" fontId="32" fillId="0" borderId="9" xfId="0" applyFont="1" applyFill="1" applyBorder="1" applyAlignment="1" applyProtection="1">
      <alignment horizontal="center" vertical="center" wrapText="1"/>
    </xf>
    <xf numFmtId="0" fontId="32" fillId="0" borderId="9" xfId="0" applyFont="1" applyBorder="1" applyProtection="1">
      <alignment vertical="center"/>
    </xf>
    <xf numFmtId="0" fontId="10" fillId="0" borderId="5" xfId="0" applyFont="1" applyBorder="1" applyAlignment="1" applyProtection="1">
      <alignment horizontal="left" vertical="center" wrapText="1"/>
    </xf>
    <xf numFmtId="0" fontId="10" fillId="0" borderId="5" xfId="0" applyFont="1" applyBorder="1" applyAlignment="1" applyProtection="1">
      <alignment vertical="center" wrapText="1"/>
    </xf>
    <xf numFmtId="0" fontId="30" fillId="0" borderId="0" xfId="0" applyFont="1" applyFill="1" applyBorder="1" applyAlignment="1" applyProtection="1">
      <alignment vertical="center" wrapText="1"/>
    </xf>
    <xf numFmtId="0" fontId="88" fillId="0" borderId="0" xfId="0" applyFont="1" applyProtection="1">
      <alignment vertical="center"/>
    </xf>
    <xf numFmtId="3" fontId="40" fillId="3" borderId="15" xfId="5" applyNumberFormat="1" applyFont="1" applyFill="1" applyBorder="1" applyAlignment="1" applyProtection="1">
      <alignment horizontal="right" vertical="center" wrapText="1"/>
    </xf>
    <xf numFmtId="3" fontId="40" fillId="3" borderId="17" xfId="5" applyNumberFormat="1" applyFont="1" applyFill="1" applyBorder="1" applyAlignment="1" applyProtection="1">
      <alignment horizontal="right" vertical="center" wrapText="1"/>
    </xf>
    <xf numFmtId="3" fontId="40" fillId="3" borderId="16" xfId="5" applyNumberFormat="1" applyFont="1" applyFill="1" applyBorder="1" applyAlignment="1" applyProtection="1">
      <alignment horizontal="right" vertical="center" wrapText="1"/>
    </xf>
    <xf numFmtId="38" fontId="40" fillId="0" borderId="16" xfId="6" applyFont="1" applyFill="1" applyBorder="1" applyAlignment="1" applyProtection="1">
      <alignment horizontal="right" vertical="center" wrapText="1"/>
      <protection locked="0"/>
    </xf>
    <xf numFmtId="38" fontId="40" fillId="0" borderId="15" xfId="6" applyFont="1" applyFill="1" applyBorder="1" applyAlignment="1" applyProtection="1">
      <alignment horizontal="right" vertical="center" wrapText="1"/>
    </xf>
    <xf numFmtId="38" fontId="40" fillId="0" borderId="17" xfId="6" applyFont="1" applyFill="1" applyBorder="1" applyAlignment="1" applyProtection="1">
      <alignment horizontal="right" vertical="center" wrapText="1"/>
      <protection locked="0"/>
    </xf>
    <xf numFmtId="38" fontId="40" fillId="0" borderId="17" xfId="6" applyFont="1" applyFill="1" applyBorder="1" applyAlignment="1" applyProtection="1">
      <alignment horizontal="right" vertical="center" wrapText="1"/>
    </xf>
    <xf numFmtId="0" fontId="28" fillId="6" borderId="0" xfId="2" applyFont="1" applyFill="1" applyBorder="1" applyAlignment="1" applyProtection="1">
      <alignment vertical="center" wrapText="1"/>
    </xf>
    <xf numFmtId="0" fontId="28" fillId="6" borderId="10" xfId="2" applyFont="1" applyFill="1" applyBorder="1" applyAlignment="1" applyProtection="1">
      <alignment vertical="center" wrapText="1"/>
    </xf>
    <xf numFmtId="0" fontId="28" fillId="6" borderId="9" xfId="2" applyFont="1" applyFill="1" applyBorder="1" applyProtection="1">
      <alignment vertical="center"/>
    </xf>
    <xf numFmtId="0" fontId="28" fillId="6" borderId="0" xfId="2" applyFont="1" applyFill="1" applyBorder="1" applyProtection="1">
      <alignment vertical="center"/>
    </xf>
    <xf numFmtId="0" fontId="28" fillId="6" borderId="10" xfId="2" applyFont="1" applyFill="1" applyBorder="1" applyProtection="1">
      <alignment vertical="center"/>
    </xf>
    <xf numFmtId="0" fontId="59" fillId="3" borderId="0" xfId="0" applyNumberFormat="1" applyFont="1" applyFill="1" applyAlignment="1" applyProtection="1">
      <alignment horizontal="right" vertical="center"/>
    </xf>
    <xf numFmtId="0" fontId="32" fillId="3" borderId="0" xfId="0" applyNumberFormat="1" applyFont="1" applyFill="1" applyAlignment="1" applyProtection="1">
      <alignment horizontal="right" vertical="center"/>
    </xf>
    <xf numFmtId="0" fontId="124" fillId="0" borderId="22" xfId="0" applyFont="1" applyBorder="1" applyProtection="1">
      <alignment vertical="center"/>
    </xf>
    <xf numFmtId="0" fontId="125" fillId="0" borderId="0" xfId="0" applyFont="1" applyProtection="1">
      <alignment vertical="center"/>
    </xf>
    <xf numFmtId="0" fontId="33" fillId="0" borderId="0" xfId="0" applyFont="1" applyProtection="1">
      <alignment vertical="center"/>
    </xf>
    <xf numFmtId="0" fontId="32" fillId="0" borderId="3" xfId="0" applyFont="1" applyBorder="1" applyAlignment="1" applyProtection="1">
      <alignment vertical="center" wrapText="1" shrinkToFit="1"/>
      <protection locked="0"/>
    </xf>
    <xf numFmtId="0" fontId="32" fillId="0" borderId="0" xfId="0" applyFont="1" applyFill="1" applyBorder="1" applyAlignment="1" applyProtection="1">
      <alignment vertical="center"/>
    </xf>
    <xf numFmtId="0" fontId="32" fillId="0" borderId="1" xfId="0" applyFont="1" applyBorder="1" applyAlignment="1" applyProtection="1">
      <alignment horizontal="left" vertical="center" wrapText="1"/>
      <protection locked="0"/>
    </xf>
    <xf numFmtId="0" fontId="55" fillId="0" borderId="0" xfId="5" applyFont="1" applyAlignment="1" applyProtection="1">
      <alignment vertical="center" wrapText="1"/>
    </xf>
    <xf numFmtId="0" fontId="55" fillId="0" borderId="19" xfId="5" applyFont="1" applyBorder="1" applyAlignment="1" applyProtection="1">
      <alignment vertical="center" wrapText="1"/>
    </xf>
    <xf numFmtId="0" fontId="40" fillId="2" borderId="1" xfId="0" applyFont="1" applyFill="1" applyBorder="1" applyAlignment="1" applyProtection="1">
      <alignment horizontal="center" vertical="center" wrapText="1"/>
    </xf>
    <xf numFmtId="0" fontId="52" fillId="2" borderId="3" xfId="5" applyFont="1" applyFill="1" applyBorder="1" applyAlignment="1" applyProtection="1">
      <alignment horizontal="center" vertical="center" wrapText="1"/>
    </xf>
    <xf numFmtId="0" fontId="52" fillId="2" borderId="4" xfId="5" applyFont="1" applyFill="1" applyBorder="1" applyAlignment="1" applyProtection="1">
      <alignment horizontal="center" vertical="center" wrapText="1"/>
    </xf>
    <xf numFmtId="0" fontId="82" fillId="0" borderId="0" xfId="7" applyFill="1" applyBorder="1" applyAlignment="1" applyProtection="1">
      <alignment horizontal="left" vertical="center"/>
    </xf>
    <xf numFmtId="0" fontId="20" fillId="6" borderId="3" xfId="2" applyFont="1" applyFill="1" applyBorder="1" applyAlignment="1" applyProtection="1">
      <alignment vertical="center" wrapText="1"/>
    </xf>
    <xf numFmtId="0" fontId="72" fillId="0" borderId="0" xfId="0" applyFont="1" applyFill="1" applyBorder="1" applyAlignment="1" applyProtection="1">
      <alignment vertical="top" wrapText="1"/>
    </xf>
    <xf numFmtId="0" fontId="29" fillId="0" borderId="14" xfId="0" applyFont="1" applyFill="1" applyBorder="1" applyAlignment="1" applyProtection="1">
      <alignment horizontal="left" vertical="top" wrapText="1"/>
    </xf>
    <xf numFmtId="0" fontId="29" fillId="0" borderId="0" xfId="0" applyFont="1" applyFill="1" applyBorder="1" applyAlignment="1" applyProtection="1">
      <alignment horizontal="left" vertical="top" wrapText="1"/>
    </xf>
    <xf numFmtId="0" fontId="55" fillId="0" borderId="0" xfId="5" applyFont="1" applyBorder="1" applyAlignment="1" applyProtection="1">
      <alignment vertical="center" wrapText="1"/>
    </xf>
    <xf numFmtId="0" fontId="126" fillId="0" borderId="19" xfId="5" applyFont="1" applyBorder="1" applyAlignment="1" applyProtection="1">
      <alignment vertical="center" wrapText="1"/>
    </xf>
    <xf numFmtId="38" fontId="40" fillId="3" borderId="113" xfId="1" applyFont="1" applyFill="1" applyBorder="1" applyAlignment="1" applyProtection="1">
      <alignment horizontal="center" vertical="center" wrapText="1"/>
    </xf>
    <xf numFmtId="0" fontId="40" fillId="0" borderId="113" xfId="5" applyFont="1" applyBorder="1" applyProtection="1">
      <alignment vertical="center"/>
    </xf>
    <xf numFmtId="0" fontId="126" fillId="0" borderId="0" xfId="5" applyFont="1" applyProtection="1">
      <alignment vertical="center"/>
    </xf>
    <xf numFmtId="0" fontId="29" fillId="0" borderId="114" xfId="5" applyFont="1" applyBorder="1" applyAlignment="1" applyProtection="1">
      <alignment vertical="center" wrapText="1"/>
    </xf>
    <xf numFmtId="38" fontId="48" fillId="0" borderId="114" xfId="6" applyFont="1" applyBorder="1" applyAlignment="1" applyProtection="1">
      <alignment vertical="center" wrapText="1"/>
    </xf>
    <xf numFmtId="38" fontId="48" fillId="0" borderId="114" xfId="6" applyFont="1" applyFill="1" applyBorder="1" applyAlignment="1" applyProtection="1">
      <alignment vertical="center" wrapText="1"/>
    </xf>
    <xf numFmtId="40" fontId="29" fillId="0" borderId="114" xfId="5" applyNumberFormat="1" applyFont="1" applyBorder="1" applyAlignment="1" applyProtection="1">
      <alignment vertical="center" wrapText="1"/>
    </xf>
    <xf numFmtId="179" fontId="29" fillId="0" borderId="114" xfId="5" applyNumberFormat="1" applyFont="1" applyBorder="1" applyAlignment="1" applyProtection="1">
      <alignment vertical="center" wrapText="1"/>
    </xf>
    <xf numFmtId="49" fontId="29" fillId="0" borderId="114" xfId="5" applyNumberFormat="1" applyFont="1" applyBorder="1" applyAlignment="1" applyProtection="1">
      <alignment horizontal="right" vertical="center"/>
    </xf>
    <xf numFmtId="0" fontId="29" fillId="0" borderId="114" xfId="5" applyFont="1" applyBorder="1" applyAlignment="1" applyProtection="1">
      <alignment horizontal="right" vertical="center"/>
    </xf>
    <xf numFmtId="0" fontId="52" fillId="0" borderId="114" xfId="5" applyFont="1" applyBorder="1" applyAlignment="1" applyProtection="1">
      <alignment vertical="center" wrapText="1"/>
    </xf>
    <xf numFmtId="0" fontId="52" fillId="0" borderId="14" xfId="5" applyFont="1" applyFill="1" applyBorder="1" applyAlignment="1" applyProtection="1">
      <alignment horizontal="left" vertical="top" wrapText="1"/>
    </xf>
    <xf numFmtId="0" fontId="52" fillId="0" borderId="0" xfId="5" applyFont="1" applyFill="1" applyBorder="1" applyAlignment="1" applyProtection="1">
      <alignment horizontal="left" vertical="top" wrapText="1"/>
    </xf>
    <xf numFmtId="0" fontId="40" fillId="0" borderId="0" xfId="0" applyFont="1">
      <alignment vertical="center"/>
    </xf>
    <xf numFmtId="0" fontId="40" fillId="2" borderId="15" xfId="5" applyFont="1" applyFill="1" applyBorder="1" applyAlignment="1">
      <alignment horizontal="center" vertical="center" wrapText="1"/>
    </xf>
    <xf numFmtId="0" fontId="40" fillId="2" borderId="119" xfId="5" applyFont="1" applyFill="1" applyBorder="1" applyAlignment="1">
      <alignment horizontal="center" vertical="center" wrapText="1"/>
    </xf>
    <xf numFmtId="6" fontId="40" fillId="0" borderId="119" xfId="0" applyNumberFormat="1" applyFont="1" applyBorder="1">
      <alignment vertical="center"/>
    </xf>
    <xf numFmtId="0" fontId="40" fillId="0" borderId="12" xfId="0" applyFont="1" applyBorder="1" applyAlignment="1">
      <alignment horizontal="center" vertical="center"/>
    </xf>
    <xf numFmtId="6" fontId="40" fillId="0" borderId="1" xfId="0" applyNumberFormat="1" applyFont="1" applyBorder="1">
      <alignment vertical="center"/>
    </xf>
    <xf numFmtId="0" fontId="127" fillId="0" borderId="0" xfId="0" applyFont="1" applyProtection="1">
      <alignment vertical="center"/>
    </xf>
    <xf numFmtId="0" fontId="40" fillId="2" borderId="121" xfId="0" applyFont="1" applyFill="1" applyBorder="1" applyAlignment="1">
      <alignment horizontal="center" vertical="center"/>
    </xf>
    <xf numFmtId="0" fontId="40" fillId="2" borderId="3" xfId="0" applyFont="1" applyFill="1" applyBorder="1" applyAlignment="1">
      <alignment horizontal="center" vertical="center"/>
    </xf>
    <xf numFmtId="0" fontId="40" fillId="2" borderId="16" xfId="5" applyFont="1" applyFill="1" applyBorder="1" applyAlignment="1">
      <alignment horizontal="center" vertical="center" wrapText="1"/>
    </xf>
    <xf numFmtId="6" fontId="40" fillId="0" borderId="4" xfId="0" applyNumberFormat="1" applyFont="1" applyBorder="1">
      <alignment vertical="center"/>
    </xf>
    <xf numFmtId="0" fontId="40" fillId="2" borderId="117" xfId="0" applyFont="1" applyFill="1" applyBorder="1" applyAlignment="1">
      <alignment horizontal="center" vertical="center"/>
    </xf>
    <xf numFmtId="0" fontId="40" fillId="2" borderId="123" xfId="0" applyFont="1" applyFill="1" applyBorder="1" applyAlignment="1">
      <alignment horizontal="center" vertical="center"/>
    </xf>
    <xf numFmtId="0" fontId="107" fillId="0" borderId="1" xfId="2" applyFont="1" applyFill="1" applyBorder="1" applyAlignment="1" applyProtection="1">
      <alignment horizontal="left" vertical="center" wrapText="1"/>
      <protection locked="0"/>
    </xf>
    <xf numFmtId="0" fontId="6" fillId="2" borderId="1" xfId="5" applyFont="1" applyFill="1" applyBorder="1" applyAlignment="1" applyProtection="1">
      <alignment horizontal="center" vertical="center" wrapText="1"/>
    </xf>
    <xf numFmtId="0" fontId="35" fillId="0" borderId="1" xfId="2" applyFont="1" applyFill="1" applyBorder="1" applyAlignment="1" applyProtection="1">
      <alignment horizontal="left" vertical="center" wrapText="1"/>
    </xf>
    <xf numFmtId="0" fontId="107" fillId="0" borderId="0" xfId="5" applyFont="1" applyAlignment="1" applyProtection="1">
      <alignment vertical="center" wrapText="1"/>
    </xf>
    <xf numFmtId="0" fontId="40" fillId="2" borderId="125" xfId="5" applyFont="1" applyFill="1" applyBorder="1" applyAlignment="1">
      <alignment horizontal="center" vertical="center" wrapText="1"/>
    </xf>
    <xf numFmtId="0" fontId="40" fillId="2" borderId="127" xfId="5" applyFont="1" applyFill="1" applyBorder="1" applyAlignment="1" applyProtection="1">
      <alignment horizontal="center" vertical="center" wrapText="1"/>
    </xf>
    <xf numFmtId="0" fontId="40" fillId="2" borderId="128" xfId="5" applyFont="1" applyFill="1" applyBorder="1" applyProtection="1">
      <alignment vertical="center"/>
    </xf>
    <xf numFmtId="0" fontId="40" fillId="2" borderId="137" xfId="5" applyFont="1" applyFill="1" applyBorder="1" applyProtection="1">
      <alignment vertical="center"/>
    </xf>
    <xf numFmtId="0" fontId="40" fillId="2" borderId="4" xfId="0" applyFont="1" applyFill="1" applyBorder="1" applyAlignment="1">
      <alignment horizontal="right" vertical="center"/>
    </xf>
    <xf numFmtId="0" fontId="40" fillId="12" borderId="4" xfId="0" applyFont="1" applyFill="1" applyBorder="1" applyAlignment="1">
      <alignment horizontal="right" vertical="center"/>
    </xf>
    <xf numFmtId="6" fontId="40" fillId="12" borderId="4" xfId="0" applyNumberFormat="1" applyFont="1" applyFill="1" applyBorder="1">
      <alignment vertical="center"/>
    </xf>
    <xf numFmtId="0" fontId="40" fillId="12" borderId="12" xfId="0" applyFont="1" applyFill="1" applyBorder="1" applyAlignment="1">
      <alignment horizontal="center" vertical="center"/>
    </xf>
    <xf numFmtId="3" fontId="104" fillId="0" borderId="13" xfId="5" applyNumberFormat="1" applyFont="1" applyFill="1" applyBorder="1" applyAlignment="1" applyProtection="1">
      <alignment vertical="center" wrapText="1"/>
    </xf>
    <xf numFmtId="38" fontId="104" fillId="0" borderId="70" xfId="5" applyNumberFormat="1" applyFont="1" applyFill="1" applyBorder="1" applyAlignment="1" applyProtection="1">
      <alignment vertical="center" wrapText="1"/>
    </xf>
    <xf numFmtId="38" fontId="104" fillId="0" borderId="71" xfId="5" applyNumberFormat="1" applyFont="1" applyFill="1" applyBorder="1" applyAlignment="1" applyProtection="1">
      <alignment vertical="center" wrapText="1"/>
    </xf>
    <xf numFmtId="38" fontId="104" fillId="0" borderId="82" xfId="5" applyNumberFormat="1" applyFont="1" applyFill="1" applyBorder="1" applyAlignment="1" applyProtection="1">
      <alignment vertical="center" wrapText="1"/>
    </xf>
    <xf numFmtId="38" fontId="104" fillId="0" borderId="126" xfId="5" applyNumberFormat="1" applyFont="1" applyFill="1" applyBorder="1" applyAlignment="1" applyProtection="1">
      <alignment vertical="center" wrapText="1"/>
    </xf>
    <xf numFmtId="38" fontId="104" fillId="0" borderId="136" xfId="5" applyNumberFormat="1" applyFont="1" applyFill="1" applyBorder="1" applyAlignment="1" applyProtection="1">
      <alignment vertical="center" wrapText="1"/>
    </xf>
    <xf numFmtId="38" fontId="6" fillId="0" borderId="15" xfId="1" applyFont="1" applyFill="1" applyBorder="1" applyAlignment="1" applyProtection="1">
      <alignment horizontal="right" vertical="center" wrapText="1"/>
    </xf>
    <xf numFmtId="0" fontId="6" fillId="0" borderId="15" xfId="0" applyFont="1" applyFill="1" applyBorder="1" applyAlignment="1" applyProtection="1">
      <alignment horizontal="center" vertical="center" wrapText="1"/>
    </xf>
    <xf numFmtId="38" fontId="6" fillId="0" borderId="18" xfId="1" applyFont="1" applyFill="1" applyBorder="1" applyAlignment="1" applyProtection="1">
      <alignment horizontal="right" vertical="center" wrapText="1"/>
    </xf>
    <xf numFmtId="0" fontId="6" fillId="0" borderId="18" xfId="0" applyFont="1" applyFill="1" applyBorder="1" applyAlignment="1" applyProtection="1">
      <alignment horizontal="center" vertical="center" wrapText="1"/>
    </xf>
    <xf numFmtId="38" fontId="6" fillId="0" borderId="1" xfId="1" applyFont="1" applyFill="1" applyBorder="1" applyAlignment="1" applyProtection="1">
      <alignment horizontal="right" vertical="center" wrapText="1"/>
    </xf>
    <xf numFmtId="0" fontId="6" fillId="0" borderId="1" xfId="0" applyFont="1" applyFill="1" applyBorder="1" applyAlignment="1" applyProtection="1">
      <alignment horizontal="left" vertical="center" wrapText="1"/>
    </xf>
    <xf numFmtId="0" fontId="48" fillId="0" borderId="1" xfId="2" applyFont="1" applyFill="1" applyBorder="1" applyAlignment="1" applyProtection="1">
      <alignment horizontal="center" vertical="center" wrapText="1"/>
    </xf>
    <xf numFmtId="9" fontId="48" fillId="0" borderId="1" xfId="2" applyNumberFormat="1" applyFont="1" applyFill="1" applyBorder="1" applyAlignment="1" applyProtection="1">
      <alignment horizontal="center" vertical="center" wrapText="1"/>
    </xf>
    <xf numFmtId="0" fontId="40" fillId="0" borderId="113" xfId="0" applyFont="1" applyBorder="1" applyProtection="1">
      <alignment vertical="center"/>
    </xf>
    <xf numFmtId="38" fontId="104" fillId="0" borderId="140" xfId="5" applyNumberFormat="1" applyFont="1" applyFill="1" applyBorder="1" applyAlignment="1" applyProtection="1">
      <alignment vertical="center" wrapText="1"/>
    </xf>
    <xf numFmtId="38" fontId="104" fillId="0" borderId="141" xfId="5" applyNumberFormat="1" applyFont="1" applyFill="1" applyBorder="1" applyAlignment="1" applyProtection="1">
      <alignment vertical="center" wrapText="1"/>
    </xf>
    <xf numFmtId="38" fontId="104" fillId="0" borderId="17" xfId="5" applyNumberFormat="1" applyFont="1" applyFill="1" applyBorder="1" applyAlignment="1" applyProtection="1">
      <alignment vertical="center" wrapText="1"/>
    </xf>
    <xf numFmtId="38" fontId="104" fillId="0" borderId="142" xfId="5" applyNumberFormat="1" applyFont="1" applyFill="1" applyBorder="1" applyAlignment="1" applyProtection="1">
      <alignment vertical="center" wrapText="1"/>
    </xf>
    <xf numFmtId="38" fontId="104" fillId="0" borderId="125" xfId="5" applyNumberFormat="1" applyFont="1" applyFill="1" applyBorder="1" applyAlignment="1" applyProtection="1">
      <alignment vertical="center" wrapText="1"/>
    </xf>
    <xf numFmtId="38" fontId="104" fillId="0" borderId="143" xfId="5" applyNumberFormat="1" applyFont="1" applyFill="1" applyBorder="1" applyAlignment="1" applyProtection="1">
      <alignment vertical="center" wrapText="1"/>
    </xf>
    <xf numFmtId="14" fontId="71" fillId="0" borderId="0" xfId="0" applyNumberFormat="1" applyFont="1" applyProtection="1">
      <alignment vertical="center"/>
    </xf>
    <xf numFmtId="0" fontId="52" fillId="0" borderId="4" xfId="0" applyFont="1" applyBorder="1" applyAlignment="1">
      <alignment horizontal="center" vertical="center"/>
    </xf>
    <xf numFmtId="0" fontId="52" fillId="0" borderId="119" xfId="0" applyFont="1" applyBorder="1" applyAlignment="1">
      <alignment horizontal="center" vertical="center"/>
    </xf>
    <xf numFmtId="0" fontId="52" fillId="12" borderId="4" xfId="0" applyFont="1" applyFill="1" applyBorder="1" applyAlignment="1">
      <alignment horizontal="center" vertical="center"/>
    </xf>
    <xf numFmtId="6" fontId="40" fillId="0" borderId="118" xfId="0" applyNumberFormat="1" applyFont="1" applyBorder="1" applyAlignment="1">
      <alignment horizontal="right" vertical="center"/>
    </xf>
    <xf numFmtId="6" fontId="40" fillId="0" borderId="120" xfId="0" applyNumberFormat="1" applyFont="1" applyBorder="1" applyAlignment="1">
      <alignment horizontal="right" vertical="center"/>
    </xf>
    <xf numFmtId="6" fontId="40" fillId="12" borderId="118" xfId="0" applyNumberFormat="1" applyFont="1" applyFill="1" applyBorder="1" applyAlignment="1">
      <alignment horizontal="right" vertical="center"/>
    </xf>
    <xf numFmtId="0" fontId="52" fillId="0" borderId="14" xfId="2" applyFont="1" applyFill="1" applyBorder="1" applyProtection="1">
      <alignment vertical="center"/>
    </xf>
    <xf numFmtId="0" fontId="52" fillId="0" borderId="14" xfId="2" applyFont="1" applyFill="1" applyBorder="1" applyAlignment="1" applyProtection="1">
      <alignment vertical="center" wrapText="1"/>
    </xf>
    <xf numFmtId="0" fontId="52" fillId="0" borderId="0" xfId="2" applyFont="1" applyFill="1" applyBorder="1" applyProtection="1">
      <alignment vertical="center"/>
    </xf>
    <xf numFmtId="0" fontId="28" fillId="0" borderId="0" xfId="2" applyFont="1" applyFill="1" applyBorder="1" applyProtection="1">
      <alignment vertical="center"/>
    </xf>
    <xf numFmtId="9" fontId="35" fillId="0" borderId="16" xfId="8" applyFont="1" applyFill="1" applyBorder="1" applyAlignment="1" applyProtection="1">
      <alignment horizontal="left" vertical="center" wrapText="1"/>
      <protection locked="0"/>
    </xf>
    <xf numFmtId="0" fontId="35" fillId="0" borderId="17" xfId="2" applyFont="1" applyFill="1" applyBorder="1" applyAlignment="1" applyProtection="1">
      <alignment horizontal="left" vertical="center" wrapText="1"/>
      <protection locked="0"/>
    </xf>
    <xf numFmtId="0" fontId="35" fillId="0" borderId="17" xfId="2" applyFont="1" applyFill="1" applyBorder="1" applyAlignment="1" applyProtection="1">
      <alignment horizontal="left" vertical="center" wrapText="1" shrinkToFit="1"/>
      <protection locked="0"/>
    </xf>
    <xf numFmtId="0" fontId="35" fillId="0" borderId="144" xfId="2" applyFont="1" applyFill="1" applyBorder="1" applyAlignment="1" applyProtection="1">
      <alignment horizontal="left" vertical="center" shrinkToFit="1"/>
      <protection locked="0"/>
    </xf>
    <xf numFmtId="0" fontId="35" fillId="0" borderId="145" xfId="2" applyFont="1" applyFill="1" applyBorder="1" applyAlignment="1" applyProtection="1">
      <alignment horizontal="left" vertical="center" wrapText="1"/>
      <protection locked="0"/>
    </xf>
    <xf numFmtId="0" fontId="40" fillId="0" borderId="17" xfId="2" applyFont="1" applyFill="1" applyBorder="1" applyAlignment="1" applyProtection="1">
      <alignment horizontal="center" vertical="center" wrapText="1"/>
      <protection locked="0"/>
    </xf>
    <xf numFmtId="0" fontId="40" fillId="0" borderId="146" xfId="0" applyFont="1" applyBorder="1" applyAlignment="1">
      <alignment horizontal="center" vertical="center"/>
    </xf>
    <xf numFmtId="0" fontId="40" fillId="3" borderId="18" xfId="5" applyFont="1" applyFill="1" applyBorder="1" applyAlignment="1" applyProtection="1">
      <alignment horizontal="center" vertical="center" wrapText="1"/>
    </xf>
    <xf numFmtId="3" fontId="40" fillId="3" borderId="18" xfId="5" applyNumberFormat="1" applyFont="1" applyFill="1" applyBorder="1" applyAlignment="1" applyProtection="1">
      <alignment horizontal="right" vertical="center" wrapText="1"/>
    </xf>
    <xf numFmtId="38" fontId="40" fillId="0" borderId="18" xfId="6" applyFont="1" applyFill="1" applyBorder="1" applyAlignment="1" applyProtection="1">
      <alignment horizontal="center" vertical="center" wrapText="1"/>
      <protection locked="0"/>
    </xf>
    <xf numFmtId="38" fontId="40" fillId="0" borderId="18" xfId="6" applyFont="1" applyFill="1" applyBorder="1" applyAlignment="1" applyProtection="1">
      <alignment horizontal="right" vertical="center" wrapText="1"/>
      <protection locked="0"/>
    </xf>
    <xf numFmtId="38" fontId="40" fillId="0" borderId="18" xfId="6" applyFont="1" applyFill="1" applyBorder="1" applyAlignment="1" applyProtection="1">
      <alignment horizontal="right" vertical="center" wrapText="1"/>
    </xf>
    <xf numFmtId="38" fontId="104" fillId="0" borderId="147" xfId="5" applyNumberFormat="1" applyFont="1" applyFill="1" applyBorder="1" applyAlignment="1" applyProtection="1">
      <alignment vertical="center" wrapText="1"/>
    </xf>
    <xf numFmtId="0" fontId="32" fillId="2" borderId="1" xfId="0" applyFont="1" applyFill="1" applyBorder="1" applyAlignment="1" applyProtection="1">
      <alignment horizontal="left" vertical="center" wrapText="1"/>
    </xf>
    <xf numFmtId="0" fontId="77" fillId="0" borderId="0" xfId="0" applyFont="1">
      <alignment vertical="center"/>
    </xf>
    <xf numFmtId="0" fontId="32" fillId="0" borderId="0" xfId="0" applyFont="1">
      <alignment vertical="center"/>
    </xf>
    <xf numFmtId="0" fontId="32" fillId="6" borderId="13" xfId="0" applyFont="1" applyFill="1" applyBorder="1" applyAlignment="1">
      <alignment horizontal="left" vertical="center" wrapText="1"/>
    </xf>
    <xf numFmtId="0" fontId="35" fillId="0" borderId="0" xfId="0" applyFont="1">
      <alignment vertical="center"/>
    </xf>
    <xf numFmtId="0" fontId="107" fillId="2" borderId="1" xfId="2" applyFont="1" applyFill="1" applyBorder="1" applyAlignment="1" applyProtection="1">
      <alignment horizontal="center" vertical="center" wrapText="1" shrinkToFit="1"/>
    </xf>
    <xf numFmtId="0" fontId="88" fillId="0" borderId="46" xfId="0" applyFont="1" applyBorder="1" applyAlignment="1" applyProtection="1">
      <alignment horizontal="right" vertical="center" indent="1"/>
    </xf>
    <xf numFmtId="0" fontId="88" fillId="0" borderId="50" xfId="0" applyFont="1" applyBorder="1" applyAlignment="1" applyProtection="1">
      <alignment horizontal="right" vertical="center" indent="1"/>
    </xf>
    <xf numFmtId="0" fontId="30" fillId="0" borderId="0" xfId="0" applyFont="1" applyFill="1" applyBorder="1" applyAlignment="1" applyProtection="1">
      <alignment vertical="center" wrapText="1"/>
    </xf>
    <xf numFmtId="0" fontId="10" fillId="5" borderId="5" xfId="0" applyFont="1" applyFill="1" applyBorder="1" applyAlignment="1" applyProtection="1">
      <alignment horizontal="center" vertical="center" wrapText="1"/>
    </xf>
    <xf numFmtId="0" fontId="10" fillId="5" borderId="2" xfId="0" applyFont="1" applyFill="1" applyBorder="1" applyAlignment="1" applyProtection="1">
      <alignment horizontal="center" vertical="center" wrapText="1"/>
    </xf>
    <xf numFmtId="0" fontId="123" fillId="0" borderId="110" xfId="0" applyFont="1" applyFill="1" applyBorder="1" applyAlignment="1" applyProtection="1">
      <alignment horizontal="center" vertical="center" wrapText="1"/>
    </xf>
    <xf numFmtId="0" fontId="123" fillId="0" borderId="111" xfId="0" applyFont="1" applyFill="1" applyBorder="1" applyAlignment="1" applyProtection="1">
      <alignment horizontal="center" vertical="center" wrapText="1"/>
    </xf>
    <xf numFmtId="0" fontId="123" fillId="0" borderId="112" xfId="0" applyFont="1" applyFill="1" applyBorder="1" applyAlignment="1" applyProtection="1">
      <alignment horizontal="center" vertical="center" wrapText="1"/>
    </xf>
    <xf numFmtId="0" fontId="6" fillId="0" borderId="0" xfId="0" applyFont="1" applyAlignment="1" applyProtection="1">
      <alignment horizontal="center" vertical="center"/>
    </xf>
    <xf numFmtId="0" fontId="92" fillId="0" borderId="31" xfId="0" applyNumberFormat="1" applyFont="1" applyFill="1" applyBorder="1" applyAlignment="1" applyProtection="1">
      <alignment horizontal="left" vertical="center" shrinkToFit="1"/>
    </xf>
    <xf numFmtId="0" fontId="92" fillId="0" borderId="32" xfId="0" applyNumberFormat="1" applyFont="1" applyFill="1" applyBorder="1" applyAlignment="1" applyProtection="1">
      <alignment horizontal="left" vertical="center" shrinkToFit="1"/>
    </xf>
    <xf numFmtId="0" fontId="92" fillId="0" borderId="33" xfId="0" applyNumberFormat="1" applyFont="1" applyFill="1" applyBorder="1" applyAlignment="1" applyProtection="1">
      <alignment horizontal="left" vertical="center" shrinkToFit="1"/>
    </xf>
    <xf numFmtId="0" fontId="26" fillId="0" borderId="27" xfId="0" applyFont="1" applyBorder="1" applyAlignment="1" applyProtection="1">
      <alignment horizontal="center" vertical="center" wrapText="1"/>
    </xf>
    <xf numFmtId="0" fontId="26" fillId="0" borderId="28" xfId="0" applyFont="1" applyBorder="1" applyAlignment="1" applyProtection="1">
      <alignment horizontal="center" vertical="center" wrapText="1"/>
    </xf>
    <xf numFmtId="0" fontId="25" fillId="0" borderId="28" xfId="0" applyFont="1" applyBorder="1" applyAlignment="1" applyProtection="1">
      <alignment horizontal="center" vertical="center"/>
    </xf>
    <xf numFmtId="0" fontId="25" fillId="0" borderId="60" xfId="0" applyFont="1" applyBorder="1" applyAlignment="1" applyProtection="1">
      <alignment horizontal="center" vertical="center"/>
    </xf>
    <xf numFmtId="0" fontId="27" fillId="0" borderId="29" xfId="0" applyFont="1" applyBorder="1" applyAlignment="1" applyProtection="1">
      <alignment horizontal="center" vertical="center" wrapText="1"/>
    </xf>
    <xf numFmtId="0" fontId="27" fillId="0" borderId="30" xfId="0" applyFont="1" applyBorder="1" applyAlignment="1" applyProtection="1">
      <alignment horizontal="center" vertical="center" wrapText="1"/>
    </xf>
    <xf numFmtId="0" fontId="6" fillId="0" borderId="56" xfId="0" applyFont="1" applyBorder="1" applyAlignment="1" applyProtection="1">
      <alignment horizontal="center" vertical="center"/>
    </xf>
    <xf numFmtId="0" fontId="6" fillId="0" borderId="59" xfId="0" applyFont="1" applyBorder="1" applyAlignment="1" applyProtection="1">
      <alignment horizontal="center" vertical="center"/>
    </xf>
    <xf numFmtId="0" fontId="88" fillId="0" borderId="5" xfId="0" applyFont="1" applyBorder="1" applyAlignment="1" applyProtection="1">
      <alignment vertical="center" wrapText="1"/>
    </xf>
    <xf numFmtId="0" fontId="88" fillId="0" borderId="6" xfId="0" applyFont="1" applyBorder="1" applyProtection="1">
      <alignment vertical="center"/>
    </xf>
    <xf numFmtId="0" fontId="88" fillId="0" borderId="2" xfId="0" applyFont="1" applyBorder="1" applyProtection="1">
      <alignment vertical="center"/>
    </xf>
    <xf numFmtId="0" fontId="10" fillId="5" borderId="3" xfId="0" applyFont="1" applyFill="1" applyBorder="1" applyAlignment="1" applyProtection="1">
      <alignment horizontal="center" vertical="center" wrapText="1"/>
    </xf>
    <xf numFmtId="0" fontId="10" fillId="5" borderId="4" xfId="0" applyFont="1" applyFill="1" applyBorder="1" applyAlignment="1" applyProtection="1">
      <alignment horizontal="center" vertical="center" wrapText="1"/>
    </xf>
    <xf numFmtId="0" fontId="88" fillId="9" borderId="3" xfId="0" applyFont="1" applyFill="1" applyBorder="1" applyAlignment="1" applyProtection="1">
      <alignment horizontal="center" vertical="center" wrapText="1"/>
      <protection locked="0"/>
    </xf>
    <xf numFmtId="0" fontId="88" fillId="9" borderId="13" xfId="0" applyFont="1" applyFill="1" applyBorder="1" applyAlignment="1" applyProtection="1">
      <alignment horizontal="center" vertical="center" wrapText="1"/>
      <protection locked="0"/>
    </xf>
    <xf numFmtId="0" fontId="88" fillId="9" borderId="4" xfId="0" applyFont="1" applyFill="1" applyBorder="1" applyAlignment="1" applyProtection="1">
      <alignment horizontal="center" vertical="center" wrapText="1"/>
      <protection locked="0"/>
    </xf>
    <xf numFmtId="0" fontId="6" fillId="3" borderId="0" xfId="0" applyFont="1" applyFill="1" applyAlignment="1" applyProtection="1">
      <alignment vertical="center" wrapText="1"/>
    </xf>
    <xf numFmtId="0" fontId="6" fillId="3" borderId="0" xfId="0" applyFont="1" applyFill="1" applyProtection="1">
      <alignment vertical="center"/>
    </xf>
    <xf numFmtId="0" fontId="6" fillId="0" borderId="48" xfId="0" applyFont="1" applyFill="1" applyBorder="1" applyAlignment="1" applyProtection="1">
      <alignment vertical="center" wrapText="1"/>
    </xf>
    <xf numFmtId="0" fontId="6" fillId="0" borderId="57" xfId="0" applyFont="1" applyFill="1" applyBorder="1" applyAlignment="1" applyProtection="1">
      <alignment horizontal="left" vertical="center" wrapText="1"/>
    </xf>
    <xf numFmtId="0" fontId="6" fillId="0" borderId="55" xfId="0" applyFont="1" applyFill="1" applyBorder="1" applyAlignment="1" applyProtection="1">
      <alignment horizontal="left" vertical="center" wrapText="1"/>
    </xf>
    <xf numFmtId="0" fontId="6" fillId="0" borderId="58" xfId="0" applyFont="1" applyFill="1" applyBorder="1" applyAlignment="1" applyProtection="1">
      <alignment horizontal="left" vertical="center" wrapText="1"/>
    </xf>
    <xf numFmtId="0" fontId="6" fillId="0" borderId="57" xfId="0" applyFont="1" applyFill="1" applyBorder="1" applyAlignment="1" applyProtection="1">
      <alignment horizontal="left" vertical="center"/>
    </xf>
    <xf numFmtId="0" fontId="6" fillId="0" borderId="55" xfId="0" applyFont="1" applyFill="1" applyBorder="1" applyAlignment="1" applyProtection="1">
      <alignment horizontal="left" vertical="center"/>
    </xf>
    <xf numFmtId="0" fontId="6" fillId="0" borderId="58" xfId="0" applyFont="1" applyFill="1" applyBorder="1" applyAlignment="1" applyProtection="1">
      <alignment horizontal="left" vertical="center"/>
    </xf>
    <xf numFmtId="0" fontId="12" fillId="6" borderId="3" xfId="0" applyFont="1" applyFill="1" applyBorder="1" applyAlignment="1" applyProtection="1">
      <alignment vertical="center"/>
    </xf>
    <xf numFmtId="0" fontId="12" fillId="6" borderId="13" xfId="0" applyFont="1" applyFill="1" applyBorder="1" applyAlignment="1" applyProtection="1">
      <alignment vertical="center"/>
    </xf>
    <xf numFmtId="0" fontId="12" fillId="6" borderId="3" xfId="0" applyFont="1" applyFill="1" applyBorder="1" applyAlignment="1" applyProtection="1">
      <alignment vertical="center" wrapText="1"/>
    </xf>
    <xf numFmtId="0" fontId="12" fillId="6" borderId="13" xfId="0" applyFont="1" applyFill="1" applyBorder="1" applyAlignment="1" applyProtection="1">
      <alignment vertical="center" wrapText="1"/>
    </xf>
    <xf numFmtId="0" fontId="12" fillId="6" borderId="3" xfId="0" applyFont="1" applyFill="1" applyBorder="1" applyAlignment="1" applyProtection="1">
      <alignment horizontal="left" vertical="center" wrapText="1"/>
    </xf>
    <xf numFmtId="0" fontId="12" fillId="6" borderId="13" xfId="0" applyFont="1" applyFill="1" applyBorder="1" applyAlignment="1" applyProtection="1">
      <alignment horizontal="left" vertical="center" wrapText="1"/>
    </xf>
    <xf numFmtId="0" fontId="6" fillId="3" borderId="0" xfId="0" applyFont="1" applyFill="1" applyAlignment="1" applyProtection="1">
      <alignment horizontal="center" vertical="top" wrapText="1"/>
    </xf>
    <xf numFmtId="0" fontId="12" fillId="3" borderId="0" xfId="0" applyFont="1" applyFill="1" applyAlignment="1" applyProtection="1">
      <alignment horizontal="left" vertical="center" wrapText="1" indent="1"/>
    </xf>
    <xf numFmtId="0" fontId="6" fillId="3" borderId="0" xfId="0" applyFont="1" applyFill="1" applyAlignment="1" applyProtection="1">
      <alignment horizontal="center" vertical="center"/>
    </xf>
    <xf numFmtId="0" fontId="6" fillId="0" borderId="0" xfId="0" applyFont="1" applyFill="1" applyAlignment="1" applyProtection="1">
      <alignment horizontal="left" vertical="center" wrapText="1" indent="1"/>
    </xf>
    <xf numFmtId="0" fontId="6" fillId="0" borderId="48" xfId="0" applyNumberFormat="1" applyFont="1" applyFill="1" applyBorder="1" applyAlignment="1" applyProtection="1">
      <alignment vertical="center" wrapText="1"/>
    </xf>
    <xf numFmtId="176" fontId="8" fillId="0" borderId="0" xfId="0" applyNumberFormat="1" applyFont="1" applyFill="1" applyAlignment="1" applyProtection="1">
      <alignment horizontal="left" vertical="center"/>
      <protection locked="0"/>
    </xf>
    <xf numFmtId="0" fontId="6" fillId="0" borderId="1" xfId="0" applyFont="1" applyBorder="1" applyAlignment="1" applyProtection="1">
      <alignment horizontal="center" vertical="center" wrapText="1"/>
    </xf>
    <xf numFmtId="0" fontId="12" fillId="6" borderId="1" xfId="0" applyFont="1" applyFill="1" applyBorder="1" applyAlignment="1" applyProtection="1">
      <alignment horizontal="left" vertical="center" wrapText="1"/>
    </xf>
    <xf numFmtId="0" fontId="12" fillId="0" borderId="0" xfId="0" applyFont="1" applyAlignment="1" applyProtection="1">
      <alignment horizontal="center" vertical="center"/>
    </xf>
    <xf numFmtId="0" fontId="6" fillId="0" borderId="19" xfId="0" applyFont="1" applyBorder="1" applyAlignment="1" applyProtection="1">
      <alignment horizontal="right" vertical="center"/>
    </xf>
    <xf numFmtId="0" fontId="12" fillId="6" borderId="13" xfId="0" applyFont="1" applyFill="1" applyBorder="1" applyAlignment="1" applyProtection="1">
      <alignment horizontal="left" vertical="center"/>
    </xf>
    <xf numFmtId="0" fontId="12" fillId="6" borderId="4" xfId="0" applyFont="1" applyFill="1" applyBorder="1" applyAlignment="1" applyProtection="1">
      <alignment horizontal="left" vertical="center"/>
    </xf>
    <xf numFmtId="0" fontId="12" fillId="6" borderId="13" xfId="0" applyFont="1" applyFill="1" applyBorder="1" applyAlignment="1" applyProtection="1">
      <alignment vertical="top" wrapText="1"/>
    </xf>
    <xf numFmtId="0" fontId="16" fillId="0" borderId="19" xfId="0" applyFont="1" applyFill="1" applyBorder="1" applyAlignment="1" applyProtection="1">
      <alignment horizontal="left" vertical="center" shrinkToFit="1"/>
    </xf>
    <xf numFmtId="0" fontId="6" fillId="6" borderId="3" xfId="0" applyFont="1" applyFill="1" applyBorder="1" applyAlignment="1" applyProtection="1">
      <alignment horizontal="center" vertical="center"/>
    </xf>
    <xf numFmtId="0" fontId="6" fillId="6" borderId="4" xfId="0" applyFont="1" applyFill="1" applyBorder="1" applyAlignment="1" applyProtection="1">
      <alignment horizontal="center" vertical="center"/>
    </xf>
    <xf numFmtId="0" fontId="6" fillId="6" borderId="5" xfId="0" applyFont="1" applyFill="1" applyBorder="1" applyAlignment="1" applyProtection="1">
      <alignment horizontal="center" vertical="center"/>
    </xf>
    <xf numFmtId="0" fontId="6" fillId="6" borderId="6" xfId="0" applyFont="1" applyFill="1" applyBorder="1" applyAlignment="1" applyProtection="1">
      <alignment horizontal="center" vertical="center"/>
    </xf>
    <xf numFmtId="0" fontId="6" fillId="6" borderId="2" xfId="0" applyFont="1" applyFill="1" applyBorder="1" applyAlignment="1" applyProtection="1">
      <alignment horizontal="center" vertical="center"/>
    </xf>
    <xf numFmtId="0" fontId="32" fillId="2" borderId="1" xfId="0" applyFont="1" applyFill="1" applyBorder="1" applyAlignment="1" applyProtection="1">
      <alignment horizontal="left" vertical="center"/>
    </xf>
    <xf numFmtId="0" fontId="32" fillId="0" borderId="5" xfId="0" applyFont="1" applyBorder="1" applyAlignment="1" applyProtection="1">
      <alignment horizontal="left" vertical="center"/>
      <protection locked="0"/>
    </xf>
    <xf numFmtId="0" fontId="32" fillId="0" borderId="6" xfId="0" applyFont="1" applyBorder="1" applyAlignment="1" applyProtection="1">
      <alignment horizontal="left" vertical="center"/>
      <protection locked="0"/>
    </xf>
    <xf numFmtId="0" fontId="32" fillId="0" borderId="2" xfId="0" applyFont="1" applyBorder="1" applyAlignment="1" applyProtection="1">
      <alignment horizontal="left" vertical="center"/>
      <protection locked="0"/>
    </xf>
    <xf numFmtId="0" fontId="32" fillId="0" borderId="5" xfId="0" applyFont="1" applyBorder="1" applyAlignment="1" applyProtection="1">
      <alignment horizontal="left" vertical="center" shrinkToFit="1"/>
      <protection locked="0"/>
    </xf>
    <xf numFmtId="0" fontId="32" fillId="0" borderId="6" xfId="0" applyFont="1" applyBorder="1" applyAlignment="1" applyProtection="1">
      <alignment horizontal="left" vertical="center" shrinkToFit="1"/>
      <protection locked="0"/>
    </xf>
    <xf numFmtId="0" fontId="32" fillId="0" borderId="2" xfId="0" applyFont="1" applyBorder="1" applyAlignment="1" applyProtection="1">
      <alignment horizontal="left" vertical="center" shrinkToFit="1"/>
      <protection locked="0"/>
    </xf>
    <xf numFmtId="0" fontId="32" fillId="2" borderId="1" xfId="0" applyFont="1" applyFill="1" applyBorder="1" applyProtection="1">
      <alignment vertical="center"/>
    </xf>
    <xf numFmtId="0" fontId="32" fillId="0" borderId="1" xfId="0" applyNumberFormat="1" applyFont="1" applyBorder="1" applyAlignment="1" applyProtection="1">
      <alignment horizontal="left" vertical="center"/>
      <protection locked="0"/>
    </xf>
    <xf numFmtId="14" fontId="32" fillId="0" borderId="1" xfId="0" applyNumberFormat="1" applyFont="1" applyBorder="1" applyAlignment="1" applyProtection="1">
      <alignment horizontal="left" vertical="center"/>
      <protection locked="0"/>
    </xf>
    <xf numFmtId="177" fontId="32" fillId="0" borderId="1" xfId="0" applyNumberFormat="1" applyFont="1" applyBorder="1" applyAlignment="1" applyProtection="1">
      <alignment horizontal="left" vertical="center"/>
      <protection locked="0"/>
    </xf>
    <xf numFmtId="0" fontId="32" fillId="0" borderId="15" xfId="0" applyNumberFormat="1" applyFont="1" applyBorder="1" applyAlignment="1" applyProtection="1">
      <alignment horizontal="left" vertical="center"/>
      <protection locked="0"/>
    </xf>
    <xf numFmtId="0" fontId="32" fillId="0" borderId="4" xfId="0" applyNumberFormat="1" applyFont="1" applyBorder="1" applyAlignment="1" applyProtection="1">
      <alignment horizontal="left" vertical="center"/>
      <protection locked="0"/>
    </xf>
    <xf numFmtId="0" fontId="32" fillId="0" borderId="1" xfId="0" applyNumberFormat="1" applyFont="1" applyBorder="1" applyAlignment="1" applyProtection="1">
      <alignment horizontal="left" vertical="center" wrapText="1"/>
      <protection locked="0"/>
    </xf>
    <xf numFmtId="0" fontId="32" fillId="2" borderId="15" xfId="0" applyFont="1" applyFill="1" applyBorder="1" applyAlignment="1" applyProtection="1">
      <alignment vertical="center"/>
    </xf>
    <xf numFmtId="0" fontId="32" fillId="0" borderId="3" xfId="0" applyFont="1" applyBorder="1" applyAlignment="1" applyProtection="1">
      <alignment horizontal="left" vertical="center" wrapText="1" shrinkToFit="1"/>
      <protection locked="0"/>
    </xf>
    <xf numFmtId="0" fontId="32" fillId="0" borderId="4" xfId="0" applyFont="1" applyBorder="1" applyAlignment="1" applyProtection="1">
      <alignment horizontal="left" vertical="center" wrapText="1" shrinkToFit="1"/>
      <protection locked="0"/>
    </xf>
    <xf numFmtId="0" fontId="29" fillId="0" borderId="3" xfId="0" applyFont="1" applyBorder="1" applyAlignment="1" applyProtection="1">
      <alignment vertical="center" wrapText="1" shrinkToFit="1"/>
      <protection locked="0"/>
    </xf>
    <xf numFmtId="0" fontId="29" fillId="0" borderId="4" xfId="0" applyFont="1" applyBorder="1" applyAlignment="1" applyProtection="1">
      <alignment vertical="center" wrapText="1" shrinkToFit="1"/>
      <protection locked="0"/>
    </xf>
    <xf numFmtId="0" fontId="32" fillId="0" borderId="3" xfId="0" applyFont="1" applyBorder="1" applyAlignment="1" applyProtection="1">
      <alignment vertical="center" wrapText="1" shrinkToFit="1"/>
      <protection locked="0"/>
    </xf>
    <xf numFmtId="0" fontId="32" fillId="0" borderId="4" xfId="0" applyFont="1" applyBorder="1" applyAlignment="1" applyProtection="1">
      <alignment vertical="center" wrapText="1" shrinkToFit="1"/>
      <protection locked="0"/>
    </xf>
    <xf numFmtId="0" fontId="73" fillId="0" borderId="5" xfId="0" applyFont="1" applyBorder="1" applyAlignment="1" applyProtection="1">
      <alignment horizontal="right" vertical="center" wrapText="1"/>
      <protection locked="0"/>
    </xf>
    <xf numFmtId="0" fontId="73" fillId="0" borderId="6" xfId="0" applyFont="1" applyBorder="1" applyAlignment="1" applyProtection="1">
      <alignment horizontal="right" vertical="center" wrapText="1"/>
      <protection locked="0"/>
    </xf>
    <xf numFmtId="0" fontId="73" fillId="0" borderId="2" xfId="0" applyFont="1" applyBorder="1" applyAlignment="1" applyProtection="1">
      <alignment horizontal="right" vertical="center" wrapText="1"/>
      <protection locked="0"/>
    </xf>
    <xf numFmtId="0" fontId="32" fillId="0" borderId="5" xfId="0" applyFont="1" applyFill="1" applyBorder="1" applyAlignment="1" applyProtection="1">
      <alignment vertical="center" wrapText="1"/>
      <protection locked="0"/>
    </xf>
    <xf numFmtId="0" fontId="32" fillId="0" borderId="6" xfId="0" applyFont="1" applyFill="1" applyBorder="1" applyAlignment="1" applyProtection="1">
      <alignment vertical="center" wrapText="1"/>
      <protection locked="0"/>
    </xf>
    <xf numFmtId="0" fontId="32" fillId="0" borderId="2" xfId="0" applyFont="1" applyFill="1" applyBorder="1" applyAlignment="1" applyProtection="1">
      <alignment vertical="center" wrapText="1"/>
      <protection locked="0"/>
    </xf>
    <xf numFmtId="0" fontId="32" fillId="2" borderId="4" xfId="0" applyFont="1" applyFill="1" applyBorder="1" applyAlignment="1" applyProtection="1">
      <alignment horizontal="right" vertical="center"/>
    </xf>
    <xf numFmtId="0" fontId="32" fillId="2" borderId="3" xfId="0" applyFont="1" applyFill="1" applyBorder="1" applyAlignment="1" applyProtection="1">
      <alignment horizontal="center" vertical="center" wrapText="1"/>
    </xf>
    <xf numFmtId="0" fontId="32" fillId="2" borderId="4" xfId="0" applyFont="1" applyFill="1" applyBorder="1" applyAlignment="1" applyProtection="1">
      <alignment horizontal="center" vertical="center" wrapText="1"/>
    </xf>
    <xf numFmtId="0" fontId="35" fillId="0" borderId="5" xfId="0" applyFont="1" applyBorder="1" applyAlignment="1" applyProtection="1">
      <alignment vertical="center" shrinkToFit="1"/>
      <protection locked="0"/>
    </xf>
    <xf numFmtId="0" fontId="35" fillId="0" borderId="6" xfId="0" applyFont="1" applyBorder="1" applyAlignment="1" applyProtection="1">
      <alignment vertical="center" shrinkToFit="1"/>
      <protection locked="0"/>
    </xf>
    <xf numFmtId="0" fontId="35" fillId="0" borderId="2" xfId="0" applyFont="1" applyBorder="1" applyAlignment="1" applyProtection="1">
      <alignment vertical="center" shrinkToFit="1"/>
      <protection locked="0"/>
    </xf>
    <xf numFmtId="0" fontId="73" fillId="0" borderId="5" xfId="0" applyFont="1" applyFill="1" applyBorder="1" applyAlignment="1" applyProtection="1">
      <alignment horizontal="right" vertical="center" wrapText="1"/>
      <protection locked="0"/>
    </xf>
    <xf numFmtId="0" fontId="73" fillId="0" borderId="6" xfId="0" applyFont="1" applyFill="1" applyBorder="1" applyAlignment="1" applyProtection="1">
      <alignment horizontal="right" vertical="center" wrapText="1"/>
      <protection locked="0"/>
    </xf>
    <xf numFmtId="0" fontId="73" fillId="0" borderId="2" xfId="0" applyFont="1" applyFill="1" applyBorder="1" applyAlignment="1" applyProtection="1">
      <alignment horizontal="right" vertical="center" wrapText="1"/>
      <protection locked="0"/>
    </xf>
    <xf numFmtId="0" fontId="32" fillId="0" borderId="0" xfId="0" applyFont="1" applyFill="1" applyBorder="1" applyAlignment="1" applyProtection="1">
      <alignment vertical="center"/>
    </xf>
    <xf numFmtId="0" fontId="32" fillId="0" borderId="14" xfId="0" applyFont="1" applyFill="1" applyBorder="1" applyAlignment="1" applyProtection="1">
      <alignment horizontal="center" vertical="center"/>
    </xf>
    <xf numFmtId="0" fontId="60" fillId="0" borderId="0" xfId="0" applyFont="1" applyBorder="1" applyAlignment="1" applyProtection="1">
      <alignment horizontal="center" vertical="center"/>
    </xf>
    <xf numFmtId="0" fontId="32" fillId="2" borderId="5" xfId="0" applyFont="1" applyFill="1" applyBorder="1" applyAlignment="1" applyProtection="1">
      <alignment horizontal="center" vertical="center"/>
    </xf>
    <xf numFmtId="0" fontId="32" fillId="2" borderId="6" xfId="0" applyFont="1" applyFill="1" applyBorder="1" applyAlignment="1" applyProtection="1">
      <alignment horizontal="center" vertical="center"/>
    </xf>
    <xf numFmtId="0" fontId="32" fillId="2" borderId="2" xfId="0" applyFont="1" applyFill="1" applyBorder="1" applyAlignment="1" applyProtection="1">
      <alignment horizontal="center" vertical="center"/>
    </xf>
    <xf numFmtId="0" fontId="32" fillId="0" borderId="5" xfId="0" applyFont="1" applyBorder="1" applyAlignment="1" applyProtection="1">
      <alignment horizontal="left" vertical="center" wrapText="1"/>
      <protection locked="0"/>
    </xf>
    <xf numFmtId="0" fontId="32" fillId="0" borderId="6" xfId="0" applyFont="1" applyBorder="1" applyAlignment="1" applyProtection="1">
      <alignment horizontal="left" vertical="center" wrapText="1"/>
      <protection locked="0"/>
    </xf>
    <xf numFmtId="0" fontId="32" fillId="0" borderId="2" xfId="0" applyFont="1" applyBorder="1" applyAlignment="1" applyProtection="1">
      <alignment horizontal="left" vertical="center" wrapText="1"/>
      <protection locked="0"/>
    </xf>
    <xf numFmtId="0" fontId="32" fillId="6" borderId="1" xfId="0" applyFont="1" applyFill="1" applyBorder="1" applyAlignment="1" applyProtection="1">
      <alignment vertical="top" wrapText="1"/>
    </xf>
    <xf numFmtId="0" fontId="32" fillId="0" borderId="19" xfId="0" applyFont="1" applyBorder="1" applyAlignment="1" applyProtection="1">
      <alignment horizontal="left" vertical="center" wrapText="1"/>
    </xf>
    <xf numFmtId="0" fontId="32" fillId="2" borderId="4" xfId="0" applyFont="1" applyFill="1" applyBorder="1" applyAlignment="1" applyProtection="1">
      <alignment horizontal="center" vertical="center"/>
    </xf>
    <xf numFmtId="0" fontId="32" fillId="2" borderId="3" xfId="0" applyFont="1" applyFill="1" applyBorder="1" applyAlignment="1" applyProtection="1">
      <alignment horizontal="center" vertical="center"/>
    </xf>
    <xf numFmtId="0" fontId="32" fillId="2" borderId="13" xfId="0" applyFont="1" applyFill="1" applyBorder="1" applyAlignment="1" applyProtection="1">
      <alignment horizontal="center" vertical="center"/>
    </xf>
    <xf numFmtId="0" fontId="32" fillId="2" borderId="1" xfId="0" applyFont="1" applyFill="1" applyBorder="1" applyAlignment="1" applyProtection="1">
      <alignment horizontal="left" vertical="center" wrapText="1"/>
    </xf>
    <xf numFmtId="0" fontId="32" fillId="6" borderId="1" xfId="0" applyFont="1" applyFill="1" applyBorder="1" applyAlignment="1" applyProtection="1">
      <alignment vertical="center" wrapText="1"/>
    </xf>
    <xf numFmtId="0" fontId="29" fillId="6" borderId="3" xfId="0" applyFont="1" applyFill="1" applyBorder="1" applyAlignment="1" applyProtection="1">
      <alignment horizontal="left" vertical="top" wrapText="1"/>
    </xf>
    <xf numFmtId="0" fontId="29" fillId="6" borderId="13" xfId="0" applyFont="1" applyFill="1" applyBorder="1" applyAlignment="1" applyProtection="1">
      <alignment horizontal="left" vertical="top" wrapText="1"/>
    </xf>
    <xf numFmtId="0" fontId="32" fillId="2" borderId="43" xfId="0" applyFont="1" applyFill="1" applyBorder="1" applyAlignment="1" applyProtection="1">
      <alignment horizontal="center" vertical="center" wrapText="1"/>
    </xf>
    <xf numFmtId="0" fontId="32" fillId="2" borderId="35" xfId="0" applyFont="1" applyFill="1" applyBorder="1" applyAlignment="1" applyProtection="1">
      <alignment horizontal="center" vertical="center" wrapText="1"/>
    </xf>
    <xf numFmtId="0" fontId="32" fillId="2" borderId="45" xfId="0" applyFont="1" applyFill="1" applyBorder="1" applyAlignment="1" applyProtection="1">
      <alignment horizontal="center" vertical="center" wrapText="1"/>
    </xf>
    <xf numFmtId="0" fontId="32" fillId="2" borderId="38" xfId="0" applyFont="1" applyFill="1" applyBorder="1" applyAlignment="1" applyProtection="1">
      <alignment horizontal="center" vertical="center" wrapText="1"/>
    </xf>
    <xf numFmtId="0" fontId="32" fillId="2" borderId="13" xfId="0" applyFont="1" applyFill="1" applyBorder="1" applyAlignment="1" applyProtection="1">
      <alignment horizontal="center" vertical="center" wrapText="1"/>
    </xf>
    <xf numFmtId="180" fontId="32" fillId="0" borderId="3" xfId="0" applyNumberFormat="1" applyFont="1" applyFill="1" applyBorder="1" applyAlignment="1" applyProtection="1">
      <alignment horizontal="center" vertical="center" wrapText="1"/>
    </xf>
    <xf numFmtId="180" fontId="32" fillId="0" borderId="4" xfId="0" applyNumberFormat="1" applyFont="1" applyFill="1" applyBorder="1" applyAlignment="1" applyProtection="1">
      <alignment horizontal="center" vertical="center" wrapText="1"/>
    </xf>
    <xf numFmtId="49" fontId="32" fillId="0" borderId="5" xfId="0" applyNumberFormat="1" applyFont="1" applyBorder="1" applyAlignment="1" applyProtection="1">
      <alignment horizontal="left" vertical="center" wrapText="1"/>
      <protection locked="0"/>
    </xf>
    <xf numFmtId="49" fontId="32" fillId="0" borderId="6" xfId="0" applyNumberFormat="1" applyFont="1" applyBorder="1" applyAlignment="1" applyProtection="1">
      <alignment horizontal="left" vertical="center" wrapText="1"/>
      <protection locked="0"/>
    </xf>
    <xf numFmtId="49" fontId="32" fillId="0" borderId="2" xfId="0" applyNumberFormat="1" applyFont="1" applyBorder="1" applyAlignment="1" applyProtection="1">
      <alignment horizontal="left" vertical="center" wrapText="1"/>
      <protection locked="0"/>
    </xf>
    <xf numFmtId="3" fontId="32" fillId="0" borderId="45" xfId="0" applyNumberFormat="1" applyFont="1" applyBorder="1" applyAlignment="1" applyProtection="1">
      <alignment horizontal="center" vertical="center" wrapText="1"/>
      <protection locked="0"/>
    </xf>
    <xf numFmtId="3" fontId="32" fillId="0" borderId="38" xfId="0" applyNumberFormat="1" applyFont="1" applyBorder="1" applyAlignment="1" applyProtection="1">
      <alignment horizontal="center" vertical="center" wrapText="1"/>
      <protection locked="0"/>
    </xf>
    <xf numFmtId="0" fontId="32" fillId="6" borderId="3" xfId="0" applyFont="1" applyFill="1" applyBorder="1" applyAlignment="1" applyProtection="1">
      <alignment horizontal="left" vertical="center" wrapText="1"/>
    </xf>
    <xf numFmtId="0" fontId="32" fillId="6" borderId="4" xfId="0" applyFont="1" applyFill="1" applyBorder="1" applyAlignment="1" applyProtection="1">
      <alignment horizontal="left" vertical="center" wrapText="1"/>
    </xf>
    <xf numFmtId="0" fontId="32" fillId="6" borderId="13" xfId="0" applyFont="1" applyFill="1" applyBorder="1" applyAlignment="1" applyProtection="1">
      <alignment horizontal="left" vertical="center" wrapText="1"/>
    </xf>
    <xf numFmtId="3" fontId="32" fillId="0" borderId="97" xfId="0" applyNumberFormat="1" applyFont="1" applyBorder="1" applyAlignment="1" applyProtection="1">
      <alignment horizontal="center" vertical="center"/>
      <protection locked="0"/>
    </xf>
    <xf numFmtId="3" fontId="32" fillId="0" borderId="2" xfId="0" applyNumberFormat="1" applyFont="1" applyBorder="1" applyAlignment="1" applyProtection="1">
      <alignment horizontal="center" vertical="center"/>
      <protection locked="0"/>
    </xf>
    <xf numFmtId="3" fontId="32" fillId="0" borderId="6" xfId="0" applyNumberFormat="1" applyFont="1" applyBorder="1" applyAlignment="1" applyProtection="1">
      <alignment horizontal="center" vertical="center"/>
      <protection locked="0"/>
    </xf>
    <xf numFmtId="0" fontId="32" fillId="2" borderId="105" xfId="0" applyFont="1" applyFill="1" applyBorder="1" applyAlignment="1" applyProtection="1">
      <alignment horizontal="center" vertical="center" wrapText="1"/>
    </xf>
    <xf numFmtId="0" fontId="32" fillId="2" borderId="106" xfId="0" applyFont="1" applyFill="1" applyBorder="1" applyAlignment="1" applyProtection="1">
      <alignment horizontal="center" vertical="center" wrapText="1"/>
    </xf>
    <xf numFmtId="3" fontId="32" fillId="0" borderId="7" xfId="0" applyNumberFormat="1" applyFont="1" applyBorder="1" applyAlignment="1" applyProtection="1">
      <alignment horizontal="center" vertical="center" wrapText="1"/>
      <protection locked="0"/>
    </xf>
    <xf numFmtId="3" fontId="32" fillId="0" borderId="8" xfId="0" applyNumberFormat="1" applyFont="1" applyBorder="1" applyAlignment="1" applyProtection="1">
      <alignment horizontal="center" vertical="center" wrapText="1"/>
      <protection locked="0"/>
    </xf>
    <xf numFmtId="3" fontId="32" fillId="0" borderId="14" xfId="0" applyNumberFormat="1" applyFont="1" applyBorder="1" applyAlignment="1" applyProtection="1">
      <alignment horizontal="center" vertical="center" wrapText="1"/>
      <protection locked="0"/>
    </xf>
    <xf numFmtId="3" fontId="32" fillId="0" borderId="53" xfId="0" applyNumberFormat="1" applyFont="1" applyBorder="1" applyAlignment="1" applyProtection="1">
      <alignment horizontal="center" vertical="center" wrapText="1"/>
      <protection locked="0"/>
    </xf>
    <xf numFmtId="49" fontId="32" fillId="0" borderId="54" xfId="0" applyNumberFormat="1" applyFont="1" applyBorder="1" applyAlignment="1" applyProtection="1">
      <alignment horizontal="left" vertical="center" wrapText="1"/>
      <protection locked="0"/>
    </xf>
    <xf numFmtId="49" fontId="32" fillId="0" borderId="92" xfId="0" applyNumberFormat="1" applyFont="1" applyBorder="1" applyAlignment="1" applyProtection="1">
      <alignment horizontal="left" vertical="center" wrapText="1"/>
      <protection locked="0"/>
    </xf>
    <xf numFmtId="49" fontId="32" fillId="0" borderId="36" xfId="0" applyNumberFormat="1" applyFont="1" applyBorder="1" applyAlignment="1" applyProtection="1">
      <alignment horizontal="left" vertical="center" wrapText="1"/>
      <protection locked="0"/>
    </xf>
    <xf numFmtId="49" fontId="32" fillId="0" borderId="44" xfId="0" applyNumberFormat="1" applyFont="1" applyBorder="1" applyAlignment="1" applyProtection="1">
      <alignment horizontal="left" vertical="center" wrapText="1"/>
      <protection locked="0"/>
    </xf>
    <xf numFmtId="49" fontId="32" fillId="0" borderId="47" xfId="0" applyNumberFormat="1" applyFont="1" applyBorder="1" applyAlignment="1" applyProtection="1">
      <alignment horizontal="left" vertical="center" wrapText="1"/>
      <protection locked="0"/>
    </xf>
    <xf numFmtId="49" fontId="32" fillId="0" borderId="37" xfId="0" applyNumberFormat="1" applyFont="1" applyBorder="1" applyAlignment="1" applyProtection="1">
      <alignment horizontal="left" vertical="center" wrapText="1"/>
      <protection locked="0"/>
    </xf>
    <xf numFmtId="49" fontId="32" fillId="0" borderId="45" xfId="0" applyNumberFormat="1" applyFont="1" applyBorder="1" applyAlignment="1" applyProtection="1">
      <alignment horizontal="left" vertical="center" wrapText="1"/>
      <protection locked="0"/>
    </xf>
    <xf numFmtId="49" fontId="32" fillId="0" borderId="53" xfId="0" applyNumberFormat="1" applyFont="1" applyBorder="1" applyAlignment="1" applyProtection="1">
      <alignment horizontal="left" vertical="center" wrapText="1"/>
      <protection locked="0"/>
    </xf>
    <xf numFmtId="49" fontId="32" fillId="0" borderId="38" xfId="0" applyNumberFormat="1" applyFont="1" applyBorder="1" applyAlignment="1" applyProtection="1">
      <alignment horizontal="left" vertical="center" wrapText="1"/>
      <protection locked="0"/>
    </xf>
    <xf numFmtId="3" fontId="32" fillId="0" borderId="11" xfId="0" applyNumberFormat="1" applyFont="1" applyFill="1" applyBorder="1" applyAlignment="1" applyProtection="1">
      <alignment horizontal="center" vertical="center"/>
    </xf>
    <xf numFmtId="3" fontId="32" fillId="0" borderId="19" xfId="0" applyNumberFormat="1" applyFont="1" applyFill="1" applyBorder="1" applyAlignment="1" applyProtection="1">
      <alignment horizontal="center" vertical="center"/>
    </xf>
    <xf numFmtId="3" fontId="32" fillId="0" borderId="12" xfId="0" applyNumberFormat="1" applyFont="1" applyFill="1" applyBorder="1" applyAlignment="1" applyProtection="1">
      <alignment horizontal="center" vertical="center"/>
    </xf>
    <xf numFmtId="0" fontId="32" fillId="2" borderId="3" xfId="0" applyFont="1" applyFill="1" applyBorder="1" applyAlignment="1" applyProtection="1">
      <alignment horizontal="left" vertical="center" wrapText="1"/>
    </xf>
    <xf numFmtId="0" fontId="32" fillId="2" borderId="13" xfId="0" applyFont="1" applyFill="1" applyBorder="1" applyAlignment="1" applyProtection="1">
      <alignment horizontal="left" vertical="center" wrapText="1"/>
    </xf>
    <xf numFmtId="0" fontId="32" fillId="2" borderId="4" xfId="0" applyFont="1" applyFill="1" applyBorder="1" applyAlignment="1" applyProtection="1">
      <alignment horizontal="left" vertical="center" wrapText="1"/>
    </xf>
    <xf numFmtId="0" fontId="32" fillId="2" borderId="98" xfId="0" applyFont="1" applyFill="1" applyBorder="1" applyAlignment="1" applyProtection="1">
      <alignment horizontal="center" vertical="center" wrapText="1"/>
    </xf>
    <xf numFmtId="0" fontId="32" fillId="2" borderId="99" xfId="0" applyFont="1" applyFill="1" applyBorder="1" applyAlignment="1" applyProtection="1">
      <alignment horizontal="center" vertical="center" wrapText="1"/>
    </xf>
    <xf numFmtId="0" fontId="32" fillId="2" borderId="100" xfId="0" applyFont="1" applyFill="1" applyBorder="1" applyAlignment="1" applyProtection="1">
      <alignment horizontal="center" vertical="center" wrapText="1"/>
    </xf>
    <xf numFmtId="0" fontId="32" fillId="2" borderId="96" xfId="0" applyFont="1" applyFill="1" applyBorder="1" applyAlignment="1" applyProtection="1">
      <alignment horizontal="center" vertical="center"/>
    </xf>
    <xf numFmtId="0" fontId="32" fillId="2" borderId="11" xfId="0" applyFont="1" applyFill="1" applyBorder="1" applyAlignment="1" applyProtection="1">
      <alignment horizontal="right" vertical="center"/>
    </xf>
    <xf numFmtId="0" fontId="32" fillId="2" borderId="12" xfId="0" applyFont="1" applyFill="1" applyBorder="1" applyAlignment="1" applyProtection="1">
      <alignment horizontal="right" vertical="center"/>
    </xf>
    <xf numFmtId="0" fontId="32" fillId="2" borderId="7" xfId="0" applyFont="1" applyFill="1" applyBorder="1" applyAlignment="1" applyProtection="1">
      <alignment horizontal="left" vertical="center" wrapText="1"/>
    </xf>
    <xf numFmtId="0" fontId="32" fillId="2" borderId="14" xfId="0" applyFont="1" applyFill="1" applyBorder="1" applyAlignment="1" applyProtection="1">
      <alignment horizontal="left" vertical="center" wrapText="1"/>
    </xf>
    <xf numFmtId="0" fontId="32" fillId="2" borderId="8" xfId="0" applyFont="1" applyFill="1" applyBorder="1" applyAlignment="1" applyProtection="1">
      <alignment horizontal="left" vertical="center" wrapText="1"/>
    </xf>
    <xf numFmtId="0" fontId="32" fillId="2" borderId="9" xfId="0" applyFont="1" applyFill="1" applyBorder="1" applyAlignment="1" applyProtection="1">
      <alignment horizontal="left" vertical="center" wrapText="1"/>
    </xf>
    <xf numFmtId="0" fontId="32" fillId="2" borderId="0" xfId="0" applyFont="1" applyFill="1" applyBorder="1" applyAlignment="1" applyProtection="1">
      <alignment horizontal="left" vertical="center" wrapText="1"/>
    </xf>
    <xf numFmtId="0" fontId="32" fillId="2" borderId="10" xfId="0" applyFont="1" applyFill="1" applyBorder="1" applyAlignment="1" applyProtection="1">
      <alignment horizontal="left" vertical="center" wrapText="1"/>
    </xf>
    <xf numFmtId="0" fontId="32" fillId="2" borderId="11" xfId="0" applyFont="1" applyFill="1" applyBorder="1" applyAlignment="1" applyProtection="1">
      <alignment horizontal="left" vertical="center" wrapText="1"/>
    </xf>
    <xf numFmtId="0" fontId="32" fillId="2" borderId="19" xfId="0" applyFont="1" applyFill="1" applyBorder="1" applyAlignment="1" applyProtection="1">
      <alignment horizontal="left" vertical="center" wrapText="1"/>
    </xf>
    <xf numFmtId="0" fontId="32" fillId="2" borderId="12" xfId="0" applyFont="1" applyFill="1" applyBorder="1" applyAlignment="1" applyProtection="1">
      <alignment horizontal="left" vertical="center" wrapText="1"/>
    </xf>
    <xf numFmtId="0" fontId="32" fillId="2" borderId="52" xfId="0" applyFont="1" applyFill="1" applyBorder="1" applyAlignment="1" applyProtection="1">
      <alignment horizontal="center" vertical="center" wrapText="1"/>
    </xf>
    <xf numFmtId="0" fontId="32" fillId="2" borderId="47" xfId="0" applyFont="1" applyFill="1" applyBorder="1" applyAlignment="1" applyProtection="1">
      <alignment horizontal="center" vertical="center" wrapText="1"/>
    </xf>
    <xf numFmtId="0" fontId="32" fillId="2" borderId="37" xfId="0" applyFont="1" applyFill="1" applyBorder="1" applyAlignment="1" applyProtection="1">
      <alignment horizontal="center" vertical="center" wrapText="1"/>
    </xf>
    <xf numFmtId="3" fontId="32" fillId="0" borderId="43" xfId="0" applyNumberFormat="1" applyFont="1" applyBorder="1" applyAlignment="1" applyProtection="1">
      <alignment horizontal="center" vertical="center"/>
      <protection locked="0"/>
    </xf>
    <xf numFmtId="3" fontId="32" fillId="0" borderId="52" xfId="0" applyNumberFormat="1" applyFont="1" applyBorder="1" applyAlignment="1" applyProtection="1">
      <alignment horizontal="center" vertical="center"/>
      <protection locked="0"/>
    </xf>
    <xf numFmtId="3" fontId="32" fillId="0" borderId="35" xfId="0" applyNumberFormat="1" applyFont="1" applyBorder="1" applyAlignment="1" applyProtection="1">
      <alignment horizontal="center" vertical="center"/>
      <protection locked="0"/>
    </xf>
    <xf numFmtId="3" fontId="32" fillId="0" borderId="44" xfId="0" applyNumberFormat="1" applyFont="1" applyBorder="1" applyAlignment="1" applyProtection="1">
      <alignment horizontal="center" vertical="center"/>
      <protection locked="0"/>
    </xf>
    <xf numFmtId="3" fontId="32" fillId="0" borderId="47" xfId="0" applyNumberFormat="1" applyFont="1" applyBorder="1" applyAlignment="1" applyProtection="1">
      <alignment horizontal="center" vertical="center"/>
      <protection locked="0"/>
    </xf>
    <xf numFmtId="3" fontId="32" fillId="0" borderId="37" xfId="0" applyNumberFormat="1" applyFont="1" applyBorder="1" applyAlignment="1" applyProtection="1">
      <alignment horizontal="center" vertical="center"/>
      <protection locked="0"/>
    </xf>
    <xf numFmtId="3" fontId="32" fillId="0" borderId="45" xfId="0" applyNumberFormat="1" applyFont="1" applyBorder="1" applyAlignment="1" applyProtection="1">
      <alignment horizontal="center" vertical="center"/>
      <protection locked="0"/>
    </xf>
    <xf numFmtId="3" fontId="32" fillId="0" borderId="53" xfId="0" applyNumberFormat="1" applyFont="1" applyBorder="1" applyAlignment="1" applyProtection="1">
      <alignment horizontal="center" vertical="center"/>
      <protection locked="0"/>
    </xf>
    <xf numFmtId="3" fontId="32" fillId="0" borderId="38" xfId="0" applyNumberFormat="1" applyFont="1" applyBorder="1" applyAlignment="1" applyProtection="1">
      <alignment horizontal="center" vertical="center"/>
      <protection locked="0"/>
    </xf>
    <xf numFmtId="0" fontId="32" fillId="2" borderId="5" xfId="0" applyFont="1" applyFill="1" applyBorder="1" applyAlignment="1" applyProtection="1">
      <alignment horizontal="left" vertical="center" wrapText="1"/>
    </xf>
    <xf numFmtId="0" fontId="32" fillId="2" borderId="6" xfId="0" applyFont="1" applyFill="1" applyBorder="1" applyAlignment="1" applyProtection="1">
      <alignment horizontal="left" vertical="center" wrapText="1"/>
    </xf>
    <xf numFmtId="0" fontId="32" fillId="2" borderId="2" xfId="0" applyFont="1" applyFill="1" applyBorder="1" applyAlignment="1" applyProtection="1">
      <alignment horizontal="left" vertical="center" wrapText="1"/>
    </xf>
    <xf numFmtId="0" fontId="32" fillId="2" borderId="53" xfId="0" applyFont="1" applyFill="1" applyBorder="1" applyAlignment="1" applyProtection="1">
      <alignment horizontal="center" vertical="center" wrapText="1"/>
    </xf>
    <xf numFmtId="0" fontId="32" fillId="2" borderId="5" xfId="0" applyFont="1" applyFill="1" applyBorder="1" applyAlignment="1">
      <alignment horizontal="left" vertical="center" wrapText="1"/>
    </xf>
    <xf numFmtId="0" fontId="32" fillId="2" borderId="6" xfId="0" applyFont="1" applyFill="1" applyBorder="1" applyAlignment="1">
      <alignment horizontal="left" vertical="center" wrapText="1"/>
    </xf>
    <xf numFmtId="0" fontId="32" fillId="2" borderId="2" xfId="0" applyFont="1" applyFill="1" applyBorder="1" applyAlignment="1">
      <alignment horizontal="left" vertical="center" wrapText="1"/>
    </xf>
    <xf numFmtId="0" fontId="32" fillId="6" borderId="1" xfId="0" applyFont="1" applyFill="1" applyBorder="1" applyAlignment="1" applyProtection="1">
      <alignment horizontal="left" vertical="center" wrapText="1"/>
    </xf>
    <xf numFmtId="0" fontId="32" fillId="2" borderId="1" xfId="0" applyFont="1" applyFill="1" applyBorder="1" applyAlignment="1" applyProtection="1">
      <alignment vertical="center" wrapText="1"/>
    </xf>
    <xf numFmtId="0" fontId="32" fillId="0" borderId="7" xfId="0" applyFont="1" applyBorder="1" applyAlignment="1" applyProtection="1">
      <alignment horizontal="left" vertical="center" wrapText="1"/>
      <protection locked="0"/>
    </xf>
    <xf numFmtId="0" fontId="32" fillId="0" borderId="14" xfId="0" applyFont="1" applyBorder="1" applyAlignment="1" applyProtection="1">
      <alignment horizontal="left" vertical="center" wrapText="1"/>
      <protection locked="0"/>
    </xf>
    <xf numFmtId="0" fontId="32" fillId="0" borderId="8" xfId="0" applyFont="1" applyBorder="1" applyAlignment="1" applyProtection="1">
      <alignment horizontal="left" vertical="center" wrapText="1"/>
      <protection locked="0"/>
    </xf>
    <xf numFmtId="0" fontId="32" fillId="0" borderId="1" xfId="0" applyFont="1" applyBorder="1" applyAlignment="1" applyProtection="1">
      <alignment horizontal="left" vertical="center" wrapText="1"/>
      <protection locked="0"/>
    </xf>
    <xf numFmtId="38" fontId="32" fillId="0" borderId="1" xfId="0" applyNumberFormat="1" applyFont="1" applyFill="1" applyBorder="1" applyAlignment="1" applyProtection="1">
      <alignment horizontal="center" vertical="center" wrapText="1"/>
    </xf>
    <xf numFmtId="0" fontId="32" fillId="0" borderId="1" xfId="0" applyFont="1" applyFill="1" applyBorder="1" applyAlignment="1" applyProtection="1">
      <alignment horizontal="center" vertical="center" wrapText="1"/>
    </xf>
    <xf numFmtId="0" fontId="32" fillId="0" borderId="5" xfId="0" applyFont="1" applyFill="1" applyBorder="1" applyAlignment="1" applyProtection="1">
      <alignment horizontal="center" vertical="center" wrapText="1"/>
    </xf>
    <xf numFmtId="0" fontId="32" fillId="0" borderId="6" xfId="0" applyFont="1" applyFill="1" applyBorder="1" applyAlignment="1" applyProtection="1">
      <alignment horizontal="center" vertical="center" wrapText="1"/>
    </xf>
    <xf numFmtId="0" fontId="32" fillId="0" borderId="2" xfId="0" applyFont="1" applyFill="1" applyBorder="1" applyAlignment="1" applyProtection="1">
      <alignment horizontal="center" vertical="center" wrapText="1"/>
    </xf>
    <xf numFmtId="0" fontId="32" fillId="2" borderId="5" xfId="0" applyFont="1" applyFill="1" applyBorder="1" applyAlignment="1" applyProtection="1">
      <alignment horizontal="center" vertical="center" wrapText="1"/>
    </xf>
    <xf numFmtId="0" fontId="32" fillId="2" borderId="2" xfId="0" applyFont="1" applyFill="1" applyBorder="1" applyAlignment="1" applyProtection="1">
      <alignment horizontal="center" vertical="center" wrapText="1"/>
    </xf>
    <xf numFmtId="0" fontId="32" fillId="2" borderId="5" xfId="0" applyFont="1" applyFill="1" applyBorder="1" applyAlignment="1" applyProtection="1">
      <alignment vertical="center" wrapText="1"/>
    </xf>
    <xf numFmtId="0" fontId="32" fillId="2" borderId="6" xfId="0" applyFont="1" applyFill="1" applyBorder="1" applyAlignment="1" applyProtection="1">
      <alignment vertical="center" wrapText="1"/>
    </xf>
    <xf numFmtId="0" fontId="32" fillId="2" borderId="2" xfId="0" applyFont="1" applyFill="1" applyBorder="1" applyAlignment="1" applyProtection="1">
      <alignment vertical="center" wrapText="1"/>
    </xf>
    <xf numFmtId="0" fontId="32" fillId="0" borderId="11" xfId="0" applyNumberFormat="1" applyFont="1" applyBorder="1" applyAlignment="1" applyProtection="1">
      <alignment horizontal="left" vertical="center" wrapText="1"/>
      <protection locked="0"/>
    </xf>
    <xf numFmtId="0" fontId="32" fillId="0" borderId="19" xfId="0" applyNumberFormat="1" applyFont="1" applyBorder="1" applyAlignment="1" applyProtection="1">
      <alignment horizontal="left" vertical="center" wrapText="1"/>
      <protection locked="0"/>
    </xf>
    <xf numFmtId="0" fontId="32" fillId="0" borderId="12" xfId="0" applyNumberFormat="1" applyFont="1" applyBorder="1" applyAlignment="1" applyProtection="1">
      <alignment horizontal="left" vertical="center" wrapText="1"/>
      <protection locked="0"/>
    </xf>
    <xf numFmtId="0" fontId="32" fillId="2" borderId="3" xfId="0" applyFont="1" applyFill="1" applyBorder="1" applyAlignment="1" applyProtection="1">
      <alignment vertical="center" wrapText="1"/>
    </xf>
    <xf numFmtId="0" fontId="32" fillId="2" borderId="13" xfId="0" applyFont="1" applyFill="1" applyBorder="1" applyAlignment="1" applyProtection="1">
      <alignment vertical="center" wrapText="1"/>
    </xf>
    <xf numFmtId="0" fontId="32" fillId="2" borderId="4" xfId="0" applyFont="1" applyFill="1" applyBorder="1" applyAlignment="1" applyProtection="1">
      <alignment vertical="center" wrapText="1"/>
    </xf>
    <xf numFmtId="0" fontId="32" fillId="2" borderId="43" xfId="0" applyFont="1" applyFill="1" applyBorder="1" applyProtection="1">
      <alignment vertical="center"/>
    </xf>
    <xf numFmtId="0" fontId="32" fillId="2" borderId="35" xfId="0" applyFont="1" applyFill="1" applyBorder="1" applyProtection="1">
      <alignment vertical="center"/>
    </xf>
    <xf numFmtId="0" fontId="32" fillId="2" borderId="44" xfId="0" applyFont="1" applyFill="1" applyBorder="1" applyProtection="1">
      <alignment vertical="center"/>
    </xf>
    <xf numFmtId="0" fontId="32" fillId="2" borderId="37" xfId="0" applyFont="1" applyFill="1" applyBorder="1" applyProtection="1">
      <alignment vertical="center"/>
    </xf>
    <xf numFmtId="0" fontId="32" fillId="2" borderId="45" xfId="0" applyFont="1" applyFill="1" applyBorder="1" applyProtection="1">
      <alignment vertical="center"/>
    </xf>
    <xf numFmtId="0" fontId="32" fillId="2" borderId="38" xfId="0" applyFont="1" applyFill="1" applyBorder="1" applyProtection="1">
      <alignment vertical="center"/>
    </xf>
    <xf numFmtId="0" fontId="32" fillId="2" borderId="44" xfId="0" applyFont="1" applyFill="1" applyBorder="1" applyAlignment="1" applyProtection="1">
      <alignment vertical="center" wrapText="1"/>
    </xf>
    <xf numFmtId="0" fontId="32" fillId="2" borderId="47" xfId="0" applyFont="1" applyFill="1" applyBorder="1" applyAlignment="1" applyProtection="1">
      <alignment vertical="center" wrapText="1"/>
    </xf>
    <xf numFmtId="0" fontId="32" fillId="2" borderId="37" xfId="0" applyFont="1" applyFill="1" applyBorder="1" applyAlignment="1" applyProtection="1">
      <alignment vertical="center" wrapText="1"/>
    </xf>
    <xf numFmtId="0" fontId="38" fillId="2" borderId="45" xfId="0" applyFont="1" applyFill="1" applyBorder="1" applyAlignment="1" applyProtection="1">
      <alignment vertical="center" wrapText="1"/>
    </xf>
    <xf numFmtId="0" fontId="38" fillId="2" borderId="53" xfId="0" applyFont="1" applyFill="1" applyBorder="1" applyAlignment="1" applyProtection="1">
      <alignment vertical="center" wrapText="1"/>
    </xf>
    <xf numFmtId="0" fontId="38" fillId="2" borderId="38" xfId="0" applyFont="1" applyFill="1" applyBorder="1" applyAlignment="1" applyProtection="1">
      <alignment vertical="center" wrapText="1"/>
    </xf>
    <xf numFmtId="0" fontId="38" fillId="2" borderId="107" xfId="0" applyFont="1" applyFill="1" applyBorder="1" applyAlignment="1" applyProtection="1">
      <alignment vertical="center" wrapText="1"/>
    </xf>
    <xf numFmtId="0" fontId="38" fillId="2" borderId="108" xfId="0" applyFont="1" applyFill="1" applyBorder="1" applyAlignment="1" applyProtection="1">
      <alignment vertical="center" wrapText="1"/>
    </xf>
    <xf numFmtId="0" fontId="38" fillId="2" borderId="109" xfId="0" applyFont="1" applyFill="1" applyBorder="1" applyAlignment="1" applyProtection="1">
      <alignment vertical="center" wrapText="1"/>
    </xf>
    <xf numFmtId="0" fontId="32" fillId="2" borderId="7" xfId="0" applyFont="1" applyFill="1" applyBorder="1" applyAlignment="1" applyProtection="1">
      <alignment vertical="center" wrapText="1"/>
    </xf>
    <xf numFmtId="0" fontId="32" fillId="2" borderId="8" xfId="0" applyFont="1" applyFill="1" applyBorder="1" applyAlignment="1" applyProtection="1">
      <alignment vertical="center" wrapText="1"/>
    </xf>
    <xf numFmtId="0" fontId="32" fillId="2" borderId="9" xfId="0" applyFont="1" applyFill="1" applyBorder="1" applyAlignment="1" applyProtection="1">
      <alignment vertical="center" wrapText="1"/>
    </xf>
    <xf numFmtId="0" fontId="32" fillId="2" borderId="10" xfId="0" applyFont="1" applyFill="1" applyBorder="1" applyAlignment="1" applyProtection="1">
      <alignment vertical="center" wrapText="1"/>
    </xf>
    <xf numFmtId="0" fontId="32" fillId="2" borderId="11" xfId="0" applyFont="1" applyFill="1" applyBorder="1" applyAlignment="1" applyProtection="1">
      <alignment vertical="center" wrapText="1"/>
    </xf>
    <xf numFmtId="0" fontId="32" fillId="2" borderId="12" xfId="0" applyFont="1" applyFill="1" applyBorder="1" applyAlignment="1" applyProtection="1">
      <alignment vertical="center" wrapText="1"/>
    </xf>
    <xf numFmtId="0" fontId="32" fillId="10" borderId="1" xfId="0" applyFont="1" applyFill="1" applyBorder="1" applyAlignment="1" applyProtection="1">
      <alignment horizontal="center" vertical="center" wrapText="1"/>
    </xf>
    <xf numFmtId="0" fontId="32" fillId="10" borderId="5" xfId="0" applyFont="1" applyFill="1" applyBorder="1" applyAlignment="1" applyProtection="1">
      <alignment horizontal="center" vertical="center" wrapText="1"/>
    </xf>
    <xf numFmtId="0" fontId="32" fillId="10" borderId="6" xfId="0" applyFont="1" applyFill="1" applyBorder="1" applyAlignment="1" applyProtection="1">
      <alignment horizontal="center" vertical="center" wrapText="1"/>
    </xf>
    <xf numFmtId="0" fontId="32" fillId="10" borderId="2" xfId="0" applyFont="1" applyFill="1" applyBorder="1" applyAlignment="1" applyProtection="1">
      <alignment horizontal="center" vertical="center" wrapText="1"/>
    </xf>
    <xf numFmtId="0" fontId="32" fillId="2" borderId="43" xfId="0" applyFont="1" applyFill="1" applyBorder="1" applyAlignment="1" applyProtection="1">
      <alignment vertical="center" wrapText="1"/>
    </xf>
    <xf numFmtId="0" fontId="32" fillId="2" borderId="52" xfId="0" applyFont="1" applyFill="1" applyBorder="1" applyAlignment="1" applyProtection="1">
      <alignment vertical="center" wrapText="1"/>
    </xf>
    <xf numFmtId="0" fontId="32" fillId="2" borderId="35" xfId="0" applyFont="1" applyFill="1" applyBorder="1" applyAlignment="1" applyProtection="1">
      <alignment vertical="center" wrapText="1"/>
    </xf>
    <xf numFmtId="38" fontId="12" fillId="0" borderId="1" xfId="2" applyNumberFormat="1" applyFont="1" applyBorder="1" applyAlignment="1" applyProtection="1">
      <alignment vertical="center" wrapText="1"/>
      <protection locked="0"/>
    </xf>
    <xf numFmtId="0" fontId="79" fillId="6" borderId="13" xfId="2" applyFont="1" applyFill="1" applyBorder="1" applyAlignment="1" applyProtection="1">
      <alignment vertical="center" wrapText="1"/>
    </xf>
    <xf numFmtId="0" fontId="21" fillId="0" borderId="0" xfId="2" applyFont="1" applyAlignment="1" applyProtection="1">
      <alignment horizontal="center" vertical="center"/>
    </xf>
    <xf numFmtId="38" fontId="12" fillId="0" borderId="5" xfId="2" applyNumberFormat="1" applyFont="1" applyBorder="1" applyAlignment="1" applyProtection="1">
      <alignment vertical="center" wrapText="1"/>
      <protection locked="0"/>
    </xf>
    <xf numFmtId="38" fontId="12" fillId="0" borderId="6" xfId="2" applyNumberFormat="1" applyFont="1" applyBorder="1" applyAlignment="1" applyProtection="1">
      <alignment vertical="center" wrapText="1"/>
      <protection locked="0"/>
    </xf>
    <xf numFmtId="38" fontId="12" fillId="0" borderId="2" xfId="2" applyNumberFormat="1" applyFont="1" applyBorder="1" applyAlignment="1" applyProtection="1">
      <alignment vertical="center" wrapText="1"/>
      <protection locked="0"/>
    </xf>
    <xf numFmtId="0" fontId="20" fillId="0" borderId="0" xfId="2" applyFont="1" applyAlignment="1" applyProtection="1">
      <alignment horizontal="left" vertical="center" wrapText="1"/>
    </xf>
    <xf numFmtId="38" fontId="10" fillId="0" borderId="19" xfId="1" applyFont="1" applyFill="1" applyBorder="1" applyAlignment="1" applyProtection="1">
      <alignment vertical="center" wrapText="1"/>
    </xf>
    <xf numFmtId="0" fontId="20" fillId="2" borderId="39" xfId="2" applyFont="1" applyFill="1" applyBorder="1" applyAlignment="1" applyProtection="1">
      <alignment horizontal="center" vertical="center"/>
    </xf>
    <xf numFmtId="0" fontId="20" fillId="2" borderId="40" xfId="2" applyFont="1" applyFill="1" applyBorder="1" applyAlignment="1" applyProtection="1">
      <alignment horizontal="center" vertical="center"/>
    </xf>
    <xf numFmtId="0" fontId="20" fillId="2" borderId="41" xfId="2" applyFont="1" applyFill="1" applyBorder="1" applyAlignment="1" applyProtection="1">
      <alignment horizontal="center" vertical="center"/>
    </xf>
    <xf numFmtId="38" fontId="12" fillId="0" borderId="11" xfId="2" applyNumberFormat="1" applyFont="1" applyBorder="1" applyAlignment="1" applyProtection="1">
      <alignment vertical="center" wrapText="1"/>
      <protection locked="0"/>
    </xf>
    <xf numFmtId="38" fontId="12" fillId="0" borderId="19" xfId="2" applyNumberFormat="1" applyFont="1" applyBorder="1" applyAlignment="1" applyProtection="1">
      <alignment vertical="center" wrapText="1"/>
      <protection locked="0"/>
    </xf>
    <xf numFmtId="38" fontId="12" fillId="0" borderId="12" xfId="2" applyNumberFormat="1" applyFont="1" applyBorder="1" applyAlignment="1" applyProtection="1">
      <alignment vertical="center" wrapText="1"/>
      <protection locked="0"/>
    </xf>
    <xf numFmtId="0" fontId="22" fillId="0" borderId="0" xfId="2" applyFont="1" applyAlignment="1" applyProtection="1">
      <alignment horizontal="center" vertical="center"/>
    </xf>
    <xf numFmtId="38" fontId="12" fillId="0" borderId="4" xfId="2" applyNumberFormat="1" applyFont="1" applyBorder="1" applyAlignment="1" applyProtection="1">
      <alignment vertical="center" wrapText="1"/>
      <protection locked="0"/>
    </xf>
    <xf numFmtId="0" fontId="79" fillId="6" borderId="13" xfId="2" applyFont="1" applyFill="1" applyBorder="1" applyAlignment="1" applyProtection="1">
      <alignment horizontal="left" vertical="center" wrapText="1"/>
    </xf>
    <xf numFmtId="0" fontId="16" fillId="0" borderId="0" xfId="2" applyFont="1" applyAlignment="1" applyProtection="1">
      <alignment vertical="center" wrapText="1"/>
    </xf>
    <xf numFmtId="0" fontId="28" fillId="2" borderId="20" xfId="2" applyFont="1" applyFill="1" applyBorder="1" applyAlignment="1" applyProtection="1">
      <alignment horizontal="center" vertical="center" wrapText="1"/>
    </xf>
    <xf numFmtId="0" fontId="20" fillId="2" borderId="20" xfId="2" applyFont="1" applyFill="1" applyBorder="1" applyAlignment="1" applyProtection="1">
      <alignment horizontal="center" vertical="center" wrapText="1"/>
    </xf>
    <xf numFmtId="0" fontId="52" fillId="0" borderId="44" xfId="5" applyFont="1" applyBorder="1" applyAlignment="1" applyProtection="1">
      <alignment vertical="center" wrapText="1"/>
      <protection locked="0"/>
    </xf>
    <xf numFmtId="0" fontId="52" fillId="0" borderId="47" xfId="5" applyFont="1" applyBorder="1" applyAlignment="1" applyProtection="1">
      <alignment vertical="center" wrapText="1"/>
      <protection locked="0"/>
    </xf>
    <xf numFmtId="0" fontId="52" fillId="0" borderId="37" xfId="5" applyFont="1" applyBorder="1" applyAlignment="1" applyProtection="1">
      <alignment vertical="center" wrapText="1"/>
      <protection locked="0"/>
    </xf>
    <xf numFmtId="0" fontId="52" fillId="0" borderId="45" xfId="5" applyFont="1" applyBorder="1" applyAlignment="1" applyProtection="1">
      <alignment vertical="center" wrapText="1"/>
      <protection locked="0"/>
    </xf>
    <xf numFmtId="0" fontId="52" fillId="0" borderId="53" xfId="5" applyFont="1" applyBorder="1" applyAlignment="1" applyProtection="1">
      <alignment vertical="center" wrapText="1"/>
      <protection locked="0"/>
    </xf>
    <xf numFmtId="0" fontId="52" fillId="0" borderId="38" xfId="5" applyFont="1" applyBorder="1" applyAlignment="1" applyProtection="1">
      <alignment vertical="center" wrapText="1"/>
      <protection locked="0"/>
    </xf>
    <xf numFmtId="38" fontId="40" fillId="0" borderId="44" xfId="6" applyFont="1" applyFill="1" applyBorder="1" applyAlignment="1" applyProtection="1">
      <alignment horizontal="left" vertical="center" wrapText="1"/>
      <protection locked="0"/>
    </xf>
    <xf numFmtId="38" fontId="40" fillId="0" borderId="47" xfId="6" applyFont="1" applyFill="1" applyBorder="1" applyAlignment="1" applyProtection="1">
      <alignment horizontal="left" vertical="center" wrapText="1"/>
      <protection locked="0"/>
    </xf>
    <xf numFmtId="38" fontId="40" fillId="0" borderId="37" xfId="6" applyFont="1" applyFill="1" applyBorder="1" applyAlignment="1" applyProtection="1">
      <alignment horizontal="left" vertical="center" wrapText="1"/>
      <protection locked="0"/>
    </xf>
    <xf numFmtId="38" fontId="40" fillId="0" borderId="45" xfId="6" applyFont="1" applyFill="1" applyBorder="1" applyAlignment="1" applyProtection="1">
      <alignment horizontal="left" vertical="center" wrapText="1"/>
      <protection locked="0"/>
    </xf>
    <xf numFmtId="38" fontId="40" fillId="0" borderId="53" xfId="6" applyFont="1" applyFill="1" applyBorder="1" applyAlignment="1" applyProtection="1">
      <alignment horizontal="left" vertical="center" wrapText="1"/>
      <protection locked="0"/>
    </xf>
    <xf numFmtId="38" fontId="40" fillId="0" borderId="38" xfId="6" applyFont="1" applyFill="1" applyBorder="1" applyAlignment="1" applyProtection="1">
      <alignment horizontal="left" vertical="center" wrapText="1"/>
      <protection locked="0"/>
    </xf>
    <xf numFmtId="3" fontId="52" fillId="0" borderId="88" xfId="5" applyNumberFormat="1" applyFont="1" applyFill="1" applyBorder="1" applyProtection="1">
      <alignment vertical="center"/>
    </xf>
    <xf numFmtId="3" fontId="52" fillId="0" borderId="89" xfId="5" applyNumberFormat="1" applyFont="1" applyFill="1" applyBorder="1" applyProtection="1">
      <alignment vertical="center"/>
    </xf>
    <xf numFmtId="0" fontId="52" fillId="0" borderId="43" xfId="5" applyFont="1" applyBorder="1" applyAlignment="1" applyProtection="1">
      <alignment vertical="center" wrapText="1"/>
      <protection locked="0"/>
    </xf>
    <xf numFmtId="0" fontId="52" fillId="0" borderId="52" xfId="5" applyFont="1" applyBorder="1" applyAlignment="1" applyProtection="1">
      <alignment vertical="center" wrapText="1"/>
      <protection locked="0"/>
    </xf>
    <xf numFmtId="0" fontId="52" fillId="0" borderId="35" xfId="5" applyFont="1" applyBorder="1" applyAlignment="1" applyProtection="1">
      <alignment vertical="center" wrapText="1"/>
      <protection locked="0"/>
    </xf>
    <xf numFmtId="0" fontId="40" fillId="0" borderId="43" xfId="5" applyFont="1" applyBorder="1" applyAlignment="1" applyProtection="1">
      <alignment vertical="center" wrapText="1"/>
      <protection locked="0"/>
    </xf>
    <xf numFmtId="0" fontId="40" fillId="0" borderId="35" xfId="5" applyFont="1" applyBorder="1" applyAlignment="1" applyProtection="1">
      <alignment vertical="center" wrapText="1"/>
      <protection locked="0"/>
    </xf>
    <xf numFmtId="0" fontId="40" fillId="0" borderId="43" xfId="5" applyFont="1" applyBorder="1" applyAlignment="1" applyProtection="1">
      <alignment horizontal="left" vertical="center" wrapText="1"/>
      <protection locked="0"/>
    </xf>
    <xf numFmtId="0" fontId="40" fillId="0" borderId="52" xfId="5" applyFont="1" applyBorder="1" applyAlignment="1" applyProtection="1">
      <alignment horizontal="left" vertical="center" wrapText="1"/>
      <protection locked="0"/>
    </xf>
    <xf numFmtId="0" fontId="40" fillId="0" borderId="35" xfId="5" applyFont="1" applyBorder="1" applyAlignment="1" applyProtection="1">
      <alignment horizontal="left" vertical="center" wrapText="1"/>
      <protection locked="0"/>
    </xf>
    <xf numFmtId="0" fontId="52" fillId="6" borderId="3" xfId="5" applyFont="1" applyFill="1" applyBorder="1" applyProtection="1">
      <alignment vertical="center"/>
    </xf>
    <xf numFmtId="0" fontId="52" fillId="6" borderId="4" xfId="5" applyFont="1" applyFill="1" applyBorder="1" applyProtection="1">
      <alignment vertical="center"/>
    </xf>
    <xf numFmtId="0" fontId="40" fillId="2" borderId="129" xfId="5" applyFont="1" applyFill="1" applyBorder="1" applyAlignment="1" applyProtection="1">
      <alignment vertical="center" wrapText="1"/>
    </xf>
    <xf numFmtId="0" fontId="40" fillId="2" borderId="130" xfId="5" applyFont="1" applyFill="1" applyBorder="1" applyAlignment="1" applyProtection="1">
      <alignment vertical="center" wrapText="1"/>
    </xf>
    <xf numFmtId="0" fontId="40" fillId="2" borderId="76" xfId="5" applyFont="1" applyFill="1" applyBorder="1" applyAlignment="1" applyProtection="1">
      <alignment vertical="center" wrapText="1"/>
    </xf>
    <xf numFmtId="0" fontId="40" fillId="2" borderId="67" xfId="5" applyFont="1" applyFill="1" applyBorder="1" applyAlignment="1" applyProtection="1">
      <alignment vertical="center" wrapText="1"/>
    </xf>
    <xf numFmtId="0" fontId="40" fillId="2" borderId="80" xfId="5" applyFont="1" applyFill="1" applyBorder="1" applyAlignment="1" applyProtection="1">
      <alignment vertical="center" wrapText="1"/>
    </xf>
    <xf numFmtId="0" fontId="40" fillId="2" borderId="81" xfId="5" applyFont="1" applyFill="1" applyBorder="1" applyAlignment="1" applyProtection="1">
      <alignment vertical="center" wrapText="1"/>
    </xf>
    <xf numFmtId="0" fontId="40" fillId="2" borderId="3" xfId="0" applyFont="1" applyFill="1" applyBorder="1" applyAlignment="1">
      <alignment horizontal="center" vertical="center"/>
    </xf>
    <xf numFmtId="0" fontId="40" fillId="2" borderId="117" xfId="0" applyFont="1" applyFill="1" applyBorder="1" applyAlignment="1">
      <alignment horizontal="center" vertical="center"/>
    </xf>
    <xf numFmtId="0" fontId="40" fillId="0" borderId="44" xfId="5" applyFont="1" applyBorder="1" applyAlignment="1" applyProtection="1">
      <alignment horizontal="left" vertical="center" wrapText="1"/>
      <protection locked="0"/>
    </xf>
    <xf numFmtId="0" fontId="40" fillId="0" borderId="47" xfId="5" applyFont="1" applyBorder="1" applyAlignment="1" applyProtection="1">
      <alignment horizontal="left" vertical="center" wrapText="1"/>
      <protection locked="0"/>
    </xf>
    <xf numFmtId="0" fontId="40" fillId="0" borderId="37" xfId="5" applyFont="1" applyBorder="1" applyAlignment="1" applyProtection="1">
      <alignment horizontal="left" vertical="center" wrapText="1"/>
      <protection locked="0"/>
    </xf>
    <xf numFmtId="0" fontId="40" fillId="0" borderId="45" xfId="5" applyFont="1" applyBorder="1" applyAlignment="1" applyProtection="1">
      <alignment vertical="center" wrapText="1"/>
      <protection locked="0"/>
    </xf>
    <xf numFmtId="0" fontId="40" fillId="0" borderId="38" xfId="5" applyFont="1" applyBorder="1" applyAlignment="1" applyProtection="1">
      <alignment vertical="center" wrapText="1"/>
      <protection locked="0"/>
    </xf>
    <xf numFmtId="0" fontId="40" fillId="0" borderId="45" xfId="5" applyFont="1" applyBorder="1" applyAlignment="1" applyProtection="1">
      <alignment horizontal="left" vertical="center" wrapText="1"/>
      <protection locked="0"/>
    </xf>
    <xf numFmtId="0" fontId="40" fillId="0" borderId="53" xfId="5" applyFont="1" applyBorder="1" applyAlignment="1" applyProtection="1">
      <alignment horizontal="left" vertical="center" wrapText="1"/>
      <protection locked="0"/>
    </xf>
    <xf numFmtId="0" fontId="40" fillId="0" borderId="38" xfId="5" applyFont="1" applyBorder="1" applyAlignment="1" applyProtection="1">
      <alignment horizontal="left" vertical="center" wrapText="1"/>
      <protection locked="0"/>
    </xf>
    <xf numFmtId="0" fontId="52" fillId="6" borderId="3" xfId="5" applyFont="1" applyFill="1" applyBorder="1" applyAlignment="1" applyProtection="1">
      <alignment horizontal="left" vertical="top" wrapText="1"/>
    </xf>
    <xf numFmtId="0" fontId="52" fillId="6" borderId="13" xfId="5" applyFont="1" applyFill="1" applyBorder="1" applyAlignment="1" applyProtection="1">
      <alignment horizontal="left" vertical="top" wrapText="1"/>
    </xf>
    <xf numFmtId="0" fontId="40" fillId="0" borderId="44" xfId="5" applyFont="1" applyBorder="1" applyAlignment="1" applyProtection="1">
      <alignment vertical="center" wrapText="1"/>
      <protection locked="0"/>
    </xf>
    <xf numFmtId="0" fontId="40" fillId="0" borderId="37" xfId="5" applyFont="1" applyBorder="1" applyAlignment="1" applyProtection="1">
      <alignment vertical="center" wrapText="1"/>
      <protection locked="0"/>
    </xf>
    <xf numFmtId="0" fontId="55" fillId="0" borderId="0" xfId="5" applyFont="1" applyProtection="1">
      <alignment vertical="center"/>
    </xf>
    <xf numFmtId="0" fontId="55" fillId="0" borderId="19" xfId="5" applyFont="1" applyBorder="1" applyProtection="1">
      <alignment vertical="center"/>
    </xf>
    <xf numFmtId="3" fontId="52" fillId="0" borderId="90" xfId="5" applyNumberFormat="1" applyFont="1" applyFill="1" applyBorder="1" applyProtection="1">
      <alignment vertical="center"/>
    </xf>
    <xf numFmtId="3" fontId="52" fillId="0" borderId="91" xfId="5" applyNumberFormat="1" applyFont="1" applyFill="1" applyBorder="1" applyProtection="1">
      <alignment vertical="center"/>
    </xf>
    <xf numFmtId="0" fontId="52" fillId="2" borderId="3" xfId="5" applyFont="1" applyFill="1" applyBorder="1" applyAlignment="1" applyProtection="1">
      <alignment horizontal="center" vertical="center" wrapText="1"/>
    </xf>
    <xf numFmtId="0" fontId="52" fillId="2" borderId="4" xfId="5" applyFont="1" applyFill="1" applyBorder="1" applyAlignment="1" applyProtection="1">
      <alignment horizontal="center" vertical="center" wrapText="1"/>
    </xf>
    <xf numFmtId="0" fontId="52" fillId="2" borderId="7" xfId="5" applyFont="1" applyFill="1" applyBorder="1" applyAlignment="1" applyProtection="1">
      <alignment horizontal="center" vertical="center" wrapText="1"/>
    </xf>
    <xf numFmtId="0" fontId="52" fillId="2" borderId="8" xfId="5" applyFont="1" applyFill="1" applyBorder="1" applyAlignment="1" applyProtection="1">
      <alignment horizontal="center" vertical="center" wrapText="1"/>
    </xf>
    <xf numFmtId="0" fontId="52" fillId="2" borderId="11" xfId="5" applyFont="1" applyFill="1" applyBorder="1" applyAlignment="1" applyProtection="1">
      <alignment horizontal="center" vertical="center" wrapText="1"/>
    </xf>
    <xf numFmtId="0" fontId="52" fillId="2" borderId="12" xfId="5" applyFont="1" applyFill="1" applyBorder="1" applyAlignment="1" applyProtection="1">
      <alignment horizontal="center" vertical="center" wrapText="1"/>
    </xf>
    <xf numFmtId="0" fontId="52" fillId="2" borderId="14" xfId="5" applyFont="1" applyFill="1" applyBorder="1" applyAlignment="1" applyProtection="1">
      <alignment horizontal="center" vertical="center" wrapText="1"/>
    </xf>
    <xf numFmtId="0" fontId="52" fillId="2" borderId="0" xfId="5" applyFont="1" applyFill="1" applyBorder="1" applyAlignment="1" applyProtection="1">
      <alignment horizontal="center" vertical="center" wrapText="1"/>
    </xf>
    <xf numFmtId="0" fontId="52" fillId="2" borderId="10" xfId="5" applyFont="1" applyFill="1" applyBorder="1" applyAlignment="1" applyProtection="1">
      <alignment horizontal="center" vertical="center" wrapText="1"/>
    </xf>
    <xf numFmtId="0" fontId="52" fillId="2" borderId="19" xfId="5" applyFont="1" applyFill="1" applyBorder="1" applyAlignment="1" applyProtection="1">
      <alignment horizontal="center" vertical="center" wrapText="1"/>
    </xf>
    <xf numFmtId="0" fontId="52" fillId="2" borderId="1" xfId="5" applyFont="1" applyFill="1" applyBorder="1" applyAlignment="1" applyProtection="1">
      <alignment horizontal="center" vertical="center" wrapText="1"/>
    </xf>
    <xf numFmtId="14" fontId="40" fillId="0" borderId="1" xfId="0" applyNumberFormat="1" applyFont="1" applyBorder="1" applyAlignment="1" applyProtection="1">
      <alignment horizontal="center" vertical="center" wrapText="1"/>
      <protection locked="0"/>
    </xf>
    <xf numFmtId="0" fontId="40" fillId="0" borderId="1" xfId="5" applyFont="1" applyBorder="1" applyAlignment="1" applyProtection="1">
      <alignment horizontal="center" vertical="center" wrapText="1"/>
      <protection locked="0"/>
    </xf>
    <xf numFmtId="0" fontId="40" fillId="2" borderId="138" xfId="5" applyFont="1" applyFill="1" applyBorder="1" applyAlignment="1" applyProtection="1">
      <alignment horizontal="center" vertical="center" wrapText="1"/>
    </xf>
    <xf numFmtId="0" fontId="40" fillId="2" borderId="139" xfId="5" applyFont="1" applyFill="1" applyBorder="1" applyAlignment="1" applyProtection="1">
      <alignment horizontal="center" vertical="center" wrapText="1"/>
    </xf>
    <xf numFmtId="0" fontId="40" fillId="2" borderId="128" xfId="5" applyFont="1" applyFill="1" applyBorder="1" applyAlignment="1" applyProtection="1">
      <alignment horizontal="center" vertical="center"/>
    </xf>
    <xf numFmtId="0" fontId="40" fillId="2" borderId="134" xfId="5" applyFont="1" applyFill="1" applyBorder="1" applyAlignment="1" applyProtection="1">
      <alignment horizontal="center" vertical="center"/>
    </xf>
    <xf numFmtId="0" fontId="40" fillId="2" borderId="135" xfId="5" applyFont="1" applyFill="1" applyBorder="1" applyAlignment="1" applyProtection="1">
      <alignment horizontal="center" vertical="center"/>
    </xf>
    <xf numFmtId="0" fontId="40" fillId="2" borderId="65" xfId="5" applyFont="1" applyFill="1" applyBorder="1" applyAlignment="1" applyProtection="1">
      <alignment horizontal="center" vertical="center"/>
    </xf>
    <xf numFmtId="0" fontId="40" fillId="2" borderId="131" xfId="5" applyFont="1" applyFill="1" applyBorder="1" applyAlignment="1" applyProtection="1">
      <alignment horizontal="center" vertical="center"/>
    </xf>
    <xf numFmtId="0" fontId="40" fillId="2" borderId="64" xfId="5" applyFont="1" applyFill="1" applyBorder="1" applyAlignment="1" applyProtection="1">
      <alignment horizontal="center" vertical="center" wrapText="1"/>
    </xf>
    <xf numFmtId="0" fontId="40" fillId="2" borderId="66" xfId="5" applyFont="1" applyFill="1" applyBorder="1" applyAlignment="1" applyProtection="1">
      <alignment horizontal="center" vertical="center" wrapText="1"/>
    </xf>
    <xf numFmtId="0" fontId="40" fillId="2" borderId="132" xfId="5" applyFont="1" applyFill="1" applyBorder="1" applyAlignment="1" applyProtection="1">
      <alignment horizontal="center" vertical="center" wrapText="1"/>
    </xf>
    <xf numFmtId="0" fontId="40" fillId="2" borderId="133" xfId="5" applyFont="1" applyFill="1" applyBorder="1" applyAlignment="1" applyProtection="1">
      <alignment horizontal="center" vertical="center" wrapText="1"/>
    </xf>
    <xf numFmtId="0" fontId="40" fillId="2" borderId="3" xfId="5" applyFont="1" applyFill="1" applyBorder="1" applyAlignment="1" applyProtection="1">
      <alignment horizontal="center" vertical="center"/>
    </xf>
    <xf numFmtId="0" fontId="40" fillId="2" borderId="4" xfId="5" applyFont="1" applyFill="1" applyBorder="1" applyAlignment="1" applyProtection="1">
      <alignment horizontal="center" vertical="center"/>
    </xf>
    <xf numFmtId="0" fontId="40" fillId="2" borderId="3" xfId="5" applyFont="1" applyFill="1" applyBorder="1" applyAlignment="1" applyProtection="1">
      <alignment horizontal="center" vertical="center" wrapText="1"/>
    </xf>
    <xf numFmtId="0" fontId="40" fillId="2" borderId="4" xfId="5" applyFont="1" applyFill="1" applyBorder="1" applyAlignment="1" applyProtection="1">
      <alignment horizontal="center" vertical="center" wrapText="1"/>
    </xf>
    <xf numFmtId="0" fontId="40" fillId="2" borderId="87" xfId="5" applyFont="1" applyFill="1" applyBorder="1" applyAlignment="1" applyProtection="1">
      <alignment horizontal="center" vertical="center" wrapText="1"/>
    </xf>
    <xf numFmtId="0" fontId="40" fillId="14" borderId="87" xfId="5" applyFont="1" applyFill="1" applyBorder="1" applyAlignment="1" applyProtection="1">
      <alignment horizontal="center" vertical="center" wrapText="1"/>
    </xf>
    <xf numFmtId="0" fontId="40" fillId="14" borderId="4" xfId="5" applyFont="1" applyFill="1" applyBorder="1" applyAlignment="1" applyProtection="1">
      <alignment horizontal="center" vertical="center" wrapText="1"/>
    </xf>
    <xf numFmtId="0" fontId="40" fillId="2" borderId="13" xfId="0" applyFont="1" applyFill="1" applyBorder="1" applyAlignment="1">
      <alignment horizontal="center" vertical="center"/>
    </xf>
    <xf numFmtId="0" fontId="40" fillId="2" borderId="122" xfId="0" applyFont="1" applyFill="1" applyBorder="1" applyAlignment="1">
      <alignment horizontal="center" vertical="center"/>
    </xf>
    <xf numFmtId="0" fontId="40" fillId="2" borderId="124" xfId="0" applyFont="1" applyFill="1" applyBorder="1" applyAlignment="1">
      <alignment horizontal="center" vertical="center"/>
    </xf>
    <xf numFmtId="0" fontId="55" fillId="0" borderId="0" xfId="5" applyFont="1" applyAlignment="1" applyProtection="1">
      <alignment vertical="center" wrapText="1"/>
    </xf>
    <xf numFmtId="0" fontId="55" fillId="0" borderId="93" xfId="5" applyFont="1" applyBorder="1" applyAlignment="1" applyProtection="1">
      <alignment vertical="center" wrapText="1"/>
    </xf>
    <xf numFmtId="0" fontId="55" fillId="0" borderId="19" xfId="5" applyFont="1" applyBorder="1" applyAlignment="1" applyProtection="1">
      <alignment vertical="center" wrapText="1"/>
    </xf>
    <xf numFmtId="0" fontId="55" fillId="0" borderId="94" xfId="5" applyFont="1" applyBorder="1" applyAlignment="1" applyProtection="1">
      <alignment vertical="center" wrapText="1"/>
    </xf>
    <xf numFmtId="0" fontId="40" fillId="6" borderId="1" xfId="0" applyFont="1" applyFill="1" applyBorder="1" applyProtection="1">
      <alignment vertical="center"/>
    </xf>
    <xf numFmtId="0" fontId="52" fillId="6" borderId="1" xfId="0" applyFont="1" applyFill="1" applyBorder="1" applyAlignment="1" applyProtection="1">
      <alignment vertical="center" wrapText="1"/>
    </xf>
    <xf numFmtId="0" fontId="52" fillId="2" borderId="5" xfId="2" applyFont="1" applyFill="1" applyBorder="1" applyAlignment="1" applyProtection="1">
      <alignment horizontal="center" vertical="center"/>
    </xf>
    <xf numFmtId="0" fontId="52" fillId="2" borderId="6" xfId="2" applyFont="1" applyFill="1" applyBorder="1" applyAlignment="1" applyProtection="1">
      <alignment horizontal="center" vertical="center"/>
    </xf>
    <xf numFmtId="0" fontId="52" fillId="2" borderId="2" xfId="2" applyFont="1" applyFill="1" applyBorder="1" applyAlignment="1" applyProtection="1">
      <alignment horizontal="center" vertical="center"/>
    </xf>
    <xf numFmtId="0" fontId="118" fillId="3" borderId="0" xfId="2" applyFont="1" applyFill="1" applyAlignment="1" applyProtection="1">
      <alignment horizontal="center" vertical="center"/>
    </xf>
    <xf numFmtId="0" fontId="40" fillId="0" borderId="5" xfId="2" applyNumberFormat="1" applyFont="1" applyFill="1" applyBorder="1" applyAlignment="1" applyProtection="1">
      <alignment horizontal="center" vertical="center" wrapText="1"/>
    </xf>
    <xf numFmtId="0" fontId="40" fillId="0" borderId="6" xfId="2" applyNumberFormat="1" applyFont="1" applyFill="1" applyBorder="1" applyAlignment="1" applyProtection="1">
      <alignment horizontal="center" vertical="center" wrapText="1"/>
    </xf>
    <xf numFmtId="0" fontId="40" fillId="0" borderId="2" xfId="2" applyNumberFormat="1" applyFont="1" applyFill="1" applyBorder="1" applyAlignment="1" applyProtection="1">
      <alignment horizontal="center" vertical="center" wrapText="1"/>
    </xf>
    <xf numFmtId="0" fontId="52" fillId="2" borderId="7" xfId="2" applyFont="1" applyFill="1" applyBorder="1" applyAlignment="1" applyProtection="1">
      <alignment horizontal="center" vertical="center" wrapText="1"/>
    </xf>
    <xf numFmtId="0" fontId="52" fillId="2" borderId="8" xfId="2" applyFont="1" applyFill="1" applyBorder="1" applyAlignment="1" applyProtection="1">
      <alignment horizontal="center" vertical="center" wrapText="1"/>
    </xf>
    <xf numFmtId="0" fontId="50" fillId="3" borderId="0" xfId="2" applyFont="1" applyFill="1" applyAlignment="1" applyProtection="1">
      <alignment horizontal="left" vertical="center" wrapText="1"/>
    </xf>
    <xf numFmtId="0" fontId="53" fillId="0" borderId="46" xfId="2" applyFont="1" applyBorder="1" applyAlignment="1" applyProtection="1">
      <alignment horizontal="center" vertical="center" wrapText="1" shrinkToFit="1"/>
      <protection locked="0"/>
    </xf>
    <xf numFmtId="0" fontId="53" fillId="0" borderId="50" xfId="2" applyFont="1" applyBorder="1" applyAlignment="1" applyProtection="1">
      <alignment horizontal="center" vertical="center" wrapText="1" shrinkToFit="1"/>
      <protection locked="0"/>
    </xf>
    <xf numFmtId="0" fontId="54" fillId="0" borderId="19" xfId="2" applyFont="1" applyBorder="1" applyAlignment="1" applyProtection="1">
      <alignment horizontal="center" vertical="center" wrapText="1"/>
    </xf>
    <xf numFmtId="0" fontId="101" fillId="3" borderId="0" xfId="2" applyFont="1" applyFill="1" applyAlignment="1" applyProtection="1">
      <alignment vertical="center" wrapText="1"/>
    </xf>
    <xf numFmtId="0" fontId="52" fillId="2" borderId="5" xfId="2" applyFont="1" applyFill="1" applyBorder="1" applyAlignment="1" applyProtection="1">
      <alignment horizontal="center" vertical="center" wrapText="1"/>
    </xf>
    <xf numFmtId="0" fontId="52" fillId="2" borderId="6" xfId="2" applyFont="1" applyFill="1" applyBorder="1" applyAlignment="1" applyProtection="1">
      <alignment horizontal="center" vertical="center" wrapText="1"/>
    </xf>
    <xf numFmtId="0" fontId="52" fillId="2" borderId="2" xfId="2" applyFont="1" applyFill="1" applyBorder="1" applyAlignment="1" applyProtection="1">
      <alignment horizontal="center" vertical="center" wrapText="1"/>
    </xf>
    <xf numFmtId="0" fontId="46" fillId="3" borderId="5" xfId="2" applyFont="1" applyFill="1" applyBorder="1" applyAlignment="1" applyProtection="1">
      <alignment horizontal="left" vertical="center" wrapText="1"/>
      <protection locked="0"/>
    </xf>
    <xf numFmtId="0" fontId="46" fillId="3" borderId="6" xfId="2" applyFont="1" applyFill="1" applyBorder="1" applyAlignment="1" applyProtection="1">
      <alignment horizontal="left" vertical="center" wrapText="1"/>
      <protection locked="0"/>
    </xf>
    <xf numFmtId="0" fontId="46" fillId="3" borderId="2" xfId="2" applyFont="1" applyFill="1" applyBorder="1" applyAlignment="1" applyProtection="1">
      <alignment horizontal="left" vertical="center" wrapText="1"/>
      <protection locked="0"/>
    </xf>
    <xf numFmtId="0" fontId="40" fillId="2" borderId="78" xfId="5" applyFont="1" applyFill="1" applyBorder="1" applyAlignment="1" applyProtection="1">
      <alignment horizontal="center" vertical="center" wrapText="1"/>
    </xf>
    <xf numFmtId="0" fontId="40" fillId="2" borderId="83" xfId="5" applyFont="1" applyFill="1" applyBorder="1" applyAlignment="1" applyProtection="1">
      <alignment horizontal="center" vertical="center" wrapText="1"/>
    </xf>
    <xf numFmtId="38" fontId="40" fillId="0" borderId="85" xfId="5" applyNumberFormat="1" applyFont="1" applyFill="1" applyBorder="1" applyAlignment="1" applyProtection="1">
      <alignment vertical="center" wrapText="1"/>
    </xf>
    <xf numFmtId="38" fontId="40" fillId="0" borderId="86" xfId="5" applyNumberFormat="1" applyFont="1" applyFill="1" applyBorder="1" applyAlignment="1" applyProtection="1">
      <alignment vertical="center" wrapText="1"/>
    </xf>
    <xf numFmtId="0" fontId="71" fillId="15" borderId="1" xfId="0" applyFont="1" applyFill="1" applyBorder="1" applyAlignment="1">
      <alignment horizontal="center" vertical="center"/>
    </xf>
    <xf numFmtId="0" fontId="71" fillId="15" borderId="115" xfId="0" applyFont="1" applyFill="1" applyBorder="1" applyAlignment="1">
      <alignment horizontal="center" vertical="center"/>
    </xf>
    <xf numFmtId="0" fontId="71" fillId="16" borderId="5" xfId="0" applyFont="1" applyFill="1" applyBorder="1" applyAlignment="1">
      <alignment horizontal="center" vertical="center"/>
    </xf>
    <xf numFmtId="0" fontId="71" fillId="16" borderId="6" xfId="0" applyFont="1" applyFill="1" applyBorder="1" applyAlignment="1">
      <alignment horizontal="center" vertical="center"/>
    </xf>
    <xf numFmtId="0" fontId="71" fillId="16" borderId="116" xfId="0" applyFont="1" applyFill="1" applyBorder="1" applyAlignment="1">
      <alignment horizontal="center" vertical="center"/>
    </xf>
    <xf numFmtId="0" fontId="56" fillId="0" borderId="9" xfId="0" applyFont="1" applyBorder="1" applyAlignment="1" applyProtection="1">
      <alignment vertical="center" wrapText="1"/>
    </xf>
    <xf numFmtId="0" fontId="56" fillId="0" borderId="0" xfId="0" applyFont="1" applyBorder="1" applyAlignment="1" applyProtection="1">
      <alignment vertical="center" wrapText="1"/>
    </xf>
    <xf numFmtId="0" fontId="120" fillId="0" borderId="9" xfId="0" applyFont="1" applyBorder="1" applyAlignment="1" applyProtection="1">
      <alignment vertical="center" wrapText="1"/>
    </xf>
    <xf numFmtId="0" fontId="120" fillId="0" borderId="0" xfId="0" applyFont="1" applyBorder="1" applyAlignment="1" applyProtection="1">
      <alignment vertical="center" wrapText="1"/>
    </xf>
    <xf numFmtId="38" fontId="40" fillId="0" borderId="3" xfId="1" applyFont="1" applyFill="1" applyBorder="1" applyAlignment="1" applyProtection="1">
      <alignment horizontal="right" vertical="center" wrapText="1"/>
      <protection locked="0"/>
    </xf>
    <xf numFmtId="38" fontId="40" fillId="0" borderId="4" xfId="1" applyFont="1" applyFill="1" applyBorder="1" applyAlignment="1" applyProtection="1">
      <alignment horizontal="right" vertical="center" wrapText="1"/>
      <protection locked="0"/>
    </xf>
    <xf numFmtId="38" fontId="40" fillId="0" borderId="1" xfId="1" applyFont="1" applyFill="1" applyBorder="1" applyAlignment="1" applyProtection="1">
      <alignment horizontal="right" vertical="center" wrapText="1"/>
      <protection locked="0"/>
    </xf>
    <xf numFmtId="38" fontId="40" fillId="0" borderId="1" xfId="1" applyFont="1" applyFill="1" applyBorder="1" applyAlignment="1" applyProtection="1">
      <alignment vertical="center" wrapText="1"/>
    </xf>
    <xf numFmtId="0" fontId="40" fillId="6" borderId="3" xfId="0" applyFont="1" applyFill="1" applyBorder="1" applyAlignment="1" applyProtection="1">
      <alignment vertical="center" wrapText="1"/>
    </xf>
    <xf numFmtId="0" fontId="40" fillId="6" borderId="13" xfId="0" applyFont="1" applyFill="1" applyBorder="1" applyAlignment="1" applyProtection="1">
      <alignment vertical="center" wrapText="1"/>
    </xf>
    <xf numFmtId="0" fontId="40" fillId="6" borderId="4" xfId="0" applyFont="1" applyFill="1" applyBorder="1" applyAlignment="1" applyProtection="1">
      <alignment vertical="center" wrapText="1"/>
    </xf>
    <xf numFmtId="0" fontId="40" fillId="2" borderId="1" xfId="0" applyFont="1" applyFill="1" applyBorder="1" applyAlignment="1" applyProtection="1">
      <alignment horizontal="center" vertical="center" wrapText="1"/>
    </xf>
    <xf numFmtId="38" fontId="40" fillId="0" borderId="1" xfId="0" applyNumberFormat="1" applyFont="1" applyBorder="1" applyAlignment="1" applyProtection="1">
      <alignment vertical="center" wrapText="1"/>
    </xf>
    <xf numFmtId="0" fontId="71" fillId="15" borderId="1" xfId="0" applyFont="1" applyFill="1" applyBorder="1" applyAlignment="1" applyProtection="1">
      <alignment horizontal="center" vertical="center"/>
    </xf>
    <xf numFmtId="0" fontId="71" fillId="15" borderId="5" xfId="0" applyFont="1" applyFill="1" applyBorder="1" applyAlignment="1" applyProtection="1">
      <alignment horizontal="center" vertical="center"/>
    </xf>
    <xf numFmtId="0" fontId="71" fillId="15" borderId="6" xfId="0" applyFont="1" applyFill="1" applyBorder="1" applyAlignment="1" applyProtection="1">
      <alignment horizontal="center" vertical="center"/>
    </xf>
    <xf numFmtId="0" fontId="71" fillId="15" borderId="2" xfId="0" applyFont="1" applyFill="1" applyBorder="1" applyAlignment="1" applyProtection="1">
      <alignment horizontal="center" vertical="center"/>
    </xf>
    <xf numFmtId="38" fontId="40" fillId="0" borderId="3" xfId="1" applyFont="1" applyFill="1" applyBorder="1" applyAlignment="1" applyProtection="1">
      <alignment vertical="center" wrapText="1"/>
    </xf>
    <xf numFmtId="38" fontId="40" fillId="0" borderId="4" xfId="1" applyFont="1" applyFill="1" applyBorder="1" applyAlignment="1" applyProtection="1">
      <alignment vertical="center" wrapText="1"/>
    </xf>
    <xf numFmtId="0" fontId="40" fillId="2" borderId="1" xfId="5" applyFont="1" applyFill="1" applyBorder="1" applyAlignment="1" applyProtection="1">
      <alignment horizontal="center" vertical="center" wrapText="1"/>
    </xf>
    <xf numFmtId="38" fontId="40" fillId="0" borderId="43" xfId="6" applyFont="1" applyFill="1" applyBorder="1" applyAlignment="1" applyProtection="1">
      <alignment horizontal="left" vertical="center" wrapText="1"/>
      <protection locked="0"/>
    </xf>
    <xf numFmtId="38" fontId="40" fillId="0" borderId="52" xfId="6" applyFont="1" applyFill="1" applyBorder="1" applyAlignment="1" applyProtection="1">
      <alignment horizontal="left" vertical="center" wrapText="1"/>
      <protection locked="0"/>
    </xf>
    <xf numFmtId="38" fontId="40" fillId="0" borderId="35" xfId="6" applyFont="1" applyFill="1" applyBorder="1" applyAlignment="1" applyProtection="1">
      <alignment horizontal="left" vertical="center" wrapText="1"/>
      <protection locked="0"/>
    </xf>
    <xf numFmtId="0" fontId="52" fillId="6" borderId="3" xfId="2" applyFont="1" applyFill="1" applyBorder="1" applyAlignment="1" applyProtection="1">
      <alignment horizontal="left" vertical="top" wrapText="1"/>
    </xf>
    <xf numFmtId="0" fontId="52" fillId="6" borderId="13" xfId="2" applyFont="1" applyFill="1" applyBorder="1" applyAlignment="1" applyProtection="1">
      <alignment horizontal="left" vertical="top" wrapText="1"/>
    </xf>
    <xf numFmtId="0" fontId="52" fillId="6" borderId="4" xfId="2" applyFont="1" applyFill="1" applyBorder="1" applyAlignment="1" applyProtection="1">
      <alignment horizontal="left" vertical="top" wrapText="1"/>
    </xf>
    <xf numFmtId="0" fontId="21" fillId="3" borderId="19" xfId="2" applyFont="1" applyFill="1" applyBorder="1" applyAlignment="1">
      <alignment horizontal="left" vertical="center"/>
    </xf>
    <xf numFmtId="0" fontId="20" fillId="6" borderId="9" xfId="2" applyFont="1" applyFill="1" applyBorder="1">
      <alignment vertical="center"/>
    </xf>
    <xf numFmtId="0" fontId="20" fillId="6" borderId="0" xfId="2" applyFont="1" applyFill="1">
      <alignment vertical="center"/>
    </xf>
    <xf numFmtId="0" fontId="20" fillId="6" borderId="10" xfId="2" applyFont="1" applyFill="1" applyBorder="1">
      <alignment vertical="center"/>
    </xf>
    <xf numFmtId="0" fontId="20" fillId="0" borderId="0" xfId="2" applyFont="1">
      <alignment vertical="center"/>
    </xf>
    <xf numFmtId="0" fontId="39" fillId="4" borderId="9" xfId="0" applyFont="1" applyFill="1" applyBorder="1">
      <alignment vertical="center"/>
    </xf>
    <xf numFmtId="0" fontId="39" fillId="4" borderId="0" xfId="0" applyFont="1" applyFill="1">
      <alignment vertical="center"/>
    </xf>
    <xf numFmtId="0" fontId="19" fillId="3" borderId="0" xfId="2" applyFont="1" applyFill="1" applyAlignment="1">
      <alignment horizontal="right" vertical="center"/>
    </xf>
    <xf numFmtId="0" fontId="19" fillId="0" borderId="19" xfId="2" applyFont="1" applyBorder="1" applyAlignment="1">
      <alignment vertical="center" shrinkToFit="1"/>
    </xf>
    <xf numFmtId="0" fontId="20" fillId="6" borderId="9" xfId="2" applyFont="1" applyFill="1" applyBorder="1" applyAlignment="1">
      <alignment vertical="center" wrapText="1"/>
    </xf>
    <xf numFmtId="0" fontId="20" fillId="6" borderId="0" xfId="2" applyFont="1" applyFill="1" applyAlignment="1">
      <alignment vertical="center" wrapText="1"/>
    </xf>
    <xf numFmtId="0" fontId="20" fillId="6" borderId="10" xfId="2" applyFont="1" applyFill="1" applyBorder="1" applyAlignment="1">
      <alignment vertical="center" wrapText="1"/>
    </xf>
    <xf numFmtId="0" fontId="20" fillId="6" borderId="11" xfId="2" applyFont="1" applyFill="1" applyBorder="1">
      <alignment vertical="center"/>
    </xf>
    <xf numFmtId="0" fontId="20" fillId="6" borderId="19" xfId="2" applyFont="1" applyFill="1" applyBorder="1">
      <alignment vertical="center"/>
    </xf>
    <xf numFmtId="0" fontId="20" fillId="6" borderId="12" xfId="2" applyFont="1" applyFill="1" applyBorder="1">
      <alignment vertical="center"/>
    </xf>
    <xf numFmtId="0" fontId="107" fillId="0" borderId="1" xfId="2" applyFont="1" applyFill="1" applyBorder="1" applyAlignment="1" applyProtection="1">
      <alignment horizontal="center" vertical="center" wrapText="1"/>
      <protection locked="0"/>
    </xf>
    <xf numFmtId="0" fontId="107" fillId="0" borderId="1" xfId="2" applyFont="1" applyFill="1" applyBorder="1" applyAlignment="1" applyProtection="1">
      <alignment horizontal="left" vertical="center" wrapText="1"/>
      <protection locked="0"/>
    </xf>
    <xf numFmtId="177" fontId="107" fillId="0" borderId="1" xfId="2" applyNumberFormat="1" applyFont="1" applyFill="1" applyBorder="1" applyAlignment="1" applyProtection="1">
      <alignment horizontal="left" vertical="center" wrapText="1"/>
      <protection locked="0"/>
    </xf>
    <xf numFmtId="0" fontId="64" fillId="0" borderId="1" xfId="2" applyFont="1" applyBorder="1" applyAlignment="1" applyProtection="1">
      <alignment horizontal="center" vertical="center" wrapText="1"/>
    </xf>
    <xf numFmtId="0" fontId="52" fillId="0" borderId="6" xfId="2" applyFont="1" applyBorder="1" applyProtection="1">
      <alignment vertical="center"/>
    </xf>
    <xf numFmtId="0" fontId="56" fillId="0" borderId="19" xfId="2" applyFont="1" applyBorder="1" applyAlignment="1" applyProtection="1">
      <alignment horizontal="left" vertical="center" wrapText="1"/>
    </xf>
    <xf numFmtId="0" fontId="65" fillId="2" borderId="1" xfId="2" applyFont="1" applyFill="1" applyBorder="1" applyAlignment="1" applyProtection="1">
      <alignment horizontal="center" vertical="center" wrapText="1"/>
    </xf>
    <xf numFmtId="0" fontId="71" fillId="4" borderId="5" xfId="0" applyFont="1" applyFill="1" applyBorder="1" applyProtection="1">
      <alignment vertical="center"/>
    </xf>
    <xf numFmtId="0" fontId="71" fillId="4" borderId="6" xfId="0" applyFont="1" applyFill="1" applyBorder="1" applyProtection="1">
      <alignment vertical="center"/>
    </xf>
    <xf numFmtId="0" fontId="71" fillId="4" borderId="2" xfId="0" applyFont="1" applyFill="1" applyBorder="1" applyProtection="1">
      <alignment vertical="center"/>
    </xf>
    <xf numFmtId="0" fontId="65" fillId="2" borderId="5" xfId="2" applyFont="1" applyFill="1" applyBorder="1" applyAlignment="1" applyProtection="1">
      <alignment horizontal="center" vertical="center"/>
    </xf>
    <xf numFmtId="0" fontId="65" fillId="2" borderId="6" xfId="2" applyFont="1" applyFill="1" applyBorder="1" applyAlignment="1" applyProtection="1">
      <alignment horizontal="center" vertical="center"/>
    </xf>
    <xf numFmtId="0" fontId="65" fillId="2" borderId="2" xfId="2" applyFont="1" applyFill="1" applyBorder="1" applyAlignment="1" applyProtection="1">
      <alignment horizontal="center" vertical="center"/>
    </xf>
    <xf numFmtId="0" fontId="52" fillId="6" borderId="11" xfId="2" applyFont="1" applyFill="1" applyBorder="1" applyProtection="1">
      <alignment vertical="center"/>
    </xf>
    <xf numFmtId="0" fontId="52" fillId="6" borderId="19" xfId="2" applyFont="1" applyFill="1" applyBorder="1" applyProtection="1">
      <alignment vertical="center"/>
    </xf>
    <xf numFmtId="0" fontId="52" fillId="6" borderId="12" xfId="2" applyFont="1" applyFill="1" applyBorder="1" applyProtection="1">
      <alignment vertical="center"/>
    </xf>
    <xf numFmtId="0" fontId="85" fillId="0" borderId="6" xfId="7" applyFont="1" applyBorder="1" applyAlignment="1" applyProtection="1">
      <alignment horizontal="center" vertical="center"/>
    </xf>
    <xf numFmtId="0" fontId="52" fillId="6" borderId="9" xfId="2" applyFont="1" applyFill="1" applyBorder="1" applyProtection="1">
      <alignment vertical="center"/>
    </xf>
    <xf numFmtId="0" fontId="52" fillId="6" borderId="0" xfId="2" applyFont="1" applyFill="1" applyProtection="1">
      <alignment vertical="center"/>
    </xf>
    <xf numFmtId="0" fontId="52" fillId="6" borderId="10" xfId="2" applyFont="1" applyFill="1" applyBorder="1" applyProtection="1">
      <alignment vertical="center"/>
    </xf>
    <xf numFmtId="0" fontId="107" fillId="2" borderId="1" xfId="2" applyFont="1" applyFill="1" applyBorder="1" applyAlignment="1" applyProtection="1">
      <alignment horizontal="center" vertical="center" wrapText="1"/>
    </xf>
    <xf numFmtId="0" fontId="64" fillId="2" borderId="1" xfId="2" applyFont="1" applyFill="1" applyBorder="1" applyAlignment="1" applyProtection="1">
      <alignment horizontal="center" vertical="center"/>
    </xf>
    <xf numFmtId="0" fontId="65" fillId="2" borderId="1" xfId="2" applyFont="1" applyFill="1" applyBorder="1" applyAlignment="1" applyProtection="1">
      <alignment horizontal="center" vertical="center"/>
    </xf>
    <xf numFmtId="0" fontId="56" fillId="0" borderId="0" xfId="2" applyFont="1" applyBorder="1" applyAlignment="1" applyProtection="1">
      <alignment horizontal="left" vertical="center" wrapText="1"/>
    </xf>
    <xf numFmtId="0" fontId="107" fillId="0" borderId="5" xfId="2" applyNumberFormat="1" applyFont="1" applyFill="1" applyBorder="1" applyAlignment="1" applyProtection="1">
      <alignment horizontal="left" vertical="center" wrapText="1"/>
    </xf>
    <xf numFmtId="0" fontId="107" fillId="0" borderId="6" xfId="2" applyNumberFormat="1" applyFont="1" applyFill="1" applyBorder="1" applyAlignment="1" applyProtection="1">
      <alignment horizontal="left" vertical="center" wrapText="1"/>
    </xf>
    <xf numFmtId="0" fontId="107" fillId="0" borderId="2" xfId="2" applyNumberFormat="1" applyFont="1" applyFill="1" applyBorder="1" applyAlignment="1" applyProtection="1">
      <alignment horizontal="left" vertical="center" wrapText="1"/>
    </xf>
    <xf numFmtId="0" fontId="28" fillId="6" borderId="9" xfId="2" applyFont="1" applyFill="1" applyBorder="1" applyAlignment="1" applyProtection="1">
      <alignment vertical="center" wrapText="1"/>
    </xf>
    <xf numFmtId="0" fontId="28" fillId="6" borderId="0" xfId="2" applyFont="1" applyFill="1" applyBorder="1" applyAlignment="1" applyProtection="1">
      <alignment vertical="center" wrapText="1"/>
    </xf>
    <xf numFmtId="0" fontId="28" fillId="6" borderId="10" xfId="2" applyFont="1" applyFill="1" applyBorder="1" applyAlignment="1" applyProtection="1">
      <alignment vertical="center" wrapText="1"/>
    </xf>
    <xf numFmtId="0" fontId="28" fillId="2" borderId="1" xfId="2" applyFont="1" applyFill="1" applyBorder="1" applyAlignment="1" applyProtection="1">
      <alignment horizontal="left" vertical="center" wrapText="1"/>
    </xf>
    <xf numFmtId="0" fontId="28" fillId="2" borderId="1" xfId="2" applyFont="1" applyFill="1" applyBorder="1" applyAlignment="1" applyProtection="1">
      <alignment horizontal="left" vertical="center"/>
    </xf>
    <xf numFmtId="0" fontId="28" fillId="2" borderId="3" xfId="2" applyFont="1" applyFill="1" applyBorder="1" applyAlignment="1" applyProtection="1">
      <alignment horizontal="center" vertical="center" wrapText="1"/>
    </xf>
    <xf numFmtId="0" fontId="28" fillId="2" borderId="4" xfId="2" applyFont="1" applyFill="1" applyBorder="1" applyAlignment="1" applyProtection="1">
      <alignment horizontal="center" vertical="center" wrapText="1"/>
    </xf>
    <xf numFmtId="0" fontId="28" fillId="6" borderId="7" xfId="2" applyFont="1" applyFill="1" applyBorder="1" applyProtection="1">
      <alignment vertical="center"/>
    </xf>
    <xf numFmtId="0" fontId="28" fillId="6" borderId="14" xfId="2" applyFont="1" applyFill="1" applyBorder="1" applyProtection="1">
      <alignment vertical="center"/>
    </xf>
    <xf numFmtId="0" fontId="28" fillId="6" borderId="8" xfId="2" applyFont="1" applyFill="1" applyBorder="1" applyProtection="1">
      <alignment vertical="center"/>
    </xf>
    <xf numFmtId="0" fontId="28" fillId="6" borderId="9" xfId="2" applyFont="1" applyFill="1" applyBorder="1" applyProtection="1">
      <alignment vertical="center"/>
    </xf>
    <xf numFmtId="0" fontId="28" fillId="6" borderId="0" xfId="2" applyFont="1" applyFill="1" applyBorder="1" applyProtection="1">
      <alignment vertical="center"/>
    </xf>
    <xf numFmtId="0" fontId="28" fillId="6" borderId="10" xfId="2" applyFont="1" applyFill="1" applyBorder="1" applyProtection="1">
      <alignment vertical="center"/>
    </xf>
    <xf numFmtId="0" fontId="28" fillId="2" borderId="3" xfId="2" applyFont="1" applyFill="1" applyBorder="1" applyAlignment="1" applyProtection="1">
      <alignment horizontal="center" vertical="center"/>
    </xf>
    <xf numFmtId="0" fontId="28" fillId="2" borderId="4" xfId="2" applyFont="1" applyFill="1" applyBorder="1" applyAlignment="1" applyProtection="1">
      <alignment horizontal="center" vertical="center"/>
    </xf>
    <xf numFmtId="0" fontId="28" fillId="2" borderId="5" xfId="2" applyFont="1" applyFill="1" applyBorder="1" applyAlignment="1" applyProtection="1">
      <alignment horizontal="center" vertical="center"/>
    </xf>
    <xf numFmtId="0" fontId="28" fillId="2" borderId="2" xfId="2" applyFont="1" applyFill="1" applyBorder="1" applyAlignment="1" applyProtection="1">
      <alignment horizontal="center" vertical="center"/>
    </xf>
    <xf numFmtId="9" fontId="28" fillId="2" borderId="3" xfId="8" applyFont="1" applyFill="1" applyBorder="1" applyAlignment="1" applyProtection="1">
      <alignment horizontal="center" vertical="center"/>
    </xf>
    <xf numFmtId="9" fontId="28" fillId="2" borderId="4" xfId="8" applyFont="1" applyFill="1" applyBorder="1" applyAlignment="1" applyProtection="1">
      <alignment horizontal="center" vertical="center"/>
    </xf>
    <xf numFmtId="0" fontId="28" fillId="2" borderId="1" xfId="2" applyFont="1" applyFill="1" applyBorder="1" applyAlignment="1">
      <alignment horizontal="center" vertical="center" wrapText="1"/>
    </xf>
    <xf numFmtId="49" fontId="46" fillId="0" borderId="1" xfId="2" applyNumberFormat="1" applyFont="1" applyBorder="1" applyAlignment="1">
      <alignment horizontal="left" vertical="center" wrapText="1"/>
    </xf>
    <xf numFmtId="0" fontId="46" fillId="0" borderId="1" xfId="2" applyFont="1" applyBorder="1" applyAlignment="1">
      <alignment horizontal="left" vertical="center" wrapText="1"/>
    </xf>
    <xf numFmtId="0" fontId="48" fillId="2" borderId="1" xfId="2" applyFont="1" applyFill="1" applyBorder="1" applyAlignment="1" applyProtection="1">
      <alignment horizontal="center" vertical="center" wrapText="1"/>
    </xf>
    <xf numFmtId="0" fontId="40" fillId="0" borderId="1" xfId="2" applyNumberFormat="1" applyFont="1" applyFill="1" applyBorder="1" applyAlignment="1" applyProtection="1">
      <alignment horizontal="left" vertical="center" wrapText="1"/>
    </xf>
    <xf numFmtId="0" fontId="99" fillId="4" borderId="5" xfId="0" applyFont="1" applyFill="1" applyBorder="1" applyAlignment="1" applyProtection="1">
      <alignment horizontal="left" vertical="center"/>
    </xf>
    <xf numFmtId="0" fontId="99" fillId="4" borderId="6" xfId="0" applyFont="1" applyFill="1" applyBorder="1" applyAlignment="1" applyProtection="1">
      <alignment horizontal="left" vertical="center"/>
    </xf>
    <xf numFmtId="0" fontId="99" fillId="4" borderId="2" xfId="0" applyFont="1" applyFill="1" applyBorder="1" applyAlignment="1" applyProtection="1">
      <alignment horizontal="left" vertical="center"/>
    </xf>
    <xf numFmtId="0" fontId="48" fillId="0" borderId="1" xfId="2" applyFont="1" applyFill="1" applyBorder="1" applyAlignment="1" applyProtection="1">
      <alignment horizontal="center" vertical="center" wrapText="1"/>
    </xf>
    <xf numFmtId="0" fontId="48" fillId="0" borderId="4" xfId="2" applyFont="1" applyFill="1" applyBorder="1" applyAlignment="1" applyProtection="1">
      <alignment horizontal="center" vertical="center" wrapText="1"/>
    </xf>
    <xf numFmtId="0" fontId="28" fillId="6" borderId="1" xfId="2" applyFont="1" applyFill="1" applyBorder="1" applyAlignment="1">
      <alignment horizontal="left" vertical="center" wrapText="1"/>
    </xf>
    <xf numFmtId="0" fontId="28" fillId="6" borderId="1" xfId="2" applyFont="1" applyFill="1" applyBorder="1" applyAlignment="1">
      <alignment horizontal="left" vertical="center"/>
    </xf>
    <xf numFmtId="0" fontId="73" fillId="4" borderId="1" xfId="0" applyFont="1" applyFill="1" applyBorder="1" applyProtection="1">
      <alignment vertical="center"/>
    </xf>
    <xf numFmtId="0" fontId="29" fillId="2" borderId="1" xfId="2" applyFont="1" applyFill="1" applyBorder="1" applyAlignment="1" applyProtection="1">
      <alignment horizontal="center" vertical="center"/>
    </xf>
    <xf numFmtId="0" fontId="32" fillId="0" borderId="5" xfId="2" applyNumberFormat="1" applyFont="1" applyFill="1" applyBorder="1" applyAlignment="1" applyProtection="1">
      <alignment horizontal="center" vertical="center" wrapText="1"/>
    </xf>
    <xf numFmtId="0" fontId="32" fillId="0" borderId="2" xfId="2" applyNumberFormat="1" applyFont="1" applyFill="1" applyBorder="1" applyAlignment="1" applyProtection="1">
      <alignment horizontal="center" vertical="center" wrapText="1"/>
    </xf>
    <xf numFmtId="0" fontId="38" fillId="0" borderId="0" xfId="5" applyFont="1" applyAlignment="1" applyProtection="1">
      <alignment horizontal="left" vertical="center" wrapText="1"/>
    </xf>
    <xf numFmtId="0" fontId="32" fillId="2" borderId="1" xfId="5" applyFont="1" applyFill="1" applyBorder="1" applyAlignment="1" applyProtection="1">
      <alignment horizontal="left" vertical="center" wrapText="1"/>
    </xf>
    <xf numFmtId="0" fontId="32" fillId="0" borderId="1" xfId="5" applyFont="1" applyBorder="1" applyAlignment="1" applyProtection="1">
      <alignment horizontal="center" vertical="center"/>
      <protection locked="0"/>
    </xf>
    <xf numFmtId="0" fontId="6" fillId="2" borderId="1" xfId="5" applyFont="1" applyFill="1" applyBorder="1" applyAlignment="1" applyProtection="1">
      <alignment horizontal="center" vertical="center" wrapText="1"/>
    </xf>
    <xf numFmtId="0" fontId="35" fillId="0" borderId="1" xfId="2" applyFont="1" applyFill="1" applyBorder="1" applyAlignment="1" applyProtection="1">
      <alignment horizontal="left" vertical="center" wrapText="1"/>
    </xf>
    <xf numFmtId="0" fontId="32" fillId="0" borderId="1" xfId="5" applyFont="1" applyBorder="1" applyAlignment="1" applyProtection="1">
      <alignment horizontal="center"/>
      <protection locked="0"/>
    </xf>
  </cellXfs>
  <cellStyles count="9">
    <cellStyle name="パーセント" xfId="8" builtinId="5"/>
    <cellStyle name="パーセント 2" xfId="4" xr:uid="{00000000-0005-0000-0000-000000000000}"/>
    <cellStyle name="ハイパーリンク" xfId="7" builtinId="8"/>
    <cellStyle name="桁区切り" xfId="1" builtinId="6"/>
    <cellStyle name="桁区切り 2" xfId="3" xr:uid="{00000000-0005-0000-0000-000003000000}"/>
    <cellStyle name="桁区切り 3" xfId="6" xr:uid="{00000000-0005-0000-0000-000004000000}"/>
    <cellStyle name="標準" xfId="0" builtinId="0"/>
    <cellStyle name="標準 2" xfId="2" xr:uid="{00000000-0005-0000-0000-000006000000}"/>
    <cellStyle name="標準 3" xfId="5" xr:uid="{00000000-0005-0000-0000-000007000000}"/>
  </cellStyles>
  <dxfs count="930">
    <dxf>
      <fill>
        <patternFill>
          <bgColor theme="8" tint="0.79998168889431442"/>
        </patternFill>
      </fill>
    </dxf>
    <dxf>
      <fill>
        <patternFill>
          <bgColor theme="8" tint="0.79998168889431442"/>
        </patternFill>
      </fill>
    </dxf>
    <dxf>
      <fill>
        <patternFill>
          <bgColor theme="8" tint="0.79998168889431442"/>
        </patternFill>
      </fill>
    </dxf>
    <dxf>
      <fill>
        <patternFill>
          <bgColor rgb="FFFFFFEB"/>
        </patternFill>
      </fill>
    </dxf>
    <dxf>
      <fill>
        <patternFill>
          <bgColor rgb="FFFFFFEB"/>
        </patternFill>
      </fill>
    </dxf>
    <dxf>
      <fill>
        <patternFill>
          <bgColor rgb="FFFFFFEB"/>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EB"/>
        </patternFill>
      </fill>
    </dxf>
    <dxf>
      <fill>
        <patternFill>
          <bgColor rgb="FFFFFFEB"/>
        </patternFill>
      </fill>
    </dxf>
    <dxf>
      <fill>
        <patternFill>
          <bgColor rgb="FFFFFFEB"/>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EB"/>
        </patternFill>
      </fill>
    </dxf>
    <dxf>
      <fill>
        <patternFill>
          <bgColor rgb="FFFFFFEB"/>
        </patternFill>
      </fill>
    </dxf>
    <dxf>
      <fill>
        <patternFill>
          <bgColor rgb="FFFFFFEB"/>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ont>
        <color theme="8" tint="0.79998168889431442"/>
      </font>
      <fill>
        <patternFill>
          <bgColor theme="8" tint="0.79998168889431442"/>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theme="8" tint="0.79998168889431442"/>
        </patternFill>
      </fill>
    </dxf>
    <dxf>
      <fill>
        <patternFill>
          <bgColor theme="8" tint="0.79998168889431442"/>
        </patternFill>
      </fill>
    </dxf>
    <dxf>
      <font>
        <color theme="8" tint="0.79998168889431442"/>
      </font>
    </dxf>
    <dxf>
      <font>
        <color theme="8" tint="0.79998168889431442"/>
      </font>
    </dxf>
    <dxf>
      <font>
        <color theme="8" tint="0.79998168889431442"/>
      </font>
      <fill>
        <patternFill>
          <bgColor theme="8" tint="0.79998168889431442"/>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ont>
        <color theme="0"/>
      </font>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ont>
        <color theme="8" tint="0.79998168889431442"/>
      </font>
      <fill>
        <patternFill>
          <bgColor theme="8" tint="0.79998168889431442"/>
        </patternFill>
      </fill>
    </dxf>
    <dxf>
      <fill>
        <patternFill>
          <bgColor rgb="FFFFFFEB"/>
        </patternFill>
      </fill>
    </dxf>
    <dxf>
      <fill>
        <patternFill>
          <bgColor rgb="FFFFFFEB"/>
        </patternFill>
      </fill>
    </dxf>
    <dxf>
      <fill>
        <patternFill>
          <bgColor rgb="FFFFFFEB"/>
        </patternFill>
      </fill>
    </dxf>
    <dxf>
      <fill>
        <patternFill>
          <bgColor rgb="FFFFFFEB"/>
        </patternFill>
      </fill>
    </dxf>
    <dxf>
      <font>
        <color theme="8" tint="0.79998168889431442"/>
      </font>
      <fill>
        <patternFill>
          <bgColor theme="8" tint="0.79998168889431442"/>
        </patternFill>
      </fill>
    </dxf>
    <dxf>
      <fill>
        <patternFill>
          <bgColor rgb="FFFF0000"/>
        </patternFill>
      </fill>
    </dxf>
    <dxf>
      <fill>
        <patternFill>
          <bgColor theme="8" tint="0.79998168889431442"/>
        </patternFill>
      </fill>
    </dxf>
    <dxf>
      <fill>
        <patternFill>
          <bgColor theme="8" tint="0.79998168889431442"/>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ont>
        <color theme="8" tint="0.79998168889431442"/>
      </font>
      <fill>
        <patternFill>
          <bgColor theme="8" tint="0.79998168889431442"/>
        </patternFill>
      </fill>
    </dxf>
    <dxf>
      <fill>
        <patternFill>
          <bgColor rgb="FFFFFFEB"/>
        </patternFill>
      </fill>
    </dxf>
    <dxf>
      <fill>
        <patternFill>
          <bgColor rgb="FFFFFFEB"/>
        </patternFill>
      </fill>
    </dxf>
    <dxf>
      <fill>
        <patternFill>
          <bgColor rgb="FFFFFFEB"/>
        </patternFill>
      </fill>
    </dxf>
    <dxf>
      <font>
        <color theme="8" tint="0.79998168889431442"/>
      </font>
      <fill>
        <patternFill>
          <bgColor theme="8" tint="0.79998168889431442"/>
        </patternFill>
      </fill>
    </dxf>
    <dxf>
      <font>
        <color theme="8" tint="0.79998168889431442"/>
      </font>
      <fill>
        <patternFill>
          <bgColor theme="8" tint="0.79998168889431442"/>
        </patternFill>
      </fill>
    </dxf>
    <dxf>
      <fill>
        <patternFill>
          <bgColor rgb="FFFFFFEB"/>
        </patternFill>
      </fill>
    </dxf>
    <dxf>
      <fill>
        <patternFill>
          <bgColor rgb="FFFFFFEB"/>
        </patternFill>
      </fill>
    </dxf>
    <dxf>
      <fill>
        <patternFill>
          <bgColor rgb="FFFFFFEB"/>
        </patternFill>
      </fill>
    </dxf>
    <dxf>
      <font>
        <color theme="8" tint="0.79998168889431442"/>
      </font>
      <fill>
        <patternFill>
          <bgColor theme="8" tint="0.79998168889431442"/>
        </patternFill>
      </fill>
    </dxf>
    <dxf>
      <font>
        <color theme="8" tint="0.79998168889431442"/>
      </font>
      <fill>
        <patternFill>
          <bgColor theme="8" tint="0.79998168889431442"/>
        </patternFill>
      </fill>
    </dxf>
    <dxf>
      <fill>
        <patternFill>
          <bgColor rgb="FFFFFFEB"/>
        </patternFill>
      </fill>
    </dxf>
    <dxf>
      <fill>
        <patternFill>
          <bgColor rgb="FFFFFFEB"/>
        </patternFill>
      </fill>
    </dxf>
    <dxf>
      <fill>
        <patternFill>
          <bgColor rgb="FFFFFFEB"/>
        </patternFill>
      </fill>
    </dxf>
    <dxf>
      <font>
        <color theme="8" tint="0.79998168889431442"/>
      </font>
      <fill>
        <patternFill>
          <bgColor theme="8" tint="0.79998168889431442"/>
        </patternFill>
      </fill>
    </dxf>
    <dxf>
      <font>
        <color theme="8" tint="0.79998168889431442"/>
      </font>
      <fill>
        <patternFill>
          <bgColor theme="8" tint="0.79998168889431442"/>
        </patternFill>
      </fill>
    </dxf>
    <dxf>
      <fill>
        <patternFill>
          <bgColor rgb="FFFFFFEB"/>
        </patternFill>
      </fill>
    </dxf>
    <dxf>
      <fill>
        <patternFill>
          <bgColor rgb="FFFFFFEB"/>
        </patternFill>
      </fill>
    </dxf>
    <dxf>
      <fill>
        <patternFill>
          <bgColor rgb="FFFFFFEB"/>
        </patternFill>
      </fill>
    </dxf>
    <dxf>
      <font>
        <color theme="8" tint="0.79998168889431442"/>
      </font>
      <fill>
        <patternFill>
          <bgColor theme="8" tint="0.79998168889431442"/>
        </patternFill>
      </fill>
    </dxf>
    <dxf>
      <font>
        <color theme="8" tint="0.79998168889431442"/>
      </font>
      <fill>
        <patternFill>
          <bgColor theme="8" tint="0.79998168889431442"/>
        </patternFill>
      </fill>
    </dxf>
    <dxf>
      <fill>
        <patternFill>
          <bgColor rgb="FFFFFFEB"/>
        </patternFill>
      </fill>
    </dxf>
    <dxf>
      <fill>
        <patternFill>
          <bgColor rgb="FFFFFFEB"/>
        </patternFill>
      </fill>
    </dxf>
    <dxf>
      <fill>
        <patternFill>
          <bgColor rgb="FFFFFFEB"/>
        </patternFill>
      </fill>
    </dxf>
    <dxf>
      <font>
        <color theme="8" tint="0.79998168889431442"/>
      </font>
      <fill>
        <patternFill>
          <bgColor theme="8" tint="0.79998168889431442"/>
        </patternFill>
      </fill>
    </dxf>
    <dxf>
      <font>
        <color theme="8" tint="0.79998168889431442"/>
      </font>
      <fill>
        <patternFill>
          <bgColor theme="8" tint="0.79998168889431442"/>
        </patternFill>
      </fill>
    </dxf>
    <dxf>
      <fill>
        <patternFill>
          <bgColor rgb="FFFFFFEB"/>
        </patternFill>
      </fill>
    </dxf>
    <dxf>
      <fill>
        <patternFill>
          <bgColor rgb="FFFFFFEB"/>
        </patternFill>
      </fill>
    </dxf>
    <dxf>
      <fill>
        <patternFill>
          <bgColor rgb="FFFFFFEB"/>
        </patternFill>
      </fill>
    </dxf>
    <dxf>
      <font>
        <color theme="8" tint="0.79998168889431442"/>
      </font>
      <fill>
        <patternFill>
          <bgColor theme="8" tint="0.79998168889431442"/>
        </patternFill>
      </fill>
    </dxf>
    <dxf>
      <font>
        <color theme="8" tint="0.79998168889431442"/>
      </font>
      <fill>
        <patternFill>
          <bgColor theme="8" tint="0.79998168889431442"/>
        </patternFill>
      </fill>
    </dxf>
    <dxf>
      <fill>
        <patternFill>
          <bgColor rgb="FFFFFFEB"/>
        </patternFill>
      </fill>
    </dxf>
    <dxf>
      <fill>
        <patternFill>
          <bgColor rgb="FFFFFFEB"/>
        </patternFill>
      </fill>
    </dxf>
    <dxf>
      <fill>
        <patternFill>
          <bgColor rgb="FFFFFFEB"/>
        </patternFill>
      </fill>
    </dxf>
    <dxf>
      <font>
        <color theme="8" tint="0.79998168889431442"/>
      </font>
      <fill>
        <patternFill>
          <bgColor theme="8" tint="0.79998168889431442"/>
        </patternFill>
      </fill>
    </dxf>
    <dxf>
      <font>
        <color theme="8" tint="0.79998168889431442"/>
      </font>
      <fill>
        <patternFill>
          <bgColor theme="8" tint="0.79998168889431442"/>
        </patternFill>
      </fill>
    </dxf>
    <dxf>
      <fill>
        <patternFill>
          <bgColor rgb="FFFFFFEB"/>
        </patternFill>
      </fill>
    </dxf>
    <dxf>
      <fill>
        <patternFill>
          <bgColor rgb="FFFFFFEB"/>
        </patternFill>
      </fill>
    </dxf>
    <dxf>
      <fill>
        <patternFill>
          <bgColor rgb="FFFFFFEB"/>
        </patternFill>
      </fill>
    </dxf>
    <dxf>
      <font>
        <color theme="8" tint="0.79998168889431442"/>
      </font>
      <fill>
        <patternFill>
          <bgColor theme="8" tint="0.79998168889431442"/>
        </patternFill>
      </fill>
    </dxf>
    <dxf>
      <font>
        <color theme="8" tint="0.79998168889431442"/>
      </font>
      <fill>
        <patternFill>
          <bgColor theme="8" tint="0.79998168889431442"/>
        </patternFill>
      </fill>
    </dxf>
    <dxf>
      <fill>
        <patternFill>
          <bgColor rgb="FFFFFFEB"/>
        </patternFill>
      </fill>
    </dxf>
    <dxf>
      <fill>
        <patternFill>
          <bgColor rgb="FFFFFFEB"/>
        </patternFill>
      </fill>
    </dxf>
    <dxf>
      <fill>
        <patternFill>
          <bgColor rgb="FFFFFFEB"/>
        </patternFill>
      </fill>
    </dxf>
    <dxf>
      <font>
        <color theme="8" tint="0.79998168889431442"/>
      </font>
      <fill>
        <patternFill>
          <bgColor theme="8" tint="0.79998168889431442"/>
        </patternFill>
      </fill>
    </dxf>
    <dxf>
      <font>
        <color theme="8" tint="0.79998168889431442"/>
      </font>
      <fill>
        <patternFill>
          <bgColor theme="8" tint="0.79998168889431442"/>
        </patternFill>
      </fill>
    </dxf>
    <dxf>
      <fill>
        <patternFill>
          <bgColor rgb="FFFFFFEB"/>
        </patternFill>
      </fill>
    </dxf>
    <dxf>
      <fill>
        <patternFill>
          <bgColor rgb="FFFFFFEB"/>
        </patternFill>
      </fill>
    </dxf>
    <dxf>
      <fill>
        <patternFill>
          <bgColor rgb="FFFFFFEB"/>
        </patternFill>
      </fill>
    </dxf>
    <dxf>
      <font>
        <color theme="8" tint="0.79998168889431442"/>
      </font>
      <fill>
        <patternFill>
          <bgColor theme="8" tint="0.79998168889431442"/>
        </patternFill>
      </fill>
    </dxf>
    <dxf>
      <font>
        <color theme="8" tint="0.79998168889431442"/>
      </font>
      <fill>
        <patternFill>
          <bgColor theme="8" tint="0.79998168889431442"/>
        </patternFill>
      </fill>
    </dxf>
    <dxf>
      <fill>
        <patternFill>
          <bgColor rgb="FFFFFFEB"/>
        </patternFill>
      </fill>
    </dxf>
    <dxf>
      <fill>
        <patternFill>
          <bgColor rgb="FFFFFFEB"/>
        </patternFill>
      </fill>
    </dxf>
    <dxf>
      <fill>
        <patternFill>
          <bgColor rgb="FFFFFFEB"/>
        </patternFill>
      </fill>
    </dxf>
    <dxf>
      <font>
        <color theme="8" tint="0.79998168889431442"/>
      </font>
      <fill>
        <patternFill>
          <bgColor theme="8" tint="0.79998168889431442"/>
        </patternFill>
      </fill>
    </dxf>
    <dxf>
      <font>
        <color theme="8" tint="0.79998168889431442"/>
      </font>
      <fill>
        <patternFill>
          <bgColor theme="8" tint="0.79998168889431442"/>
        </patternFill>
      </fill>
    </dxf>
    <dxf>
      <fill>
        <patternFill>
          <bgColor rgb="FFFFFFEB"/>
        </patternFill>
      </fill>
    </dxf>
    <dxf>
      <fill>
        <patternFill>
          <bgColor rgb="FFFFFFEB"/>
        </patternFill>
      </fill>
    </dxf>
    <dxf>
      <fill>
        <patternFill>
          <bgColor rgb="FFFFFFEB"/>
        </patternFill>
      </fill>
    </dxf>
    <dxf>
      <font>
        <color theme="8" tint="0.79998168889431442"/>
      </font>
      <fill>
        <patternFill>
          <bgColor theme="8" tint="0.79998168889431442"/>
        </patternFill>
      </fill>
    </dxf>
    <dxf>
      <font>
        <color theme="8" tint="0.79998168889431442"/>
      </font>
      <fill>
        <patternFill>
          <bgColor theme="8" tint="0.79998168889431442"/>
        </patternFill>
      </fill>
    </dxf>
    <dxf>
      <fill>
        <patternFill>
          <bgColor rgb="FFFFFFEB"/>
        </patternFill>
      </fill>
    </dxf>
    <dxf>
      <fill>
        <patternFill>
          <bgColor rgb="FFFFFFEB"/>
        </patternFill>
      </fill>
    </dxf>
    <dxf>
      <fill>
        <patternFill>
          <bgColor rgb="FFFFFFEB"/>
        </patternFill>
      </fill>
    </dxf>
    <dxf>
      <font>
        <color theme="8" tint="0.79998168889431442"/>
      </font>
      <fill>
        <patternFill>
          <bgColor theme="8" tint="0.79998168889431442"/>
        </patternFill>
      </fill>
    </dxf>
    <dxf>
      <font>
        <color theme="8" tint="0.79998168889431442"/>
      </font>
      <fill>
        <patternFill>
          <bgColor theme="8" tint="0.79998168889431442"/>
        </patternFill>
      </fill>
    </dxf>
    <dxf>
      <fill>
        <patternFill>
          <bgColor rgb="FFFFFFEB"/>
        </patternFill>
      </fill>
    </dxf>
    <dxf>
      <fill>
        <patternFill>
          <bgColor rgb="FFFFFFEB"/>
        </patternFill>
      </fill>
    </dxf>
    <dxf>
      <fill>
        <patternFill>
          <bgColor rgb="FFFFFFEB"/>
        </patternFill>
      </fill>
    </dxf>
    <dxf>
      <font>
        <color theme="8" tint="0.79998168889431442"/>
      </font>
      <fill>
        <patternFill>
          <bgColor theme="8" tint="0.79998168889431442"/>
        </patternFill>
      </fill>
    </dxf>
    <dxf>
      <font>
        <color theme="8" tint="0.79998168889431442"/>
      </font>
      <fill>
        <patternFill>
          <bgColor theme="8" tint="0.79998168889431442"/>
        </patternFill>
      </fill>
    </dxf>
    <dxf>
      <fill>
        <patternFill>
          <bgColor rgb="FFFFFFEB"/>
        </patternFill>
      </fill>
    </dxf>
    <dxf>
      <fill>
        <patternFill>
          <bgColor rgb="FFFFFFEB"/>
        </patternFill>
      </fill>
    </dxf>
    <dxf>
      <fill>
        <patternFill>
          <bgColor rgb="FFFFFFEB"/>
        </patternFill>
      </fill>
    </dxf>
    <dxf>
      <font>
        <color theme="8" tint="0.79998168889431442"/>
      </font>
      <fill>
        <patternFill>
          <bgColor theme="8" tint="0.79998168889431442"/>
        </patternFill>
      </fill>
    </dxf>
    <dxf>
      <font>
        <color theme="8" tint="0.79998168889431442"/>
      </font>
      <fill>
        <patternFill>
          <bgColor theme="8" tint="0.79998168889431442"/>
        </patternFill>
      </fill>
    </dxf>
    <dxf>
      <fill>
        <patternFill>
          <bgColor rgb="FFFFFFEB"/>
        </patternFill>
      </fill>
    </dxf>
    <dxf>
      <font>
        <color theme="8" tint="0.79998168889431442"/>
      </font>
      <fill>
        <patternFill>
          <bgColor theme="8" tint="0.79998168889431442"/>
        </patternFill>
      </fill>
    </dxf>
    <dxf>
      <fill>
        <patternFill>
          <bgColor rgb="FFFFFFEB"/>
        </patternFill>
      </fill>
    </dxf>
    <dxf>
      <fill>
        <patternFill>
          <bgColor rgb="FFFFFFEB"/>
        </patternFill>
      </fill>
    </dxf>
    <dxf>
      <font>
        <color theme="8" tint="0.79998168889431442"/>
      </font>
      <fill>
        <patternFill>
          <bgColor theme="8" tint="0.79998168889431442"/>
        </patternFill>
      </fill>
    </dxf>
    <dxf>
      <fill>
        <patternFill>
          <bgColor rgb="FFFFFFEB"/>
        </patternFill>
      </fill>
    </dxf>
    <dxf>
      <font>
        <color theme="8" tint="0.79998168889431442"/>
      </font>
      <fill>
        <patternFill>
          <bgColor theme="8" tint="0.79998168889431442"/>
        </patternFill>
      </fill>
    </dxf>
    <dxf>
      <fill>
        <patternFill>
          <bgColor rgb="FFFFFFEB"/>
        </patternFill>
      </fill>
    </dxf>
    <dxf>
      <fill>
        <patternFill>
          <bgColor rgb="FFFFFFEB"/>
        </patternFill>
      </fill>
    </dxf>
    <dxf>
      <font>
        <color theme="8" tint="0.79998168889431442"/>
      </font>
      <fill>
        <patternFill>
          <bgColor theme="8" tint="0.79998168889431442"/>
        </patternFill>
      </fill>
    </dxf>
    <dxf>
      <fill>
        <patternFill>
          <bgColor rgb="FFFFFFEB"/>
        </patternFill>
      </fill>
    </dxf>
    <dxf>
      <font>
        <color theme="8" tint="0.79998168889431442"/>
      </font>
      <fill>
        <patternFill>
          <bgColor theme="8" tint="0.79998168889431442"/>
        </patternFill>
      </fill>
    </dxf>
    <dxf>
      <fill>
        <patternFill>
          <bgColor rgb="FFFFFFEB"/>
        </patternFill>
      </fill>
    </dxf>
    <dxf>
      <fill>
        <patternFill>
          <bgColor rgb="FFFFFFEB"/>
        </patternFill>
      </fill>
    </dxf>
    <dxf>
      <font>
        <color theme="8" tint="0.79998168889431442"/>
      </font>
      <fill>
        <patternFill>
          <bgColor theme="8" tint="0.79998168889431442"/>
        </patternFill>
      </fill>
    </dxf>
    <dxf>
      <fill>
        <patternFill>
          <bgColor rgb="FFFFFFEB"/>
        </patternFill>
      </fill>
    </dxf>
    <dxf>
      <font>
        <color theme="8" tint="0.79998168889431442"/>
      </font>
      <fill>
        <patternFill>
          <bgColor theme="8" tint="0.79998168889431442"/>
        </patternFill>
      </fill>
    </dxf>
    <dxf>
      <fill>
        <patternFill>
          <bgColor rgb="FFFFFFEB"/>
        </patternFill>
      </fill>
    </dxf>
    <dxf>
      <fill>
        <patternFill>
          <bgColor rgb="FFFFFFEB"/>
        </patternFill>
      </fill>
    </dxf>
    <dxf>
      <font>
        <color theme="8" tint="0.79998168889431442"/>
      </font>
      <fill>
        <patternFill>
          <bgColor theme="8" tint="0.79998168889431442"/>
        </patternFill>
      </fill>
    </dxf>
    <dxf>
      <fill>
        <patternFill>
          <bgColor rgb="FFFFFFEB"/>
        </patternFill>
      </fill>
    </dxf>
    <dxf>
      <font>
        <color theme="8" tint="0.79998168889431442"/>
      </font>
      <fill>
        <patternFill>
          <bgColor theme="8" tint="0.79998168889431442"/>
        </patternFill>
      </fill>
    </dxf>
    <dxf>
      <fill>
        <patternFill>
          <bgColor rgb="FFFFFFEB"/>
        </patternFill>
      </fill>
    </dxf>
    <dxf>
      <fill>
        <patternFill>
          <bgColor rgb="FFFFFFEB"/>
        </patternFill>
      </fill>
    </dxf>
    <dxf>
      <fill>
        <patternFill>
          <bgColor theme="8" tint="0.79998168889431442"/>
        </patternFill>
      </fill>
    </dxf>
    <dxf>
      <fill>
        <patternFill>
          <bgColor theme="8" tint="0.79998168889431442"/>
        </patternFill>
      </fill>
    </dxf>
    <dxf>
      <fill>
        <patternFill>
          <bgColor rgb="FFFFFFEB"/>
        </patternFill>
      </fill>
    </dxf>
    <dxf>
      <fill>
        <patternFill>
          <bgColor rgb="FFFFFFE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EB"/>
        </patternFill>
      </fill>
    </dxf>
    <dxf>
      <font>
        <color theme="8" tint="0.79998168889431442"/>
      </font>
    </dxf>
    <dxf>
      <fill>
        <patternFill>
          <bgColor rgb="FFFFFFE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EB"/>
        </patternFill>
      </fill>
    </dxf>
    <dxf>
      <font>
        <color theme="8" tint="0.79998168889431442"/>
      </font>
    </dxf>
    <dxf>
      <fill>
        <patternFill>
          <bgColor rgb="FFFFFFE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EB"/>
        </patternFill>
      </fill>
    </dxf>
    <dxf>
      <font>
        <color theme="8" tint="0.79998168889431442"/>
      </font>
    </dxf>
    <dxf>
      <fill>
        <patternFill>
          <bgColor rgb="FFFFFFE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EB"/>
        </patternFill>
      </fill>
    </dxf>
    <dxf>
      <font>
        <color theme="8" tint="0.79998168889431442"/>
      </font>
    </dxf>
    <dxf>
      <fill>
        <patternFill>
          <bgColor rgb="FFFFFFE5"/>
        </patternFill>
      </fill>
    </dxf>
    <dxf>
      <fill>
        <patternFill>
          <bgColor theme="8" tint="0.79998168889431442"/>
        </patternFill>
      </fill>
    </dxf>
    <dxf>
      <fill>
        <patternFill>
          <bgColor theme="8" tint="0.79998168889431442"/>
        </patternFill>
      </fill>
    </dxf>
    <dxf>
      <font>
        <color theme="8" tint="0.79998168889431442"/>
      </font>
      <fill>
        <patternFill>
          <bgColor theme="8" tint="0.79998168889431442"/>
        </patternFill>
      </fill>
    </dxf>
    <dxf>
      <fill>
        <patternFill>
          <bgColor rgb="FFFF0000"/>
        </patternFill>
      </fill>
    </dxf>
    <dxf>
      <fill>
        <patternFill>
          <bgColor theme="8" tint="0.79998168889431442"/>
        </patternFill>
      </fill>
    </dxf>
    <dxf>
      <fill>
        <patternFill>
          <bgColor theme="8" tint="0.79998168889431442"/>
        </patternFill>
      </fill>
    </dxf>
    <dxf>
      <fill>
        <patternFill>
          <bgColor rgb="FFFFFFEB"/>
        </patternFill>
      </fill>
    </dxf>
    <dxf>
      <fill>
        <patternFill>
          <bgColor theme="8" tint="0.79998168889431442"/>
        </patternFill>
      </fill>
    </dxf>
    <dxf>
      <font>
        <color theme="0"/>
      </font>
    </dxf>
    <dxf>
      <font>
        <color theme="8" tint="0.79998168889431442"/>
      </font>
      <fill>
        <patternFill>
          <bgColor theme="8" tint="0.79998168889431442"/>
        </patternFill>
      </fill>
    </dxf>
    <dxf>
      <fill>
        <patternFill>
          <bgColor theme="8" tint="0.79998168889431442"/>
        </patternFill>
      </fill>
    </dxf>
    <dxf>
      <font>
        <color theme="8" tint="0.79998168889431442"/>
      </font>
    </dxf>
    <dxf>
      <font>
        <color theme="8" tint="0.79998168889431442"/>
      </font>
    </dxf>
    <dxf>
      <font>
        <color theme="8" tint="0.79998168889431442"/>
      </font>
    </dxf>
    <dxf>
      <font>
        <color auto="1"/>
      </font>
      <fill>
        <patternFill>
          <bgColor theme="8" tint="0.79998168889431442"/>
        </patternFill>
      </fill>
    </dxf>
    <dxf>
      <fill>
        <patternFill>
          <bgColor rgb="FFFFFFEB"/>
        </patternFill>
      </fill>
    </dxf>
    <dxf>
      <fill>
        <patternFill patternType="solid">
          <fgColor rgb="FFFFFFCC"/>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theme="8" tint="0.79998168889431442"/>
        </patternFill>
      </fill>
    </dxf>
    <dxf>
      <fill>
        <patternFill>
          <bgColor theme="8" tint="0.79998168889431442"/>
        </patternFill>
      </fill>
    </dxf>
    <dxf>
      <font>
        <color theme="8" tint="0.79998168889431442"/>
      </font>
      <fill>
        <patternFill>
          <bgColor theme="8" tint="0.79998168889431442"/>
        </patternFill>
      </fill>
    </dxf>
    <dxf>
      <fill>
        <patternFill>
          <bgColor rgb="FFFFFFEB"/>
        </patternFill>
      </fill>
    </dxf>
    <dxf>
      <fill>
        <patternFill>
          <bgColor rgb="FFFFFFEB"/>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0"/>
      </font>
    </dxf>
    <dxf>
      <font>
        <color theme="0"/>
      </font>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ill>
        <patternFill>
          <bgColor rgb="FFFFFFEB"/>
        </patternFill>
      </fill>
    </dxf>
    <dxf>
      <font>
        <color theme="0"/>
      </font>
    </dxf>
    <dxf>
      <fill>
        <patternFill>
          <bgColor rgb="FFFFFFEB"/>
        </patternFill>
      </fill>
    </dxf>
    <dxf>
      <fill>
        <patternFill>
          <bgColor rgb="FFFFFFEB"/>
        </patternFill>
      </fill>
    </dxf>
    <dxf>
      <font>
        <color theme="8" tint="0.79998168889431442"/>
      </font>
      <fill>
        <patternFill>
          <bgColor theme="8" tint="0.79998168889431442"/>
        </patternFill>
      </fill>
    </dxf>
    <dxf>
      <fill>
        <patternFill>
          <bgColor rgb="FFFFFFEB"/>
        </patternFill>
      </fill>
    </dxf>
    <dxf>
      <fill>
        <patternFill>
          <bgColor theme="8" tint="0.79998168889431442"/>
        </patternFill>
      </fill>
    </dxf>
    <dxf>
      <fill>
        <patternFill>
          <bgColor theme="8" tint="0.79998168889431442"/>
        </patternFill>
      </fill>
    </dxf>
    <dxf>
      <fill>
        <patternFill>
          <bgColor rgb="FFFFFFEB"/>
        </patternFill>
      </fill>
    </dxf>
    <dxf>
      <fill>
        <patternFill>
          <bgColor theme="8" tint="0.79998168889431442"/>
        </patternFill>
      </fill>
    </dxf>
    <dxf>
      <fill>
        <patternFill>
          <bgColor theme="8" tint="0.79998168889431442"/>
        </patternFill>
      </fill>
    </dxf>
    <dxf>
      <font>
        <color theme="8" tint="0.79998168889431442"/>
      </font>
      <fill>
        <patternFill>
          <bgColor theme="8" tint="0.79998168889431442"/>
        </patternFill>
      </fill>
    </dxf>
    <dxf>
      <font>
        <color theme="3" tint="-0.24994659260841701"/>
      </font>
      <fill>
        <patternFill>
          <bgColor theme="3" tint="0.59996337778862885"/>
        </patternFill>
      </fill>
    </dxf>
    <dxf>
      <font>
        <color theme="3" tint="-0.24994659260841701"/>
      </font>
      <fill>
        <patternFill>
          <bgColor theme="3" tint="0.59996337778862885"/>
        </patternFill>
      </fill>
    </dxf>
    <dxf>
      <font>
        <color theme="8" tint="0.79998168889431442"/>
      </font>
      <fill>
        <patternFill>
          <bgColor theme="8" tint="0.79998168889431442"/>
        </patternFill>
      </fill>
    </dxf>
    <dxf>
      <font>
        <color theme="3" tint="-0.24994659260841701"/>
      </font>
      <fill>
        <patternFill>
          <bgColor theme="3" tint="0.59996337778862885"/>
        </patternFill>
      </fill>
    </dxf>
  </dxfs>
  <tableStyles count="0" defaultTableStyle="TableStyleMedium2" defaultPivotStyle="PivotStyleLight16"/>
  <colors>
    <mruColors>
      <color rgb="FFFFFFEB"/>
      <color rgb="FFFFCCCC"/>
      <color rgb="FFFFFFC1"/>
      <color rgb="FFFFFFD1"/>
      <color rgb="FFFFFFE5"/>
      <color rgb="FFFFFFE7"/>
      <color rgb="FFFFFFEF"/>
      <color rgb="FFFFFFCC"/>
      <color rgb="FF0000CC"/>
      <color rgb="FF00B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E$76" lockText="1" noThreeD="1"/>
</file>

<file path=xl/ctrlProps/ctrlProp10.xml><?xml version="1.0" encoding="utf-8"?>
<formControlPr xmlns="http://schemas.microsoft.com/office/spreadsheetml/2009/9/main" objectType="CheckBox" fmlaLink="$E$105" lockText="1" noThreeD="1"/>
</file>

<file path=xl/ctrlProps/ctrlProp11.xml><?xml version="1.0" encoding="utf-8"?>
<formControlPr xmlns="http://schemas.microsoft.com/office/spreadsheetml/2009/9/main" objectType="CheckBox" fmlaLink="$E$104" lockText="1" noThreeD="1"/>
</file>

<file path=xl/ctrlProps/ctrlProp12.xml><?xml version="1.0" encoding="utf-8"?>
<formControlPr xmlns="http://schemas.microsoft.com/office/spreadsheetml/2009/9/main" objectType="CheckBox" fmlaLink="$E$103" lockText="1" noThreeD="1"/>
</file>

<file path=xl/ctrlProps/ctrlProp13.xml><?xml version="1.0" encoding="utf-8"?>
<formControlPr xmlns="http://schemas.microsoft.com/office/spreadsheetml/2009/9/main" objectType="CheckBox" fmlaLink="$E$86" lockText="1" noThreeD="1"/>
</file>

<file path=xl/ctrlProps/ctrlProp14.xml><?xml version="1.0" encoding="utf-8"?>
<formControlPr xmlns="http://schemas.microsoft.com/office/spreadsheetml/2009/9/main" objectType="CheckBox" fmlaLink="$E$85" lockText="1" noThreeD="1"/>
</file>

<file path=xl/ctrlProps/ctrlProp15.xml><?xml version="1.0" encoding="utf-8"?>
<formControlPr xmlns="http://schemas.microsoft.com/office/spreadsheetml/2009/9/main" objectType="CheckBox" fmlaLink="$E$84" lockText="1" noThreeD="1"/>
</file>

<file path=xl/ctrlProps/ctrlProp16.xml><?xml version="1.0" encoding="utf-8"?>
<formControlPr xmlns="http://schemas.microsoft.com/office/spreadsheetml/2009/9/main" objectType="CheckBox" fmlaLink="$E$83" lockText="1" noThreeD="1"/>
</file>

<file path=xl/ctrlProps/ctrlProp17.xml><?xml version="1.0" encoding="utf-8"?>
<formControlPr xmlns="http://schemas.microsoft.com/office/spreadsheetml/2009/9/main" objectType="CheckBox" fmlaLink="$E$96" lockText="1" noThreeD="1"/>
</file>

<file path=xl/ctrlProps/ctrlProp18.xml><?xml version="1.0" encoding="utf-8"?>
<formControlPr xmlns="http://schemas.microsoft.com/office/spreadsheetml/2009/9/main" objectType="CheckBox" fmlaLink="$E$95" lockText="1" noThreeD="1"/>
</file>

<file path=xl/ctrlProps/ctrlProp19.xml><?xml version="1.0" encoding="utf-8"?>
<formControlPr xmlns="http://schemas.microsoft.com/office/spreadsheetml/2009/9/main" objectType="CheckBox" fmlaLink="$E$94" lockText="1" noThreeD="1"/>
</file>

<file path=xl/ctrlProps/ctrlProp2.xml><?xml version="1.0" encoding="utf-8"?>
<formControlPr xmlns="http://schemas.microsoft.com/office/spreadsheetml/2009/9/main" objectType="CheckBox" fmlaLink="$E$75" lockText="1" noThreeD="1"/>
</file>

<file path=xl/ctrlProps/ctrlProp20.xml><?xml version="1.0" encoding="utf-8"?>
<formControlPr xmlns="http://schemas.microsoft.com/office/spreadsheetml/2009/9/main" objectType="CheckBox" fmlaLink="$E$93" lockText="1" noThreeD="1"/>
</file>

<file path=xl/ctrlProps/ctrlProp21.xml><?xml version="1.0" encoding="utf-8"?>
<formControlPr xmlns="http://schemas.microsoft.com/office/spreadsheetml/2009/9/main" objectType="CheckBox" fmlaLink="$E$146" lockText="1" noThreeD="1"/>
</file>

<file path=xl/ctrlProps/ctrlProp22.xml><?xml version="1.0" encoding="utf-8"?>
<formControlPr xmlns="http://schemas.microsoft.com/office/spreadsheetml/2009/9/main" objectType="CheckBox" fmlaLink="$E$145" lockText="1" noThreeD="1"/>
</file>

<file path=xl/ctrlProps/ctrlProp23.xml><?xml version="1.0" encoding="utf-8"?>
<formControlPr xmlns="http://schemas.microsoft.com/office/spreadsheetml/2009/9/main" objectType="CheckBox" fmlaLink="$E$144" lockText="1" noThreeD="1"/>
</file>

<file path=xl/ctrlProps/ctrlProp24.xml><?xml version="1.0" encoding="utf-8"?>
<formControlPr xmlns="http://schemas.microsoft.com/office/spreadsheetml/2009/9/main" objectType="CheckBox" fmlaLink="$E$143" lockText="1" noThreeD="1"/>
</file>

<file path=xl/ctrlProps/ctrlProp25.xml><?xml version="1.0" encoding="utf-8"?>
<formControlPr xmlns="http://schemas.microsoft.com/office/spreadsheetml/2009/9/main" objectType="CheckBox" fmlaLink="$E$156" lockText="1" noThreeD="1"/>
</file>

<file path=xl/ctrlProps/ctrlProp26.xml><?xml version="1.0" encoding="utf-8"?>
<formControlPr xmlns="http://schemas.microsoft.com/office/spreadsheetml/2009/9/main" objectType="CheckBox" fmlaLink="$E$155" lockText="1" noThreeD="1"/>
</file>

<file path=xl/ctrlProps/ctrlProp27.xml><?xml version="1.0" encoding="utf-8"?>
<formControlPr xmlns="http://schemas.microsoft.com/office/spreadsheetml/2009/9/main" objectType="CheckBox" fmlaLink="$E$154" lockText="1" noThreeD="1"/>
</file>

<file path=xl/ctrlProps/ctrlProp28.xml><?xml version="1.0" encoding="utf-8"?>
<formControlPr xmlns="http://schemas.microsoft.com/office/spreadsheetml/2009/9/main" objectType="CheckBox" fmlaLink="$E$153" lockText="1" noThreeD="1"/>
</file>

<file path=xl/ctrlProps/ctrlProp29.xml><?xml version="1.0" encoding="utf-8"?>
<formControlPr xmlns="http://schemas.microsoft.com/office/spreadsheetml/2009/9/main" objectType="CheckBox" fmlaLink="$E$136" lockText="1" noThreeD="1"/>
</file>

<file path=xl/ctrlProps/ctrlProp3.xml><?xml version="1.0" encoding="utf-8"?>
<formControlPr xmlns="http://schemas.microsoft.com/office/spreadsheetml/2009/9/main" objectType="CheckBox" fmlaLink="$E$74" lockText="1" noThreeD="1"/>
</file>

<file path=xl/ctrlProps/ctrlProp30.xml><?xml version="1.0" encoding="utf-8"?>
<formControlPr xmlns="http://schemas.microsoft.com/office/spreadsheetml/2009/9/main" objectType="CheckBox" fmlaLink="$E$135" lockText="1" noThreeD="1"/>
</file>

<file path=xl/ctrlProps/ctrlProp31.xml><?xml version="1.0" encoding="utf-8"?>
<formControlPr xmlns="http://schemas.microsoft.com/office/spreadsheetml/2009/9/main" objectType="CheckBox" fmlaLink="$E$134" lockText="1" noThreeD="1"/>
</file>

<file path=xl/ctrlProps/ctrlProp32.xml><?xml version="1.0" encoding="utf-8"?>
<formControlPr xmlns="http://schemas.microsoft.com/office/spreadsheetml/2009/9/main" objectType="CheckBox" fmlaLink="$E$133" lockText="1" noThreeD="1"/>
</file>

<file path=xl/ctrlProps/ctrlProp33.xml><?xml version="1.0" encoding="utf-8"?>
<formControlPr xmlns="http://schemas.microsoft.com/office/spreadsheetml/2009/9/main" objectType="CheckBox" fmlaLink="$E$116" lockText="1" noThreeD="1"/>
</file>

<file path=xl/ctrlProps/ctrlProp34.xml><?xml version="1.0" encoding="utf-8"?>
<formControlPr xmlns="http://schemas.microsoft.com/office/spreadsheetml/2009/9/main" objectType="CheckBox" fmlaLink="$E$115" lockText="1" noThreeD="1"/>
</file>

<file path=xl/ctrlProps/ctrlProp35.xml><?xml version="1.0" encoding="utf-8"?>
<formControlPr xmlns="http://schemas.microsoft.com/office/spreadsheetml/2009/9/main" objectType="CheckBox" fmlaLink="$E$114" lockText="1" noThreeD="1"/>
</file>

<file path=xl/ctrlProps/ctrlProp36.xml><?xml version="1.0" encoding="utf-8"?>
<formControlPr xmlns="http://schemas.microsoft.com/office/spreadsheetml/2009/9/main" objectType="CheckBox" fmlaLink="$E$113" lockText="1" noThreeD="1"/>
</file>

<file path=xl/ctrlProps/ctrlProp37.xml><?xml version="1.0" encoding="utf-8"?>
<formControlPr xmlns="http://schemas.microsoft.com/office/spreadsheetml/2009/9/main" objectType="CheckBox" fmlaLink="$E$126" lockText="1" noThreeD="1"/>
</file>

<file path=xl/ctrlProps/ctrlProp38.xml><?xml version="1.0" encoding="utf-8"?>
<formControlPr xmlns="http://schemas.microsoft.com/office/spreadsheetml/2009/9/main" objectType="CheckBox" fmlaLink="$E$125" lockText="1" noThreeD="1"/>
</file>

<file path=xl/ctrlProps/ctrlProp39.xml><?xml version="1.0" encoding="utf-8"?>
<formControlPr xmlns="http://schemas.microsoft.com/office/spreadsheetml/2009/9/main" objectType="CheckBox" fmlaLink="$E$124" lockText="1" noThreeD="1"/>
</file>

<file path=xl/ctrlProps/ctrlProp4.xml><?xml version="1.0" encoding="utf-8"?>
<formControlPr xmlns="http://schemas.microsoft.com/office/spreadsheetml/2009/9/main" objectType="CheckBox" fmlaLink="$E$73" lockText="1" noThreeD="1"/>
</file>

<file path=xl/ctrlProps/ctrlProp40.xml><?xml version="1.0" encoding="utf-8"?>
<formControlPr xmlns="http://schemas.microsoft.com/office/spreadsheetml/2009/9/main" objectType="CheckBox" fmlaLink="$E$123"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E$66"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E$65" lockText="1" noThreeD="1"/>
</file>

<file path=xl/ctrlProps/ctrlProp60.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E$64" lockText="1" noThreeD="1"/>
</file>

<file path=xl/ctrlProps/ctrlProp8.xml><?xml version="1.0" encoding="utf-8"?>
<formControlPr xmlns="http://schemas.microsoft.com/office/spreadsheetml/2009/9/main" objectType="CheckBox" fmlaLink="$E$63" lockText="1" noThreeD="1"/>
</file>

<file path=xl/ctrlProps/ctrlProp9.xml><?xml version="1.0" encoding="utf-8"?>
<formControlPr xmlns="http://schemas.microsoft.com/office/spreadsheetml/2009/9/main" objectType="CheckBox" fmlaLink="$E$106" lockText="1" noThreeD="1"/>
</file>

<file path=xl/drawings/_rels/drawing11.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155867</xdr:colOff>
      <xdr:row>0</xdr:row>
      <xdr:rowOff>155865</xdr:rowOff>
    </xdr:from>
    <xdr:to>
      <xdr:col>8</xdr:col>
      <xdr:colOff>0</xdr:colOff>
      <xdr:row>0</xdr:row>
      <xdr:rowOff>935183</xdr:rowOff>
    </xdr:to>
    <xdr:grpSp>
      <xdr:nvGrpSpPr>
        <xdr:cNvPr id="24" name="グループ化 23">
          <a:extLst>
            <a:ext uri="{FF2B5EF4-FFF2-40B4-BE49-F238E27FC236}">
              <a16:creationId xmlns:a16="http://schemas.microsoft.com/office/drawing/2014/main" id="{00000000-0008-0000-0000-000018000000}"/>
            </a:ext>
          </a:extLst>
        </xdr:cNvPr>
        <xdr:cNvGrpSpPr/>
      </xdr:nvGrpSpPr>
      <xdr:grpSpPr>
        <a:xfrm>
          <a:off x="373581" y="155865"/>
          <a:ext cx="12047019" cy="779318"/>
          <a:chOff x="9386454" y="5784273"/>
          <a:chExt cx="11776365" cy="588819"/>
        </a:xfrm>
      </xdr:grpSpPr>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9386454" y="5784273"/>
            <a:ext cx="11776365" cy="58881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2800" b="1"/>
              <a:t>　　　　　　　のセルの値は自動入力となっていますので編集不要です。</a:t>
            </a:r>
          </a:p>
        </xdr:txBody>
      </xdr:sp>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9478531" y="5836229"/>
            <a:ext cx="1420091" cy="502226"/>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kumimoji="1" lang="ja-JP" altLang="en-US" sz="2400">
                <a:solidFill>
                  <a:sysClr val="windowText" lastClr="000000"/>
                </a:solidFill>
              </a:rPr>
              <a:t>水色</a:t>
            </a:r>
          </a:p>
        </xdr:txBody>
      </xdr:sp>
    </xdr:grpSp>
    <xdr:clientData fPrintsWithSheet="0"/>
  </xdr:twoCellAnchor>
  <xdr:twoCellAnchor>
    <xdr:from>
      <xdr:col>2</xdr:col>
      <xdr:colOff>1237990</xdr:colOff>
      <xdr:row>46</xdr:row>
      <xdr:rowOff>117283</xdr:rowOff>
    </xdr:from>
    <xdr:to>
      <xdr:col>2</xdr:col>
      <xdr:colOff>2342755</xdr:colOff>
      <xdr:row>63</xdr:row>
      <xdr:rowOff>58508</xdr:rowOff>
    </xdr:to>
    <xdr:sp macro="" textlink="">
      <xdr:nvSpPr>
        <xdr:cNvPr id="122" name="正方形/長方形 121">
          <a:extLst>
            <a:ext uri="{FF2B5EF4-FFF2-40B4-BE49-F238E27FC236}">
              <a16:creationId xmlns:a16="http://schemas.microsoft.com/office/drawing/2014/main" id="{00000000-0008-0000-0000-00007A000000}"/>
            </a:ext>
          </a:extLst>
        </xdr:cNvPr>
        <xdr:cNvSpPr/>
      </xdr:nvSpPr>
      <xdr:spPr bwMode="auto">
        <a:xfrm>
          <a:off x="1904740" y="23004497"/>
          <a:ext cx="1104765" cy="2485761"/>
        </a:xfrm>
        <a:prstGeom prst="rect">
          <a:avLst/>
        </a:prstGeom>
        <a:solidFill>
          <a:schemeClr val="bg1">
            <a:lumMod val="85000"/>
          </a:schemeClr>
        </a:solidFill>
        <a:ln w="9525" cap="flat" cmpd="sng" algn="ctr">
          <a:solidFill>
            <a:schemeClr val="tx1"/>
          </a:solidFill>
          <a:prstDash val="solid"/>
          <a:round/>
          <a:headEnd type="none" w="med" len="med"/>
          <a:tailEnd type="none" w="med" len="med"/>
        </a:ln>
        <a:effectLst/>
      </xdr:spPr>
      <xdr:txBody>
        <a:bodyPr vert="eaVert" wrap="square" lIns="91440" tIns="45720" rIns="91440" bIns="45720" numCol="1" rtlCol="0" anchor="ctr" anchorCtr="0" compatLnSpc="1">
          <a:prstTxWarp prst="textNoShape">
            <a:avLst/>
          </a:prstTxWarp>
        </a:bodyPr>
        <a:lstStyle>
          <a:defPPr>
            <a:defRPr lang="ja-JP"/>
          </a:defPPr>
          <a:lvl1pPr algn="ctr" rtl="0" fontAlgn="base">
            <a:spcBef>
              <a:spcPct val="0"/>
            </a:spcBef>
            <a:spcAft>
              <a:spcPct val="0"/>
            </a:spcAft>
            <a:defRPr kumimoji="1" sz="1200" kern="1200">
              <a:solidFill>
                <a:schemeClr val="tx1"/>
              </a:solidFill>
              <a:latin typeface="Arial" charset="0"/>
              <a:ea typeface="ＭＳ Ｐゴシック" charset="-128"/>
              <a:cs typeface="+mn-cs"/>
            </a:defRPr>
          </a:lvl1pPr>
          <a:lvl2pPr marL="457200" algn="ctr" rtl="0" fontAlgn="base">
            <a:spcBef>
              <a:spcPct val="0"/>
            </a:spcBef>
            <a:spcAft>
              <a:spcPct val="0"/>
            </a:spcAft>
            <a:defRPr kumimoji="1" sz="1200" kern="1200">
              <a:solidFill>
                <a:schemeClr val="tx1"/>
              </a:solidFill>
              <a:latin typeface="Arial" charset="0"/>
              <a:ea typeface="ＭＳ Ｐゴシック" charset="-128"/>
              <a:cs typeface="+mn-cs"/>
            </a:defRPr>
          </a:lvl2pPr>
          <a:lvl3pPr marL="914400" algn="ctr" rtl="0" fontAlgn="base">
            <a:spcBef>
              <a:spcPct val="0"/>
            </a:spcBef>
            <a:spcAft>
              <a:spcPct val="0"/>
            </a:spcAft>
            <a:defRPr kumimoji="1" sz="1200" kern="1200">
              <a:solidFill>
                <a:schemeClr val="tx1"/>
              </a:solidFill>
              <a:latin typeface="Arial" charset="0"/>
              <a:ea typeface="ＭＳ Ｐゴシック" charset="-128"/>
              <a:cs typeface="+mn-cs"/>
            </a:defRPr>
          </a:lvl3pPr>
          <a:lvl4pPr marL="1371600" algn="ctr" rtl="0" fontAlgn="base">
            <a:spcBef>
              <a:spcPct val="0"/>
            </a:spcBef>
            <a:spcAft>
              <a:spcPct val="0"/>
            </a:spcAft>
            <a:defRPr kumimoji="1" sz="1200" kern="1200">
              <a:solidFill>
                <a:schemeClr val="tx1"/>
              </a:solidFill>
              <a:latin typeface="Arial" charset="0"/>
              <a:ea typeface="ＭＳ Ｐゴシック" charset="-128"/>
              <a:cs typeface="+mn-cs"/>
            </a:defRPr>
          </a:lvl4pPr>
          <a:lvl5pPr marL="1828800" algn="ctr" rtl="0" fontAlgn="base">
            <a:spcBef>
              <a:spcPct val="0"/>
            </a:spcBef>
            <a:spcAft>
              <a:spcPct val="0"/>
            </a:spcAft>
            <a:defRPr kumimoji="1" sz="1200" kern="1200">
              <a:solidFill>
                <a:schemeClr val="tx1"/>
              </a:solidFill>
              <a:latin typeface="Arial" charset="0"/>
              <a:ea typeface="ＭＳ Ｐゴシック" charset="-128"/>
              <a:cs typeface="+mn-cs"/>
            </a:defRPr>
          </a:lvl5pPr>
          <a:lvl6pPr marL="2286000" algn="l" defTabSz="914400" rtl="0" eaLnBrk="1" latinLnBrk="0" hangingPunct="1">
            <a:defRPr kumimoji="1" sz="1200" kern="1200">
              <a:solidFill>
                <a:schemeClr val="tx1"/>
              </a:solidFill>
              <a:latin typeface="Arial" charset="0"/>
              <a:ea typeface="ＭＳ Ｐゴシック" charset="-128"/>
              <a:cs typeface="+mn-cs"/>
            </a:defRPr>
          </a:lvl6pPr>
          <a:lvl7pPr marL="2743200" algn="l" defTabSz="914400" rtl="0" eaLnBrk="1" latinLnBrk="0" hangingPunct="1">
            <a:defRPr kumimoji="1" sz="1200" kern="1200">
              <a:solidFill>
                <a:schemeClr val="tx1"/>
              </a:solidFill>
              <a:latin typeface="Arial" charset="0"/>
              <a:ea typeface="ＭＳ Ｐゴシック" charset="-128"/>
              <a:cs typeface="+mn-cs"/>
            </a:defRPr>
          </a:lvl7pPr>
          <a:lvl8pPr marL="3200400" algn="l" defTabSz="914400" rtl="0" eaLnBrk="1" latinLnBrk="0" hangingPunct="1">
            <a:defRPr kumimoji="1" sz="1200" kern="1200">
              <a:solidFill>
                <a:schemeClr val="tx1"/>
              </a:solidFill>
              <a:latin typeface="Arial" charset="0"/>
              <a:ea typeface="ＭＳ Ｐゴシック" charset="-128"/>
              <a:cs typeface="+mn-cs"/>
            </a:defRPr>
          </a:lvl8pPr>
          <a:lvl9pPr marL="3657600" algn="l" defTabSz="914400" rtl="0" eaLnBrk="1" latinLnBrk="0" hangingPunct="1">
            <a:defRPr kumimoji="1" sz="1200" kern="1200">
              <a:solidFill>
                <a:schemeClr val="tx1"/>
              </a:solidFill>
              <a:latin typeface="Arial" charset="0"/>
              <a:ea typeface="ＭＳ Ｐゴシック" charset="-128"/>
              <a:cs typeface="+mn-cs"/>
            </a:defRPr>
          </a:lvl9pPr>
        </a:lstStyle>
        <a:p>
          <a:pPr marL="0" marR="0" indent="0" algn="ctr" defTabSz="914400" rtl="0" eaLnBrk="1" fontAlgn="base" latinLnBrk="0" hangingPunct="1">
            <a:lnSpc>
              <a:spcPct val="100000"/>
            </a:lnSpc>
            <a:spcBef>
              <a:spcPct val="0"/>
            </a:spcBef>
            <a:spcAft>
              <a:spcPct val="0"/>
            </a:spcAft>
            <a:buClrTx/>
            <a:buSzTx/>
            <a:buFontTx/>
            <a:buNone/>
            <a:tabLst/>
          </a:pPr>
          <a:r>
            <a:rPr kumimoji="1" lang="ja-JP" altLang="en-US" sz="1800" b="0" i="0" u="none" strike="noStrike" cap="none" normalizeH="0" baseline="0">
              <a:ln>
                <a:noFill/>
              </a:ln>
              <a:solidFill>
                <a:schemeClr val="tx1"/>
              </a:solidFill>
              <a:effectLst/>
              <a:latin typeface="ＭＳ Ｐ明朝" panose="02020600040205080304" pitchFamily="18" charset="-128"/>
              <a:ea typeface="ＭＳ Ｐ明朝" panose="02020600040205080304" pitchFamily="18" charset="-128"/>
            </a:rPr>
            <a:t>ＳＩＩホームページから</a:t>
          </a:r>
          <a:endParaRPr kumimoji="1" lang="en-US" altLang="ja-JP" sz="1800" b="0" i="0" u="none" strike="noStrike" cap="none" normalizeH="0" baseline="0">
            <a:ln>
              <a:noFill/>
            </a:ln>
            <a:solidFill>
              <a:schemeClr val="tx1"/>
            </a:solidFill>
            <a:effectLst/>
            <a:latin typeface="ＭＳ Ｐ明朝" panose="02020600040205080304" pitchFamily="18" charset="-128"/>
            <a:ea typeface="ＭＳ Ｐ明朝" panose="02020600040205080304" pitchFamily="18" charset="-128"/>
          </a:endParaRPr>
        </a:p>
        <a:p>
          <a:pPr marL="0" marR="0" indent="0" algn="ctr" defTabSz="914400" rtl="0" eaLnBrk="1" fontAlgn="base" latinLnBrk="0" hangingPunct="1">
            <a:lnSpc>
              <a:spcPct val="100000"/>
            </a:lnSpc>
            <a:spcBef>
              <a:spcPct val="0"/>
            </a:spcBef>
            <a:spcAft>
              <a:spcPct val="0"/>
            </a:spcAft>
            <a:buClrTx/>
            <a:buSzTx/>
            <a:buFontTx/>
            <a:buNone/>
            <a:tabLst/>
          </a:pPr>
          <a:r>
            <a:rPr kumimoji="1" lang="ja-JP" altLang="en-US" sz="1800" b="0" i="0" u="none" strike="noStrike" cap="none" normalizeH="0" baseline="0">
              <a:ln>
                <a:noFill/>
              </a:ln>
              <a:solidFill>
                <a:schemeClr val="tx1"/>
              </a:solidFill>
              <a:effectLst/>
              <a:latin typeface="ＭＳ Ｐ明朝" panose="02020600040205080304" pitchFamily="18" charset="-128"/>
              <a:ea typeface="ＭＳ Ｐ明朝" panose="02020600040205080304" pitchFamily="18" charset="-128"/>
            </a:rPr>
            <a:t>書類をダウンロード</a:t>
          </a:r>
        </a:p>
      </xdr:txBody>
    </xdr:sp>
    <xdr:clientData/>
  </xdr:twoCellAnchor>
  <xdr:twoCellAnchor>
    <xdr:from>
      <xdr:col>2</xdr:col>
      <xdr:colOff>2650179</xdr:colOff>
      <xdr:row>46</xdr:row>
      <xdr:rowOff>130618</xdr:rowOff>
    </xdr:from>
    <xdr:to>
      <xdr:col>2</xdr:col>
      <xdr:colOff>3370179</xdr:colOff>
      <xdr:row>63</xdr:row>
      <xdr:rowOff>35648</xdr:rowOff>
    </xdr:to>
    <xdr:sp macro="" textlink="">
      <xdr:nvSpPr>
        <xdr:cNvPr id="123" name="正方形/長方形 122">
          <a:extLst>
            <a:ext uri="{FF2B5EF4-FFF2-40B4-BE49-F238E27FC236}">
              <a16:creationId xmlns:a16="http://schemas.microsoft.com/office/drawing/2014/main" id="{00000000-0008-0000-0000-00007B000000}"/>
            </a:ext>
          </a:extLst>
        </xdr:cNvPr>
        <xdr:cNvSpPr/>
      </xdr:nvSpPr>
      <xdr:spPr bwMode="auto">
        <a:xfrm>
          <a:off x="3316929" y="23017832"/>
          <a:ext cx="720000" cy="2449566"/>
        </a:xfrm>
        <a:prstGeom prst="rect">
          <a:avLst/>
        </a:prstGeom>
        <a:solidFill>
          <a:schemeClr val="bg1">
            <a:lumMod val="85000"/>
          </a:schemeClr>
        </a:solidFill>
        <a:ln w="9525" cap="flat" cmpd="sng" algn="ctr">
          <a:solidFill>
            <a:schemeClr val="tx1"/>
          </a:solidFill>
          <a:prstDash val="solid"/>
          <a:round/>
          <a:headEnd type="none" w="med" len="med"/>
          <a:tailEnd type="none" w="med" len="med"/>
        </a:ln>
        <a:effectLst/>
      </xdr:spPr>
      <xdr:txBody>
        <a:bodyPr vert="eaVert" wrap="square" lIns="91440" tIns="45720" rIns="91440" bIns="45720" numCol="1" rtlCol="0" anchor="ctr" anchorCtr="0" compatLnSpc="1">
          <a:prstTxWarp prst="textNoShape">
            <a:avLst/>
          </a:prstTxWarp>
        </a:bodyPr>
        <a:lstStyle>
          <a:defPPr>
            <a:defRPr lang="ja-JP"/>
          </a:defPPr>
          <a:lvl1pPr algn="ctr" rtl="0" fontAlgn="base">
            <a:spcBef>
              <a:spcPct val="0"/>
            </a:spcBef>
            <a:spcAft>
              <a:spcPct val="0"/>
            </a:spcAft>
            <a:defRPr kumimoji="1" sz="1200" kern="1200">
              <a:solidFill>
                <a:schemeClr val="tx1"/>
              </a:solidFill>
              <a:latin typeface="Arial" charset="0"/>
              <a:ea typeface="ＭＳ Ｐゴシック" charset="-128"/>
              <a:cs typeface="+mn-cs"/>
            </a:defRPr>
          </a:lvl1pPr>
          <a:lvl2pPr marL="457200" algn="ctr" rtl="0" fontAlgn="base">
            <a:spcBef>
              <a:spcPct val="0"/>
            </a:spcBef>
            <a:spcAft>
              <a:spcPct val="0"/>
            </a:spcAft>
            <a:defRPr kumimoji="1" sz="1200" kern="1200">
              <a:solidFill>
                <a:schemeClr val="tx1"/>
              </a:solidFill>
              <a:latin typeface="Arial" charset="0"/>
              <a:ea typeface="ＭＳ Ｐゴシック" charset="-128"/>
              <a:cs typeface="+mn-cs"/>
            </a:defRPr>
          </a:lvl2pPr>
          <a:lvl3pPr marL="914400" algn="ctr" rtl="0" fontAlgn="base">
            <a:spcBef>
              <a:spcPct val="0"/>
            </a:spcBef>
            <a:spcAft>
              <a:spcPct val="0"/>
            </a:spcAft>
            <a:defRPr kumimoji="1" sz="1200" kern="1200">
              <a:solidFill>
                <a:schemeClr val="tx1"/>
              </a:solidFill>
              <a:latin typeface="Arial" charset="0"/>
              <a:ea typeface="ＭＳ Ｐゴシック" charset="-128"/>
              <a:cs typeface="+mn-cs"/>
            </a:defRPr>
          </a:lvl3pPr>
          <a:lvl4pPr marL="1371600" algn="ctr" rtl="0" fontAlgn="base">
            <a:spcBef>
              <a:spcPct val="0"/>
            </a:spcBef>
            <a:spcAft>
              <a:spcPct val="0"/>
            </a:spcAft>
            <a:defRPr kumimoji="1" sz="1200" kern="1200">
              <a:solidFill>
                <a:schemeClr val="tx1"/>
              </a:solidFill>
              <a:latin typeface="Arial" charset="0"/>
              <a:ea typeface="ＭＳ Ｐゴシック" charset="-128"/>
              <a:cs typeface="+mn-cs"/>
            </a:defRPr>
          </a:lvl4pPr>
          <a:lvl5pPr marL="1828800" algn="ctr" rtl="0" fontAlgn="base">
            <a:spcBef>
              <a:spcPct val="0"/>
            </a:spcBef>
            <a:spcAft>
              <a:spcPct val="0"/>
            </a:spcAft>
            <a:defRPr kumimoji="1" sz="1200" kern="1200">
              <a:solidFill>
                <a:schemeClr val="tx1"/>
              </a:solidFill>
              <a:latin typeface="Arial" charset="0"/>
              <a:ea typeface="ＭＳ Ｐゴシック" charset="-128"/>
              <a:cs typeface="+mn-cs"/>
            </a:defRPr>
          </a:lvl5pPr>
          <a:lvl6pPr marL="2286000" algn="l" defTabSz="914400" rtl="0" eaLnBrk="1" latinLnBrk="0" hangingPunct="1">
            <a:defRPr kumimoji="1" sz="1200" kern="1200">
              <a:solidFill>
                <a:schemeClr val="tx1"/>
              </a:solidFill>
              <a:latin typeface="Arial" charset="0"/>
              <a:ea typeface="ＭＳ Ｐゴシック" charset="-128"/>
              <a:cs typeface="+mn-cs"/>
            </a:defRPr>
          </a:lvl6pPr>
          <a:lvl7pPr marL="2743200" algn="l" defTabSz="914400" rtl="0" eaLnBrk="1" latinLnBrk="0" hangingPunct="1">
            <a:defRPr kumimoji="1" sz="1200" kern="1200">
              <a:solidFill>
                <a:schemeClr val="tx1"/>
              </a:solidFill>
              <a:latin typeface="Arial" charset="0"/>
              <a:ea typeface="ＭＳ Ｐゴシック" charset="-128"/>
              <a:cs typeface="+mn-cs"/>
            </a:defRPr>
          </a:lvl7pPr>
          <a:lvl8pPr marL="3200400" algn="l" defTabSz="914400" rtl="0" eaLnBrk="1" latinLnBrk="0" hangingPunct="1">
            <a:defRPr kumimoji="1" sz="1200" kern="1200">
              <a:solidFill>
                <a:schemeClr val="tx1"/>
              </a:solidFill>
              <a:latin typeface="Arial" charset="0"/>
              <a:ea typeface="ＭＳ Ｐゴシック" charset="-128"/>
              <a:cs typeface="+mn-cs"/>
            </a:defRPr>
          </a:lvl8pPr>
          <a:lvl9pPr marL="3657600" algn="l" defTabSz="914400" rtl="0" eaLnBrk="1" latinLnBrk="0" hangingPunct="1">
            <a:defRPr kumimoji="1" sz="1200" kern="1200">
              <a:solidFill>
                <a:schemeClr val="tx1"/>
              </a:solidFill>
              <a:latin typeface="Arial" charset="0"/>
              <a:ea typeface="ＭＳ Ｐゴシック" charset="-128"/>
              <a:cs typeface="+mn-cs"/>
            </a:defRPr>
          </a:lvl9pPr>
        </a:lstStyle>
        <a:p>
          <a:pPr marL="0" marR="0" indent="0" algn="ctr" defTabSz="914400" rtl="0" eaLnBrk="1" fontAlgn="base" latinLnBrk="0" hangingPunct="1">
            <a:lnSpc>
              <a:spcPct val="100000"/>
            </a:lnSpc>
            <a:spcBef>
              <a:spcPct val="0"/>
            </a:spcBef>
            <a:spcAft>
              <a:spcPct val="0"/>
            </a:spcAft>
            <a:buClrTx/>
            <a:buSzTx/>
            <a:buFontTx/>
            <a:buNone/>
            <a:tabLst/>
          </a:pPr>
          <a:r>
            <a:rPr kumimoji="1" lang="ja-JP" altLang="en-US" sz="1800" b="0" i="0" u="none" strike="noStrike" cap="none" normalizeH="0" baseline="0">
              <a:ln>
                <a:noFill/>
              </a:ln>
              <a:solidFill>
                <a:schemeClr val="tx1"/>
              </a:solidFill>
              <a:effectLst/>
              <a:latin typeface="ＭＳ Ｐ明朝" panose="02020600040205080304" pitchFamily="18" charset="-128"/>
              <a:ea typeface="ＭＳ Ｐ明朝" panose="02020600040205080304" pitchFamily="18" charset="-128"/>
            </a:rPr>
            <a:t>必要書類の収集・作成</a:t>
          </a:r>
        </a:p>
      </xdr:txBody>
    </xdr:sp>
    <xdr:clientData/>
  </xdr:twoCellAnchor>
  <xdr:twoCellAnchor>
    <xdr:from>
      <xdr:col>4</xdr:col>
      <xdr:colOff>434681</xdr:colOff>
      <xdr:row>46</xdr:row>
      <xdr:rowOff>130618</xdr:rowOff>
    </xdr:from>
    <xdr:to>
      <xdr:col>5</xdr:col>
      <xdr:colOff>137094</xdr:colOff>
      <xdr:row>63</xdr:row>
      <xdr:rowOff>35648</xdr:rowOff>
    </xdr:to>
    <xdr:sp macro="" textlink="">
      <xdr:nvSpPr>
        <xdr:cNvPr id="143" name="正方形/長方形 142">
          <a:extLst>
            <a:ext uri="{FF2B5EF4-FFF2-40B4-BE49-F238E27FC236}">
              <a16:creationId xmlns:a16="http://schemas.microsoft.com/office/drawing/2014/main" id="{00000000-0008-0000-0000-00008F000000}"/>
            </a:ext>
          </a:extLst>
        </xdr:cNvPr>
        <xdr:cNvSpPr/>
      </xdr:nvSpPr>
      <xdr:spPr bwMode="auto">
        <a:xfrm>
          <a:off x="8027467" y="23017832"/>
          <a:ext cx="1049520" cy="2449566"/>
        </a:xfrm>
        <a:prstGeom prst="rect">
          <a:avLst/>
        </a:prstGeom>
        <a:solidFill>
          <a:schemeClr val="bg1">
            <a:lumMod val="85000"/>
          </a:schemeClr>
        </a:solidFill>
        <a:ln w="9525" cap="flat" cmpd="sng" algn="ctr">
          <a:solidFill>
            <a:schemeClr val="tx1"/>
          </a:solidFill>
          <a:prstDash val="solid"/>
          <a:round/>
          <a:headEnd type="none" w="med" len="med"/>
          <a:tailEnd type="none" w="med" len="med"/>
        </a:ln>
        <a:effectLst/>
      </xdr:spPr>
      <xdr:txBody>
        <a:bodyPr vert="eaVert" wrap="square" lIns="91440" tIns="45720" rIns="91440" bIns="45720" numCol="1" rtlCol="0" anchor="ctr" anchorCtr="0" compatLnSpc="1">
          <a:prstTxWarp prst="textNoShape">
            <a:avLst/>
          </a:prstTxWarp>
        </a:bodyPr>
        <a:lstStyle>
          <a:defPPr>
            <a:defRPr lang="ja-JP"/>
          </a:defPPr>
          <a:lvl1pPr algn="ctr" rtl="0" fontAlgn="base">
            <a:spcBef>
              <a:spcPct val="0"/>
            </a:spcBef>
            <a:spcAft>
              <a:spcPct val="0"/>
            </a:spcAft>
            <a:defRPr kumimoji="1" sz="1200" kern="1200">
              <a:solidFill>
                <a:schemeClr val="tx1"/>
              </a:solidFill>
              <a:latin typeface="Arial" charset="0"/>
              <a:ea typeface="ＭＳ Ｐゴシック" charset="-128"/>
              <a:cs typeface="+mn-cs"/>
            </a:defRPr>
          </a:lvl1pPr>
          <a:lvl2pPr marL="457200" algn="ctr" rtl="0" fontAlgn="base">
            <a:spcBef>
              <a:spcPct val="0"/>
            </a:spcBef>
            <a:spcAft>
              <a:spcPct val="0"/>
            </a:spcAft>
            <a:defRPr kumimoji="1" sz="1200" kern="1200">
              <a:solidFill>
                <a:schemeClr val="tx1"/>
              </a:solidFill>
              <a:latin typeface="Arial" charset="0"/>
              <a:ea typeface="ＭＳ Ｐゴシック" charset="-128"/>
              <a:cs typeface="+mn-cs"/>
            </a:defRPr>
          </a:lvl2pPr>
          <a:lvl3pPr marL="914400" algn="ctr" rtl="0" fontAlgn="base">
            <a:spcBef>
              <a:spcPct val="0"/>
            </a:spcBef>
            <a:spcAft>
              <a:spcPct val="0"/>
            </a:spcAft>
            <a:defRPr kumimoji="1" sz="1200" kern="1200">
              <a:solidFill>
                <a:schemeClr val="tx1"/>
              </a:solidFill>
              <a:latin typeface="Arial" charset="0"/>
              <a:ea typeface="ＭＳ Ｐゴシック" charset="-128"/>
              <a:cs typeface="+mn-cs"/>
            </a:defRPr>
          </a:lvl3pPr>
          <a:lvl4pPr marL="1371600" algn="ctr" rtl="0" fontAlgn="base">
            <a:spcBef>
              <a:spcPct val="0"/>
            </a:spcBef>
            <a:spcAft>
              <a:spcPct val="0"/>
            </a:spcAft>
            <a:defRPr kumimoji="1" sz="1200" kern="1200">
              <a:solidFill>
                <a:schemeClr val="tx1"/>
              </a:solidFill>
              <a:latin typeface="Arial" charset="0"/>
              <a:ea typeface="ＭＳ Ｐゴシック" charset="-128"/>
              <a:cs typeface="+mn-cs"/>
            </a:defRPr>
          </a:lvl4pPr>
          <a:lvl5pPr marL="1828800" algn="ctr" rtl="0" fontAlgn="base">
            <a:spcBef>
              <a:spcPct val="0"/>
            </a:spcBef>
            <a:spcAft>
              <a:spcPct val="0"/>
            </a:spcAft>
            <a:defRPr kumimoji="1" sz="1200" kern="1200">
              <a:solidFill>
                <a:schemeClr val="tx1"/>
              </a:solidFill>
              <a:latin typeface="Arial" charset="0"/>
              <a:ea typeface="ＭＳ Ｐゴシック" charset="-128"/>
              <a:cs typeface="+mn-cs"/>
            </a:defRPr>
          </a:lvl5pPr>
          <a:lvl6pPr marL="2286000" algn="l" defTabSz="914400" rtl="0" eaLnBrk="1" latinLnBrk="0" hangingPunct="1">
            <a:defRPr kumimoji="1" sz="1200" kern="1200">
              <a:solidFill>
                <a:schemeClr val="tx1"/>
              </a:solidFill>
              <a:latin typeface="Arial" charset="0"/>
              <a:ea typeface="ＭＳ Ｐゴシック" charset="-128"/>
              <a:cs typeface="+mn-cs"/>
            </a:defRPr>
          </a:lvl6pPr>
          <a:lvl7pPr marL="2743200" algn="l" defTabSz="914400" rtl="0" eaLnBrk="1" latinLnBrk="0" hangingPunct="1">
            <a:defRPr kumimoji="1" sz="1200" kern="1200">
              <a:solidFill>
                <a:schemeClr val="tx1"/>
              </a:solidFill>
              <a:latin typeface="Arial" charset="0"/>
              <a:ea typeface="ＭＳ Ｐゴシック" charset="-128"/>
              <a:cs typeface="+mn-cs"/>
            </a:defRPr>
          </a:lvl7pPr>
          <a:lvl8pPr marL="3200400" algn="l" defTabSz="914400" rtl="0" eaLnBrk="1" latinLnBrk="0" hangingPunct="1">
            <a:defRPr kumimoji="1" sz="1200" kern="1200">
              <a:solidFill>
                <a:schemeClr val="tx1"/>
              </a:solidFill>
              <a:latin typeface="Arial" charset="0"/>
              <a:ea typeface="ＭＳ Ｐゴシック" charset="-128"/>
              <a:cs typeface="+mn-cs"/>
            </a:defRPr>
          </a:lvl8pPr>
          <a:lvl9pPr marL="3657600" algn="l" defTabSz="914400" rtl="0" eaLnBrk="1" latinLnBrk="0" hangingPunct="1">
            <a:defRPr kumimoji="1" sz="1200" kern="1200">
              <a:solidFill>
                <a:schemeClr val="tx1"/>
              </a:solidFill>
              <a:latin typeface="Arial" charset="0"/>
              <a:ea typeface="ＭＳ Ｐゴシック" charset="-128"/>
              <a:cs typeface="+mn-cs"/>
            </a:defRPr>
          </a:lvl9pPr>
        </a:lstStyle>
        <a:p>
          <a:pPr marL="0" marR="0" indent="0" algn="ctr" defTabSz="914400" rtl="0" eaLnBrk="1" fontAlgn="base" latinLnBrk="0" hangingPunct="1">
            <a:lnSpc>
              <a:spcPct val="100000"/>
            </a:lnSpc>
            <a:spcBef>
              <a:spcPct val="0"/>
            </a:spcBef>
            <a:spcAft>
              <a:spcPct val="0"/>
            </a:spcAft>
            <a:buClrTx/>
            <a:buSzTx/>
            <a:buFontTx/>
            <a:buNone/>
            <a:tabLst/>
          </a:pPr>
          <a:r>
            <a:rPr kumimoji="1" lang="ja-JP" altLang="en-US" sz="1800" b="0" i="0" u="none" strike="noStrike" cap="none" normalizeH="0" baseline="0">
              <a:ln>
                <a:noFill/>
              </a:ln>
              <a:solidFill>
                <a:schemeClr val="tx1"/>
              </a:solidFill>
              <a:effectLst/>
              <a:latin typeface="ＭＳ Ｐ明朝" panose="02020600040205080304" pitchFamily="18" charset="-128"/>
              <a:ea typeface="ＭＳ Ｐ明朝" panose="02020600040205080304" pitchFamily="18" charset="-128"/>
            </a:rPr>
            <a:t>申請書類の送付</a:t>
          </a:r>
        </a:p>
      </xdr:txBody>
    </xdr:sp>
    <xdr:clientData/>
  </xdr:twoCellAnchor>
  <xdr:twoCellAnchor>
    <xdr:from>
      <xdr:col>2</xdr:col>
      <xdr:colOff>2346565</xdr:colOff>
      <xdr:row>55</xdr:row>
      <xdr:rowOff>10199</xdr:rowOff>
    </xdr:from>
    <xdr:to>
      <xdr:col>2</xdr:col>
      <xdr:colOff>2646369</xdr:colOff>
      <xdr:row>55</xdr:row>
      <xdr:rowOff>11152</xdr:rowOff>
    </xdr:to>
    <xdr:cxnSp macro="">
      <xdr:nvCxnSpPr>
        <xdr:cNvPr id="146" name="直線矢印コネクタ 145">
          <a:extLst>
            <a:ext uri="{FF2B5EF4-FFF2-40B4-BE49-F238E27FC236}">
              <a16:creationId xmlns:a16="http://schemas.microsoft.com/office/drawing/2014/main" id="{00000000-0008-0000-0000-000092000000}"/>
            </a:ext>
          </a:extLst>
        </xdr:cNvPr>
        <xdr:cNvCxnSpPr>
          <a:cxnSpLocks/>
          <a:stCxn id="122" idx="3"/>
          <a:endCxn id="123" idx="1"/>
        </xdr:cNvCxnSpPr>
      </xdr:nvCxnSpPr>
      <xdr:spPr bwMode="auto">
        <a:xfrm flipV="1">
          <a:off x="3013315" y="24244520"/>
          <a:ext cx="299804" cy="953"/>
        </a:xfrm>
        <a:prstGeom prst="straightConnector1">
          <a:avLst/>
        </a:prstGeom>
        <a:noFill/>
        <a:ln w="9525" cap="flat" cmpd="sng" algn="ctr">
          <a:solidFill>
            <a:schemeClr val="tx1"/>
          </a:solidFill>
          <a:prstDash val="solid"/>
          <a:round/>
          <a:headEnd type="none" w="med" len="med"/>
          <a:tailEnd type="arrow"/>
        </a:ln>
        <a:effectLst/>
      </xdr:spPr>
    </xdr:cxnSp>
    <xdr:clientData/>
  </xdr:twoCellAnchor>
  <xdr:twoCellAnchor>
    <xdr:from>
      <xdr:col>2</xdr:col>
      <xdr:colOff>3373989</xdr:colOff>
      <xdr:row>55</xdr:row>
      <xdr:rowOff>10199</xdr:rowOff>
    </xdr:from>
    <xdr:to>
      <xdr:col>2</xdr:col>
      <xdr:colOff>4779300</xdr:colOff>
      <xdr:row>55</xdr:row>
      <xdr:rowOff>10199</xdr:rowOff>
    </xdr:to>
    <xdr:cxnSp macro="">
      <xdr:nvCxnSpPr>
        <xdr:cNvPr id="147" name="直線矢印コネクタ 146">
          <a:extLst>
            <a:ext uri="{FF2B5EF4-FFF2-40B4-BE49-F238E27FC236}">
              <a16:creationId xmlns:a16="http://schemas.microsoft.com/office/drawing/2014/main" id="{00000000-0008-0000-0000-000093000000}"/>
            </a:ext>
          </a:extLst>
        </xdr:cNvPr>
        <xdr:cNvCxnSpPr>
          <a:cxnSpLocks/>
          <a:stCxn id="123" idx="3"/>
          <a:endCxn id="103" idx="1"/>
        </xdr:cNvCxnSpPr>
      </xdr:nvCxnSpPr>
      <xdr:spPr bwMode="auto">
        <a:xfrm>
          <a:off x="4040739" y="24244520"/>
          <a:ext cx="1405311" cy="0"/>
        </a:xfrm>
        <a:prstGeom prst="straightConnector1">
          <a:avLst/>
        </a:prstGeom>
        <a:noFill/>
        <a:ln w="9525" cap="flat" cmpd="sng" algn="ctr">
          <a:solidFill>
            <a:schemeClr val="tx1"/>
          </a:solidFill>
          <a:prstDash val="solid"/>
          <a:round/>
          <a:headEnd type="none" w="med" len="med"/>
          <a:tailEnd type="arrow"/>
        </a:ln>
        <a:effectLst/>
      </xdr:spPr>
    </xdr:cxnSp>
    <xdr:clientData/>
  </xdr:twoCellAnchor>
  <xdr:twoCellAnchor>
    <xdr:from>
      <xdr:col>2</xdr:col>
      <xdr:colOff>934376</xdr:colOff>
      <xdr:row>55</xdr:row>
      <xdr:rowOff>11152</xdr:rowOff>
    </xdr:from>
    <xdr:to>
      <xdr:col>2</xdr:col>
      <xdr:colOff>1241800</xdr:colOff>
      <xdr:row>55</xdr:row>
      <xdr:rowOff>12104</xdr:rowOff>
    </xdr:to>
    <xdr:cxnSp macro="">
      <xdr:nvCxnSpPr>
        <xdr:cNvPr id="148" name="直線矢印コネクタ 147">
          <a:extLst>
            <a:ext uri="{FF2B5EF4-FFF2-40B4-BE49-F238E27FC236}">
              <a16:creationId xmlns:a16="http://schemas.microsoft.com/office/drawing/2014/main" id="{00000000-0008-0000-0000-000094000000}"/>
            </a:ext>
          </a:extLst>
        </xdr:cNvPr>
        <xdr:cNvCxnSpPr>
          <a:cxnSpLocks/>
          <a:stCxn id="149" idx="3"/>
          <a:endCxn id="122" idx="1"/>
        </xdr:cNvCxnSpPr>
      </xdr:nvCxnSpPr>
      <xdr:spPr bwMode="auto">
        <a:xfrm flipV="1">
          <a:off x="1601126" y="24245473"/>
          <a:ext cx="307424" cy="952"/>
        </a:xfrm>
        <a:prstGeom prst="straightConnector1">
          <a:avLst/>
        </a:prstGeom>
        <a:noFill/>
        <a:ln w="9525" cap="flat" cmpd="sng" algn="ctr">
          <a:solidFill>
            <a:schemeClr val="tx1"/>
          </a:solidFill>
          <a:prstDash val="solid"/>
          <a:round/>
          <a:headEnd type="none" w="med" len="med"/>
          <a:tailEnd type="arrow"/>
        </a:ln>
        <a:effectLst/>
      </xdr:spPr>
    </xdr:cxnSp>
    <xdr:clientData/>
  </xdr:twoCellAnchor>
  <xdr:twoCellAnchor>
    <xdr:from>
      <xdr:col>2</xdr:col>
      <xdr:colOff>210566</xdr:colOff>
      <xdr:row>46</xdr:row>
      <xdr:rowOff>117283</xdr:rowOff>
    </xdr:from>
    <xdr:to>
      <xdr:col>2</xdr:col>
      <xdr:colOff>930566</xdr:colOff>
      <xdr:row>63</xdr:row>
      <xdr:rowOff>60413</xdr:rowOff>
    </xdr:to>
    <xdr:sp macro="" textlink="">
      <xdr:nvSpPr>
        <xdr:cNvPr id="149" name="正方形/長方形 148">
          <a:extLst>
            <a:ext uri="{FF2B5EF4-FFF2-40B4-BE49-F238E27FC236}">
              <a16:creationId xmlns:a16="http://schemas.microsoft.com/office/drawing/2014/main" id="{00000000-0008-0000-0000-000095000000}"/>
            </a:ext>
          </a:extLst>
        </xdr:cNvPr>
        <xdr:cNvSpPr/>
      </xdr:nvSpPr>
      <xdr:spPr bwMode="auto">
        <a:xfrm>
          <a:off x="877316" y="23004497"/>
          <a:ext cx="720000" cy="2487666"/>
        </a:xfrm>
        <a:prstGeom prst="rect">
          <a:avLst/>
        </a:prstGeom>
        <a:solidFill>
          <a:schemeClr val="bg1">
            <a:lumMod val="85000"/>
          </a:schemeClr>
        </a:solidFill>
        <a:ln w="9525" cap="flat" cmpd="sng" algn="ctr">
          <a:solidFill>
            <a:schemeClr val="tx1"/>
          </a:solidFill>
          <a:prstDash val="solid"/>
          <a:round/>
          <a:headEnd type="none" w="med" len="med"/>
          <a:tailEnd type="none" w="med" len="med"/>
        </a:ln>
        <a:effectLst/>
      </xdr:spPr>
      <xdr:txBody>
        <a:bodyPr vert="eaVert" wrap="square" lIns="91440" tIns="45720" rIns="91440" bIns="45720" numCol="1" rtlCol="0" anchor="ctr" anchorCtr="0" compatLnSpc="1">
          <a:prstTxWarp prst="textNoShape">
            <a:avLst/>
          </a:prstTxWarp>
        </a:bodyPr>
        <a:lstStyle>
          <a:defPPr>
            <a:defRPr lang="ja-JP"/>
          </a:defPPr>
          <a:lvl1pPr algn="ctr" rtl="0" fontAlgn="base">
            <a:spcBef>
              <a:spcPct val="0"/>
            </a:spcBef>
            <a:spcAft>
              <a:spcPct val="0"/>
            </a:spcAft>
            <a:defRPr kumimoji="1" sz="1200" kern="1200">
              <a:solidFill>
                <a:schemeClr val="tx1"/>
              </a:solidFill>
              <a:latin typeface="Arial" charset="0"/>
              <a:ea typeface="ＭＳ Ｐゴシック" charset="-128"/>
              <a:cs typeface="+mn-cs"/>
            </a:defRPr>
          </a:lvl1pPr>
          <a:lvl2pPr marL="457200" algn="ctr" rtl="0" fontAlgn="base">
            <a:spcBef>
              <a:spcPct val="0"/>
            </a:spcBef>
            <a:spcAft>
              <a:spcPct val="0"/>
            </a:spcAft>
            <a:defRPr kumimoji="1" sz="1200" kern="1200">
              <a:solidFill>
                <a:schemeClr val="tx1"/>
              </a:solidFill>
              <a:latin typeface="Arial" charset="0"/>
              <a:ea typeface="ＭＳ Ｐゴシック" charset="-128"/>
              <a:cs typeface="+mn-cs"/>
            </a:defRPr>
          </a:lvl2pPr>
          <a:lvl3pPr marL="914400" algn="ctr" rtl="0" fontAlgn="base">
            <a:spcBef>
              <a:spcPct val="0"/>
            </a:spcBef>
            <a:spcAft>
              <a:spcPct val="0"/>
            </a:spcAft>
            <a:defRPr kumimoji="1" sz="1200" kern="1200">
              <a:solidFill>
                <a:schemeClr val="tx1"/>
              </a:solidFill>
              <a:latin typeface="Arial" charset="0"/>
              <a:ea typeface="ＭＳ Ｐゴシック" charset="-128"/>
              <a:cs typeface="+mn-cs"/>
            </a:defRPr>
          </a:lvl3pPr>
          <a:lvl4pPr marL="1371600" algn="ctr" rtl="0" fontAlgn="base">
            <a:spcBef>
              <a:spcPct val="0"/>
            </a:spcBef>
            <a:spcAft>
              <a:spcPct val="0"/>
            </a:spcAft>
            <a:defRPr kumimoji="1" sz="1200" kern="1200">
              <a:solidFill>
                <a:schemeClr val="tx1"/>
              </a:solidFill>
              <a:latin typeface="Arial" charset="0"/>
              <a:ea typeface="ＭＳ Ｐゴシック" charset="-128"/>
              <a:cs typeface="+mn-cs"/>
            </a:defRPr>
          </a:lvl4pPr>
          <a:lvl5pPr marL="1828800" algn="ctr" rtl="0" fontAlgn="base">
            <a:spcBef>
              <a:spcPct val="0"/>
            </a:spcBef>
            <a:spcAft>
              <a:spcPct val="0"/>
            </a:spcAft>
            <a:defRPr kumimoji="1" sz="1200" kern="1200">
              <a:solidFill>
                <a:schemeClr val="tx1"/>
              </a:solidFill>
              <a:latin typeface="Arial" charset="0"/>
              <a:ea typeface="ＭＳ Ｐゴシック" charset="-128"/>
              <a:cs typeface="+mn-cs"/>
            </a:defRPr>
          </a:lvl5pPr>
          <a:lvl6pPr marL="2286000" algn="l" defTabSz="914400" rtl="0" eaLnBrk="1" latinLnBrk="0" hangingPunct="1">
            <a:defRPr kumimoji="1" sz="1200" kern="1200">
              <a:solidFill>
                <a:schemeClr val="tx1"/>
              </a:solidFill>
              <a:latin typeface="Arial" charset="0"/>
              <a:ea typeface="ＭＳ Ｐゴシック" charset="-128"/>
              <a:cs typeface="+mn-cs"/>
            </a:defRPr>
          </a:lvl6pPr>
          <a:lvl7pPr marL="2743200" algn="l" defTabSz="914400" rtl="0" eaLnBrk="1" latinLnBrk="0" hangingPunct="1">
            <a:defRPr kumimoji="1" sz="1200" kern="1200">
              <a:solidFill>
                <a:schemeClr val="tx1"/>
              </a:solidFill>
              <a:latin typeface="Arial" charset="0"/>
              <a:ea typeface="ＭＳ Ｐゴシック" charset="-128"/>
              <a:cs typeface="+mn-cs"/>
            </a:defRPr>
          </a:lvl7pPr>
          <a:lvl8pPr marL="3200400" algn="l" defTabSz="914400" rtl="0" eaLnBrk="1" latinLnBrk="0" hangingPunct="1">
            <a:defRPr kumimoji="1" sz="1200" kern="1200">
              <a:solidFill>
                <a:schemeClr val="tx1"/>
              </a:solidFill>
              <a:latin typeface="Arial" charset="0"/>
              <a:ea typeface="ＭＳ Ｐゴシック" charset="-128"/>
              <a:cs typeface="+mn-cs"/>
            </a:defRPr>
          </a:lvl8pPr>
          <a:lvl9pPr marL="3657600" algn="l" defTabSz="914400" rtl="0" eaLnBrk="1" latinLnBrk="0" hangingPunct="1">
            <a:defRPr kumimoji="1" sz="1200" kern="1200">
              <a:solidFill>
                <a:schemeClr val="tx1"/>
              </a:solidFill>
              <a:latin typeface="Arial" charset="0"/>
              <a:ea typeface="ＭＳ Ｐゴシック" charset="-128"/>
              <a:cs typeface="+mn-cs"/>
            </a:defRPr>
          </a:lvl9pPr>
        </a:lstStyle>
        <a:p>
          <a:pPr marL="0" marR="0" indent="0" algn="ctr" defTabSz="914400" rtl="0" eaLnBrk="1" fontAlgn="base" latinLnBrk="0" hangingPunct="1">
            <a:lnSpc>
              <a:spcPct val="100000"/>
            </a:lnSpc>
            <a:spcBef>
              <a:spcPct val="0"/>
            </a:spcBef>
            <a:spcAft>
              <a:spcPct val="0"/>
            </a:spcAft>
            <a:buClrTx/>
            <a:buSzTx/>
            <a:buFontTx/>
            <a:buNone/>
            <a:tabLst/>
          </a:pPr>
          <a:r>
            <a:rPr kumimoji="1" lang="ja-JP" altLang="en-US" sz="1800" b="0" i="0" u="none" strike="noStrike" cap="none" normalizeH="0" baseline="0">
              <a:ln>
                <a:noFill/>
              </a:ln>
              <a:solidFill>
                <a:schemeClr val="tx1"/>
              </a:solidFill>
              <a:effectLst/>
              <a:latin typeface="ＭＳ Ｐ明朝" panose="02020600040205080304" pitchFamily="18" charset="-128"/>
              <a:ea typeface="ＭＳ Ｐ明朝" panose="02020600040205080304" pitchFamily="18" charset="-128"/>
            </a:rPr>
            <a:t>公募要領の確認</a:t>
          </a:r>
        </a:p>
      </xdr:txBody>
    </xdr:sp>
    <xdr:clientData/>
  </xdr:twoCellAnchor>
  <xdr:twoCellAnchor>
    <xdr:from>
      <xdr:col>5</xdr:col>
      <xdr:colOff>1145824</xdr:colOff>
      <xdr:row>46</xdr:row>
      <xdr:rowOff>117283</xdr:rowOff>
    </xdr:from>
    <xdr:to>
      <xdr:col>6</xdr:col>
      <xdr:colOff>553007</xdr:colOff>
      <xdr:row>63</xdr:row>
      <xdr:rowOff>58508</xdr:rowOff>
    </xdr:to>
    <xdr:sp macro="" textlink="">
      <xdr:nvSpPr>
        <xdr:cNvPr id="153" name="正方形/長方形 152">
          <a:extLst>
            <a:ext uri="{FF2B5EF4-FFF2-40B4-BE49-F238E27FC236}">
              <a16:creationId xmlns:a16="http://schemas.microsoft.com/office/drawing/2014/main" id="{00000000-0008-0000-0000-000099000000}"/>
            </a:ext>
          </a:extLst>
        </xdr:cNvPr>
        <xdr:cNvSpPr/>
      </xdr:nvSpPr>
      <xdr:spPr bwMode="auto">
        <a:xfrm>
          <a:off x="10085717" y="23004497"/>
          <a:ext cx="754290" cy="2485761"/>
        </a:xfrm>
        <a:prstGeom prst="rect">
          <a:avLst/>
        </a:prstGeom>
        <a:noFill/>
        <a:ln w="9525" cap="flat" cmpd="sng" algn="ctr">
          <a:solidFill>
            <a:schemeClr val="tx1"/>
          </a:solidFill>
          <a:prstDash val="solid"/>
          <a:round/>
          <a:headEnd type="none" w="med" len="med"/>
          <a:tailEnd type="none" w="med" len="med"/>
        </a:ln>
        <a:effectLst/>
      </xdr:spPr>
      <xdr:txBody>
        <a:bodyPr vert="eaVert" wrap="square" lIns="91440" tIns="45720" rIns="91440" bIns="45720" numCol="1" rtlCol="0" anchor="ctr" anchorCtr="0" compatLnSpc="1">
          <a:prstTxWarp prst="textNoShape">
            <a:avLst/>
          </a:prstTxWarp>
        </a:bodyPr>
        <a:lstStyle>
          <a:defPPr>
            <a:defRPr lang="ja-JP"/>
          </a:defPPr>
          <a:lvl1pPr algn="ctr" rtl="0" fontAlgn="base">
            <a:spcBef>
              <a:spcPct val="0"/>
            </a:spcBef>
            <a:spcAft>
              <a:spcPct val="0"/>
            </a:spcAft>
            <a:defRPr kumimoji="1" sz="1200" kern="1200">
              <a:solidFill>
                <a:schemeClr val="tx1"/>
              </a:solidFill>
              <a:latin typeface="Arial" charset="0"/>
              <a:ea typeface="ＭＳ Ｐゴシック" charset="-128"/>
              <a:cs typeface="+mn-cs"/>
            </a:defRPr>
          </a:lvl1pPr>
          <a:lvl2pPr marL="457200" algn="ctr" rtl="0" fontAlgn="base">
            <a:spcBef>
              <a:spcPct val="0"/>
            </a:spcBef>
            <a:spcAft>
              <a:spcPct val="0"/>
            </a:spcAft>
            <a:defRPr kumimoji="1" sz="1200" kern="1200">
              <a:solidFill>
                <a:schemeClr val="tx1"/>
              </a:solidFill>
              <a:latin typeface="Arial" charset="0"/>
              <a:ea typeface="ＭＳ Ｐゴシック" charset="-128"/>
              <a:cs typeface="+mn-cs"/>
            </a:defRPr>
          </a:lvl2pPr>
          <a:lvl3pPr marL="914400" algn="ctr" rtl="0" fontAlgn="base">
            <a:spcBef>
              <a:spcPct val="0"/>
            </a:spcBef>
            <a:spcAft>
              <a:spcPct val="0"/>
            </a:spcAft>
            <a:defRPr kumimoji="1" sz="1200" kern="1200">
              <a:solidFill>
                <a:schemeClr val="tx1"/>
              </a:solidFill>
              <a:latin typeface="Arial" charset="0"/>
              <a:ea typeface="ＭＳ Ｐゴシック" charset="-128"/>
              <a:cs typeface="+mn-cs"/>
            </a:defRPr>
          </a:lvl3pPr>
          <a:lvl4pPr marL="1371600" algn="ctr" rtl="0" fontAlgn="base">
            <a:spcBef>
              <a:spcPct val="0"/>
            </a:spcBef>
            <a:spcAft>
              <a:spcPct val="0"/>
            </a:spcAft>
            <a:defRPr kumimoji="1" sz="1200" kern="1200">
              <a:solidFill>
                <a:schemeClr val="tx1"/>
              </a:solidFill>
              <a:latin typeface="Arial" charset="0"/>
              <a:ea typeface="ＭＳ Ｐゴシック" charset="-128"/>
              <a:cs typeface="+mn-cs"/>
            </a:defRPr>
          </a:lvl4pPr>
          <a:lvl5pPr marL="1828800" algn="ctr" rtl="0" fontAlgn="base">
            <a:spcBef>
              <a:spcPct val="0"/>
            </a:spcBef>
            <a:spcAft>
              <a:spcPct val="0"/>
            </a:spcAft>
            <a:defRPr kumimoji="1" sz="1200" kern="1200">
              <a:solidFill>
                <a:schemeClr val="tx1"/>
              </a:solidFill>
              <a:latin typeface="Arial" charset="0"/>
              <a:ea typeface="ＭＳ Ｐゴシック" charset="-128"/>
              <a:cs typeface="+mn-cs"/>
            </a:defRPr>
          </a:lvl5pPr>
          <a:lvl6pPr marL="2286000" algn="l" defTabSz="914400" rtl="0" eaLnBrk="1" latinLnBrk="0" hangingPunct="1">
            <a:defRPr kumimoji="1" sz="1200" kern="1200">
              <a:solidFill>
                <a:schemeClr val="tx1"/>
              </a:solidFill>
              <a:latin typeface="Arial" charset="0"/>
              <a:ea typeface="ＭＳ Ｐゴシック" charset="-128"/>
              <a:cs typeface="+mn-cs"/>
            </a:defRPr>
          </a:lvl6pPr>
          <a:lvl7pPr marL="2743200" algn="l" defTabSz="914400" rtl="0" eaLnBrk="1" latinLnBrk="0" hangingPunct="1">
            <a:defRPr kumimoji="1" sz="1200" kern="1200">
              <a:solidFill>
                <a:schemeClr val="tx1"/>
              </a:solidFill>
              <a:latin typeface="Arial" charset="0"/>
              <a:ea typeface="ＭＳ Ｐゴシック" charset="-128"/>
              <a:cs typeface="+mn-cs"/>
            </a:defRPr>
          </a:lvl7pPr>
          <a:lvl8pPr marL="3200400" algn="l" defTabSz="914400" rtl="0" eaLnBrk="1" latinLnBrk="0" hangingPunct="1">
            <a:defRPr kumimoji="1" sz="1200" kern="1200">
              <a:solidFill>
                <a:schemeClr val="tx1"/>
              </a:solidFill>
              <a:latin typeface="Arial" charset="0"/>
              <a:ea typeface="ＭＳ Ｐゴシック" charset="-128"/>
              <a:cs typeface="+mn-cs"/>
            </a:defRPr>
          </a:lvl8pPr>
          <a:lvl9pPr marL="3657600" algn="l" defTabSz="914400" rtl="0" eaLnBrk="1" latinLnBrk="0" hangingPunct="1">
            <a:defRPr kumimoji="1" sz="1200" kern="1200">
              <a:solidFill>
                <a:schemeClr val="tx1"/>
              </a:solidFill>
              <a:latin typeface="Arial" charset="0"/>
              <a:ea typeface="ＭＳ Ｐゴシック" charset="-128"/>
              <a:cs typeface="+mn-cs"/>
            </a:defRPr>
          </a:lvl9pPr>
        </a:lstStyle>
        <a:p>
          <a:pPr marL="0" marR="0" indent="0" algn="ctr" defTabSz="914400" rtl="0" eaLnBrk="1" fontAlgn="base" latinLnBrk="0" hangingPunct="1">
            <a:lnSpc>
              <a:spcPct val="100000"/>
            </a:lnSpc>
            <a:spcBef>
              <a:spcPct val="0"/>
            </a:spcBef>
            <a:spcAft>
              <a:spcPct val="0"/>
            </a:spcAft>
            <a:buClrTx/>
            <a:buSzTx/>
            <a:buFontTx/>
            <a:buNone/>
            <a:tabLst/>
          </a:pPr>
          <a:r>
            <a:rPr kumimoji="1" lang="ja-JP" altLang="en-US" sz="1800" b="0" i="0" u="none" strike="noStrike" cap="none" normalizeH="0" baseline="0">
              <a:ln>
                <a:noFill/>
              </a:ln>
              <a:solidFill>
                <a:schemeClr val="tx1"/>
              </a:solidFill>
              <a:effectLst/>
              <a:latin typeface="ＭＳ Ｐ明朝" panose="02020600040205080304" pitchFamily="18" charset="-128"/>
              <a:ea typeface="ＭＳ Ｐ明朝" panose="02020600040205080304" pitchFamily="18" charset="-128"/>
            </a:rPr>
            <a:t>審査</a:t>
          </a:r>
        </a:p>
      </xdr:txBody>
    </xdr:sp>
    <xdr:clientData/>
  </xdr:twoCellAnchor>
  <xdr:twoCellAnchor>
    <xdr:from>
      <xdr:col>5</xdr:col>
      <xdr:colOff>133284</xdr:colOff>
      <xdr:row>55</xdr:row>
      <xdr:rowOff>10199</xdr:rowOff>
    </xdr:from>
    <xdr:to>
      <xdr:col>5</xdr:col>
      <xdr:colOff>1145824</xdr:colOff>
      <xdr:row>55</xdr:row>
      <xdr:rowOff>11152</xdr:rowOff>
    </xdr:to>
    <xdr:cxnSp macro="">
      <xdr:nvCxnSpPr>
        <xdr:cNvPr id="154" name="直線矢印コネクタ 153">
          <a:extLst>
            <a:ext uri="{FF2B5EF4-FFF2-40B4-BE49-F238E27FC236}">
              <a16:creationId xmlns:a16="http://schemas.microsoft.com/office/drawing/2014/main" id="{00000000-0008-0000-0000-00009A000000}"/>
            </a:ext>
          </a:extLst>
        </xdr:cNvPr>
        <xdr:cNvCxnSpPr>
          <a:cxnSpLocks/>
          <a:stCxn id="143" idx="3"/>
          <a:endCxn id="153" idx="1"/>
        </xdr:cNvCxnSpPr>
      </xdr:nvCxnSpPr>
      <xdr:spPr bwMode="auto">
        <a:xfrm>
          <a:off x="9073177" y="24244520"/>
          <a:ext cx="1012540" cy="953"/>
        </a:xfrm>
        <a:prstGeom prst="straightConnector1">
          <a:avLst/>
        </a:prstGeom>
        <a:noFill/>
        <a:ln w="9525" cap="flat" cmpd="sng" algn="ctr">
          <a:solidFill>
            <a:schemeClr val="tx1"/>
          </a:solidFill>
          <a:prstDash val="solid"/>
          <a:round/>
          <a:headEnd type="none" w="med" len="med"/>
          <a:tailEnd type="arrow"/>
        </a:ln>
        <a:effectLst/>
      </xdr:spPr>
    </xdr:cxnSp>
    <xdr:clientData/>
  </xdr:twoCellAnchor>
  <xdr:twoCellAnchor>
    <xdr:from>
      <xdr:col>6</xdr:col>
      <xdr:colOff>896460</xdr:colOff>
      <xdr:row>46</xdr:row>
      <xdr:rowOff>117283</xdr:rowOff>
    </xdr:from>
    <xdr:to>
      <xdr:col>7</xdr:col>
      <xdr:colOff>515642</xdr:colOff>
      <xdr:row>63</xdr:row>
      <xdr:rowOff>58508</xdr:rowOff>
    </xdr:to>
    <xdr:sp macro="" textlink="">
      <xdr:nvSpPr>
        <xdr:cNvPr id="155" name="正方形/長方形 154">
          <a:extLst>
            <a:ext uri="{FF2B5EF4-FFF2-40B4-BE49-F238E27FC236}">
              <a16:creationId xmlns:a16="http://schemas.microsoft.com/office/drawing/2014/main" id="{00000000-0008-0000-0000-00009B000000}"/>
            </a:ext>
          </a:extLst>
        </xdr:cNvPr>
        <xdr:cNvSpPr/>
      </xdr:nvSpPr>
      <xdr:spPr bwMode="auto">
        <a:xfrm>
          <a:off x="11183460" y="23004497"/>
          <a:ext cx="653325" cy="2485761"/>
        </a:xfrm>
        <a:prstGeom prst="rect">
          <a:avLst/>
        </a:prstGeom>
        <a:noFill/>
        <a:ln w="9525" cap="flat" cmpd="sng" algn="ctr">
          <a:solidFill>
            <a:schemeClr val="tx1"/>
          </a:solidFill>
          <a:prstDash val="solid"/>
          <a:round/>
          <a:headEnd type="none" w="med" len="med"/>
          <a:tailEnd type="none" w="med" len="med"/>
        </a:ln>
        <a:effectLst/>
      </xdr:spPr>
      <xdr:txBody>
        <a:bodyPr vert="eaVert" wrap="square" lIns="91440" tIns="45720" rIns="91440" bIns="45720" numCol="1" rtlCol="0" anchor="ctr" anchorCtr="0" compatLnSpc="1">
          <a:prstTxWarp prst="textNoShape">
            <a:avLst/>
          </a:prstTxWarp>
        </a:bodyPr>
        <a:lstStyle>
          <a:defPPr>
            <a:defRPr lang="ja-JP"/>
          </a:defPPr>
          <a:lvl1pPr algn="ctr" rtl="0" fontAlgn="base">
            <a:spcBef>
              <a:spcPct val="0"/>
            </a:spcBef>
            <a:spcAft>
              <a:spcPct val="0"/>
            </a:spcAft>
            <a:defRPr kumimoji="1" sz="1200" kern="1200">
              <a:solidFill>
                <a:schemeClr val="tx1"/>
              </a:solidFill>
              <a:latin typeface="Arial" charset="0"/>
              <a:ea typeface="ＭＳ Ｐゴシック" charset="-128"/>
              <a:cs typeface="+mn-cs"/>
            </a:defRPr>
          </a:lvl1pPr>
          <a:lvl2pPr marL="457200" algn="ctr" rtl="0" fontAlgn="base">
            <a:spcBef>
              <a:spcPct val="0"/>
            </a:spcBef>
            <a:spcAft>
              <a:spcPct val="0"/>
            </a:spcAft>
            <a:defRPr kumimoji="1" sz="1200" kern="1200">
              <a:solidFill>
                <a:schemeClr val="tx1"/>
              </a:solidFill>
              <a:latin typeface="Arial" charset="0"/>
              <a:ea typeface="ＭＳ Ｐゴシック" charset="-128"/>
              <a:cs typeface="+mn-cs"/>
            </a:defRPr>
          </a:lvl2pPr>
          <a:lvl3pPr marL="914400" algn="ctr" rtl="0" fontAlgn="base">
            <a:spcBef>
              <a:spcPct val="0"/>
            </a:spcBef>
            <a:spcAft>
              <a:spcPct val="0"/>
            </a:spcAft>
            <a:defRPr kumimoji="1" sz="1200" kern="1200">
              <a:solidFill>
                <a:schemeClr val="tx1"/>
              </a:solidFill>
              <a:latin typeface="Arial" charset="0"/>
              <a:ea typeface="ＭＳ Ｐゴシック" charset="-128"/>
              <a:cs typeface="+mn-cs"/>
            </a:defRPr>
          </a:lvl3pPr>
          <a:lvl4pPr marL="1371600" algn="ctr" rtl="0" fontAlgn="base">
            <a:spcBef>
              <a:spcPct val="0"/>
            </a:spcBef>
            <a:spcAft>
              <a:spcPct val="0"/>
            </a:spcAft>
            <a:defRPr kumimoji="1" sz="1200" kern="1200">
              <a:solidFill>
                <a:schemeClr val="tx1"/>
              </a:solidFill>
              <a:latin typeface="Arial" charset="0"/>
              <a:ea typeface="ＭＳ Ｐゴシック" charset="-128"/>
              <a:cs typeface="+mn-cs"/>
            </a:defRPr>
          </a:lvl4pPr>
          <a:lvl5pPr marL="1828800" algn="ctr" rtl="0" fontAlgn="base">
            <a:spcBef>
              <a:spcPct val="0"/>
            </a:spcBef>
            <a:spcAft>
              <a:spcPct val="0"/>
            </a:spcAft>
            <a:defRPr kumimoji="1" sz="1200" kern="1200">
              <a:solidFill>
                <a:schemeClr val="tx1"/>
              </a:solidFill>
              <a:latin typeface="Arial" charset="0"/>
              <a:ea typeface="ＭＳ Ｐゴシック" charset="-128"/>
              <a:cs typeface="+mn-cs"/>
            </a:defRPr>
          </a:lvl5pPr>
          <a:lvl6pPr marL="2286000" algn="l" defTabSz="914400" rtl="0" eaLnBrk="1" latinLnBrk="0" hangingPunct="1">
            <a:defRPr kumimoji="1" sz="1200" kern="1200">
              <a:solidFill>
                <a:schemeClr val="tx1"/>
              </a:solidFill>
              <a:latin typeface="Arial" charset="0"/>
              <a:ea typeface="ＭＳ Ｐゴシック" charset="-128"/>
              <a:cs typeface="+mn-cs"/>
            </a:defRPr>
          </a:lvl6pPr>
          <a:lvl7pPr marL="2743200" algn="l" defTabSz="914400" rtl="0" eaLnBrk="1" latinLnBrk="0" hangingPunct="1">
            <a:defRPr kumimoji="1" sz="1200" kern="1200">
              <a:solidFill>
                <a:schemeClr val="tx1"/>
              </a:solidFill>
              <a:latin typeface="Arial" charset="0"/>
              <a:ea typeface="ＭＳ Ｐゴシック" charset="-128"/>
              <a:cs typeface="+mn-cs"/>
            </a:defRPr>
          </a:lvl7pPr>
          <a:lvl8pPr marL="3200400" algn="l" defTabSz="914400" rtl="0" eaLnBrk="1" latinLnBrk="0" hangingPunct="1">
            <a:defRPr kumimoji="1" sz="1200" kern="1200">
              <a:solidFill>
                <a:schemeClr val="tx1"/>
              </a:solidFill>
              <a:latin typeface="Arial" charset="0"/>
              <a:ea typeface="ＭＳ Ｐゴシック" charset="-128"/>
              <a:cs typeface="+mn-cs"/>
            </a:defRPr>
          </a:lvl8pPr>
          <a:lvl9pPr marL="3657600" algn="l" defTabSz="914400" rtl="0" eaLnBrk="1" latinLnBrk="0" hangingPunct="1">
            <a:defRPr kumimoji="1" sz="1200" kern="1200">
              <a:solidFill>
                <a:schemeClr val="tx1"/>
              </a:solidFill>
              <a:latin typeface="Arial" charset="0"/>
              <a:ea typeface="ＭＳ Ｐゴシック" charset="-128"/>
              <a:cs typeface="+mn-cs"/>
            </a:defRPr>
          </a:lvl9pPr>
        </a:lstStyle>
        <a:p>
          <a:pPr marL="0" marR="0" indent="0" algn="ctr" defTabSz="914400" rtl="0" eaLnBrk="1" fontAlgn="base" latinLnBrk="0" hangingPunct="1">
            <a:lnSpc>
              <a:spcPct val="100000"/>
            </a:lnSpc>
            <a:spcBef>
              <a:spcPct val="0"/>
            </a:spcBef>
            <a:spcAft>
              <a:spcPct val="0"/>
            </a:spcAft>
            <a:buClrTx/>
            <a:buSzTx/>
            <a:buFontTx/>
            <a:buNone/>
            <a:tabLst/>
          </a:pPr>
          <a:r>
            <a:rPr kumimoji="1" lang="ja-JP" altLang="en-US" sz="1800" b="0" i="0" u="none" strike="noStrike" cap="none" normalizeH="0" baseline="0">
              <a:ln>
                <a:noFill/>
              </a:ln>
              <a:solidFill>
                <a:schemeClr val="tx1"/>
              </a:solidFill>
              <a:effectLst/>
              <a:latin typeface="ＭＳ Ｐ明朝" panose="02020600040205080304" pitchFamily="18" charset="-128"/>
              <a:ea typeface="ＭＳ Ｐ明朝" panose="02020600040205080304" pitchFamily="18" charset="-128"/>
            </a:rPr>
            <a:t>交付決定</a:t>
          </a:r>
        </a:p>
      </xdr:txBody>
    </xdr:sp>
    <xdr:clientData/>
  </xdr:twoCellAnchor>
  <xdr:twoCellAnchor>
    <xdr:from>
      <xdr:col>6</xdr:col>
      <xdr:colOff>549197</xdr:colOff>
      <xdr:row>55</xdr:row>
      <xdr:rowOff>11152</xdr:rowOff>
    </xdr:from>
    <xdr:to>
      <xdr:col>6</xdr:col>
      <xdr:colOff>892650</xdr:colOff>
      <xdr:row>55</xdr:row>
      <xdr:rowOff>11152</xdr:rowOff>
    </xdr:to>
    <xdr:cxnSp macro="">
      <xdr:nvCxnSpPr>
        <xdr:cNvPr id="156" name="直線矢印コネクタ 155">
          <a:extLst>
            <a:ext uri="{FF2B5EF4-FFF2-40B4-BE49-F238E27FC236}">
              <a16:creationId xmlns:a16="http://schemas.microsoft.com/office/drawing/2014/main" id="{00000000-0008-0000-0000-00009C000000}"/>
            </a:ext>
          </a:extLst>
        </xdr:cNvPr>
        <xdr:cNvCxnSpPr>
          <a:cxnSpLocks/>
          <a:stCxn id="153" idx="3"/>
          <a:endCxn id="155" idx="1"/>
        </xdr:cNvCxnSpPr>
      </xdr:nvCxnSpPr>
      <xdr:spPr bwMode="auto">
        <a:xfrm>
          <a:off x="10836197" y="24245473"/>
          <a:ext cx="343453" cy="0"/>
        </a:xfrm>
        <a:prstGeom prst="straightConnector1">
          <a:avLst/>
        </a:prstGeom>
        <a:noFill/>
        <a:ln w="9525" cap="flat" cmpd="sng" algn="ctr">
          <a:solidFill>
            <a:schemeClr val="tx1"/>
          </a:solidFill>
          <a:prstDash val="solid"/>
          <a:round/>
          <a:headEnd type="none" w="med" len="med"/>
          <a:tailEnd type="arrow"/>
        </a:ln>
        <a:effectLst/>
      </xdr:spPr>
    </xdr:cxnSp>
    <xdr:clientData/>
  </xdr:twoCellAnchor>
  <xdr:oneCellAnchor>
    <xdr:from>
      <xdr:col>9</xdr:col>
      <xdr:colOff>1818409</xdr:colOff>
      <xdr:row>83</xdr:row>
      <xdr:rowOff>121227</xdr:rowOff>
    </xdr:from>
    <xdr:ext cx="184731" cy="264560"/>
    <xdr:sp macro="" textlink="">
      <xdr:nvSpPr>
        <xdr:cNvPr id="202" name="テキスト ボックス 201">
          <a:extLst>
            <a:ext uri="{FF2B5EF4-FFF2-40B4-BE49-F238E27FC236}">
              <a16:creationId xmlns:a16="http://schemas.microsoft.com/office/drawing/2014/main" id="{00000000-0008-0000-0000-0000CA000000}"/>
            </a:ext>
          </a:extLst>
        </xdr:cNvPr>
        <xdr:cNvSpPr txBox="1"/>
      </xdr:nvSpPr>
      <xdr:spPr>
        <a:xfrm>
          <a:off x="15867784" y="2876290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xdr:col>
      <xdr:colOff>2060864</xdr:colOff>
      <xdr:row>88</xdr:row>
      <xdr:rowOff>0</xdr:rowOff>
    </xdr:from>
    <xdr:ext cx="184731" cy="264560"/>
    <xdr:sp macro="" textlink="">
      <xdr:nvSpPr>
        <xdr:cNvPr id="204" name="テキスト ボックス 203">
          <a:extLst>
            <a:ext uri="{FF2B5EF4-FFF2-40B4-BE49-F238E27FC236}">
              <a16:creationId xmlns:a16="http://schemas.microsoft.com/office/drawing/2014/main" id="{00000000-0008-0000-0000-0000CC000000}"/>
            </a:ext>
          </a:extLst>
        </xdr:cNvPr>
        <xdr:cNvSpPr txBox="1"/>
      </xdr:nvSpPr>
      <xdr:spPr>
        <a:xfrm>
          <a:off x="16110239" y="331911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xdr:col>
      <xdr:colOff>5086091</xdr:colOff>
      <xdr:row>75</xdr:row>
      <xdr:rowOff>242666</xdr:rowOff>
    </xdr:from>
    <xdr:to>
      <xdr:col>3</xdr:col>
      <xdr:colOff>932021</xdr:colOff>
      <xdr:row>80</xdr:row>
      <xdr:rowOff>75559</xdr:rowOff>
    </xdr:to>
    <xdr:sp macro="" textlink="">
      <xdr:nvSpPr>
        <xdr:cNvPr id="263" name="右矢印 10">
          <a:extLst>
            <a:ext uri="{FF2B5EF4-FFF2-40B4-BE49-F238E27FC236}">
              <a16:creationId xmlns:a16="http://schemas.microsoft.com/office/drawing/2014/main" id="{00000000-0008-0000-0000-000007010000}"/>
            </a:ext>
          </a:extLst>
        </xdr:cNvPr>
        <xdr:cNvSpPr/>
      </xdr:nvSpPr>
      <xdr:spPr>
        <a:xfrm>
          <a:off x="5752841" y="29334737"/>
          <a:ext cx="1424859" cy="11936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1400" b="1">
              <a:latin typeface="ＭＳ 明朝" panose="02020609040205080304" pitchFamily="17" charset="-128"/>
              <a:ea typeface="ＭＳ 明朝" panose="02020609040205080304" pitchFamily="17" charset="-128"/>
            </a:rPr>
            <a:t>データ添付</a:t>
          </a:r>
        </a:p>
      </xdr:txBody>
    </xdr:sp>
    <xdr:clientData/>
  </xdr:twoCellAnchor>
  <xdr:twoCellAnchor>
    <xdr:from>
      <xdr:col>2</xdr:col>
      <xdr:colOff>4360541</xdr:colOff>
      <xdr:row>63</xdr:row>
      <xdr:rowOff>105591</xdr:rowOff>
    </xdr:from>
    <xdr:to>
      <xdr:col>3</xdr:col>
      <xdr:colOff>741041</xdr:colOff>
      <xdr:row>65</xdr:row>
      <xdr:rowOff>260207</xdr:rowOff>
    </xdr:to>
    <xdr:sp macro="" textlink="">
      <xdr:nvSpPr>
        <xdr:cNvPr id="272" name="テキスト ボックス 92">
          <a:extLst>
            <a:ext uri="{FF2B5EF4-FFF2-40B4-BE49-F238E27FC236}">
              <a16:creationId xmlns:a16="http://schemas.microsoft.com/office/drawing/2014/main" id="{00000000-0008-0000-0000-000010010000}"/>
            </a:ext>
          </a:extLst>
        </xdr:cNvPr>
        <xdr:cNvSpPr txBox="1"/>
      </xdr:nvSpPr>
      <xdr:spPr bwMode="auto">
        <a:xfrm>
          <a:off x="5027291" y="25537341"/>
          <a:ext cx="1959429" cy="943830"/>
        </a:xfrm>
        <a:prstGeom prst="rect">
          <a:avLst/>
        </a:prstGeom>
        <a:solidFill>
          <a:schemeClr val="bg1">
            <a:lumMod val="85000"/>
          </a:schemeClr>
        </a:solidFill>
        <a:ln w="9525">
          <a:noFill/>
          <a:miter lim="800000"/>
          <a:headEnd/>
          <a:tailEnd/>
        </a:ln>
      </xdr:spPr>
      <xdr:txBody>
        <a:bodyPr wrap="square" lIns="36000" tIns="36000" rIns="36000" bIns="36000" rtlCol="0" anchor="t">
          <a:noAutofit/>
        </a:bodyPr>
        <a:lstStyle>
          <a:defPPr>
            <a:defRPr lang="ja-JP"/>
          </a:defPPr>
          <a:lvl1pPr algn="ctr" rtl="0" fontAlgn="base">
            <a:spcBef>
              <a:spcPct val="0"/>
            </a:spcBef>
            <a:spcAft>
              <a:spcPct val="0"/>
            </a:spcAft>
            <a:defRPr kumimoji="1" sz="1200" kern="1200">
              <a:solidFill>
                <a:schemeClr val="tx1"/>
              </a:solidFill>
              <a:latin typeface="Arial" charset="0"/>
              <a:ea typeface="ＭＳ Ｐゴシック" charset="-128"/>
              <a:cs typeface="+mn-cs"/>
            </a:defRPr>
          </a:lvl1pPr>
          <a:lvl2pPr marL="457200" algn="ctr" rtl="0" fontAlgn="base">
            <a:spcBef>
              <a:spcPct val="0"/>
            </a:spcBef>
            <a:spcAft>
              <a:spcPct val="0"/>
            </a:spcAft>
            <a:defRPr kumimoji="1" sz="1200" kern="1200">
              <a:solidFill>
                <a:schemeClr val="tx1"/>
              </a:solidFill>
              <a:latin typeface="Arial" charset="0"/>
              <a:ea typeface="ＭＳ Ｐゴシック" charset="-128"/>
              <a:cs typeface="+mn-cs"/>
            </a:defRPr>
          </a:lvl2pPr>
          <a:lvl3pPr marL="914400" algn="ctr" rtl="0" fontAlgn="base">
            <a:spcBef>
              <a:spcPct val="0"/>
            </a:spcBef>
            <a:spcAft>
              <a:spcPct val="0"/>
            </a:spcAft>
            <a:defRPr kumimoji="1" sz="1200" kern="1200">
              <a:solidFill>
                <a:schemeClr val="tx1"/>
              </a:solidFill>
              <a:latin typeface="Arial" charset="0"/>
              <a:ea typeface="ＭＳ Ｐゴシック" charset="-128"/>
              <a:cs typeface="+mn-cs"/>
            </a:defRPr>
          </a:lvl3pPr>
          <a:lvl4pPr marL="1371600" algn="ctr" rtl="0" fontAlgn="base">
            <a:spcBef>
              <a:spcPct val="0"/>
            </a:spcBef>
            <a:spcAft>
              <a:spcPct val="0"/>
            </a:spcAft>
            <a:defRPr kumimoji="1" sz="1200" kern="1200">
              <a:solidFill>
                <a:schemeClr val="tx1"/>
              </a:solidFill>
              <a:latin typeface="Arial" charset="0"/>
              <a:ea typeface="ＭＳ Ｐゴシック" charset="-128"/>
              <a:cs typeface="+mn-cs"/>
            </a:defRPr>
          </a:lvl4pPr>
          <a:lvl5pPr marL="1828800" algn="ctr" rtl="0" fontAlgn="base">
            <a:spcBef>
              <a:spcPct val="0"/>
            </a:spcBef>
            <a:spcAft>
              <a:spcPct val="0"/>
            </a:spcAft>
            <a:defRPr kumimoji="1" sz="1200" kern="1200">
              <a:solidFill>
                <a:schemeClr val="tx1"/>
              </a:solidFill>
              <a:latin typeface="Arial" charset="0"/>
              <a:ea typeface="ＭＳ Ｐゴシック" charset="-128"/>
              <a:cs typeface="+mn-cs"/>
            </a:defRPr>
          </a:lvl5pPr>
          <a:lvl6pPr marL="2286000" algn="l" defTabSz="914400" rtl="0" eaLnBrk="1" latinLnBrk="0" hangingPunct="1">
            <a:defRPr kumimoji="1" sz="1200" kern="1200">
              <a:solidFill>
                <a:schemeClr val="tx1"/>
              </a:solidFill>
              <a:latin typeface="Arial" charset="0"/>
              <a:ea typeface="ＭＳ Ｐゴシック" charset="-128"/>
              <a:cs typeface="+mn-cs"/>
            </a:defRPr>
          </a:lvl6pPr>
          <a:lvl7pPr marL="2743200" algn="l" defTabSz="914400" rtl="0" eaLnBrk="1" latinLnBrk="0" hangingPunct="1">
            <a:defRPr kumimoji="1" sz="1200" kern="1200">
              <a:solidFill>
                <a:schemeClr val="tx1"/>
              </a:solidFill>
              <a:latin typeface="Arial" charset="0"/>
              <a:ea typeface="ＭＳ Ｐゴシック" charset="-128"/>
              <a:cs typeface="+mn-cs"/>
            </a:defRPr>
          </a:lvl7pPr>
          <a:lvl8pPr marL="3200400" algn="l" defTabSz="914400" rtl="0" eaLnBrk="1" latinLnBrk="0" hangingPunct="1">
            <a:defRPr kumimoji="1" sz="1200" kern="1200">
              <a:solidFill>
                <a:schemeClr val="tx1"/>
              </a:solidFill>
              <a:latin typeface="Arial" charset="0"/>
              <a:ea typeface="ＭＳ Ｐゴシック" charset="-128"/>
              <a:cs typeface="+mn-cs"/>
            </a:defRPr>
          </a:lvl8pPr>
          <a:lvl9pPr marL="3657600" algn="l" defTabSz="914400" rtl="0" eaLnBrk="1" latinLnBrk="0" hangingPunct="1">
            <a:defRPr kumimoji="1" sz="1200" kern="1200">
              <a:solidFill>
                <a:schemeClr val="tx1"/>
              </a:solidFill>
              <a:latin typeface="Arial" charset="0"/>
              <a:ea typeface="ＭＳ Ｐゴシック" charset="-128"/>
              <a:cs typeface="+mn-cs"/>
            </a:defRPr>
          </a:lvl9pPr>
        </a:lstStyle>
        <a:p>
          <a:pPr algn="l" eaLnBrk="0" hangingPunct="0"/>
          <a:r>
            <a:rPr kumimoji="0" lang="ja-JP" altLang="en-US" sz="1600">
              <a:latin typeface="ＭＳ Ｐ明朝" panose="02020600040205080304" pitchFamily="18" charset="-128"/>
              <a:ea typeface="ＭＳ Ｐ明朝" panose="02020600040205080304" pitchFamily="18" charset="-128"/>
            </a:rPr>
            <a:t>提出資料チェックシートを用いて自己点検すること</a:t>
          </a:r>
          <a:endParaRPr kumimoji="0" lang="en-US" altLang="ja-JP" sz="1600">
            <a:latin typeface="ＭＳ Ｐ明朝" panose="02020600040205080304" pitchFamily="18" charset="-128"/>
            <a:ea typeface="ＭＳ Ｐ明朝" panose="02020600040205080304" pitchFamily="18" charset="-128"/>
          </a:endParaRPr>
        </a:p>
      </xdr:txBody>
    </xdr:sp>
    <xdr:clientData/>
  </xdr:twoCellAnchor>
  <xdr:twoCellAnchor>
    <xdr:from>
      <xdr:col>3</xdr:col>
      <xdr:colOff>1009106</xdr:colOff>
      <xdr:row>63</xdr:row>
      <xdr:rowOff>101782</xdr:rowOff>
    </xdr:from>
    <xdr:to>
      <xdr:col>5</xdr:col>
      <xdr:colOff>930730</xdr:colOff>
      <xdr:row>66</xdr:row>
      <xdr:rowOff>68037</xdr:rowOff>
    </xdr:to>
    <xdr:sp macro="" textlink="">
      <xdr:nvSpPr>
        <xdr:cNvPr id="273" name="テキスト ボックス 93">
          <a:extLst>
            <a:ext uri="{FF2B5EF4-FFF2-40B4-BE49-F238E27FC236}">
              <a16:creationId xmlns:a16="http://schemas.microsoft.com/office/drawing/2014/main" id="{00000000-0008-0000-0000-000011010000}"/>
            </a:ext>
          </a:extLst>
        </xdr:cNvPr>
        <xdr:cNvSpPr txBox="1"/>
      </xdr:nvSpPr>
      <xdr:spPr bwMode="auto">
        <a:xfrm>
          <a:off x="7254785" y="25533532"/>
          <a:ext cx="2615838" cy="1150076"/>
        </a:xfrm>
        <a:prstGeom prst="rect">
          <a:avLst/>
        </a:prstGeom>
        <a:solidFill>
          <a:schemeClr val="bg1">
            <a:lumMod val="85000"/>
          </a:schemeClr>
        </a:solidFill>
        <a:ln w="9525">
          <a:noFill/>
          <a:miter lim="800000"/>
          <a:headEnd/>
          <a:tailEnd/>
        </a:ln>
      </xdr:spPr>
      <xdr:txBody>
        <a:bodyPr wrap="square" lIns="36000" tIns="36000" rIns="36000" bIns="36000" rtlCol="0" anchor="t">
          <a:noAutofit/>
        </a:bodyPr>
        <a:lstStyle>
          <a:defPPr>
            <a:defRPr lang="ja-JP"/>
          </a:defPPr>
          <a:lvl1pPr algn="ctr" rtl="0" fontAlgn="base">
            <a:spcBef>
              <a:spcPct val="0"/>
            </a:spcBef>
            <a:spcAft>
              <a:spcPct val="0"/>
            </a:spcAft>
            <a:defRPr kumimoji="1" sz="1200" kern="1200">
              <a:solidFill>
                <a:schemeClr val="tx1"/>
              </a:solidFill>
              <a:latin typeface="Arial" charset="0"/>
              <a:ea typeface="ＭＳ Ｐゴシック" charset="-128"/>
              <a:cs typeface="+mn-cs"/>
            </a:defRPr>
          </a:lvl1pPr>
          <a:lvl2pPr marL="457200" algn="ctr" rtl="0" fontAlgn="base">
            <a:spcBef>
              <a:spcPct val="0"/>
            </a:spcBef>
            <a:spcAft>
              <a:spcPct val="0"/>
            </a:spcAft>
            <a:defRPr kumimoji="1" sz="1200" kern="1200">
              <a:solidFill>
                <a:schemeClr val="tx1"/>
              </a:solidFill>
              <a:latin typeface="Arial" charset="0"/>
              <a:ea typeface="ＭＳ Ｐゴシック" charset="-128"/>
              <a:cs typeface="+mn-cs"/>
            </a:defRPr>
          </a:lvl2pPr>
          <a:lvl3pPr marL="914400" algn="ctr" rtl="0" fontAlgn="base">
            <a:spcBef>
              <a:spcPct val="0"/>
            </a:spcBef>
            <a:spcAft>
              <a:spcPct val="0"/>
            </a:spcAft>
            <a:defRPr kumimoji="1" sz="1200" kern="1200">
              <a:solidFill>
                <a:schemeClr val="tx1"/>
              </a:solidFill>
              <a:latin typeface="Arial" charset="0"/>
              <a:ea typeface="ＭＳ Ｐゴシック" charset="-128"/>
              <a:cs typeface="+mn-cs"/>
            </a:defRPr>
          </a:lvl3pPr>
          <a:lvl4pPr marL="1371600" algn="ctr" rtl="0" fontAlgn="base">
            <a:spcBef>
              <a:spcPct val="0"/>
            </a:spcBef>
            <a:spcAft>
              <a:spcPct val="0"/>
            </a:spcAft>
            <a:defRPr kumimoji="1" sz="1200" kern="1200">
              <a:solidFill>
                <a:schemeClr val="tx1"/>
              </a:solidFill>
              <a:latin typeface="Arial" charset="0"/>
              <a:ea typeface="ＭＳ Ｐゴシック" charset="-128"/>
              <a:cs typeface="+mn-cs"/>
            </a:defRPr>
          </a:lvl4pPr>
          <a:lvl5pPr marL="1828800" algn="ctr" rtl="0" fontAlgn="base">
            <a:spcBef>
              <a:spcPct val="0"/>
            </a:spcBef>
            <a:spcAft>
              <a:spcPct val="0"/>
            </a:spcAft>
            <a:defRPr kumimoji="1" sz="1200" kern="1200">
              <a:solidFill>
                <a:schemeClr val="tx1"/>
              </a:solidFill>
              <a:latin typeface="Arial" charset="0"/>
              <a:ea typeface="ＭＳ Ｐゴシック" charset="-128"/>
              <a:cs typeface="+mn-cs"/>
            </a:defRPr>
          </a:lvl5pPr>
          <a:lvl6pPr marL="2286000" algn="l" defTabSz="914400" rtl="0" eaLnBrk="1" latinLnBrk="0" hangingPunct="1">
            <a:defRPr kumimoji="1" sz="1200" kern="1200">
              <a:solidFill>
                <a:schemeClr val="tx1"/>
              </a:solidFill>
              <a:latin typeface="Arial" charset="0"/>
              <a:ea typeface="ＭＳ Ｐゴシック" charset="-128"/>
              <a:cs typeface="+mn-cs"/>
            </a:defRPr>
          </a:lvl6pPr>
          <a:lvl7pPr marL="2743200" algn="l" defTabSz="914400" rtl="0" eaLnBrk="1" latinLnBrk="0" hangingPunct="1">
            <a:defRPr kumimoji="1" sz="1200" kern="1200">
              <a:solidFill>
                <a:schemeClr val="tx1"/>
              </a:solidFill>
              <a:latin typeface="Arial" charset="0"/>
              <a:ea typeface="ＭＳ Ｐゴシック" charset="-128"/>
              <a:cs typeface="+mn-cs"/>
            </a:defRPr>
          </a:lvl7pPr>
          <a:lvl8pPr marL="3200400" algn="l" defTabSz="914400" rtl="0" eaLnBrk="1" latinLnBrk="0" hangingPunct="1">
            <a:defRPr kumimoji="1" sz="1200" kern="1200">
              <a:solidFill>
                <a:schemeClr val="tx1"/>
              </a:solidFill>
              <a:latin typeface="Arial" charset="0"/>
              <a:ea typeface="ＭＳ Ｐゴシック" charset="-128"/>
              <a:cs typeface="+mn-cs"/>
            </a:defRPr>
          </a:lvl8pPr>
          <a:lvl9pPr marL="3657600" algn="l" defTabSz="914400" rtl="0" eaLnBrk="1" latinLnBrk="0" hangingPunct="1">
            <a:defRPr kumimoji="1" sz="1200" kern="1200">
              <a:solidFill>
                <a:schemeClr val="tx1"/>
              </a:solidFill>
              <a:latin typeface="Arial" charset="0"/>
              <a:ea typeface="ＭＳ Ｐゴシック" charset="-128"/>
              <a:cs typeface="+mn-cs"/>
            </a:defRPr>
          </a:lvl9pPr>
        </a:lstStyle>
        <a:p>
          <a:pPr algn="l" eaLnBrk="0" hangingPunct="0"/>
          <a:r>
            <a:rPr kumimoji="0" lang="en-US" altLang="ja-JP" sz="1600">
              <a:latin typeface="ＭＳ Ｐ明朝" panose="02020600040205080304" pitchFamily="18" charset="-128"/>
              <a:ea typeface="ＭＳ Ｐ明朝" panose="02020600040205080304" pitchFamily="18" charset="-128"/>
            </a:rPr>
            <a:t>※</a:t>
          </a:r>
          <a:r>
            <a:rPr kumimoji="0" lang="ja-JP" altLang="en-US" sz="1600">
              <a:latin typeface="ＭＳ Ｐ明朝" panose="02020600040205080304" pitchFamily="18" charset="-128"/>
              <a:ea typeface="ＭＳ Ｐ明朝" panose="02020600040205080304" pitchFamily="18" charset="-128"/>
            </a:rPr>
            <a:t>電子ファイルを添付したメールを提出する。</a:t>
          </a:r>
          <a:endParaRPr kumimoji="0" lang="en-US" altLang="ja-JP" sz="1600">
            <a:latin typeface="ＭＳ Ｐ明朝" panose="02020600040205080304" pitchFamily="18" charset="-128"/>
            <a:ea typeface="ＭＳ Ｐ明朝" panose="02020600040205080304" pitchFamily="18" charset="-128"/>
          </a:endParaRPr>
        </a:p>
        <a:p>
          <a:pPr algn="l" eaLnBrk="0" hangingPunct="0"/>
          <a:r>
            <a:rPr kumimoji="0" lang="ja-JP" altLang="en-US" sz="1600">
              <a:latin typeface="ＭＳ Ｐ明朝" panose="02020600040205080304" pitchFamily="18" charset="-128"/>
              <a:ea typeface="ＭＳ Ｐ明朝" panose="02020600040205080304" pitchFamily="18" charset="-128"/>
            </a:rPr>
            <a:t>（ファイル転送サービスの利用も可とする。）</a:t>
          </a:r>
          <a:endParaRPr kumimoji="0" lang="en-US" altLang="ja-JP" sz="1600">
            <a:latin typeface="ＭＳ Ｐ明朝" panose="02020600040205080304" pitchFamily="18" charset="-128"/>
            <a:ea typeface="ＭＳ Ｐ明朝" panose="02020600040205080304" pitchFamily="18" charset="-128"/>
          </a:endParaRPr>
        </a:p>
      </xdr:txBody>
    </xdr:sp>
    <xdr:clientData/>
  </xdr:twoCellAnchor>
  <xdr:twoCellAnchor>
    <xdr:from>
      <xdr:col>3</xdr:col>
      <xdr:colOff>324186</xdr:colOff>
      <xdr:row>55</xdr:row>
      <xdr:rowOff>10199</xdr:rowOff>
    </xdr:from>
    <xdr:to>
      <xdr:col>4</xdr:col>
      <xdr:colOff>438491</xdr:colOff>
      <xdr:row>55</xdr:row>
      <xdr:rowOff>10199</xdr:rowOff>
    </xdr:to>
    <xdr:cxnSp macro="">
      <xdr:nvCxnSpPr>
        <xdr:cNvPr id="275" name="直線矢印コネクタ 274">
          <a:extLst>
            <a:ext uri="{FF2B5EF4-FFF2-40B4-BE49-F238E27FC236}">
              <a16:creationId xmlns:a16="http://schemas.microsoft.com/office/drawing/2014/main" id="{00000000-0008-0000-0000-000013010000}"/>
            </a:ext>
          </a:extLst>
        </xdr:cNvPr>
        <xdr:cNvCxnSpPr>
          <a:cxnSpLocks/>
          <a:stCxn id="103" idx="3"/>
          <a:endCxn id="143" idx="1"/>
        </xdr:cNvCxnSpPr>
      </xdr:nvCxnSpPr>
      <xdr:spPr bwMode="auto">
        <a:xfrm>
          <a:off x="6569865" y="24244520"/>
          <a:ext cx="1461412" cy="0"/>
        </a:xfrm>
        <a:prstGeom prst="straightConnector1">
          <a:avLst/>
        </a:prstGeom>
        <a:noFill/>
        <a:ln w="9525" cap="flat" cmpd="sng" algn="ctr">
          <a:solidFill>
            <a:schemeClr val="tx1"/>
          </a:solidFill>
          <a:prstDash val="solid"/>
          <a:round/>
          <a:headEnd type="none" w="med" len="med"/>
          <a:tailEnd type="arrow"/>
        </a:ln>
        <a:effectLst/>
      </xdr:spPr>
    </xdr:cxnSp>
    <xdr:clientData/>
  </xdr:twoCellAnchor>
  <xdr:twoCellAnchor>
    <xdr:from>
      <xdr:col>4</xdr:col>
      <xdr:colOff>516408</xdr:colOff>
      <xdr:row>75</xdr:row>
      <xdr:rowOff>193426</xdr:rowOff>
    </xdr:from>
    <xdr:to>
      <xdr:col>6</xdr:col>
      <xdr:colOff>282903</xdr:colOff>
      <xdr:row>80</xdr:row>
      <xdr:rowOff>134875</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8147294" y="29454226"/>
          <a:ext cx="2487923" cy="1302163"/>
          <a:chOff x="8109194" y="27936347"/>
          <a:chExt cx="2451184" cy="1272004"/>
        </a:xfrm>
      </xdr:grpSpPr>
      <xdr:sp macro="" textlink="">
        <xdr:nvSpPr>
          <xdr:cNvPr id="261" name="正方形/長方形 260">
            <a:extLst>
              <a:ext uri="{FF2B5EF4-FFF2-40B4-BE49-F238E27FC236}">
                <a16:creationId xmlns:a16="http://schemas.microsoft.com/office/drawing/2014/main" id="{00000000-0008-0000-0000-000005010000}"/>
              </a:ext>
            </a:extLst>
          </xdr:cNvPr>
          <xdr:cNvSpPr/>
        </xdr:nvSpPr>
        <xdr:spPr>
          <a:xfrm>
            <a:off x="8109194" y="28778877"/>
            <a:ext cx="2451184" cy="429474"/>
          </a:xfrm>
          <a:prstGeom prst="rect">
            <a:avLst/>
          </a:prstGeom>
        </xdr:spPr>
        <xdr:txBody>
          <a:bodyPr wrap="square">
            <a:noAutofit/>
          </a:bodyPr>
          <a:lstStyle>
            <a:defPPr>
              <a:defRPr lang="ja-JP"/>
            </a:defPPr>
            <a:lvl1pPr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1pPr>
            <a:lvl2pPr marL="477838" indent="-20638"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2pPr>
            <a:lvl3pPr marL="957263" indent="-42863"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3pPr>
            <a:lvl4pPr marL="1436688" indent="-65088"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4pPr>
            <a:lvl5pPr marL="1914525" indent="-85725"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5pPr>
            <a:lvl6pPr marL="2286000" algn="l" defTabSz="914400" rtl="0" eaLnBrk="1" latinLnBrk="0" hangingPunct="1">
              <a:defRPr kumimoji="1" sz="1900" kern="1200">
                <a:solidFill>
                  <a:schemeClr val="tx1"/>
                </a:solidFill>
                <a:latin typeface="Arial" charset="0"/>
                <a:ea typeface="ＭＳ Ｐゴシック" pitchFamily="50" charset="-128"/>
                <a:cs typeface="+mn-cs"/>
              </a:defRPr>
            </a:lvl6pPr>
            <a:lvl7pPr marL="2743200" algn="l" defTabSz="914400" rtl="0" eaLnBrk="1" latinLnBrk="0" hangingPunct="1">
              <a:defRPr kumimoji="1" sz="1900" kern="1200">
                <a:solidFill>
                  <a:schemeClr val="tx1"/>
                </a:solidFill>
                <a:latin typeface="Arial" charset="0"/>
                <a:ea typeface="ＭＳ Ｐゴシック" pitchFamily="50" charset="-128"/>
                <a:cs typeface="+mn-cs"/>
              </a:defRPr>
            </a:lvl7pPr>
            <a:lvl8pPr marL="3200400" algn="l" defTabSz="914400" rtl="0" eaLnBrk="1" latinLnBrk="0" hangingPunct="1">
              <a:defRPr kumimoji="1" sz="1900" kern="1200">
                <a:solidFill>
                  <a:schemeClr val="tx1"/>
                </a:solidFill>
                <a:latin typeface="Arial" charset="0"/>
                <a:ea typeface="ＭＳ Ｐゴシック" pitchFamily="50" charset="-128"/>
                <a:cs typeface="+mn-cs"/>
              </a:defRPr>
            </a:lvl8pPr>
            <a:lvl9pPr marL="3657600" algn="l" defTabSz="914400" rtl="0" eaLnBrk="1" latinLnBrk="0" hangingPunct="1">
              <a:defRPr kumimoji="1" sz="1900" kern="1200">
                <a:solidFill>
                  <a:schemeClr val="tx1"/>
                </a:solidFill>
                <a:latin typeface="Arial" charset="0"/>
                <a:ea typeface="ＭＳ Ｐゴシック" pitchFamily="50" charset="-128"/>
                <a:cs typeface="+mn-cs"/>
              </a:defRPr>
            </a:lvl9pPr>
          </a:lstStyle>
          <a:p>
            <a:pPr lvl="0" algn="ctr"/>
            <a:r>
              <a:rPr lang="ja-JP" altLang="en-US" sz="1600" b="1">
                <a:solidFill>
                  <a:sysClr val="windowText" lastClr="000000"/>
                </a:solidFill>
                <a:latin typeface="ＭＳ 明朝" panose="02020609040205080304" pitchFamily="17" charset="-128"/>
                <a:ea typeface="ＭＳ 明朝" panose="02020609040205080304" pitchFamily="17" charset="-128"/>
              </a:rPr>
              <a:t>申請書類の電子ファイル</a:t>
            </a:r>
            <a:endParaRPr lang="en-US" altLang="ja-JP" sz="1050" b="1">
              <a:solidFill>
                <a:sysClr val="windowText" lastClr="000000"/>
              </a:solidFill>
              <a:latin typeface="ＭＳ 明朝" panose="02020609040205080304" pitchFamily="17" charset="-128"/>
              <a:ea typeface="ＭＳ 明朝" panose="02020609040205080304" pitchFamily="17" charset="-128"/>
            </a:endParaRPr>
          </a:p>
        </xdr:txBody>
      </xdr:sp>
      <xdr:grpSp>
        <xdr:nvGrpSpPr>
          <xdr:cNvPr id="94" name="グループ化 93">
            <a:extLst>
              <a:ext uri="{FF2B5EF4-FFF2-40B4-BE49-F238E27FC236}">
                <a16:creationId xmlns:a16="http://schemas.microsoft.com/office/drawing/2014/main" id="{00000000-0008-0000-0000-00005E000000}"/>
              </a:ext>
            </a:extLst>
          </xdr:cNvPr>
          <xdr:cNvGrpSpPr/>
        </xdr:nvGrpSpPr>
        <xdr:grpSpPr>
          <a:xfrm>
            <a:off x="8827283" y="27936347"/>
            <a:ext cx="1007464" cy="780386"/>
            <a:chOff x="1151435" y="8444135"/>
            <a:chExt cx="701114" cy="417492"/>
          </a:xfrm>
        </xdr:grpSpPr>
        <xdr:sp macro="" textlink="">
          <xdr:nvSpPr>
            <xdr:cNvPr id="95" name="正方形/長方形 94">
              <a:extLst>
                <a:ext uri="{FF2B5EF4-FFF2-40B4-BE49-F238E27FC236}">
                  <a16:creationId xmlns:a16="http://schemas.microsoft.com/office/drawing/2014/main" id="{00000000-0008-0000-0000-00005F000000}"/>
                </a:ext>
              </a:extLst>
            </xdr:cNvPr>
            <xdr:cNvSpPr/>
          </xdr:nvSpPr>
          <xdr:spPr bwMode="auto">
            <a:xfrm>
              <a:off x="1151435" y="8444135"/>
              <a:ext cx="701114" cy="417492"/>
            </a:xfrm>
            <a:prstGeom prst="rect">
              <a:avLst/>
            </a:prstGeom>
            <a:noFill/>
            <a:ln w="6350">
              <a:solidFill>
                <a:sysClr val="windowText" lastClr="000000"/>
              </a:solidFill>
              <a:round/>
              <a:headEnd/>
              <a:tailEnd/>
            </a:ln>
          </xdr:spPr>
          <xdr:txBody>
            <a:bodyPr wrap="square" rtlCol="0" anchor="ctr"/>
            <a:lstStyle>
              <a:defPPr>
                <a:defRPr lang="ja-JP"/>
              </a:defPPr>
              <a:lvl1pPr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1pPr>
              <a:lvl2pPr marL="477838" indent="-20638"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2pPr>
              <a:lvl3pPr marL="957263" indent="-42863"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3pPr>
              <a:lvl4pPr marL="1436688" indent="-65088"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4pPr>
              <a:lvl5pPr marL="1914525" indent="-85725"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5pPr>
              <a:lvl6pPr marL="2286000" algn="l" defTabSz="914400" rtl="0" eaLnBrk="1" latinLnBrk="0" hangingPunct="1">
                <a:defRPr kumimoji="1" sz="1900" kern="1200">
                  <a:solidFill>
                    <a:schemeClr val="tx1"/>
                  </a:solidFill>
                  <a:latin typeface="Arial" charset="0"/>
                  <a:ea typeface="ＭＳ Ｐゴシック" pitchFamily="50" charset="-128"/>
                  <a:cs typeface="+mn-cs"/>
                </a:defRPr>
              </a:lvl6pPr>
              <a:lvl7pPr marL="2743200" algn="l" defTabSz="914400" rtl="0" eaLnBrk="1" latinLnBrk="0" hangingPunct="1">
                <a:defRPr kumimoji="1" sz="1900" kern="1200">
                  <a:solidFill>
                    <a:schemeClr val="tx1"/>
                  </a:solidFill>
                  <a:latin typeface="Arial" charset="0"/>
                  <a:ea typeface="ＭＳ Ｐゴシック" pitchFamily="50" charset="-128"/>
                  <a:cs typeface="+mn-cs"/>
                </a:defRPr>
              </a:lvl7pPr>
              <a:lvl8pPr marL="3200400" algn="l" defTabSz="914400" rtl="0" eaLnBrk="1" latinLnBrk="0" hangingPunct="1">
                <a:defRPr kumimoji="1" sz="1900" kern="1200">
                  <a:solidFill>
                    <a:schemeClr val="tx1"/>
                  </a:solidFill>
                  <a:latin typeface="Arial" charset="0"/>
                  <a:ea typeface="ＭＳ Ｐゴシック" pitchFamily="50" charset="-128"/>
                  <a:cs typeface="+mn-cs"/>
                </a:defRPr>
              </a:lvl8pPr>
              <a:lvl9pPr marL="3657600" algn="l" defTabSz="914400" rtl="0" eaLnBrk="1" latinLnBrk="0" hangingPunct="1">
                <a:defRPr kumimoji="1" sz="1900" kern="1200">
                  <a:solidFill>
                    <a:schemeClr val="tx1"/>
                  </a:solidFill>
                  <a:latin typeface="Arial" charset="0"/>
                  <a:ea typeface="ＭＳ Ｐゴシック" pitchFamily="50" charset="-128"/>
                  <a:cs typeface="+mn-cs"/>
                </a:defRPr>
              </a:lvl9pPr>
            </a:lstStyle>
            <a:p>
              <a:pPr algn="ctr"/>
              <a:endParaRPr kumimoji="1" lang="ja-JP" altLang="en-US" sz="900" b="1">
                <a:solidFill>
                  <a:sysClr val="windowText" lastClr="000000"/>
                </a:solidFill>
                <a:latin typeface="+mn-ea"/>
              </a:endParaRPr>
            </a:p>
          </xdr:txBody>
        </xdr:sp>
        <xdr:sp macro="" textlink="">
          <xdr:nvSpPr>
            <xdr:cNvPr id="96" name="二等辺三角形 95">
              <a:extLst>
                <a:ext uri="{FF2B5EF4-FFF2-40B4-BE49-F238E27FC236}">
                  <a16:creationId xmlns:a16="http://schemas.microsoft.com/office/drawing/2014/main" id="{00000000-0008-0000-0000-000060000000}"/>
                </a:ext>
              </a:extLst>
            </xdr:cNvPr>
            <xdr:cNvSpPr/>
          </xdr:nvSpPr>
          <xdr:spPr bwMode="auto">
            <a:xfrm flipV="1">
              <a:off x="1152525" y="8448279"/>
              <a:ext cx="698950" cy="253916"/>
            </a:xfrm>
            <a:prstGeom prst="triangle">
              <a:avLst/>
            </a:prstGeom>
            <a:noFill/>
            <a:ln w="6350">
              <a:solidFill>
                <a:sysClr val="windowText" lastClr="000000"/>
              </a:solidFill>
              <a:round/>
              <a:headEnd/>
              <a:tailEnd/>
            </a:ln>
          </xdr:spPr>
          <xdr:txBody>
            <a:bodyPr wrap="square" rtlCol="0" anchor="ctr"/>
            <a:lstStyle>
              <a:defPPr>
                <a:defRPr lang="ja-JP"/>
              </a:defPPr>
              <a:lvl1pPr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1pPr>
              <a:lvl2pPr marL="477838" indent="-20638"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2pPr>
              <a:lvl3pPr marL="957263" indent="-42863"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3pPr>
              <a:lvl4pPr marL="1436688" indent="-65088"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4pPr>
              <a:lvl5pPr marL="1914525" indent="-85725" algn="l" defTabSz="957263" rtl="0" fontAlgn="base">
                <a:spcBef>
                  <a:spcPct val="0"/>
                </a:spcBef>
                <a:spcAft>
                  <a:spcPct val="0"/>
                </a:spcAft>
                <a:defRPr kumimoji="1" sz="1900" kern="1200">
                  <a:solidFill>
                    <a:schemeClr val="tx1"/>
                  </a:solidFill>
                  <a:latin typeface="Arial" charset="0"/>
                  <a:ea typeface="ＭＳ Ｐゴシック" pitchFamily="50" charset="-128"/>
                  <a:cs typeface="+mn-cs"/>
                </a:defRPr>
              </a:lvl5pPr>
              <a:lvl6pPr marL="2286000" algn="l" defTabSz="914400" rtl="0" eaLnBrk="1" latinLnBrk="0" hangingPunct="1">
                <a:defRPr kumimoji="1" sz="1900" kern="1200">
                  <a:solidFill>
                    <a:schemeClr val="tx1"/>
                  </a:solidFill>
                  <a:latin typeface="Arial" charset="0"/>
                  <a:ea typeface="ＭＳ Ｐゴシック" pitchFamily="50" charset="-128"/>
                  <a:cs typeface="+mn-cs"/>
                </a:defRPr>
              </a:lvl6pPr>
              <a:lvl7pPr marL="2743200" algn="l" defTabSz="914400" rtl="0" eaLnBrk="1" latinLnBrk="0" hangingPunct="1">
                <a:defRPr kumimoji="1" sz="1900" kern="1200">
                  <a:solidFill>
                    <a:schemeClr val="tx1"/>
                  </a:solidFill>
                  <a:latin typeface="Arial" charset="0"/>
                  <a:ea typeface="ＭＳ Ｐゴシック" pitchFamily="50" charset="-128"/>
                  <a:cs typeface="+mn-cs"/>
                </a:defRPr>
              </a:lvl7pPr>
              <a:lvl8pPr marL="3200400" algn="l" defTabSz="914400" rtl="0" eaLnBrk="1" latinLnBrk="0" hangingPunct="1">
                <a:defRPr kumimoji="1" sz="1900" kern="1200">
                  <a:solidFill>
                    <a:schemeClr val="tx1"/>
                  </a:solidFill>
                  <a:latin typeface="Arial" charset="0"/>
                  <a:ea typeface="ＭＳ Ｐゴシック" pitchFamily="50" charset="-128"/>
                  <a:cs typeface="+mn-cs"/>
                </a:defRPr>
              </a:lvl8pPr>
              <a:lvl9pPr marL="3657600" algn="l" defTabSz="914400" rtl="0" eaLnBrk="1" latinLnBrk="0" hangingPunct="1">
                <a:defRPr kumimoji="1" sz="1900" kern="1200">
                  <a:solidFill>
                    <a:schemeClr val="tx1"/>
                  </a:solidFill>
                  <a:latin typeface="Arial" charset="0"/>
                  <a:ea typeface="ＭＳ Ｐゴシック" pitchFamily="50" charset="-128"/>
                  <a:cs typeface="+mn-cs"/>
                </a:defRPr>
              </a:lvl9pPr>
            </a:lstStyle>
            <a:p>
              <a:pPr algn="ctr"/>
              <a:endParaRPr kumimoji="1" lang="ja-JP" altLang="en-US" sz="900" b="1">
                <a:solidFill>
                  <a:sysClr val="windowText" lastClr="000000"/>
                </a:solidFill>
                <a:latin typeface="+mn-ea"/>
              </a:endParaRPr>
            </a:p>
          </xdr:txBody>
        </xdr:sp>
      </xdr:grpSp>
    </xdr:grpSp>
    <xdr:clientData/>
  </xdr:twoCellAnchor>
  <xdr:twoCellAnchor>
    <xdr:from>
      <xdr:col>2</xdr:col>
      <xdr:colOff>4783110</xdr:colOff>
      <xdr:row>46</xdr:row>
      <xdr:rowOff>130618</xdr:rowOff>
    </xdr:from>
    <xdr:to>
      <xdr:col>3</xdr:col>
      <xdr:colOff>320376</xdr:colOff>
      <xdr:row>63</xdr:row>
      <xdr:rowOff>35648</xdr:rowOff>
    </xdr:to>
    <xdr:sp macro="" textlink="">
      <xdr:nvSpPr>
        <xdr:cNvPr id="103" name="正方形/長方形 102">
          <a:extLst>
            <a:ext uri="{FF2B5EF4-FFF2-40B4-BE49-F238E27FC236}">
              <a16:creationId xmlns:a16="http://schemas.microsoft.com/office/drawing/2014/main" id="{00000000-0008-0000-0000-000067000000}"/>
            </a:ext>
          </a:extLst>
        </xdr:cNvPr>
        <xdr:cNvSpPr/>
      </xdr:nvSpPr>
      <xdr:spPr bwMode="auto">
        <a:xfrm>
          <a:off x="5449860" y="23017832"/>
          <a:ext cx="1116195" cy="2449566"/>
        </a:xfrm>
        <a:prstGeom prst="rect">
          <a:avLst/>
        </a:prstGeom>
        <a:solidFill>
          <a:schemeClr val="bg1">
            <a:lumMod val="85000"/>
          </a:schemeClr>
        </a:solidFill>
        <a:ln w="9525" cap="flat" cmpd="sng" algn="ctr">
          <a:solidFill>
            <a:schemeClr val="tx1"/>
          </a:solidFill>
          <a:prstDash val="solid"/>
          <a:round/>
          <a:headEnd type="none" w="med" len="med"/>
          <a:tailEnd type="none" w="med" len="med"/>
        </a:ln>
        <a:effectLst/>
      </xdr:spPr>
      <xdr:txBody>
        <a:bodyPr vert="eaVert" wrap="square" lIns="91440" tIns="45720" rIns="91440" bIns="45720" numCol="1" rtlCol="0" anchor="ctr" anchorCtr="0" compatLnSpc="1">
          <a:prstTxWarp prst="textNoShape">
            <a:avLst/>
          </a:prstTxWarp>
        </a:bodyPr>
        <a:lstStyle>
          <a:defPPr>
            <a:defRPr lang="ja-JP"/>
          </a:defPPr>
          <a:lvl1pPr algn="ctr" rtl="0" fontAlgn="base">
            <a:spcBef>
              <a:spcPct val="0"/>
            </a:spcBef>
            <a:spcAft>
              <a:spcPct val="0"/>
            </a:spcAft>
            <a:defRPr kumimoji="1" sz="1200" kern="1200">
              <a:solidFill>
                <a:schemeClr val="tx1"/>
              </a:solidFill>
              <a:latin typeface="Arial" charset="0"/>
              <a:ea typeface="ＭＳ Ｐゴシック" charset="-128"/>
              <a:cs typeface="+mn-cs"/>
            </a:defRPr>
          </a:lvl1pPr>
          <a:lvl2pPr marL="457200" algn="ctr" rtl="0" fontAlgn="base">
            <a:spcBef>
              <a:spcPct val="0"/>
            </a:spcBef>
            <a:spcAft>
              <a:spcPct val="0"/>
            </a:spcAft>
            <a:defRPr kumimoji="1" sz="1200" kern="1200">
              <a:solidFill>
                <a:schemeClr val="tx1"/>
              </a:solidFill>
              <a:latin typeface="Arial" charset="0"/>
              <a:ea typeface="ＭＳ Ｐゴシック" charset="-128"/>
              <a:cs typeface="+mn-cs"/>
            </a:defRPr>
          </a:lvl2pPr>
          <a:lvl3pPr marL="914400" algn="ctr" rtl="0" fontAlgn="base">
            <a:spcBef>
              <a:spcPct val="0"/>
            </a:spcBef>
            <a:spcAft>
              <a:spcPct val="0"/>
            </a:spcAft>
            <a:defRPr kumimoji="1" sz="1200" kern="1200">
              <a:solidFill>
                <a:schemeClr val="tx1"/>
              </a:solidFill>
              <a:latin typeface="Arial" charset="0"/>
              <a:ea typeface="ＭＳ Ｐゴシック" charset="-128"/>
              <a:cs typeface="+mn-cs"/>
            </a:defRPr>
          </a:lvl3pPr>
          <a:lvl4pPr marL="1371600" algn="ctr" rtl="0" fontAlgn="base">
            <a:spcBef>
              <a:spcPct val="0"/>
            </a:spcBef>
            <a:spcAft>
              <a:spcPct val="0"/>
            </a:spcAft>
            <a:defRPr kumimoji="1" sz="1200" kern="1200">
              <a:solidFill>
                <a:schemeClr val="tx1"/>
              </a:solidFill>
              <a:latin typeface="Arial" charset="0"/>
              <a:ea typeface="ＭＳ Ｐゴシック" charset="-128"/>
              <a:cs typeface="+mn-cs"/>
            </a:defRPr>
          </a:lvl4pPr>
          <a:lvl5pPr marL="1828800" algn="ctr" rtl="0" fontAlgn="base">
            <a:spcBef>
              <a:spcPct val="0"/>
            </a:spcBef>
            <a:spcAft>
              <a:spcPct val="0"/>
            </a:spcAft>
            <a:defRPr kumimoji="1" sz="1200" kern="1200">
              <a:solidFill>
                <a:schemeClr val="tx1"/>
              </a:solidFill>
              <a:latin typeface="Arial" charset="0"/>
              <a:ea typeface="ＭＳ Ｐゴシック" charset="-128"/>
              <a:cs typeface="+mn-cs"/>
            </a:defRPr>
          </a:lvl5pPr>
          <a:lvl6pPr marL="2286000" algn="l" defTabSz="914400" rtl="0" eaLnBrk="1" latinLnBrk="0" hangingPunct="1">
            <a:defRPr kumimoji="1" sz="1200" kern="1200">
              <a:solidFill>
                <a:schemeClr val="tx1"/>
              </a:solidFill>
              <a:latin typeface="Arial" charset="0"/>
              <a:ea typeface="ＭＳ Ｐゴシック" charset="-128"/>
              <a:cs typeface="+mn-cs"/>
            </a:defRPr>
          </a:lvl6pPr>
          <a:lvl7pPr marL="2743200" algn="l" defTabSz="914400" rtl="0" eaLnBrk="1" latinLnBrk="0" hangingPunct="1">
            <a:defRPr kumimoji="1" sz="1200" kern="1200">
              <a:solidFill>
                <a:schemeClr val="tx1"/>
              </a:solidFill>
              <a:latin typeface="Arial" charset="0"/>
              <a:ea typeface="ＭＳ Ｐゴシック" charset="-128"/>
              <a:cs typeface="+mn-cs"/>
            </a:defRPr>
          </a:lvl7pPr>
          <a:lvl8pPr marL="3200400" algn="l" defTabSz="914400" rtl="0" eaLnBrk="1" latinLnBrk="0" hangingPunct="1">
            <a:defRPr kumimoji="1" sz="1200" kern="1200">
              <a:solidFill>
                <a:schemeClr val="tx1"/>
              </a:solidFill>
              <a:latin typeface="Arial" charset="0"/>
              <a:ea typeface="ＭＳ Ｐゴシック" charset="-128"/>
              <a:cs typeface="+mn-cs"/>
            </a:defRPr>
          </a:lvl8pPr>
          <a:lvl9pPr marL="3657600" algn="l" defTabSz="914400" rtl="0" eaLnBrk="1" latinLnBrk="0" hangingPunct="1">
            <a:defRPr kumimoji="1" sz="1200" kern="1200">
              <a:solidFill>
                <a:schemeClr val="tx1"/>
              </a:solidFill>
              <a:latin typeface="Arial" charset="0"/>
              <a:ea typeface="ＭＳ Ｐゴシック" charset="-128"/>
              <a:cs typeface="+mn-cs"/>
            </a:defRPr>
          </a:lvl9pPr>
        </a:lstStyle>
        <a:p>
          <a:pPr marL="0" marR="0" indent="0" algn="ctr" defTabSz="914400" rtl="0" eaLnBrk="1" fontAlgn="base" latinLnBrk="0" hangingPunct="1">
            <a:lnSpc>
              <a:spcPct val="100000"/>
            </a:lnSpc>
            <a:spcBef>
              <a:spcPct val="0"/>
            </a:spcBef>
            <a:spcAft>
              <a:spcPct val="0"/>
            </a:spcAft>
            <a:buClrTx/>
            <a:buSzTx/>
            <a:buFontTx/>
            <a:buNone/>
            <a:tabLst/>
          </a:pPr>
          <a:r>
            <a:rPr kumimoji="1" lang="ja-JP" altLang="en-US" sz="1800" b="0" i="0" u="none" strike="noStrike" cap="none" normalizeH="0" baseline="0">
              <a:ln>
                <a:noFill/>
              </a:ln>
              <a:solidFill>
                <a:schemeClr val="tx1"/>
              </a:solidFill>
              <a:effectLst/>
              <a:latin typeface="ＭＳ Ｐ明朝" panose="02020600040205080304" pitchFamily="18" charset="-128"/>
              <a:ea typeface="ＭＳ Ｐ明朝" panose="02020600040205080304" pitchFamily="18" charset="-128"/>
            </a:rPr>
            <a:t>自己チェック</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587375</xdr:colOff>
      <xdr:row>0</xdr:row>
      <xdr:rowOff>65764</xdr:rowOff>
    </xdr:from>
    <xdr:to>
      <xdr:col>7</xdr:col>
      <xdr:colOff>1454726</xdr:colOff>
      <xdr:row>0</xdr:row>
      <xdr:rowOff>559870</xdr:rowOff>
    </xdr:to>
    <xdr:grpSp>
      <xdr:nvGrpSpPr>
        <xdr:cNvPr id="2" name="グループ化 1">
          <a:extLst>
            <a:ext uri="{FF2B5EF4-FFF2-40B4-BE49-F238E27FC236}">
              <a16:creationId xmlns:a16="http://schemas.microsoft.com/office/drawing/2014/main" id="{00000000-0008-0000-0900-000002000000}"/>
            </a:ext>
          </a:extLst>
        </xdr:cNvPr>
        <xdr:cNvGrpSpPr/>
      </xdr:nvGrpSpPr>
      <xdr:grpSpPr>
        <a:xfrm>
          <a:off x="1842434" y="65764"/>
          <a:ext cx="7088857" cy="494106"/>
          <a:chOff x="9386454" y="5784270"/>
          <a:chExt cx="66532700" cy="588819"/>
        </a:xfrm>
      </xdr:grpSpPr>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9386454" y="5784270"/>
            <a:ext cx="66532700" cy="58881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800" b="1"/>
              <a:t>　　　　　　　のセルの値は自動入力となっていますので編集不要です。</a:t>
            </a:r>
          </a:p>
        </xdr:txBody>
      </xdr:sp>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9611590" y="5836229"/>
            <a:ext cx="10127775" cy="502226"/>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kumimoji="1" lang="ja-JP" altLang="en-US" sz="1600">
                <a:solidFill>
                  <a:sysClr val="windowText" lastClr="000000"/>
                </a:solidFill>
              </a:rPr>
              <a:t>水色</a:t>
            </a:r>
          </a:p>
        </xdr:txBody>
      </xdr:sp>
    </xdr:grp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3</xdr:col>
      <xdr:colOff>47242</xdr:colOff>
      <xdr:row>0</xdr:row>
      <xdr:rowOff>136074</xdr:rowOff>
    </xdr:from>
    <xdr:to>
      <xdr:col>8</xdr:col>
      <xdr:colOff>1088571</xdr:colOff>
      <xdr:row>0</xdr:row>
      <xdr:rowOff>585109</xdr:rowOff>
    </xdr:to>
    <xdr:grpSp>
      <xdr:nvGrpSpPr>
        <xdr:cNvPr id="2" name="グループ化 1">
          <a:extLst>
            <a:ext uri="{FF2B5EF4-FFF2-40B4-BE49-F238E27FC236}">
              <a16:creationId xmlns:a16="http://schemas.microsoft.com/office/drawing/2014/main" id="{00000000-0008-0000-0A00-000002000000}"/>
            </a:ext>
          </a:extLst>
        </xdr:cNvPr>
        <xdr:cNvGrpSpPr/>
      </xdr:nvGrpSpPr>
      <xdr:grpSpPr>
        <a:xfrm>
          <a:off x="1312162" y="136074"/>
          <a:ext cx="8638469" cy="449035"/>
          <a:chOff x="9014455" y="5819959"/>
          <a:chExt cx="15702394" cy="588819"/>
        </a:xfrm>
      </xdr:grpSpPr>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9014455" y="5819959"/>
            <a:ext cx="15702394" cy="58881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800" b="1"/>
              <a:t>　　　　　　　のセルの値は自動入力となっていますので編集不要です。</a:t>
            </a:r>
          </a:p>
        </xdr:txBody>
      </xdr:sp>
      <xdr:sp macro="" textlink="">
        <xdr:nvSpPr>
          <xdr:cNvPr id="4" name="正方形/長方形 3">
            <a:extLst>
              <a:ext uri="{FF2B5EF4-FFF2-40B4-BE49-F238E27FC236}">
                <a16:creationId xmlns:a16="http://schemas.microsoft.com/office/drawing/2014/main" id="{00000000-0008-0000-0A00-000004000000}"/>
              </a:ext>
            </a:extLst>
          </xdr:cNvPr>
          <xdr:cNvSpPr/>
        </xdr:nvSpPr>
        <xdr:spPr>
          <a:xfrm>
            <a:off x="9239593" y="5871915"/>
            <a:ext cx="1420091" cy="502226"/>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kumimoji="1" lang="ja-JP" altLang="en-US" sz="1600">
                <a:solidFill>
                  <a:sysClr val="windowText" lastClr="000000"/>
                </a:solidFill>
              </a:rPr>
              <a:t>水色</a:t>
            </a:r>
          </a:p>
        </xdr:txBody>
      </xdr:sp>
    </xdr:grpSp>
    <xdr:clientData fPrintsWithSheet="0"/>
  </xdr:twoCellAnchor>
  <xdr:twoCellAnchor>
    <xdr:from>
      <xdr:col>12</xdr:col>
      <xdr:colOff>536386</xdr:colOff>
      <xdr:row>26</xdr:row>
      <xdr:rowOff>943</xdr:rowOff>
    </xdr:from>
    <xdr:to>
      <xdr:col>17</xdr:col>
      <xdr:colOff>419824</xdr:colOff>
      <xdr:row>33</xdr:row>
      <xdr:rowOff>489250</xdr:rowOff>
    </xdr:to>
    <xdr:sp macro="" textlink="" fLocksText="0">
      <xdr:nvSpPr>
        <xdr:cNvPr id="5" name="正方形/長方形 4">
          <a:extLst>
            <a:ext uri="{FF2B5EF4-FFF2-40B4-BE49-F238E27FC236}">
              <a16:creationId xmlns:a16="http://schemas.microsoft.com/office/drawing/2014/main" id="{00000000-0008-0000-0A00-000005000000}"/>
            </a:ext>
          </a:extLst>
        </xdr:cNvPr>
        <xdr:cNvSpPr/>
      </xdr:nvSpPr>
      <xdr:spPr>
        <a:xfrm>
          <a:off x="12616327" y="10803414"/>
          <a:ext cx="2909026" cy="4018160"/>
        </a:xfrm>
        <a:prstGeom prst="rect">
          <a:avLst/>
        </a:prstGeom>
        <a:solidFill>
          <a:srgbClr val="FFFFCC"/>
        </a:solidFill>
        <a:ln>
          <a:solidFill>
            <a:srgbClr val="FFFFCC"/>
          </a:solid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kumimoji="1" lang="ja-JP" altLang="en-US" sz="1200" b="1" u="sng">
              <a:solidFill>
                <a:sysClr val="windowText" lastClr="000000"/>
              </a:solidFill>
            </a:rPr>
            <a:t>業種区分</a:t>
          </a:r>
        </a:p>
        <a:p>
          <a:pPr algn="l"/>
          <a:r>
            <a:rPr kumimoji="1" lang="ja-JP" altLang="en-US" sz="1200"/>
            <a:t>農業</a:t>
          </a:r>
          <a:r>
            <a:rPr kumimoji="1" lang="en-US" altLang="ja-JP" sz="1200"/>
            <a:t>､</a:t>
          </a:r>
          <a:r>
            <a:rPr kumimoji="1" lang="ja-JP" altLang="en-US" sz="1200"/>
            <a:t>林業</a:t>
          </a:r>
        </a:p>
        <a:p>
          <a:pPr algn="l"/>
          <a:r>
            <a:rPr kumimoji="1" lang="ja-JP" altLang="en-US" sz="1200"/>
            <a:t>漁業</a:t>
          </a:r>
        </a:p>
        <a:p>
          <a:pPr algn="l"/>
          <a:r>
            <a:rPr kumimoji="1" lang="ja-JP" altLang="en-US" sz="1200"/>
            <a:t>鉱業、採石業、砂利採取業</a:t>
          </a:r>
        </a:p>
        <a:p>
          <a:pPr algn="l"/>
          <a:r>
            <a:rPr kumimoji="1" lang="ja-JP" altLang="en-US" sz="1200"/>
            <a:t>建設業</a:t>
          </a:r>
        </a:p>
        <a:p>
          <a:pPr algn="l"/>
          <a:r>
            <a:rPr kumimoji="1" lang="ja-JP" altLang="en-US" sz="1200"/>
            <a:t>製造業</a:t>
          </a:r>
        </a:p>
        <a:p>
          <a:pPr algn="l"/>
          <a:r>
            <a:rPr kumimoji="1" lang="ja-JP" altLang="en-US" sz="1200"/>
            <a:t>電気･ガス･熱供給･水道業</a:t>
          </a:r>
        </a:p>
        <a:p>
          <a:pPr algn="l"/>
          <a:r>
            <a:rPr kumimoji="1" lang="ja-JP" altLang="en-US" sz="1200"/>
            <a:t>情報通信業</a:t>
          </a:r>
        </a:p>
        <a:p>
          <a:pPr algn="l"/>
          <a:r>
            <a:rPr kumimoji="1" lang="ja-JP" altLang="en-US" sz="1200"/>
            <a:t>運輸業</a:t>
          </a:r>
          <a:r>
            <a:rPr kumimoji="1" lang="en-US" altLang="ja-JP" sz="1200"/>
            <a:t>､</a:t>
          </a:r>
          <a:r>
            <a:rPr kumimoji="1" lang="ja-JP" altLang="en-US" sz="1200"/>
            <a:t>郵便業</a:t>
          </a:r>
        </a:p>
        <a:p>
          <a:pPr algn="l"/>
          <a:r>
            <a:rPr kumimoji="1" lang="ja-JP" altLang="en-US" sz="1200"/>
            <a:t>卸売業</a:t>
          </a:r>
          <a:r>
            <a:rPr kumimoji="1" lang="en-US" altLang="ja-JP" sz="1200"/>
            <a:t>､</a:t>
          </a:r>
          <a:r>
            <a:rPr kumimoji="1" lang="ja-JP" altLang="en-US" sz="1200"/>
            <a:t>小売業</a:t>
          </a:r>
        </a:p>
        <a:p>
          <a:pPr algn="l"/>
          <a:r>
            <a:rPr kumimoji="1" lang="ja-JP" altLang="en-US" sz="1200"/>
            <a:t>金融業</a:t>
          </a:r>
          <a:r>
            <a:rPr kumimoji="1" lang="en-US" altLang="ja-JP" sz="1200"/>
            <a:t>､</a:t>
          </a:r>
          <a:r>
            <a:rPr kumimoji="1" lang="ja-JP" altLang="en-US" sz="1200"/>
            <a:t>保険業</a:t>
          </a:r>
        </a:p>
        <a:p>
          <a:pPr algn="l"/>
          <a:r>
            <a:rPr kumimoji="1" lang="ja-JP" altLang="en-US" sz="1200"/>
            <a:t>不動産業</a:t>
          </a:r>
          <a:r>
            <a:rPr kumimoji="1" lang="en-US" altLang="ja-JP" sz="1200"/>
            <a:t>､</a:t>
          </a:r>
          <a:r>
            <a:rPr kumimoji="1" lang="ja-JP" altLang="en-US" sz="1200"/>
            <a:t>物品賃貸業</a:t>
          </a:r>
        </a:p>
        <a:p>
          <a:pPr algn="l"/>
          <a:r>
            <a:rPr kumimoji="1" lang="ja-JP" altLang="en-US" sz="1200"/>
            <a:t>学術研究</a:t>
          </a:r>
          <a:r>
            <a:rPr kumimoji="1" lang="en-US" altLang="ja-JP" sz="1200"/>
            <a:t>､</a:t>
          </a:r>
          <a:r>
            <a:rPr kumimoji="1" lang="ja-JP" altLang="en-US" sz="1200"/>
            <a:t>専門･技術サービス業</a:t>
          </a:r>
        </a:p>
        <a:p>
          <a:pPr algn="l"/>
          <a:r>
            <a:rPr kumimoji="1" lang="ja-JP" altLang="en-US" sz="1200"/>
            <a:t>宿泊業</a:t>
          </a:r>
          <a:r>
            <a:rPr kumimoji="1" lang="en-US" altLang="ja-JP" sz="1200"/>
            <a:t>､</a:t>
          </a:r>
          <a:r>
            <a:rPr kumimoji="1" lang="ja-JP" altLang="en-US" sz="1200"/>
            <a:t>飲食サービス業</a:t>
          </a:r>
        </a:p>
        <a:p>
          <a:pPr algn="l"/>
          <a:r>
            <a:rPr kumimoji="1" lang="ja-JP" altLang="en-US" sz="1200"/>
            <a:t>生活関連サービス業</a:t>
          </a:r>
          <a:r>
            <a:rPr kumimoji="1" lang="en-US" altLang="ja-JP" sz="1200"/>
            <a:t>､</a:t>
          </a:r>
          <a:r>
            <a:rPr kumimoji="1" lang="ja-JP" altLang="en-US" sz="1200"/>
            <a:t>娯楽業</a:t>
          </a:r>
        </a:p>
        <a:p>
          <a:pPr algn="l"/>
          <a:r>
            <a:rPr kumimoji="1" lang="ja-JP" altLang="en-US" sz="1200"/>
            <a:t>教育</a:t>
          </a:r>
          <a:r>
            <a:rPr kumimoji="1" lang="en-US" altLang="ja-JP" sz="1200"/>
            <a:t>､</a:t>
          </a:r>
          <a:r>
            <a:rPr kumimoji="1" lang="ja-JP" altLang="en-US" sz="1200"/>
            <a:t>学習支援業</a:t>
          </a:r>
        </a:p>
        <a:p>
          <a:pPr algn="l"/>
          <a:r>
            <a:rPr kumimoji="1" lang="ja-JP" altLang="en-US" sz="1200"/>
            <a:t>医療</a:t>
          </a:r>
          <a:r>
            <a:rPr kumimoji="1" lang="en-US" altLang="ja-JP" sz="1200"/>
            <a:t>､</a:t>
          </a:r>
          <a:r>
            <a:rPr kumimoji="1" lang="ja-JP" altLang="en-US" sz="1200"/>
            <a:t>福祉</a:t>
          </a:r>
        </a:p>
        <a:p>
          <a:pPr algn="l"/>
          <a:r>
            <a:rPr kumimoji="1" lang="ja-JP" altLang="en-US" sz="1200"/>
            <a:t>複合サービス事業</a:t>
          </a:r>
        </a:p>
        <a:p>
          <a:pPr algn="l"/>
          <a:r>
            <a:rPr kumimoji="1" lang="ja-JP" altLang="en-US" sz="1200"/>
            <a:t>サービス業</a:t>
          </a:r>
          <a:r>
            <a:rPr kumimoji="1" lang="en-US" altLang="ja-JP" sz="1200"/>
            <a:t>(</a:t>
          </a:r>
          <a:r>
            <a:rPr kumimoji="1" lang="ja-JP" altLang="en-US" sz="1200"/>
            <a:t>他に分類されないもの</a:t>
          </a:r>
          <a:r>
            <a:rPr kumimoji="1" lang="en-US" altLang="ja-JP" sz="1200"/>
            <a:t>)</a:t>
          </a:r>
          <a:endParaRPr kumimoji="1" lang="ja-JP" altLang="en-US" sz="1200"/>
        </a:p>
      </xdr:txBody>
    </xdr:sp>
    <xdr:clientData fLocksWithSheet="0" fPrintsWithSheet="0"/>
  </xdr:twoCellAnchor>
  <xdr:twoCellAnchor>
    <xdr:from>
      <xdr:col>12</xdr:col>
      <xdr:colOff>97700</xdr:colOff>
      <xdr:row>13</xdr:row>
      <xdr:rowOff>480060</xdr:rowOff>
    </xdr:from>
    <xdr:to>
      <xdr:col>20</xdr:col>
      <xdr:colOff>18779</xdr:colOff>
      <xdr:row>20</xdr:row>
      <xdr:rowOff>462644</xdr:rowOff>
    </xdr:to>
    <xdr:sp macro="" textlink="">
      <xdr:nvSpPr>
        <xdr:cNvPr id="6" name="正方形/長方形 5">
          <a:extLst>
            <a:ext uri="{FF2B5EF4-FFF2-40B4-BE49-F238E27FC236}">
              <a16:creationId xmlns:a16="http://schemas.microsoft.com/office/drawing/2014/main" id="{00000000-0008-0000-0A00-000006000000}"/>
            </a:ext>
          </a:extLst>
        </xdr:cNvPr>
        <xdr:cNvSpPr/>
      </xdr:nvSpPr>
      <xdr:spPr bwMode="auto">
        <a:xfrm>
          <a:off x="12167236" y="4739096"/>
          <a:ext cx="4819650" cy="3506834"/>
        </a:xfrm>
        <a:prstGeom prst="rect">
          <a:avLst/>
        </a:prstGeom>
        <a:solidFill>
          <a:srgbClr val="FFFFCC"/>
        </a:solidFill>
        <a:ln>
          <a:solidFill>
            <a:srgbClr val="FFFFCC"/>
          </a:solidFill>
          <a:headEnd/>
          <a:tailEnd/>
        </a:ln>
      </xdr:spPr>
      <xdr:style>
        <a:lnRef idx="1">
          <a:schemeClr val="accent6"/>
        </a:lnRef>
        <a:fillRef idx="2">
          <a:schemeClr val="accent6"/>
        </a:fillRef>
        <a:effectRef idx="1">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algn="l" defTabSz="957263" rtl="0" fontAlgn="base">
            <a:spcBef>
              <a:spcPct val="0"/>
            </a:spcBef>
            <a:spcAft>
              <a:spcPct val="0"/>
            </a:spcAft>
            <a:defRPr kumimoji="1" sz="1900" kern="1200">
              <a:solidFill>
                <a:schemeClr val="dk1"/>
              </a:solidFill>
              <a:latin typeface="+mn-lt"/>
              <a:ea typeface="+mn-ea"/>
              <a:cs typeface="+mn-cs"/>
            </a:defRPr>
          </a:lvl1pPr>
          <a:lvl2pPr marL="477838" indent="-20638" algn="l" defTabSz="957263" rtl="0" fontAlgn="base">
            <a:spcBef>
              <a:spcPct val="0"/>
            </a:spcBef>
            <a:spcAft>
              <a:spcPct val="0"/>
            </a:spcAft>
            <a:defRPr kumimoji="1" sz="1900" kern="1200">
              <a:solidFill>
                <a:schemeClr val="dk1"/>
              </a:solidFill>
              <a:latin typeface="+mn-lt"/>
              <a:ea typeface="+mn-ea"/>
              <a:cs typeface="+mn-cs"/>
            </a:defRPr>
          </a:lvl2pPr>
          <a:lvl3pPr marL="957263" indent="-42863" algn="l" defTabSz="957263" rtl="0" fontAlgn="base">
            <a:spcBef>
              <a:spcPct val="0"/>
            </a:spcBef>
            <a:spcAft>
              <a:spcPct val="0"/>
            </a:spcAft>
            <a:defRPr kumimoji="1" sz="1900" kern="1200">
              <a:solidFill>
                <a:schemeClr val="dk1"/>
              </a:solidFill>
              <a:latin typeface="+mn-lt"/>
              <a:ea typeface="+mn-ea"/>
              <a:cs typeface="+mn-cs"/>
            </a:defRPr>
          </a:lvl3pPr>
          <a:lvl4pPr marL="1436688" indent="-65088" algn="l" defTabSz="957263" rtl="0" fontAlgn="base">
            <a:spcBef>
              <a:spcPct val="0"/>
            </a:spcBef>
            <a:spcAft>
              <a:spcPct val="0"/>
            </a:spcAft>
            <a:defRPr kumimoji="1" sz="1900" kern="1200">
              <a:solidFill>
                <a:schemeClr val="dk1"/>
              </a:solidFill>
              <a:latin typeface="+mn-lt"/>
              <a:ea typeface="+mn-ea"/>
              <a:cs typeface="+mn-cs"/>
            </a:defRPr>
          </a:lvl4pPr>
          <a:lvl5pPr marL="1914525" indent="-85725" algn="l" defTabSz="957263" rtl="0" fontAlgn="base">
            <a:spcBef>
              <a:spcPct val="0"/>
            </a:spcBef>
            <a:spcAft>
              <a:spcPct val="0"/>
            </a:spcAft>
            <a:defRPr kumimoji="1" sz="1900" kern="1200">
              <a:solidFill>
                <a:schemeClr val="dk1"/>
              </a:solidFill>
              <a:latin typeface="+mn-lt"/>
              <a:ea typeface="+mn-ea"/>
              <a:cs typeface="+mn-cs"/>
            </a:defRPr>
          </a:lvl5pPr>
          <a:lvl6pPr marL="2286000" algn="l" defTabSz="914400" rtl="0" eaLnBrk="1" latinLnBrk="0" hangingPunct="1">
            <a:defRPr kumimoji="1" sz="1900" kern="1200">
              <a:solidFill>
                <a:schemeClr val="dk1"/>
              </a:solidFill>
              <a:latin typeface="+mn-lt"/>
              <a:ea typeface="+mn-ea"/>
              <a:cs typeface="+mn-cs"/>
            </a:defRPr>
          </a:lvl6pPr>
          <a:lvl7pPr marL="2743200" algn="l" defTabSz="914400" rtl="0" eaLnBrk="1" latinLnBrk="0" hangingPunct="1">
            <a:defRPr kumimoji="1" sz="1900" kern="1200">
              <a:solidFill>
                <a:schemeClr val="dk1"/>
              </a:solidFill>
              <a:latin typeface="+mn-lt"/>
              <a:ea typeface="+mn-ea"/>
              <a:cs typeface="+mn-cs"/>
            </a:defRPr>
          </a:lvl7pPr>
          <a:lvl8pPr marL="3200400" algn="l" defTabSz="914400" rtl="0" eaLnBrk="1" latinLnBrk="0" hangingPunct="1">
            <a:defRPr kumimoji="1" sz="1900" kern="1200">
              <a:solidFill>
                <a:schemeClr val="dk1"/>
              </a:solidFill>
              <a:latin typeface="+mn-lt"/>
              <a:ea typeface="+mn-ea"/>
              <a:cs typeface="+mn-cs"/>
            </a:defRPr>
          </a:lvl8pPr>
          <a:lvl9pPr marL="3657600" algn="l" defTabSz="914400" rtl="0" eaLnBrk="1" latinLnBrk="0" hangingPunct="1">
            <a:defRPr kumimoji="1" sz="1900" kern="1200">
              <a:solidFill>
                <a:schemeClr val="dk1"/>
              </a:solidFill>
              <a:latin typeface="+mn-lt"/>
              <a:ea typeface="+mn-ea"/>
              <a:cs typeface="+mn-cs"/>
            </a:defRPr>
          </a:lvl9pPr>
        </a:lstStyle>
        <a:p>
          <a:pPr>
            <a:lnSpc>
              <a:spcPts val="1500"/>
            </a:lnSpc>
            <a:tabLst>
              <a:tab pos="1341438" algn="l"/>
            </a:tabLst>
          </a:pPr>
          <a:r>
            <a:rPr lang="ja-JP" altLang="en-US" sz="1200">
              <a:solidFill>
                <a:schemeClr val="tx1"/>
              </a:solidFill>
              <a:latin typeface="ＭＳ Ｐ明朝" panose="02020600040205080304" pitchFamily="18" charset="-128"/>
              <a:ea typeface="ＭＳ Ｐ明朝" panose="02020600040205080304" pitchFamily="18" charset="-128"/>
            </a:rPr>
            <a:t>原則として、下表の各区分において、Ａ若しくはＢのいずれかの条件に</a:t>
          </a:r>
          <a:endParaRPr lang="en-US" altLang="ja-JP" sz="1200">
            <a:solidFill>
              <a:schemeClr val="tx1"/>
            </a:solidFill>
            <a:latin typeface="ＭＳ Ｐ明朝" panose="02020600040205080304" pitchFamily="18" charset="-128"/>
            <a:ea typeface="ＭＳ Ｐ明朝" panose="02020600040205080304" pitchFamily="18" charset="-128"/>
          </a:endParaRPr>
        </a:p>
        <a:p>
          <a:pPr>
            <a:lnSpc>
              <a:spcPts val="1500"/>
            </a:lnSpc>
            <a:tabLst>
              <a:tab pos="1341438" algn="l"/>
            </a:tabLst>
          </a:pPr>
          <a:r>
            <a:rPr lang="ja-JP" altLang="en-US" sz="1200">
              <a:solidFill>
                <a:schemeClr val="tx1"/>
              </a:solidFill>
              <a:latin typeface="ＭＳ Ｐ明朝" panose="02020600040205080304" pitchFamily="18" charset="-128"/>
              <a:ea typeface="ＭＳ Ｐ明朝" panose="02020600040205080304" pitchFamily="18" charset="-128"/>
            </a:rPr>
            <a:t>該当する法人・個人事業主、又は年間のエネルギー使用量（原油換算値）が１，５００ｋ</a:t>
          </a:r>
          <a:r>
            <a:rPr lang="en-US" altLang="ja-JP" sz="1200">
              <a:solidFill>
                <a:schemeClr val="tx1"/>
              </a:solidFill>
              <a:latin typeface="ＭＳ Ｐ明朝" panose="02020600040205080304" pitchFamily="18" charset="-128"/>
              <a:ea typeface="ＭＳ Ｐ明朝" panose="02020600040205080304" pitchFamily="18" charset="-128"/>
            </a:rPr>
            <a:t>L</a:t>
          </a:r>
          <a:r>
            <a:rPr lang="ja-JP" altLang="en-US" sz="1200">
              <a:solidFill>
                <a:schemeClr val="tx1"/>
              </a:solidFill>
              <a:latin typeface="ＭＳ Ｐ明朝" panose="02020600040205080304" pitchFamily="18" charset="-128"/>
              <a:ea typeface="ＭＳ Ｐ明朝" panose="02020600040205080304" pitchFamily="18" charset="-128"/>
            </a:rPr>
            <a:t>未満の事業所であること。</a:t>
          </a:r>
          <a:endParaRPr lang="en-US" altLang="ja-JP" sz="1200">
            <a:solidFill>
              <a:schemeClr val="tx1"/>
            </a:solidFill>
            <a:latin typeface="ＭＳ Ｐ明朝" panose="02020600040205080304" pitchFamily="18" charset="-128"/>
            <a:ea typeface="ＭＳ Ｐ明朝" panose="02020600040205080304" pitchFamily="18" charset="-128"/>
          </a:endParaRPr>
        </a:p>
        <a:p>
          <a:pPr>
            <a:lnSpc>
              <a:spcPts val="1500"/>
            </a:lnSpc>
            <a:tabLst>
              <a:tab pos="1341438" algn="l"/>
            </a:tabLst>
          </a:pPr>
          <a:endParaRPr lang="ja-JP" altLang="en-US" sz="1200">
            <a:solidFill>
              <a:schemeClr val="tx1"/>
            </a:solidFill>
            <a:latin typeface="ＭＳ Ｐ明朝" panose="02020600040205080304" pitchFamily="18" charset="-128"/>
            <a:ea typeface="ＭＳ Ｐ明朝" panose="02020600040205080304" pitchFamily="18" charset="-128"/>
          </a:endParaRPr>
        </a:p>
        <a:p>
          <a:pPr>
            <a:lnSpc>
              <a:spcPts val="1500"/>
            </a:lnSpc>
            <a:tabLst>
              <a:tab pos="1341438" algn="l"/>
            </a:tabLst>
          </a:pPr>
          <a:endParaRPr lang="en-US" altLang="ja-JP" sz="1000">
            <a:solidFill>
              <a:schemeClr val="tx1"/>
            </a:solidFill>
            <a:latin typeface="ＭＳ Ｐ明朝" panose="02020600040205080304" pitchFamily="18" charset="-128"/>
            <a:ea typeface="ＭＳ Ｐ明朝" panose="02020600040205080304" pitchFamily="18" charset="-128"/>
          </a:endParaRPr>
        </a:p>
        <a:p>
          <a:pPr>
            <a:lnSpc>
              <a:spcPts val="1500"/>
            </a:lnSpc>
            <a:tabLst>
              <a:tab pos="1341438" algn="l"/>
            </a:tabLst>
          </a:pPr>
          <a:endParaRPr lang="en-US" altLang="ja-JP" sz="1000">
            <a:solidFill>
              <a:schemeClr val="tx1"/>
            </a:solidFill>
            <a:latin typeface="ＭＳ Ｐ明朝" panose="02020600040205080304" pitchFamily="18" charset="-128"/>
            <a:ea typeface="ＭＳ Ｐ明朝" panose="02020600040205080304" pitchFamily="18" charset="-128"/>
          </a:endParaRPr>
        </a:p>
        <a:p>
          <a:pPr>
            <a:lnSpc>
              <a:spcPts val="1500"/>
            </a:lnSpc>
            <a:tabLst>
              <a:tab pos="1341438" algn="l"/>
            </a:tabLst>
          </a:pPr>
          <a:endParaRPr lang="en-US" altLang="ja-JP" sz="1000">
            <a:solidFill>
              <a:schemeClr val="tx1"/>
            </a:solidFill>
            <a:latin typeface="ＭＳ Ｐ明朝" panose="02020600040205080304" pitchFamily="18" charset="-128"/>
            <a:ea typeface="ＭＳ Ｐ明朝" panose="02020600040205080304" pitchFamily="18" charset="-128"/>
          </a:endParaRPr>
        </a:p>
        <a:p>
          <a:pPr>
            <a:lnSpc>
              <a:spcPts val="1500"/>
            </a:lnSpc>
            <a:tabLst>
              <a:tab pos="1341438" algn="l"/>
            </a:tabLst>
          </a:pPr>
          <a:endParaRPr lang="en-US" altLang="ja-JP" sz="1400">
            <a:solidFill>
              <a:schemeClr val="tx1"/>
            </a:solidFill>
            <a:latin typeface="ＭＳ Ｐ明朝" panose="02020600040205080304" pitchFamily="18" charset="-128"/>
            <a:ea typeface="ＭＳ Ｐ明朝" panose="02020600040205080304" pitchFamily="18" charset="-128"/>
          </a:endParaRPr>
        </a:p>
        <a:p>
          <a:pPr>
            <a:lnSpc>
              <a:spcPts val="1500"/>
            </a:lnSpc>
            <a:tabLst>
              <a:tab pos="1341438" algn="l"/>
            </a:tabLst>
          </a:pPr>
          <a:endParaRPr lang="en-US" altLang="ja-JP" sz="1400">
            <a:solidFill>
              <a:schemeClr val="tx1"/>
            </a:solidFill>
            <a:latin typeface="ＭＳ Ｐ明朝" panose="02020600040205080304" pitchFamily="18" charset="-128"/>
            <a:ea typeface="ＭＳ Ｐ明朝" panose="02020600040205080304" pitchFamily="18" charset="-128"/>
          </a:endParaRPr>
        </a:p>
        <a:p>
          <a:pPr>
            <a:lnSpc>
              <a:spcPts val="1500"/>
            </a:lnSpc>
            <a:tabLst>
              <a:tab pos="1341438" algn="l"/>
            </a:tabLst>
          </a:pPr>
          <a:endParaRPr lang="en-US" altLang="ja-JP" sz="1400">
            <a:solidFill>
              <a:schemeClr val="tx1"/>
            </a:solidFill>
            <a:latin typeface="ＭＳ Ｐ明朝" panose="02020600040205080304" pitchFamily="18" charset="-128"/>
            <a:ea typeface="ＭＳ Ｐ明朝" panose="02020600040205080304" pitchFamily="18" charset="-128"/>
          </a:endParaRPr>
        </a:p>
        <a:p>
          <a:pPr marL="304800" indent="-304800">
            <a:lnSpc>
              <a:spcPts val="1500"/>
            </a:lnSpc>
          </a:pPr>
          <a:endParaRPr lang="en-US" altLang="ja-JP" sz="900">
            <a:solidFill>
              <a:schemeClr val="tx1"/>
            </a:solidFill>
            <a:latin typeface="ＭＳ Ｐ明朝" panose="02020600040205080304" pitchFamily="18" charset="-128"/>
            <a:ea typeface="ＭＳ Ｐ明朝" panose="02020600040205080304" pitchFamily="18" charset="-128"/>
          </a:endParaRPr>
        </a:p>
        <a:p>
          <a:pPr marL="304800" indent="-304800">
            <a:lnSpc>
              <a:spcPts val="1500"/>
            </a:lnSpc>
          </a:pPr>
          <a:endParaRPr lang="en-US" altLang="ja-JP" sz="900">
            <a:solidFill>
              <a:schemeClr val="tx1"/>
            </a:solidFill>
            <a:latin typeface="ＭＳ Ｐ明朝" panose="02020600040205080304" pitchFamily="18" charset="-128"/>
            <a:ea typeface="ＭＳ Ｐ明朝" panose="02020600040205080304" pitchFamily="18" charset="-128"/>
          </a:endParaRPr>
        </a:p>
        <a:p>
          <a:pPr marL="304800" indent="-304800">
            <a:lnSpc>
              <a:spcPts val="1500"/>
            </a:lnSpc>
          </a:pPr>
          <a:endParaRPr lang="en-US" altLang="ja-JP" sz="900">
            <a:solidFill>
              <a:schemeClr val="tx1"/>
            </a:solidFill>
            <a:latin typeface="ＭＳ Ｐ明朝" panose="02020600040205080304" pitchFamily="18" charset="-128"/>
            <a:ea typeface="ＭＳ Ｐ明朝" panose="02020600040205080304" pitchFamily="18" charset="-128"/>
          </a:endParaRPr>
        </a:p>
        <a:p>
          <a:pPr marL="304800" indent="-304800">
            <a:lnSpc>
              <a:spcPts val="1500"/>
            </a:lnSpc>
          </a:pPr>
          <a:endParaRPr lang="en-US" altLang="ja-JP" sz="900">
            <a:solidFill>
              <a:schemeClr val="tx1"/>
            </a:solidFill>
            <a:latin typeface="ＭＳ Ｐ明朝" panose="02020600040205080304" pitchFamily="18" charset="-128"/>
            <a:ea typeface="ＭＳ Ｐ明朝" panose="02020600040205080304" pitchFamily="18" charset="-128"/>
          </a:endParaRPr>
        </a:p>
        <a:p>
          <a:pPr marL="304800" indent="-304800">
            <a:lnSpc>
              <a:spcPts val="1500"/>
            </a:lnSpc>
          </a:pPr>
          <a:endParaRPr lang="en-US" altLang="ja-JP" sz="900">
            <a:solidFill>
              <a:schemeClr val="tx1"/>
            </a:solidFill>
            <a:latin typeface="ＭＳ Ｐ明朝" panose="02020600040205080304" pitchFamily="18" charset="-128"/>
            <a:ea typeface="ＭＳ Ｐ明朝" panose="02020600040205080304" pitchFamily="18" charset="-128"/>
          </a:endParaRPr>
        </a:p>
      </xdr:txBody>
    </xdr:sp>
    <xdr:clientData/>
  </xdr:twoCellAnchor>
  <xdr:twoCellAnchor editAs="oneCell">
    <xdr:from>
      <xdr:col>12</xdr:col>
      <xdr:colOff>249555</xdr:colOff>
      <xdr:row>16</xdr:row>
      <xdr:rowOff>101990</xdr:rowOff>
    </xdr:from>
    <xdr:to>
      <xdr:col>19</xdr:col>
      <xdr:colOff>556102</xdr:colOff>
      <xdr:row>20</xdr:row>
      <xdr:rowOff>170570</xdr:rowOff>
    </xdr:to>
    <xdr:pic>
      <xdr:nvPicPr>
        <xdr:cNvPr id="7" name="図 6">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1"/>
        <a:stretch>
          <a:fillRect/>
        </a:stretch>
      </xdr:blipFill>
      <xdr:spPr>
        <a:xfrm>
          <a:off x="12228643" y="5424784"/>
          <a:ext cx="4542371" cy="207862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2</xdr:col>
      <xdr:colOff>87631</xdr:colOff>
      <xdr:row>0</xdr:row>
      <xdr:rowOff>131435</xdr:rowOff>
    </xdr:from>
    <xdr:to>
      <xdr:col>5</xdr:col>
      <xdr:colOff>342900</xdr:colOff>
      <xdr:row>2</xdr:row>
      <xdr:rowOff>102870</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1697356" y="131435"/>
          <a:ext cx="4112894" cy="27623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000" b="1"/>
            <a:t>　　　　　　　のセルの値は自動入力となっていますので編集不要です。</a:t>
          </a:r>
        </a:p>
      </xdr:txBody>
    </xdr:sp>
    <xdr:clientData/>
  </xdr:twoCellAnchor>
  <xdr:twoCellAnchor>
    <xdr:from>
      <xdr:col>2</xdr:col>
      <xdr:colOff>213122</xdr:colOff>
      <xdr:row>0</xdr:row>
      <xdr:rowOff>114300</xdr:rowOff>
    </xdr:from>
    <xdr:to>
      <xdr:col>2</xdr:col>
      <xdr:colOff>714375</xdr:colOff>
      <xdr:row>2</xdr:row>
      <xdr:rowOff>89882</xdr:rowOff>
    </xdr:to>
    <xdr:sp macro="" textlink="">
      <xdr:nvSpPr>
        <xdr:cNvPr id="3" name="正方形/長方形 2">
          <a:extLst>
            <a:ext uri="{FF2B5EF4-FFF2-40B4-BE49-F238E27FC236}">
              <a16:creationId xmlns:a16="http://schemas.microsoft.com/office/drawing/2014/main" id="{00000000-0008-0000-0B00-000003000000}"/>
            </a:ext>
          </a:extLst>
        </xdr:cNvPr>
        <xdr:cNvSpPr/>
      </xdr:nvSpPr>
      <xdr:spPr>
        <a:xfrm>
          <a:off x="2003822" y="114300"/>
          <a:ext cx="501253" cy="280382"/>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kumimoji="1" lang="ja-JP" altLang="en-US" sz="1000">
              <a:solidFill>
                <a:sysClr val="windowText" lastClr="000000"/>
              </a:solidFill>
            </a:rPr>
            <a:t>水色</a:t>
          </a:r>
        </a:p>
      </xdr:txBody>
    </xdr:sp>
    <xdr:clientData/>
  </xdr:twoCellAnchor>
  <xdr:oneCellAnchor>
    <xdr:from>
      <xdr:col>1</xdr:col>
      <xdr:colOff>391743</xdr:colOff>
      <xdr:row>16</xdr:row>
      <xdr:rowOff>49944</xdr:rowOff>
    </xdr:from>
    <xdr:ext cx="391884" cy="239415"/>
    <xdr:sp macro="" textlink="">
      <xdr:nvSpPr>
        <xdr:cNvPr id="8" name="テキスト ボックス 7">
          <a:extLst>
            <a:ext uri="{FF2B5EF4-FFF2-40B4-BE49-F238E27FC236}">
              <a16:creationId xmlns:a16="http://schemas.microsoft.com/office/drawing/2014/main" id="{00000000-0008-0000-0B00-000008000000}"/>
            </a:ext>
          </a:extLst>
        </xdr:cNvPr>
        <xdr:cNvSpPr txBox="1"/>
      </xdr:nvSpPr>
      <xdr:spPr>
        <a:xfrm>
          <a:off x="553668" y="2621694"/>
          <a:ext cx="391884" cy="239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spAutoFit/>
        </a:bodyPr>
        <a:lstStyle/>
        <a:p>
          <a:r>
            <a:rPr kumimoji="1" lang="ja-JP" altLang="en-US" sz="1000">
              <a:latin typeface="ＭＳ Ｐ明朝" panose="02020600040205080304" pitchFamily="18" charset="-128"/>
              <a:ea typeface="ＭＳ Ｐ明朝" panose="02020600040205080304" pitchFamily="18" charset="-128"/>
            </a:rPr>
            <a:t>はい</a:t>
          </a:r>
        </a:p>
      </xdr:txBody>
    </xdr:sp>
    <xdr:clientData/>
  </xdr:oneCellAnchor>
  <mc:AlternateContent xmlns:mc="http://schemas.openxmlformats.org/markup-compatibility/2006">
    <mc:Choice xmlns:a14="http://schemas.microsoft.com/office/drawing/2010/main" Requires="a14">
      <xdr:twoCellAnchor editAs="oneCell">
        <xdr:from>
          <xdr:col>1</xdr:col>
          <xdr:colOff>160020</xdr:colOff>
          <xdr:row>16</xdr:row>
          <xdr:rowOff>45720</xdr:rowOff>
        </xdr:from>
        <xdr:to>
          <xdr:col>1</xdr:col>
          <xdr:colOff>769620</xdr:colOff>
          <xdr:row>17</xdr:row>
          <xdr:rowOff>99060</xdr:rowOff>
        </xdr:to>
        <xdr:sp macro="" textlink="">
          <xdr:nvSpPr>
            <xdr:cNvPr id="36872" name="Check Box 8" hidden="1">
              <a:extLst>
                <a:ext uri="{63B3BB69-23CF-44E3-9099-C40C66FF867C}">
                  <a14:compatExt spid="_x0000_s36872"/>
                </a:ext>
                <a:ext uri="{FF2B5EF4-FFF2-40B4-BE49-F238E27FC236}">
                  <a16:creationId xmlns:a16="http://schemas.microsoft.com/office/drawing/2014/main" id="{00000000-0008-0000-0B00-00000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861060</xdr:colOff>
          <xdr:row>16</xdr:row>
          <xdr:rowOff>45720</xdr:rowOff>
        </xdr:from>
        <xdr:to>
          <xdr:col>1</xdr:col>
          <xdr:colOff>1463040</xdr:colOff>
          <xdr:row>17</xdr:row>
          <xdr:rowOff>99060</xdr:rowOff>
        </xdr:to>
        <xdr:sp macro="" textlink="">
          <xdr:nvSpPr>
            <xdr:cNvPr id="36875" name="Check Box 11" hidden="1">
              <a:extLst>
                <a:ext uri="{63B3BB69-23CF-44E3-9099-C40C66FF867C}">
                  <a14:compatExt spid="_x0000_s36875"/>
                </a:ext>
                <a:ext uri="{FF2B5EF4-FFF2-40B4-BE49-F238E27FC236}">
                  <a16:creationId xmlns:a16="http://schemas.microsoft.com/office/drawing/2014/main" id="{00000000-0008-0000-0B00-00000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1077543</xdr:colOff>
      <xdr:row>16</xdr:row>
      <xdr:rowOff>49944</xdr:rowOff>
    </xdr:from>
    <xdr:ext cx="505056" cy="239415"/>
    <xdr:sp macro="" textlink="">
      <xdr:nvSpPr>
        <xdr:cNvPr id="16" name="テキスト ボックス 15">
          <a:extLst>
            <a:ext uri="{FF2B5EF4-FFF2-40B4-BE49-F238E27FC236}">
              <a16:creationId xmlns:a16="http://schemas.microsoft.com/office/drawing/2014/main" id="{00000000-0008-0000-0B00-000010000000}"/>
            </a:ext>
          </a:extLst>
        </xdr:cNvPr>
        <xdr:cNvSpPr txBox="1"/>
      </xdr:nvSpPr>
      <xdr:spPr>
        <a:xfrm>
          <a:off x="1239468" y="2621694"/>
          <a:ext cx="505056" cy="239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spAutoFit/>
        </a:bodyPr>
        <a:lstStyle/>
        <a:p>
          <a:r>
            <a:rPr kumimoji="1" lang="ja-JP" altLang="en-US" sz="1000">
              <a:latin typeface="ＭＳ Ｐ明朝" panose="02020600040205080304" pitchFamily="18" charset="-128"/>
              <a:ea typeface="ＭＳ Ｐ明朝" panose="02020600040205080304" pitchFamily="18" charset="-128"/>
            </a:rPr>
            <a:t>いいえ</a:t>
          </a:r>
        </a:p>
      </xdr:txBody>
    </xdr:sp>
    <xdr:clientData/>
  </xdr:oneCellAnchor>
  <xdr:oneCellAnchor>
    <xdr:from>
      <xdr:col>1</xdr:col>
      <xdr:colOff>391743</xdr:colOff>
      <xdr:row>146</xdr:row>
      <xdr:rowOff>49944</xdr:rowOff>
    </xdr:from>
    <xdr:ext cx="391884" cy="239415"/>
    <xdr:sp macro="" textlink="">
      <xdr:nvSpPr>
        <xdr:cNvPr id="37" name="テキスト ボックス 36">
          <a:extLst>
            <a:ext uri="{FF2B5EF4-FFF2-40B4-BE49-F238E27FC236}">
              <a16:creationId xmlns:a16="http://schemas.microsoft.com/office/drawing/2014/main" id="{00000000-0008-0000-0B00-000025000000}"/>
            </a:ext>
          </a:extLst>
        </xdr:cNvPr>
        <xdr:cNvSpPr txBox="1"/>
      </xdr:nvSpPr>
      <xdr:spPr>
        <a:xfrm>
          <a:off x="553668" y="2678844"/>
          <a:ext cx="391884" cy="239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spAutoFit/>
        </a:bodyPr>
        <a:lstStyle/>
        <a:p>
          <a:r>
            <a:rPr kumimoji="1" lang="ja-JP" altLang="en-US" sz="1000">
              <a:latin typeface="ＭＳ Ｐ明朝" panose="02020600040205080304" pitchFamily="18" charset="-128"/>
              <a:ea typeface="ＭＳ Ｐ明朝" panose="02020600040205080304" pitchFamily="18" charset="-128"/>
            </a:rPr>
            <a:t>はい</a:t>
          </a:r>
        </a:p>
      </xdr:txBody>
    </xdr:sp>
    <xdr:clientData/>
  </xdr:oneCellAnchor>
  <mc:AlternateContent xmlns:mc="http://schemas.openxmlformats.org/markup-compatibility/2006">
    <mc:Choice xmlns:a14="http://schemas.microsoft.com/office/drawing/2010/main" Requires="a14">
      <xdr:twoCellAnchor editAs="oneCell">
        <xdr:from>
          <xdr:col>1</xdr:col>
          <xdr:colOff>160020</xdr:colOff>
          <xdr:row>146</xdr:row>
          <xdr:rowOff>45720</xdr:rowOff>
        </xdr:from>
        <xdr:to>
          <xdr:col>1</xdr:col>
          <xdr:colOff>769620</xdr:colOff>
          <xdr:row>147</xdr:row>
          <xdr:rowOff>99060</xdr:rowOff>
        </xdr:to>
        <xdr:sp macro="" textlink="">
          <xdr:nvSpPr>
            <xdr:cNvPr id="36906" name="Check Box 42" hidden="1">
              <a:extLst>
                <a:ext uri="{63B3BB69-23CF-44E3-9099-C40C66FF867C}">
                  <a14:compatExt spid="_x0000_s36906"/>
                </a:ext>
                <a:ext uri="{FF2B5EF4-FFF2-40B4-BE49-F238E27FC236}">
                  <a16:creationId xmlns:a16="http://schemas.microsoft.com/office/drawing/2014/main" id="{00000000-0008-0000-0B00-00002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861060</xdr:colOff>
          <xdr:row>146</xdr:row>
          <xdr:rowOff>45720</xdr:rowOff>
        </xdr:from>
        <xdr:to>
          <xdr:col>1</xdr:col>
          <xdr:colOff>1463040</xdr:colOff>
          <xdr:row>147</xdr:row>
          <xdr:rowOff>99060</xdr:rowOff>
        </xdr:to>
        <xdr:sp macro="" textlink="">
          <xdr:nvSpPr>
            <xdr:cNvPr id="36907" name="Check Box 43" hidden="1">
              <a:extLst>
                <a:ext uri="{63B3BB69-23CF-44E3-9099-C40C66FF867C}">
                  <a14:compatExt spid="_x0000_s36907"/>
                </a:ext>
                <a:ext uri="{FF2B5EF4-FFF2-40B4-BE49-F238E27FC236}">
                  <a16:creationId xmlns:a16="http://schemas.microsoft.com/office/drawing/2014/main" id="{00000000-0008-0000-0B00-00002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1077543</xdr:colOff>
      <xdr:row>146</xdr:row>
      <xdr:rowOff>49944</xdr:rowOff>
    </xdr:from>
    <xdr:ext cx="505056" cy="239415"/>
    <xdr:sp macro="" textlink="">
      <xdr:nvSpPr>
        <xdr:cNvPr id="40" name="テキスト ボックス 39">
          <a:extLst>
            <a:ext uri="{FF2B5EF4-FFF2-40B4-BE49-F238E27FC236}">
              <a16:creationId xmlns:a16="http://schemas.microsoft.com/office/drawing/2014/main" id="{00000000-0008-0000-0B00-000028000000}"/>
            </a:ext>
          </a:extLst>
        </xdr:cNvPr>
        <xdr:cNvSpPr txBox="1"/>
      </xdr:nvSpPr>
      <xdr:spPr>
        <a:xfrm>
          <a:off x="1239468" y="2678844"/>
          <a:ext cx="505056" cy="239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spAutoFit/>
        </a:bodyPr>
        <a:lstStyle/>
        <a:p>
          <a:r>
            <a:rPr kumimoji="1" lang="ja-JP" altLang="en-US" sz="1000">
              <a:latin typeface="ＭＳ Ｐ明朝" panose="02020600040205080304" pitchFamily="18" charset="-128"/>
              <a:ea typeface="ＭＳ Ｐ明朝" panose="02020600040205080304" pitchFamily="18" charset="-128"/>
            </a:rPr>
            <a:t>いいえ</a:t>
          </a:r>
        </a:p>
      </xdr:txBody>
    </xdr:sp>
    <xdr:clientData/>
  </xdr:oneCellAnchor>
  <xdr:oneCellAnchor>
    <xdr:from>
      <xdr:col>1</xdr:col>
      <xdr:colOff>391743</xdr:colOff>
      <xdr:row>12</xdr:row>
      <xdr:rowOff>49944</xdr:rowOff>
    </xdr:from>
    <xdr:ext cx="391884" cy="239415"/>
    <xdr:sp macro="" textlink="">
      <xdr:nvSpPr>
        <xdr:cNvPr id="17" name="テキスト ボックス 16">
          <a:extLst>
            <a:ext uri="{FF2B5EF4-FFF2-40B4-BE49-F238E27FC236}">
              <a16:creationId xmlns:a16="http://schemas.microsoft.com/office/drawing/2014/main" id="{00000000-0008-0000-0B00-000011000000}"/>
            </a:ext>
          </a:extLst>
        </xdr:cNvPr>
        <xdr:cNvSpPr txBox="1"/>
      </xdr:nvSpPr>
      <xdr:spPr>
        <a:xfrm>
          <a:off x="553668" y="3097944"/>
          <a:ext cx="391884" cy="239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spAutoFit/>
        </a:bodyPr>
        <a:lstStyle/>
        <a:p>
          <a:r>
            <a:rPr kumimoji="1" lang="ja-JP" altLang="en-US" sz="1000">
              <a:latin typeface="ＭＳ Ｐ明朝" panose="02020600040205080304" pitchFamily="18" charset="-128"/>
              <a:ea typeface="ＭＳ Ｐ明朝" panose="02020600040205080304" pitchFamily="18" charset="-128"/>
            </a:rPr>
            <a:t>はい</a:t>
          </a:r>
        </a:p>
      </xdr:txBody>
    </xdr:sp>
    <xdr:clientData/>
  </xdr:oneCellAnchor>
  <mc:AlternateContent xmlns:mc="http://schemas.openxmlformats.org/markup-compatibility/2006">
    <mc:Choice xmlns:a14="http://schemas.microsoft.com/office/drawing/2010/main" Requires="a14">
      <xdr:twoCellAnchor editAs="oneCell">
        <xdr:from>
          <xdr:col>1</xdr:col>
          <xdr:colOff>160020</xdr:colOff>
          <xdr:row>12</xdr:row>
          <xdr:rowOff>45720</xdr:rowOff>
        </xdr:from>
        <xdr:to>
          <xdr:col>1</xdr:col>
          <xdr:colOff>769620</xdr:colOff>
          <xdr:row>13</xdr:row>
          <xdr:rowOff>99060</xdr:rowOff>
        </xdr:to>
        <xdr:sp macro="" textlink="">
          <xdr:nvSpPr>
            <xdr:cNvPr id="36916" name="Check Box 52" hidden="1">
              <a:extLst>
                <a:ext uri="{63B3BB69-23CF-44E3-9099-C40C66FF867C}">
                  <a14:compatExt spid="_x0000_s36916"/>
                </a:ext>
                <a:ext uri="{FF2B5EF4-FFF2-40B4-BE49-F238E27FC236}">
                  <a16:creationId xmlns:a16="http://schemas.microsoft.com/office/drawing/2014/main" id="{00000000-0008-0000-0B00-00003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861060</xdr:colOff>
          <xdr:row>12</xdr:row>
          <xdr:rowOff>45720</xdr:rowOff>
        </xdr:from>
        <xdr:to>
          <xdr:col>1</xdr:col>
          <xdr:colOff>1463040</xdr:colOff>
          <xdr:row>13</xdr:row>
          <xdr:rowOff>99060</xdr:rowOff>
        </xdr:to>
        <xdr:sp macro="" textlink="">
          <xdr:nvSpPr>
            <xdr:cNvPr id="36917" name="Check Box 53" hidden="1">
              <a:extLst>
                <a:ext uri="{63B3BB69-23CF-44E3-9099-C40C66FF867C}">
                  <a14:compatExt spid="_x0000_s36917"/>
                </a:ext>
                <a:ext uri="{FF2B5EF4-FFF2-40B4-BE49-F238E27FC236}">
                  <a16:creationId xmlns:a16="http://schemas.microsoft.com/office/drawing/2014/main" id="{00000000-0008-0000-0B00-00003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1077543</xdr:colOff>
      <xdr:row>12</xdr:row>
      <xdr:rowOff>49944</xdr:rowOff>
    </xdr:from>
    <xdr:ext cx="505056" cy="239415"/>
    <xdr:sp macro="" textlink="">
      <xdr:nvSpPr>
        <xdr:cNvPr id="19" name="テキスト ボックス 18">
          <a:extLst>
            <a:ext uri="{FF2B5EF4-FFF2-40B4-BE49-F238E27FC236}">
              <a16:creationId xmlns:a16="http://schemas.microsoft.com/office/drawing/2014/main" id="{00000000-0008-0000-0B00-000013000000}"/>
            </a:ext>
          </a:extLst>
        </xdr:cNvPr>
        <xdr:cNvSpPr txBox="1"/>
      </xdr:nvSpPr>
      <xdr:spPr>
        <a:xfrm>
          <a:off x="1239468" y="3097944"/>
          <a:ext cx="505056" cy="239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spAutoFit/>
        </a:bodyPr>
        <a:lstStyle/>
        <a:p>
          <a:r>
            <a:rPr kumimoji="1" lang="ja-JP" altLang="en-US" sz="1000">
              <a:latin typeface="ＭＳ Ｐ明朝" panose="02020600040205080304" pitchFamily="18" charset="-128"/>
              <a:ea typeface="ＭＳ Ｐ明朝" panose="02020600040205080304" pitchFamily="18" charset="-128"/>
            </a:rPr>
            <a:t>いいえ</a:t>
          </a:r>
        </a:p>
      </xdr:txBody>
    </xdr:sp>
    <xdr:clientData/>
  </xdr:oneCellAnchor>
  <xdr:oneCellAnchor>
    <xdr:from>
      <xdr:col>1</xdr:col>
      <xdr:colOff>391743</xdr:colOff>
      <xdr:row>150</xdr:row>
      <xdr:rowOff>49944</xdr:rowOff>
    </xdr:from>
    <xdr:ext cx="391884" cy="239415"/>
    <xdr:sp macro="" textlink="">
      <xdr:nvSpPr>
        <xdr:cNvPr id="20" name="テキスト ボックス 19">
          <a:extLst>
            <a:ext uri="{FF2B5EF4-FFF2-40B4-BE49-F238E27FC236}">
              <a16:creationId xmlns:a16="http://schemas.microsoft.com/office/drawing/2014/main" id="{00000000-0008-0000-0B00-000014000000}"/>
            </a:ext>
          </a:extLst>
        </xdr:cNvPr>
        <xdr:cNvSpPr txBox="1"/>
      </xdr:nvSpPr>
      <xdr:spPr>
        <a:xfrm>
          <a:off x="553668" y="3345594"/>
          <a:ext cx="391884" cy="239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spAutoFit/>
        </a:bodyPr>
        <a:lstStyle/>
        <a:p>
          <a:r>
            <a:rPr kumimoji="1" lang="ja-JP" altLang="en-US" sz="1000">
              <a:latin typeface="ＭＳ Ｐ明朝" panose="02020600040205080304" pitchFamily="18" charset="-128"/>
              <a:ea typeface="ＭＳ Ｐ明朝" panose="02020600040205080304" pitchFamily="18" charset="-128"/>
            </a:rPr>
            <a:t>はい</a:t>
          </a:r>
        </a:p>
      </xdr:txBody>
    </xdr:sp>
    <xdr:clientData/>
  </xdr:oneCellAnchor>
  <mc:AlternateContent xmlns:mc="http://schemas.openxmlformats.org/markup-compatibility/2006">
    <mc:Choice xmlns:a14="http://schemas.microsoft.com/office/drawing/2010/main" Requires="a14">
      <xdr:twoCellAnchor editAs="oneCell">
        <xdr:from>
          <xdr:col>1</xdr:col>
          <xdr:colOff>160020</xdr:colOff>
          <xdr:row>150</xdr:row>
          <xdr:rowOff>45720</xdr:rowOff>
        </xdr:from>
        <xdr:to>
          <xdr:col>1</xdr:col>
          <xdr:colOff>769620</xdr:colOff>
          <xdr:row>151</xdr:row>
          <xdr:rowOff>99060</xdr:rowOff>
        </xdr:to>
        <xdr:sp macro="" textlink="">
          <xdr:nvSpPr>
            <xdr:cNvPr id="36924" name="Check Box 60" hidden="1">
              <a:extLst>
                <a:ext uri="{63B3BB69-23CF-44E3-9099-C40C66FF867C}">
                  <a14:compatExt spid="_x0000_s36924"/>
                </a:ext>
                <a:ext uri="{FF2B5EF4-FFF2-40B4-BE49-F238E27FC236}">
                  <a16:creationId xmlns:a16="http://schemas.microsoft.com/office/drawing/2014/main" id="{00000000-0008-0000-0B00-00003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861060</xdr:colOff>
          <xdr:row>150</xdr:row>
          <xdr:rowOff>45720</xdr:rowOff>
        </xdr:from>
        <xdr:to>
          <xdr:col>1</xdr:col>
          <xdr:colOff>1463040</xdr:colOff>
          <xdr:row>151</xdr:row>
          <xdr:rowOff>99060</xdr:rowOff>
        </xdr:to>
        <xdr:sp macro="" textlink="">
          <xdr:nvSpPr>
            <xdr:cNvPr id="36925" name="Check Box 61" hidden="1">
              <a:extLst>
                <a:ext uri="{63B3BB69-23CF-44E3-9099-C40C66FF867C}">
                  <a14:compatExt spid="_x0000_s36925"/>
                </a:ext>
                <a:ext uri="{FF2B5EF4-FFF2-40B4-BE49-F238E27FC236}">
                  <a16:creationId xmlns:a16="http://schemas.microsoft.com/office/drawing/2014/main" id="{00000000-0008-0000-0B00-00003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1077543</xdr:colOff>
      <xdr:row>150</xdr:row>
      <xdr:rowOff>49944</xdr:rowOff>
    </xdr:from>
    <xdr:ext cx="505056" cy="239415"/>
    <xdr:sp macro="" textlink="">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239468" y="3345594"/>
          <a:ext cx="505056" cy="239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spAutoFit/>
        </a:bodyPr>
        <a:lstStyle/>
        <a:p>
          <a:r>
            <a:rPr kumimoji="1" lang="ja-JP" altLang="en-US" sz="1000">
              <a:latin typeface="ＭＳ Ｐ明朝" panose="02020600040205080304" pitchFamily="18" charset="-128"/>
              <a:ea typeface="ＭＳ Ｐ明朝" panose="02020600040205080304" pitchFamily="18" charset="-128"/>
            </a:rPr>
            <a:t>いいえ</a:t>
          </a:r>
        </a:p>
      </xdr:txBody>
    </xdr:sp>
    <xdr:clientData/>
  </xdr:oneCellAnchor>
  <xdr:oneCellAnchor>
    <xdr:from>
      <xdr:col>1</xdr:col>
      <xdr:colOff>391743</xdr:colOff>
      <xdr:row>548</xdr:row>
      <xdr:rowOff>49944</xdr:rowOff>
    </xdr:from>
    <xdr:ext cx="391884" cy="239415"/>
    <xdr:sp macro="" textlink="">
      <xdr:nvSpPr>
        <xdr:cNvPr id="68" name="テキスト ボックス 67">
          <a:extLst>
            <a:ext uri="{FF2B5EF4-FFF2-40B4-BE49-F238E27FC236}">
              <a16:creationId xmlns:a16="http://schemas.microsoft.com/office/drawing/2014/main" id="{00000000-0008-0000-0B00-000044000000}"/>
            </a:ext>
          </a:extLst>
        </xdr:cNvPr>
        <xdr:cNvSpPr txBox="1"/>
      </xdr:nvSpPr>
      <xdr:spPr>
        <a:xfrm>
          <a:off x="536523" y="60642279"/>
          <a:ext cx="391884" cy="239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spAutoFit/>
        </a:bodyPr>
        <a:lstStyle/>
        <a:p>
          <a:r>
            <a:rPr kumimoji="1" lang="ja-JP" altLang="en-US" sz="1000">
              <a:latin typeface="ＭＳ Ｐ明朝" panose="02020600040205080304" pitchFamily="18" charset="-128"/>
              <a:ea typeface="ＭＳ Ｐ明朝" panose="02020600040205080304" pitchFamily="18" charset="-128"/>
            </a:rPr>
            <a:t>はい</a:t>
          </a:r>
        </a:p>
      </xdr:txBody>
    </xdr:sp>
    <xdr:clientData/>
  </xdr:oneCellAnchor>
  <mc:AlternateContent xmlns:mc="http://schemas.openxmlformats.org/markup-compatibility/2006">
    <mc:Choice xmlns:a14="http://schemas.microsoft.com/office/drawing/2010/main" Requires="a14">
      <xdr:twoCellAnchor editAs="oneCell">
        <xdr:from>
          <xdr:col>1</xdr:col>
          <xdr:colOff>160020</xdr:colOff>
          <xdr:row>548</xdr:row>
          <xdr:rowOff>45720</xdr:rowOff>
        </xdr:from>
        <xdr:to>
          <xdr:col>1</xdr:col>
          <xdr:colOff>784860</xdr:colOff>
          <xdr:row>549</xdr:row>
          <xdr:rowOff>99060</xdr:rowOff>
        </xdr:to>
        <xdr:sp macro="" textlink="">
          <xdr:nvSpPr>
            <xdr:cNvPr id="36955" name="Check Box 91" hidden="1">
              <a:extLst>
                <a:ext uri="{63B3BB69-23CF-44E3-9099-C40C66FF867C}">
                  <a14:compatExt spid="_x0000_s36955"/>
                </a:ext>
                <a:ext uri="{FF2B5EF4-FFF2-40B4-BE49-F238E27FC236}">
                  <a16:creationId xmlns:a16="http://schemas.microsoft.com/office/drawing/2014/main" id="{00000000-0008-0000-0B00-00005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861060</xdr:colOff>
          <xdr:row>548</xdr:row>
          <xdr:rowOff>45720</xdr:rowOff>
        </xdr:from>
        <xdr:to>
          <xdr:col>2</xdr:col>
          <xdr:colOff>0</xdr:colOff>
          <xdr:row>549</xdr:row>
          <xdr:rowOff>99060</xdr:rowOff>
        </xdr:to>
        <xdr:sp macro="" textlink="">
          <xdr:nvSpPr>
            <xdr:cNvPr id="36956" name="Check Box 92" hidden="1">
              <a:extLst>
                <a:ext uri="{63B3BB69-23CF-44E3-9099-C40C66FF867C}">
                  <a14:compatExt spid="_x0000_s36956"/>
                </a:ext>
                <a:ext uri="{FF2B5EF4-FFF2-40B4-BE49-F238E27FC236}">
                  <a16:creationId xmlns:a16="http://schemas.microsoft.com/office/drawing/2014/main" id="{00000000-0008-0000-0B00-00005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1077543</xdr:colOff>
      <xdr:row>548</xdr:row>
      <xdr:rowOff>49944</xdr:rowOff>
    </xdr:from>
    <xdr:ext cx="505056" cy="239415"/>
    <xdr:sp macro="" textlink="">
      <xdr:nvSpPr>
        <xdr:cNvPr id="71" name="テキスト ボックス 70">
          <a:extLst>
            <a:ext uri="{FF2B5EF4-FFF2-40B4-BE49-F238E27FC236}">
              <a16:creationId xmlns:a16="http://schemas.microsoft.com/office/drawing/2014/main" id="{00000000-0008-0000-0B00-000047000000}"/>
            </a:ext>
          </a:extLst>
        </xdr:cNvPr>
        <xdr:cNvSpPr txBox="1"/>
      </xdr:nvSpPr>
      <xdr:spPr>
        <a:xfrm>
          <a:off x="1222323" y="60642279"/>
          <a:ext cx="505056" cy="239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spAutoFit/>
        </a:bodyPr>
        <a:lstStyle/>
        <a:p>
          <a:r>
            <a:rPr kumimoji="1" lang="ja-JP" altLang="en-US" sz="1000">
              <a:latin typeface="ＭＳ Ｐ明朝" panose="02020600040205080304" pitchFamily="18" charset="-128"/>
              <a:ea typeface="ＭＳ Ｐ明朝" panose="02020600040205080304" pitchFamily="18" charset="-128"/>
            </a:rPr>
            <a:t>いいえ</a:t>
          </a:r>
        </a:p>
      </xdr:txBody>
    </xdr:sp>
    <xdr:clientData/>
  </xdr:oneCellAnchor>
  <xdr:oneCellAnchor>
    <xdr:from>
      <xdr:col>1</xdr:col>
      <xdr:colOff>391743</xdr:colOff>
      <xdr:row>552</xdr:row>
      <xdr:rowOff>49944</xdr:rowOff>
    </xdr:from>
    <xdr:ext cx="391884" cy="239415"/>
    <xdr:sp macro="" textlink="">
      <xdr:nvSpPr>
        <xdr:cNvPr id="72" name="テキスト ボックス 71">
          <a:extLst>
            <a:ext uri="{FF2B5EF4-FFF2-40B4-BE49-F238E27FC236}">
              <a16:creationId xmlns:a16="http://schemas.microsoft.com/office/drawing/2014/main" id="{00000000-0008-0000-0B00-000048000000}"/>
            </a:ext>
          </a:extLst>
        </xdr:cNvPr>
        <xdr:cNvSpPr txBox="1"/>
      </xdr:nvSpPr>
      <xdr:spPr>
        <a:xfrm>
          <a:off x="536523" y="61309029"/>
          <a:ext cx="391884" cy="239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spAutoFit/>
        </a:bodyPr>
        <a:lstStyle/>
        <a:p>
          <a:r>
            <a:rPr kumimoji="1" lang="ja-JP" altLang="en-US" sz="1000">
              <a:latin typeface="ＭＳ Ｐ明朝" panose="02020600040205080304" pitchFamily="18" charset="-128"/>
              <a:ea typeface="ＭＳ Ｐ明朝" panose="02020600040205080304" pitchFamily="18" charset="-128"/>
            </a:rPr>
            <a:t>はい</a:t>
          </a:r>
        </a:p>
      </xdr:txBody>
    </xdr:sp>
    <xdr:clientData/>
  </xdr:oneCellAnchor>
  <mc:AlternateContent xmlns:mc="http://schemas.openxmlformats.org/markup-compatibility/2006">
    <mc:Choice xmlns:a14="http://schemas.microsoft.com/office/drawing/2010/main" Requires="a14">
      <xdr:twoCellAnchor editAs="oneCell">
        <xdr:from>
          <xdr:col>1</xdr:col>
          <xdr:colOff>160020</xdr:colOff>
          <xdr:row>552</xdr:row>
          <xdr:rowOff>45720</xdr:rowOff>
        </xdr:from>
        <xdr:to>
          <xdr:col>1</xdr:col>
          <xdr:colOff>784860</xdr:colOff>
          <xdr:row>553</xdr:row>
          <xdr:rowOff>99060</xdr:rowOff>
        </xdr:to>
        <xdr:sp macro="" textlink="">
          <xdr:nvSpPr>
            <xdr:cNvPr id="36957" name="Check Box 93" hidden="1">
              <a:extLst>
                <a:ext uri="{63B3BB69-23CF-44E3-9099-C40C66FF867C}">
                  <a14:compatExt spid="_x0000_s36957"/>
                </a:ext>
                <a:ext uri="{FF2B5EF4-FFF2-40B4-BE49-F238E27FC236}">
                  <a16:creationId xmlns:a16="http://schemas.microsoft.com/office/drawing/2014/main" id="{00000000-0008-0000-0B00-00005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861060</xdr:colOff>
          <xdr:row>552</xdr:row>
          <xdr:rowOff>45720</xdr:rowOff>
        </xdr:from>
        <xdr:to>
          <xdr:col>2</xdr:col>
          <xdr:colOff>0</xdr:colOff>
          <xdr:row>553</xdr:row>
          <xdr:rowOff>99060</xdr:rowOff>
        </xdr:to>
        <xdr:sp macro="" textlink="">
          <xdr:nvSpPr>
            <xdr:cNvPr id="36958" name="Check Box 94" hidden="1">
              <a:extLst>
                <a:ext uri="{63B3BB69-23CF-44E3-9099-C40C66FF867C}">
                  <a14:compatExt spid="_x0000_s36958"/>
                </a:ext>
                <a:ext uri="{FF2B5EF4-FFF2-40B4-BE49-F238E27FC236}">
                  <a16:creationId xmlns:a16="http://schemas.microsoft.com/office/drawing/2014/main" id="{00000000-0008-0000-0B00-00005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1077543</xdr:colOff>
      <xdr:row>552</xdr:row>
      <xdr:rowOff>49944</xdr:rowOff>
    </xdr:from>
    <xdr:ext cx="505056" cy="239415"/>
    <xdr:sp macro="" textlink="">
      <xdr:nvSpPr>
        <xdr:cNvPr id="75" name="テキスト ボックス 74">
          <a:extLst>
            <a:ext uri="{FF2B5EF4-FFF2-40B4-BE49-F238E27FC236}">
              <a16:creationId xmlns:a16="http://schemas.microsoft.com/office/drawing/2014/main" id="{00000000-0008-0000-0B00-00004B000000}"/>
            </a:ext>
          </a:extLst>
        </xdr:cNvPr>
        <xdr:cNvSpPr txBox="1"/>
      </xdr:nvSpPr>
      <xdr:spPr>
        <a:xfrm>
          <a:off x="1222323" y="61309029"/>
          <a:ext cx="505056" cy="239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spAutoFit/>
        </a:bodyPr>
        <a:lstStyle/>
        <a:p>
          <a:r>
            <a:rPr kumimoji="1" lang="ja-JP" altLang="en-US" sz="1000">
              <a:latin typeface="ＭＳ Ｐ明朝" panose="02020600040205080304" pitchFamily="18" charset="-128"/>
              <a:ea typeface="ＭＳ Ｐ明朝" panose="02020600040205080304" pitchFamily="18" charset="-128"/>
            </a:rPr>
            <a:t>いいえ</a:t>
          </a:r>
        </a:p>
      </xdr:txBody>
    </xdr:sp>
    <xdr:clientData/>
  </xdr:oneCellAnchor>
  <xdr:oneCellAnchor>
    <xdr:from>
      <xdr:col>1</xdr:col>
      <xdr:colOff>391743</xdr:colOff>
      <xdr:row>414</xdr:row>
      <xdr:rowOff>49944</xdr:rowOff>
    </xdr:from>
    <xdr:ext cx="391884" cy="239415"/>
    <xdr:sp macro="" textlink="">
      <xdr:nvSpPr>
        <xdr:cNvPr id="76" name="テキスト ボックス 75">
          <a:extLst>
            <a:ext uri="{FF2B5EF4-FFF2-40B4-BE49-F238E27FC236}">
              <a16:creationId xmlns:a16="http://schemas.microsoft.com/office/drawing/2014/main" id="{00000000-0008-0000-0B00-00004C000000}"/>
            </a:ext>
          </a:extLst>
        </xdr:cNvPr>
        <xdr:cNvSpPr txBox="1"/>
      </xdr:nvSpPr>
      <xdr:spPr>
        <a:xfrm>
          <a:off x="536523" y="60642279"/>
          <a:ext cx="391884" cy="239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spAutoFit/>
        </a:bodyPr>
        <a:lstStyle/>
        <a:p>
          <a:r>
            <a:rPr kumimoji="1" lang="ja-JP" altLang="en-US" sz="1000">
              <a:latin typeface="ＭＳ Ｐ明朝" panose="02020600040205080304" pitchFamily="18" charset="-128"/>
              <a:ea typeface="ＭＳ Ｐ明朝" panose="02020600040205080304" pitchFamily="18" charset="-128"/>
            </a:rPr>
            <a:t>はい</a:t>
          </a:r>
        </a:p>
      </xdr:txBody>
    </xdr:sp>
    <xdr:clientData/>
  </xdr:oneCellAnchor>
  <mc:AlternateContent xmlns:mc="http://schemas.openxmlformats.org/markup-compatibility/2006">
    <mc:Choice xmlns:a14="http://schemas.microsoft.com/office/drawing/2010/main" Requires="a14">
      <xdr:twoCellAnchor editAs="oneCell">
        <xdr:from>
          <xdr:col>1</xdr:col>
          <xdr:colOff>160020</xdr:colOff>
          <xdr:row>414</xdr:row>
          <xdr:rowOff>45720</xdr:rowOff>
        </xdr:from>
        <xdr:to>
          <xdr:col>1</xdr:col>
          <xdr:colOff>784860</xdr:colOff>
          <xdr:row>415</xdr:row>
          <xdr:rowOff>99060</xdr:rowOff>
        </xdr:to>
        <xdr:sp macro="" textlink="">
          <xdr:nvSpPr>
            <xdr:cNvPr id="36959" name="Check Box 95" hidden="1">
              <a:extLst>
                <a:ext uri="{63B3BB69-23CF-44E3-9099-C40C66FF867C}">
                  <a14:compatExt spid="_x0000_s36959"/>
                </a:ext>
                <a:ext uri="{FF2B5EF4-FFF2-40B4-BE49-F238E27FC236}">
                  <a16:creationId xmlns:a16="http://schemas.microsoft.com/office/drawing/2014/main" id="{00000000-0008-0000-0B00-00005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861060</xdr:colOff>
          <xdr:row>414</xdr:row>
          <xdr:rowOff>45720</xdr:rowOff>
        </xdr:from>
        <xdr:to>
          <xdr:col>2</xdr:col>
          <xdr:colOff>0</xdr:colOff>
          <xdr:row>415</xdr:row>
          <xdr:rowOff>99060</xdr:rowOff>
        </xdr:to>
        <xdr:sp macro="" textlink="">
          <xdr:nvSpPr>
            <xdr:cNvPr id="36960" name="Check Box 96" hidden="1">
              <a:extLst>
                <a:ext uri="{63B3BB69-23CF-44E3-9099-C40C66FF867C}">
                  <a14:compatExt spid="_x0000_s36960"/>
                </a:ext>
                <a:ext uri="{FF2B5EF4-FFF2-40B4-BE49-F238E27FC236}">
                  <a16:creationId xmlns:a16="http://schemas.microsoft.com/office/drawing/2014/main" id="{00000000-0008-0000-0B00-00006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1077543</xdr:colOff>
      <xdr:row>414</xdr:row>
      <xdr:rowOff>49944</xdr:rowOff>
    </xdr:from>
    <xdr:ext cx="505056" cy="239415"/>
    <xdr:sp macro="" textlink="">
      <xdr:nvSpPr>
        <xdr:cNvPr id="79" name="テキスト ボックス 78">
          <a:extLst>
            <a:ext uri="{FF2B5EF4-FFF2-40B4-BE49-F238E27FC236}">
              <a16:creationId xmlns:a16="http://schemas.microsoft.com/office/drawing/2014/main" id="{00000000-0008-0000-0B00-00004F000000}"/>
            </a:ext>
          </a:extLst>
        </xdr:cNvPr>
        <xdr:cNvSpPr txBox="1"/>
      </xdr:nvSpPr>
      <xdr:spPr>
        <a:xfrm>
          <a:off x="1222323" y="60642279"/>
          <a:ext cx="505056" cy="239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spAutoFit/>
        </a:bodyPr>
        <a:lstStyle/>
        <a:p>
          <a:r>
            <a:rPr kumimoji="1" lang="ja-JP" altLang="en-US" sz="1000">
              <a:latin typeface="ＭＳ Ｐ明朝" panose="02020600040205080304" pitchFamily="18" charset="-128"/>
              <a:ea typeface="ＭＳ Ｐ明朝" panose="02020600040205080304" pitchFamily="18" charset="-128"/>
            </a:rPr>
            <a:t>いいえ</a:t>
          </a:r>
        </a:p>
      </xdr:txBody>
    </xdr:sp>
    <xdr:clientData/>
  </xdr:oneCellAnchor>
  <xdr:oneCellAnchor>
    <xdr:from>
      <xdr:col>1</xdr:col>
      <xdr:colOff>391743</xdr:colOff>
      <xdr:row>418</xdr:row>
      <xdr:rowOff>49944</xdr:rowOff>
    </xdr:from>
    <xdr:ext cx="391884" cy="239415"/>
    <xdr:sp macro="" textlink="">
      <xdr:nvSpPr>
        <xdr:cNvPr id="80" name="テキスト ボックス 79">
          <a:extLst>
            <a:ext uri="{FF2B5EF4-FFF2-40B4-BE49-F238E27FC236}">
              <a16:creationId xmlns:a16="http://schemas.microsoft.com/office/drawing/2014/main" id="{00000000-0008-0000-0B00-000050000000}"/>
            </a:ext>
          </a:extLst>
        </xdr:cNvPr>
        <xdr:cNvSpPr txBox="1"/>
      </xdr:nvSpPr>
      <xdr:spPr>
        <a:xfrm>
          <a:off x="536523" y="61309029"/>
          <a:ext cx="391884" cy="239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spAutoFit/>
        </a:bodyPr>
        <a:lstStyle/>
        <a:p>
          <a:r>
            <a:rPr kumimoji="1" lang="ja-JP" altLang="en-US" sz="1000">
              <a:latin typeface="ＭＳ Ｐ明朝" panose="02020600040205080304" pitchFamily="18" charset="-128"/>
              <a:ea typeface="ＭＳ Ｐ明朝" panose="02020600040205080304" pitchFamily="18" charset="-128"/>
            </a:rPr>
            <a:t>はい</a:t>
          </a:r>
        </a:p>
      </xdr:txBody>
    </xdr:sp>
    <xdr:clientData/>
  </xdr:oneCellAnchor>
  <mc:AlternateContent xmlns:mc="http://schemas.openxmlformats.org/markup-compatibility/2006">
    <mc:Choice xmlns:a14="http://schemas.microsoft.com/office/drawing/2010/main" Requires="a14">
      <xdr:twoCellAnchor editAs="oneCell">
        <xdr:from>
          <xdr:col>1</xdr:col>
          <xdr:colOff>160020</xdr:colOff>
          <xdr:row>418</xdr:row>
          <xdr:rowOff>45720</xdr:rowOff>
        </xdr:from>
        <xdr:to>
          <xdr:col>1</xdr:col>
          <xdr:colOff>784860</xdr:colOff>
          <xdr:row>419</xdr:row>
          <xdr:rowOff>99060</xdr:rowOff>
        </xdr:to>
        <xdr:sp macro="" textlink="">
          <xdr:nvSpPr>
            <xdr:cNvPr id="36961" name="Check Box 97" hidden="1">
              <a:extLst>
                <a:ext uri="{63B3BB69-23CF-44E3-9099-C40C66FF867C}">
                  <a14:compatExt spid="_x0000_s36961"/>
                </a:ext>
                <a:ext uri="{FF2B5EF4-FFF2-40B4-BE49-F238E27FC236}">
                  <a16:creationId xmlns:a16="http://schemas.microsoft.com/office/drawing/2014/main" id="{00000000-0008-0000-0B00-00006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861060</xdr:colOff>
          <xdr:row>418</xdr:row>
          <xdr:rowOff>45720</xdr:rowOff>
        </xdr:from>
        <xdr:to>
          <xdr:col>2</xdr:col>
          <xdr:colOff>0</xdr:colOff>
          <xdr:row>419</xdr:row>
          <xdr:rowOff>99060</xdr:rowOff>
        </xdr:to>
        <xdr:sp macro="" textlink="">
          <xdr:nvSpPr>
            <xdr:cNvPr id="36962" name="Check Box 98" hidden="1">
              <a:extLst>
                <a:ext uri="{63B3BB69-23CF-44E3-9099-C40C66FF867C}">
                  <a14:compatExt spid="_x0000_s36962"/>
                </a:ext>
                <a:ext uri="{FF2B5EF4-FFF2-40B4-BE49-F238E27FC236}">
                  <a16:creationId xmlns:a16="http://schemas.microsoft.com/office/drawing/2014/main" id="{00000000-0008-0000-0B00-00006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1077543</xdr:colOff>
      <xdr:row>418</xdr:row>
      <xdr:rowOff>49944</xdr:rowOff>
    </xdr:from>
    <xdr:ext cx="505056" cy="239415"/>
    <xdr:sp macro="" textlink="">
      <xdr:nvSpPr>
        <xdr:cNvPr id="83" name="テキスト ボックス 82">
          <a:extLst>
            <a:ext uri="{FF2B5EF4-FFF2-40B4-BE49-F238E27FC236}">
              <a16:creationId xmlns:a16="http://schemas.microsoft.com/office/drawing/2014/main" id="{00000000-0008-0000-0B00-000053000000}"/>
            </a:ext>
          </a:extLst>
        </xdr:cNvPr>
        <xdr:cNvSpPr txBox="1"/>
      </xdr:nvSpPr>
      <xdr:spPr>
        <a:xfrm>
          <a:off x="1222323" y="61309029"/>
          <a:ext cx="505056" cy="239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spAutoFit/>
        </a:bodyPr>
        <a:lstStyle/>
        <a:p>
          <a:r>
            <a:rPr kumimoji="1" lang="ja-JP" altLang="en-US" sz="1000">
              <a:latin typeface="ＭＳ Ｐ明朝" panose="02020600040205080304" pitchFamily="18" charset="-128"/>
              <a:ea typeface="ＭＳ Ｐ明朝" panose="02020600040205080304" pitchFamily="18" charset="-128"/>
            </a:rPr>
            <a:t>いいえ</a:t>
          </a:r>
        </a:p>
      </xdr:txBody>
    </xdr:sp>
    <xdr:clientData/>
  </xdr:oneCellAnchor>
  <xdr:oneCellAnchor>
    <xdr:from>
      <xdr:col>1</xdr:col>
      <xdr:colOff>391743</xdr:colOff>
      <xdr:row>280</xdr:row>
      <xdr:rowOff>49944</xdr:rowOff>
    </xdr:from>
    <xdr:ext cx="391884" cy="239415"/>
    <xdr:sp macro="" textlink="">
      <xdr:nvSpPr>
        <xdr:cNvPr id="84" name="テキスト ボックス 83">
          <a:extLst>
            <a:ext uri="{FF2B5EF4-FFF2-40B4-BE49-F238E27FC236}">
              <a16:creationId xmlns:a16="http://schemas.microsoft.com/office/drawing/2014/main" id="{00000000-0008-0000-0B00-000054000000}"/>
            </a:ext>
          </a:extLst>
        </xdr:cNvPr>
        <xdr:cNvSpPr txBox="1"/>
      </xdr:nvSpPr>
      <xdr:spPr>
        <a:xfrm>
          <a:off x="536523" y="60642279"/>
          <a:ext cx="391884" cy="239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spAutoFit/>
        </a:bodyPr>
        <a:lstStyle/>
        <a:p>
          <a:r>
            <a:rPr kumimoji="1" lang="ja-JP" altLang="en-US" sz="1000">
              <a:latin typeface="ＭＳ Ｐ明朝" panose="02020600040205080304" pitchFamily="18" charset="-128"/>
              <a:ea typeface="ＭＳ Ｐ明朝" panose="02020600040205080304" pitchFamily="18" charset="-128"/>
            </a:rPr>
            <a:t>はい</a:t>
          </a:r>
        </a:p>
      </xdr:txBody>
    </xdr:sp>
    <xdr:clientData/>
  </xdr:oneCellAnchor>
  <mc:AlternateContent xmlns:mc="http://schemas.openxmlformats.org/markup-compatibility/2006">
    <mc:Choice xmlns:a14="http://schemas.microsoft.com/office/drawing/2010/main" Requires="a14">
      <xdr:twoCellAnchor editAs="oneCell">
        <xdr:from>
          <xdr:col>1</xdr:col>
          <xdr:colOff>160020</xdr:colOff>
          <xdr:row>280</xdr:row>
          <xdr:rowOff>45720</xdr:rowOff>
        </xdr:from>
        <xdr:to>
          <xdr:col>1</xdr:col>
          <xdr:colOff>784860</xdr:colOff>
          <xdr:row>281</xdr:row>
          <xdr:rowOff>99060</xdr:rowOff>
        </xdr:to>
        <xdr:sp macro="" textlink="">
          <xdr:nvSpPr>
            <xdr:cNvPr id="36963" name="Check Box 99" hidden="1">
              <a:extLst>
                <a:ext uri="{63B3BB69-23CF-44E3-9099-C40C66FF867C}">
                  <a14:compatExt spid="_x0000_s36963"/>
                </a:ext>
                <a:ext uri="{FF2B5EF4-FFF2-40B4-BE49-F238E27FC236}">
                  <a16:creationId xmlns:a16="http://schemas.microsoft.com/office/drawing/2014/main" id="{00000000-0008-0000-0B00-00006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861060</xdr:colOff>
          <xdr:row>280</xdr:row>
          <xdr:rowOff>45720</xdr:rowOff>
        </xdr:from>
        <xdr:to>
          <xdr:col>2</xdr:col>
          <xdr:colOff>0</xdr:colOff>
          <xdr:row>281</xdr:row>
          <xdr:rowOff>99060</xdr:rowOff>
        </xdr:to>
        <xdr:sp macro="" textlink="">
          <xdr:nvSpPr>
            <xdr:cNvPr id="36964" name="Check Box 100" hidden="1">
              <a:extLst>
                <a:ext uri="{63B3BB69-23CF-44E3-9099-C40C66FF867C}">
                  <a14:compatExt spid="_x0000_s36964"/>
                </a:ext>
                <a:ext uri="{FF2B5EF4-FFF2-40B4-BE49-F238E27FC236}">
                  <a16:creationId xmlns:a16="http://schemas.microsoft.com/office/drawing/2014/main" id="{00000000-0008-0000-0B00-00006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1077543</xdr:colOff>
      <xdr:row>280</xdr:row>
      <xdr:rowOff>49944</xdr:rowOff>
    </xdr:from>
    <xdr:ext cx="505056" cy="239415"/>
    <xdr:sp macro="" textlink="">
      <xdr:nvSpPr>
        <xdr:cNvPr id="87" name="テキスト ボックス 86">
          <a:extLst>
            <a:ext uri="{FF2B5EF4-FFF2-40B4-BE49-F238E27FC236}">
              <a16:creationId xmlns:a16="http://schemas.microsoft.com/office/drawing/2014/main" id="{00000000-0008-0000-0B00-000057000000}"/>
            </a:ext>
          </a:extLst>
        </xdr:cNvPr>
        <xdr:cNvSpPr txBox="1"/>
      </xdr:nvSpPr>
      <xdr:spPr>
        <a:xfrm>
          <a:off x="1222323" y="60642279"/>
          <a:ext cx="505056" cy="239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spAutoFit/>
        </a:bodyPr>
        <a:lstStyle/>
        <a:p>
          <a:r>
            <a:rPr kumimoji="1" lang="ja-JP" altLang="en-US" sz="1000">
              <a:latin typeface="ＭＳ Ｐ明朝" panose="02020600040205080304" pitchFamily="18" charset="-128"/>
              <a:ea typeface="ＭＳ Ｐ明朝" panose="02020600040205080304" pitchFamily="18" charset="-128"/>
            </a:rPr>
            <a:t>いいえ</a:t>
          </a:r>
        </a:p>
      </xdr:txBody>
    </xdr:sp>
    <xdr:clientData/>
  </xdr:oneCellAnchor>
  <xdr:oneCellAnchor>
    <xdr:from>
      <xdr:col>1</xdr:col>
      <xdr:colOff>391743</xdr:colOff>
      <xdr:row>284</xdr:row>
      <xdr:rowOff>49944</xdr:rowOff>
    </xdr:from>
    <xdr:ext cx="391884" cy="239415"/>
    <xdr:sp macro="" textlink="">
      <xdr:nvSpPr>
        <xdr:cNvPr id="88" name="テキスト ボックス 87">
          <a:extLst>
            <a:ext uri="{FF2B5EF4-FFF2-40B4-BE49-F238E27FC236}">
              <a16:creationId xmlns:a16="http://schemas.microsoft.com/office/drawing/2014/main" id="{00000000-0008-0000-0B00-000058000000}"/>
            </a:ext>
          </a:extLst>
        </xdr:cNvPr>
        <xdr:cNvSpPr txBox="1"/>
      </xdr:nvSpPr>
      <xdr:spPr>
        <a:xfrm>
          <a:off x="536523" y="61309029"/>
          <a:ext cx="391884" cy="239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spAutoFit/>
        </a:bodyPr>
        <a:lstStyle/>
        <a:p>
          <a:r>
            <a:rPr kumimoji="1" lang="ja-JP" altLang="en-US" sz="1000">
              <a:latin typeface="ＭＳ Ｐ明朝" panose="02020600040205080304" pitchFamily="18" charset="-128"/>
              <a:ea typeface="ＭＳ Ｐ明朝" panose="02020600040205080304" pitchFamily="18" charset="-128"/>
            </a:rPr>
            <a:t>はい</a:t>
          </a:r>
        </a:p>
      </xdr:txBody>
    </xdr:sp>
    <xdr:clientData/>
  </xdr:oneCellAnchor>
  <mc:AlternateContent xmlns:mc="http://schemas.openxmlformats.org/markup-compatibility/2006">
    <mc:Choice xmlns:a14="http://schemas.microsoft.com/office/drawing/2010/main" Requires="a14">
      <xdr:twoCellAnchor editAs="oneCell">
        <xdr:from>
          <xdr:col>1</xdr:col>
          <xdr:colOff>160020</xdr:colOff>
          <xdr:row>284</xdr:row>
          <xdr:rowOff>45720</xdr:rowOff>
        </xdr:from>
        <xdr:to>
          <xdr:col>1</xdr:col>
          <xdr:colOff>784860</xdr:colOff>
          <xdr:row>285</xdr:row>
          <xdr:rowOff>99060</xdr:rowOff>
        </xdr:to>
        <xdr:sp macro="" textlink="">
          <xdr:nvSpPr>
            <xdr:cNvPr id="36965" name="Check Box 101" hidden="1">
              <a:extLst>
                <a:ext uri="{63B3BB69-23CF-44E3-9099-C40C66FF867C}">
                  <a14:compatExt spid="_x0000_s36965"/>
                </a:ext>
                <a:ext uri="{FF2B5EF4-FFF2-40B4-BE49-F238E27FC236}">
                  <a16:creationId xmlns:a16="http://schemas.microsoft.com/office/drawing/2014/main" id="{00000000-0008-0000-0B00-00006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861060</xdr:colOff>
          <xdr:row>284</xdr:row>
          <xdr:rowOff>45720</xdr:rowOff>
        </xdr:from>
        <xdr:to>
          <xdr:col>2</xdr:col>
          <xdr:colOff>0</xdr:colOff>
          <xdr:row>285</xdr:row>
          <xdr:rowOff>99060</xdr:rowOff>
        </xdr:to>
        <xdr:sp macro="" textlink="">
          <xdr:nvSpPr>
            <xdr:cNvPr id="36966" name="Check Box 102" hidden="1">
              <a:extLst>
                <a:ext uri="{63B3BB69-23CF-44E3-9099-C40C66FF867C}">
                  <a14:compatExt spid="_x0000_s36966"/>
                </a:ext>
                <a:ext uri="{FF2B5EF4-FFF2-40B4-BE49-F238E27FC236}">
                  <a16:creationId xmlns:a16="http://schemas.microsoft.com/office/drawing/2014/main" id="{00000000-0008-0000-0B00-00006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1077543</xdr:colOff>
      <xdr:row>284</xdr:row>
      <xdr:rowOff>49944</xdr:rowOff>
    </xdr:from>
    <xdr:ext cx="505056" cy="239415"/>
    <xdr:sp macro="" textlink="">
      <xdr:nvSpPr>
        <xdr:cNvPr id="91" name="テキスト ボックス 90">
          <a:extLst>
            <a:ext uri="{FF2B5EF4-FFF2-40B4-BE49-F238E27FC236}">
              <a16:creationId xmlns:a16="http://schemas.microsoft.com/office/drawing/2014/main" id="{00000000-0008-0000-0B00-00005B000000}"/>
            </a:ext>
          </a:extLst>
        </xdr:cNvPr>
        <xdr:cNvSpPr txBox="1"/>
      </xdr:nvSpPr>
      <xdr:spPr>
        <a:xfrm>
          <a:off x="1222323" y="61309029"/>
          <a:ext cx="505056" cy="239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spAutoFit/>
        </a:bodyPr>
        <a:lstStyle/>
        <a:p>
          <a:r>
            <a:rPr kumimoji="1" lang="ja-JP" altLang="en-US" sz="1000">
              <a:latin typeface="ＭＳ Ｐ明朝" panose="02020600040205080304" pitchFamily="18" charset="-128"/>
              <a:ea typeface="ＭＳ Ｐ明朝" panose="02020600040205080304" pitchFamily="18" charset="-128"/>
            </a:rPr>
            <a:t>いいえ</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82830</xdr:colOff>
      <xdr:row>0</xdr:row>
      <xdr:rowOff>91113</xdr:rowOff>
    </xdr:from>
    <xdr:to>
      <xdr:col>7</xdr:col>
      <xdr:colOff>1039906</xdr:colOff>
      <xdr:row>0</xdr:row>
      <xdr:rowOff>506072</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288570" y="91113"/>
          <a:ext cx="6405376" cy="414959"/>
          <a:chOff x="9386454" y="5784273"/>
          <a:chExt cx="11776365" cy="588819"/>
        </a:xfrm>
      </xdr:grpSpPr>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9386454" y="5784273"/>
            <a:ext cx="11776365" cy="58881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600" b="1"/>
              <a:t>　　　　　　　のセルの値は自動入力となっていますので編集不要です。</a:t>
            </a:r>
          </a:p>
        </xdr:txBody>
      </xdr:sp>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9611591" y="5836229"/>
            <a:ext cx="1420091" cy="502226"/>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kumimoji="1" lang="ja-JP" altLang="en-US" sz="1400" b="1">
                <a:solidFill>
                  <a:sysClr val="windowText" lastClr="000000"/>
                </a:solidFill>
              </a:rPr>
              <a:t>水色</a:t>
            </a:r>
          </a:p>
        </xdr:txBody>
      </xdr:sp>
    </xdr:grp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0</xdr:col>
      <xdr:colOff>59895</xdr:colOff>
      <xdr:row>0</xdr:row>
      <xdr:rowOff>73716</xdr:rowOff>
    </xdr:from>
    <xdr:to>
      <xdr:col>6</xdr:col>
      <xdr:colOff>899160</xdr:colOff>
      <xdr:row>0</xdr:row>
      <xdr:rowOff>488675</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9895" y="73716"/>
          <a:ext cx="6356145" cy="414959"/>
          <a:chOff x="9386454" y="5784273"/>
          <a:chExt cx="11776365" cy="588819"/>
        </a:xfrm>
      </xdr:grpSpPr>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9386454" y="5784273"/>
            <a:ext cx="11776365" cy="58881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600" b="1"/>
              <a:t>　　　　　　　のセルの値は自動計算となっていますので編集不要です。</a:t>
            </a:r>
          </a:p>
        </xdr:txBody>
      </xdr:sp>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9611591" y="5836229"/>
            <a:ext cx="1420091" cy="502226"/>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kumimoji="1" lang="ja-JP" altLang="en-US" sz="1400" b="1">
                <a:solidFill>
                  <a:sysClr val="windowText" lastClr="000000"/>
                </a:solidFill>
              </a:rPr>
              <a:t>水色</a:t>
            </a:r>
          </a:p>
        </xdr:txBody>
      </xdr:sp>
    </xdr:grp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0</xdr:row>
      <xdr:rowOff>57150</xdr:rowOff>
    </xdr:from>
    <xdr:to>
      <xdr:col>10</xdr:col>
      <xdr:colOff>50223</xdr:colOff>
      <xdr:row>0</xdr:row>
      <xdr:rowOff>490105</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70485" y="57150"/>
          <a:ext cx="6339507" cy="432955"/>
          <a:chOff x="9386454" y="5784273"/>
          <a:chExt cx="11776365" cy="588819"/>
        </a:xfrm>
      </xdr:grpSpPr>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9386454" y="5784273"/>
            <a:ext cx="11776365" cy="58881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600" b="1"/>
              <a:t>　　　　　　　のセルの値は自動入力となっていますので編集不要です。</a:t>
            </a:r>
          </a:p>
        </xdr:txBody>
      </xdr:sp>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9611591" y="5836229"/>
            <a:ext cx="1420091" cy="502226"/>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kumimoji="1" lang="ja-JP" altLang="en-US" sz="1400">
                <a:solidFill>
                  <a:sysClr val="windowText" lastClr="000000"/>
                </a:solidFill>
              </a:rPr>
              <a:t>水色</a:t>
            </a:r>
          </a:p>
        </xdr:txBody>
      </xdr:sp>
    </xdr:grpSp>
    <xdr:clientData fPrintsWithSheet="0"/>
  </xdr:twoCellAnchor>
  <xdr:twoCellAnchor editAs="oneCell">
    <xdr:from>
      <xdr:col>11</xdr:col>
      <xdr:colOff>67037</xdr:colOff>
      <xdr:row>8</xdr:row>
      <xdr:rowOff>239847</xdr:rowOff>
    </xdr:from>
    <xdr:to>
      <xdr:col>11</xdr:col>
      <xdr:colOff>3832498</xdr:colOff>
      <xdr:row>9</xdr:row>
      <xdr:rowOff>284488</xdr:rowOff>
    </xdr:to>
    <xdr:pic>
      <xdr:nvPicPr>
        <xdr:cNvPr id="17" name="図 16">
          <a:extLst>
            <a:ext uri="{FF2B5EF4-FFF2-40B4-BE49-F238E27FC236}">
              <a16:creationId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24987" y="2535372"/>
          <a:ext cx="3774986" cy="4180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4</xdr:col>
      <xdr:colOff>296493</xdr:colOff>
      <xdr:row>62</xdr:row>
      <xdr:rowOff>66830</xdr:rowOff>
    </xdr:from>
    <xdr:ext cx="2354985" cy="216000"/>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4401768" y="42300680"/>
          <a:ext cx="2354985" cy="21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spAutoFit/>
        </a:bodyPr>
        <a:lstStyle/>
        <a:p>
          <a:r>
            <a:rPr kumimoji="1" lang="ja-JP" altLang="en-US" sz="1000">
              <a:latin typeface="ＭＳ Ｐ明朝" panose="02020600040205080304" pitchFamily="18" charset="-128"/>
              <a:ea typeface="ＭＳ Ｐ明朝" panose="02020600040205080304" pitchFamily="18" charset="-128"/>
            </a:rPr>
            <a:t>地域の中小企業等からの相談窓口（</a:t>
          </a:r>
          <a:r>
            <a:rPr kumimoji="1" lang="en-US" altLang="ja-JP" sz="1000">
              <a:latin typeface="ＭＳ Ｐ明朝" panose="02020600040205080304" pitchFamily="18" charset="-128"/>
              <a:ea typeface="ＭＳ Ｐ明朝" panose="02020600040205080304" pitchFamily="18" charset="-128"/>
            </a:rPr>
            <a:t>※</a:t>
          </a:r>
          <a:r>
            <a:rPr kumimoji="1" lang="ja-JP" altLang="en-US" sz="1000">
              <a:latin typeface="ＭＳ Ｐ明朝" panose="02020600040205080304" pitchFamily="18" charset="-128"/>
              <a:ea typeface="ＭＳ Ｐ明朝" panose="02020600040205080304" pitchFamily="18" charset="-128"/>
            </a:rPr>
            <a:t>１）</a:t>
          </a:r>
        </a:p>
      </xdr:txBody>
    </xdr:sp>
    <xdr:clientData/>
  </xdr:oneCellAnchor>
  <xdr:oneCellAnchor>
    <xdr:from>
      <xdr:col>4</xdr:col>
      <xdr:colOff>296493</xdr:colOff>
      <xdr:row>63</xdr:row>
      <xdr:rowOff>63815</xdr:rowOff>
    </xdr:from>
    <xdr:ext cx="2153585" cy="216000"/>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4227720" y="27911451"/>
          <a:ext cx="2153585" cy="21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spAutoFit/>
        </a:bodyPr>
        <a:lstStyle/>
        <a:p>
          <a:r>
            <a:rPr kumimoji="1" lang="ja-JP" altLang="en-US" sz="1000">
              <a:latin typeface="ＭＳ Ｐ明朝" panose="02020600040205080304" pitchFamily="18" charset="-128"/>
              <a:ea typeface="ＭＳ Ｐ明朝" panose="02020600040205080304" pitchFamily="18" charset="-128"/>
            </a:rPr>
            <a:t>セミナー等による普及啓発活動（</a:t>
          </a:r>
          <a:r>
            <a:rPr kumimoji="1" lang="en-US" altLang="ja-JP" sz="1000">
              <a:latin typeface="ＭＳ Ｐ明朝" panose="02020600040205080304" pitchFamily="18" charset="-128"/>
              <a:ea typeface="ＭＳ Ｐ明朝" panose="02020600040205080304" pitchFamily="18" charset="-128"/>
            </a:rPr>
            <a:t>※</a:t>
          </a:r>
          <a:r>
            <a:rPr kumimoji="1" lang="ja-JP" altLang="en-US" sz="1000">
              <a:latin typeface="ＭＳ Ｐ明朝" panose="02020600040205080304" pitchFamily="18" charset="-128"/>
              <a:ea typeface="ＭＳ Ｐ明朝" panose="02020600040205080304" pitchFamily="18" charset="-128"/>
            </a:rPr>
            <a:t>２）</a:t>
          </a:r>
        </a:p>
      </xdr:txBody>
    </xdr:sp>
    <xdr:clientData/>
  </xdr:oneCellAnchor>
  <xdr:oneCellAnchor>
    <xdr:from>
      <xdr:col>4</xdr:col>
      <xdr:colOff>296493</xdr:colOff>
      <xdr:row>64</xdr:row>
      <xdr:rowOff>63910</xdr:rowOff>
    </xdr:from>
    <xdr:ext cx="4099759" cy="216000"/>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4227720" y="28171319"/>
          <a:ext cx="4099759" cy="21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spAutoFit/>
        </a:bodyPr>
        <a:lstStyle/>
        <a:p>
          <a:r>
            <a:rPr kumimoji="1" lang="ja-JP" altLang="en-US" sz="1000">
              <a:latin typeface="ＭＳ Ｐ明朝" panose="02020600040205080304" pitchFamily="18" charset="-128"/>
              <a:ea typeface="ＭＳ Ｐ明朝" panose="02020600040205080304" pitchFamily="18" charset="-128"/>
            </a:rPr>
            <a:t>補助事業の紹介等の中小企業等に対する具体的な支援・アドバイス（</a:t>
          </a:r>
          <a:r>
            <a:rPr kumimoji="1" lang="en-US" altLang="ja-JP" sz="1000">
              <a:latin typeface="ＭＳ Ｐ明朝" panose="02020600040205080304" pitchFamily="18" charset="-128"/>
              <a:ea typeface="ＭＳ Ｐ明朝" panose="02020600040205080304" pitchFamily="18" charset="-128"/>
            </a:rPr>
            <a:t>※</a:t>
          </a:r>
          <a:r>
            <a:rPr kumimoji="1" lang="ja-JP" altLang="en-US" sz="1000">
              <a:latin typeface="ＭＳ Ｐ明朝" panose="02020600040205080304" pitchFamily="18" charset="-128"/>
              <a:ea typeface="ＭＳ Ｐ明朝" panose="02020600040205080304" pitchFamily="18" charset="-128"/>
            </a:rPr>
            <a:t>３）</a:t>
          </a:r>
        </a:p>
      </xdr:txBody>
    </xdr:sp>
    <xdr:clientData/>
  </xdr:oneCellAnchor>
  <xdr:oneCellAnchor>
    <xdr:from>
      <xdr:col>4</xdr:col>
      <xdr:colOff>296493</xdr:colOff>
      <xdr:row>65</xdr:row>
      <xdr:rowOff>59469</xdr:rowOff>
    </xdr:from>
    <xdr:ext cx="2221680" cy="216000"/>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4227720" y="28426651"/>
          <a:ext cx="2221680" cy="21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spAutoFit/>
        </a:bodyPr>
        <a:lstStyle/>
        <a:p>
          <a:r>
            <a:rPr kumimoji="1" lang="ja-JP" altLang="en-US" sz="1000">
              <a:latin typeface="ＭＳ Ｐ明朝" panose="02020600040205080304" pitchFamily="18" charset="-128"/>
              <a:ea typeface="ＭＳ Ｐ明朝" panose="02020600040205080304" pitchFamily="18" charset="-128"/>
            </a:rPr>
            <a:t>その他　（下のセルに内容を記載）　　　</a:t>
          </a:r>
        </a:p>
      </xdr:txBody>
    </xdr:sp>
    <xdr:clientData/>
  </xdr:oneCellAnchor>
  <mc:AlternateContent xmlns:mc="http://schemas.openxmlformats.org/markup-compatibility/2006">
    <mc:Choice xmlns:a14="http://schemas.microsoft.com/office/drawing/2010/main" Requires="a14">
      <xdr:twoCellAnchor editAs="oneCell">
        <xdr:from>
          <xdr:col>4</xdr:col>
          <xdr:colOff>60960</xdr:colOff>
          <xdr:row>75</xdr:row>
          <xdr:rowOff>60960</xdr:rowOff>
        </xdr:from>
        <xdr:to>
          <xdr:col>4</xdr:col>
          <xdr:colOff>678180</xdr:colOff>
          <xdr:row>75</xdr:row>
          <xdr:rowOff>259080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4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74</xdr:row>
          <xdr:rowOff>68580</xdr:rowOff>
        </xdr:from>
        <xdr:to>
          <xdr:col>4</xdr:col>
          <xdr:colOff>678180</xdr:colOff>
          <xdr:row>74</xdr:row>
          <xdr:rowOff>259080</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4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73</xdr:row>
          <xdr:rowOff>60960</xdr:rowOff>
        </xdr:from>
        <xdr:to>
          <xdr:col>4</xdr:col>
          <xdr:colOff>678180</xdr:colOff>
          <xdr:row>73</xdr:row>
          <xdr:rowOff>259080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4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72</xdr:row>
          <xdr:rowOff>60960</xdr:rowOff>
        </xdr:from>
        <xdr:to>
          <xdr:col>4</xdr:col>
          <xdr:colOff>678180</xdr:colOff>
          <xdr:row>72</xdr:row>
          <xdr:rowOff>259080</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4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65</xdr:row>
          <xdr:rowOff>45720</xdr:rowOff>
        </xdr:from>
        <xdr:to>
          <xdr:col>4</xdr:col>
          <xdr:colOff>678180</xdr:colOff>
          <xdr:row>66</xdr:row>
          <xdr:rowOff>0</xdr:rowOff>
        </xdr:to>
        <xdr:sp macro="" textlink="">
          <xdr:nvSpPr>
            <xdr:cNvPr id="14412" name="Check Box 76" hidden="1">
              <a:extLst>
                <a:ext uri="{63B3BB69-23CF-44E3-9099-C40C66FF867C}">
                  <a14:compatExt spid="_x0000_s14412"/>
                </a:ext>
                <a:ext uri="{FF2B5EF4-FFF2-40B4-BE49-F238E27FC236}">
                  <a16:creationId xmlns:a16="http://schemas.microsoft.com/office/drawing/2014/main" id="{00000000-0008-0000-0400-00004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64</xdr:row>
          <xdr:rowOff>60960</xdr:rowOff>
        </xdr:from>
        <xdr:to>
          <xdr:col>4</xdr:col>
          <xdr:colOff>678180</xdr:colOff>
          <xdr:row>64</xdr:row>
          <xdr:rowOff>259080</xdr:rowOff>
        </xdr:to>
        <xdr:sp macro="" textlink="">
          <xdr:nvSpPr>
            <xdr:cNvPr id="14413" name="Check Box 77" hidden="1">
              <a:extLst>
                <a:ext uri="{63B3BB69-23CF-44E3-9099-C40C66FF867C}">
                  <a14:compatExt spid="_x0000_s14413"/>
                </a:ext>
                <a:ext uri="{FF2B5EF4-FFF2-40B4-BE49-F238E27FC236}">
                  <a16:creationId xmlns:a16="http://schemas.microsoft.com/office/drawing/2014/main" id="{00000000-0008-0000-0400-00004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63</xdr:row>
          <xdr:rowOff>45720</xdr:rowOff>
        </xdr:from>
        <xdr:to>
          <xdr:col>4</xdr:col>
          <xdr:colOff>678180</xdr:colOff>
          <xdr:row>63</xdr:row>
          <xdr:rowOff>259080</xdr:rowOff>
        </xdr:to>
        <xdr:sp macro="" textlink="">
          <xdr:nvSpPr>
            <xdr:cNvPr id="14414" name="Check Box 78" hidden="1">
              <a:extLst>
                <a:ext uri="{63B3BB69-23CF-44E3-9099-C40C66FF867C}">
                  <a14:compatExt spid="_x0000_s14414"/>
                </a:ext>
                <a:ext uri="{FF2B5EF4-FFF2-40B4-BE49-F238E27FC236}">
                  <a16:creationId xmlns:a16="http://schemas.microsoft.com/office/drawing/2014/main" id="{00000000-0008-0000-0400-00004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62</xdr:row>
          <xdr:rowOff>45720</xdr:rowOff>
        </xdr:from>
        <xdr:to>
          <xdr:col>4</xdr:col>
          <xdr:colOff>678180</xdr:colOff>
          <xdr:row>62</xdr:row>
          <xdr:rowOff>259080</xdr:rowOff>
        </xdr:to>
        <xdr:sp macro="" textlink="">
          <xdr:nvSpPr>
            <xdr:cNvPr id="14415" name="Check Box 79" hidden="1">
              <a:extLst>
                <a:ext uri="{63B3BB69-23CF-44E3-9099-C40C66FF867C}">
                  <a14:compatExt spid="_x0000_s14415"/>
                </a:ext>
                <a:ext uri="{FF2B5EF4-FFF2-40B4-BE49-F238E27FC236}">
                  <a16:creationId xmlns:a16="http://schemas.microsoft.com/office/drawing/2014/main" id="{00000000-0008-0000-0400-00004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xdr:col>
      <xdr:colOff>296493</xdr:colOff>
      <xdr:row>72</xdr:row>
      <xdr:rowOff>66830</xdr:rowOff>
    </xdr:from>
    <xdr:ext cx="2354985" cy="216000"/>
    <xdr:sp macro="" textlink="">
      <xdr:nvSpPr>
        <xdr:cNvPr id="48" name="テキスト ボックス 47">
          <a:extLst>
            <a:ext uri="{FF2B5EF4-FFF2-40B4-BE49-F238E27FC236}">
              <a16:creationId xmlns:a16="http://schemas.microsoft.com/office/drawing/2014/main" id="{00000000-0008-0000-0400-000030000000}"/>
            </a:ext>
          </a:extLst>
        </xdr:cNvPr>
        <xdr:cNvSpPr txBox="1"/>
      </xdr:nvSpPr>
      <xdr:spPr>
        <a:xfrm>
          <a:off x="4227720" y="29992648"/>
          <a:ext cx="2354985" cy="21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spAutoFit/>
        </a:bodyPr>
        <a:lstStyle/>
        <a:p>
          <a:r>
            <a:rPr kumimoji="1" lang="ja-JP" altLang="en-US" sz="1000">
              <a:latin typeface="ＭＳ Ｐ明朝" panose="02020600040205080304" pitchFamily="18" charset="-128"/>
              <a:ea typeface="ＭＳ Ｐ明朝" panose="02020600040205080304" pitchFamily="18" charset="-128"/>
            </a:rPr>
            <a:t>地域の中小企業等からの相談窓口（</a:t>
          </a:r>
          <a:r>
            <a:rPr kumimoji="1" lang="en-US" altLang="ja-JP" sz="1000">
              <a:latin typeface="ＭＳ Ｐ明朝" panose="02020600040205080304" pitchFamily="18" charset="-128"/>
              <a:ea typeface="ＭＳ Ｐ明朝" panose="02020600040205080304" pitchFamily="18" charset="-128"/>
            </a:rPr>
            <a:t>※</a:t>
          </a:r>
          <a:r>
            <a:rPr kumimoji="1" lang="ja-JP" altLang="en-US" sz="1000">
              <a:latin typeface="ＭＳ Ｐ明朝" panose="02020600040205080304" pitchFamily="18" charset="-128"/>
              <a:ea typeface="ＭＳ Ｐ明朝" panose="02020600040205080304" pitchFamily="18" charset="-128"/>
            </a:rPr>
            <a:t>１）</a:t>
          </a:r>
        </a:p>
      </xdr:txBody>
    </xdr:sp>
    <xdr:clientData/>
  </xdr:oneCellAnchor>
  <xdr:oneCellAnchor>
    <xdr:from>
      <xdr:col>4</xdr:col>
      <xdr:colOff>296493</xdr:colOff>
      <xdr:row>73</xdr:row>
      <xdr:rowOff>63815</xdr:rowOff>
    </xdr:from>
    <xdr:ext cx="2153585" cy="216000"/>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4227720" y="30249406"/>
          <a:ext cx="2153585" cy="21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spAutoFit/>
        </a:bodyPr>
        <a:lstStyle/>
        <a:p>
          <a:r>
            <a:rPr kumimoji="1" lang="ja-JP" altLang="en-US" sz="1000">
              <a:latin typeface="ＭＳ Ｐ明朝" panose="02020600040205080304" pitchFamily="18" charset="-128"/>
              <a:ea typeface="ＭＳ Ｐ明朝" panose="02020600040205080304" pitchFamily="18" charset="-128"/>
            </a:rPr>
            <a:t>セミナー等による普及啓発活動（</a:t>
          </a:r>
          <a:r>
            <a:rPr kumimoji="1" lang="en-US" altLang="ja-JP" sz="1000">
              <a:latin typeface="ＭＳ Ｐ明朝" panose="02020600040205080304" pitchFamily="18" charset="-128"/>
              <a:ea typeface="ＭＳ Ｐ明朝" panose="02020600040205080304" pitchFamily="18" charset="-128"/>
            </a:rPr>
            <a:t>※</a:t>
          </a:r>
          <a:r>
            <a:rPr kumimoji="1" lang="ja-JP" altLang="en-US" sz="1000">
              <a:latin typeface="ＭＳ Ｐ明朝" panose="02020600040205080304" pitchFamily="18" charset="-128"/>
              <a:ea typeface="ＭＳ Ｐ明朝" panose="02020600040205080304" pitchFamily="18" charset="-128"/>
            </a:rPr>
            <a:t>２）</a:t>
          </a:r>
        </a:p>
      </xdr:txBody>
    </xdr:sp>
    <xdr:clientData/>
  </xdr:oneCellAnchor>
  <xdr:oneCellAnchor>
    <xdr:from>
      <xdr:col>4</xdr:col>
      <xdr:colOff>296493</xdr:colOff>
      <xdr:row>74</xdr:row>
      <xdr:rowOff>63910</xdr:rowOff>
    </xdr:from>
    <xdr:ext cx="4099759" cy="216000"/>
    <xdr:sp macro="" textlink="">
      <xdr:nvSpPr>
        <xdr:cNvPr id="50" name="テキスト ボックス 49">
          <a:extLst>
            <a:ext uri="{FF2B5EF4-FFF2-40B4-BE49-F238E27FC236}">
              <a16:creationId xmlns:a16="http://schemas.microsoft.com/office/drawing/2014/main" id="{00000000-0008-0000-0400-000032000000}"/>
            </a:ext>
          </a:extLst>
        </xdr:cNvPr>
        <xdr:cNvSpPr txBox="1"/>
      </xdr:nvSpPr>
      <xdr:spPr>
        <a:xfrm>
          <a:off x="4227720" y="30509274"/>
          <a:ext cx="4099759" cy="21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spAutoFit/>
        </a:bodyPr>
        <a:lstStyle/>
        <a:p>
          <a:r>
            <a:rPr kumimoji="1" lang="ja-JP" altLang="en-US" sz="1000">
              <a:latin typeface="ＭＳ Ｐ明朝" panose="02020600040205080304" pitchFamily="18" charset="-128"/>
              <a:ea typeface="ＭＳ Ｐ明朝" panose="02020600040205080304" pitchFamily="18" charset="-128"/>
            </a:rPr>
            <a:t>補助事業の紹介等の中小企業等に対する具体的な支援・アドバイス（</a:t>
          </a:r>
          <a:r>
            <a:rPr kumimoji="1" lang="en-US" altLang="ja-JP" sz="1000">
              <a:latin typeface="ＭＳ Ｐ明朝" panose="02020600040205080304" pitchFamily="18" charset="-128"/>
              <a:ea typeface="ＭＳ Ｐ明朝" panose="02020600040205080304" pitchFamily="18" charset="-128"/>
            </a:rPr>
            <a:t>※</a:t>
          </a:r>
          <a:r>
            <a:rPr kumimoji="1" lang="ja-JP" altLang="en-US" sz="1000">
              <a:latin typeface="ＭＳ Ｐ明朝" panose="02020600040205080304" pitchFamily="18" charset="-128"/>
              <a:ea typeface="ＭＳ Ｐ明朝" panose="02020600040205080304" pitchFamily="18" charset="-128"/>
            </a:rPr>
            <a:t>３）</a:t>
          </a:r>
        </a:p>
      </xdr:txBody>
    </xdr:sp>
    <xdr:clientData/>
  </xdr:oneCellAnchor>
  <xdr:oneCellAnchor>
    <xdr:from>
      <xdr:col>4</xdr:col>
      <xdr:colOff>296493</xdr:colOff>
      <xdr:row>75</xdr:row>
      <xdr:rowOff>59469</xdr:rowOff>
    </xdr:from>
    <xdr:ext cx="2221680" cy="216000"/>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4227720" y="30764605"/>
          <a:ext cx="2221680" cy="21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spAutoFit/>
        </a:bodyPr>
        <a:lstStyle/>
        <a:p>
          <a:r>
            <a:rPr kumimoji="1" lang="ja-JP" altLang="en-US" sz="1000">
              <a:latin typeface="ＭＳ Ｐ明朝" panose="02020600040205080304" pitchFamily="18" charset="-128"/>
              <a:ea typeface="ＭＳ Ｐ明朝" panose="02020600040205080304" pitchFamily="18" charset="-128"/>
            </a:rPr>
            <a:t>その他　（下のセルに内容を記載）　　　</a:t>
          </a:r>
        </a:p>
      </xdr:txBody>
    </xdr:sp>
    <xdr:clientData/>
  </xdr:oneCellAnchor>
  <xdr:twoCellAnchor>
    <xdr:from>
      <xdr:col>1</xdr:col>
      <xdr:colOff>267593</xdr:colOff>
      <xdr:row>0</xdr:row>
      <xdr:rowOff>66948</xdr:rowOff>
    </xdr:from>
    <xdr:to>
      <xdr:col>6</xdr:col>
      <xdr:colOff>2102785</xdr:colOff>
      <xdr:row>0</xdr:row>
      <xdr:rowOff>512568</xdr:rowOff>
    </xdr:to>
    <xdr:grpSp>
      <xdr:nvGrpSpPr>
        <xdr:cNvPr id="43" name="グループ化 42">
          <a:extLst>
            <a:ext uri="{FF2B5EF4-FFF2-40B4-BE49-F238E27FC236}">
              <a16:creationId xmlns:a16="http://schemas.microsoft.com/office/drawing/2014/main" id="{00000000-0008-0000-0400-00002B000000}"/>
            </a:ext>
          </a:extLst>
        </xdr:cNvPr>
        <xdr:cNvGrpSpPr/>
      </xdr:nvGrpSpPr>
      <xdr:grpSpPr>
        <a:xfrm>
          <a:off x="389513" y="66948"/>
          <a:ext cx="8799872" cy="445620"/>
          <a:chOff x="9386447" y="5784273"/>
          <a:chExt cx="31329404" cy="588819"/>
        </a:xfrm>
      </xdr:grpSpPr>
      <xdr:sp macro="" textlink="">
        <xdr:nvSpPr>
          <xdr:cNvPr id="44" name="テキスト ボックス 43">
            <a:extLst>
              <a:ext uri="{FF2B5EF4-FFF2-40B4-BE49-F238E27FC236}">
                <a16:creationId xmlns:a16="http://schemas.microsoft.com/office/drawing/2014/main" id="{00000000-0008-0000-0400-00002C000000}"/>
              </a:ext>
            </a:extLst>
          </xdr:cNvPr>
          <xdr:cNvSpPr txBox="1"/>
        </xdr:nvSpPr>
        <xdr:spPr>
          <a:xfrm>
            <a:off x="9386447" y="5784273"/>
            <a:ext cx="31329404" cy="58881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2000" b="1"/>
              <a:t>　　　　　　　のセルの値は固定値となっていますので編集不要です。</a:t>
            </a:r>
          </a:p>
        </xdr:txBody>
      </xdr:sp>
      <xdr:sp macro="" textlink="">
        <xdr:nvSpPr>
          <xdr:cNvPr id="45" name="正方形/長方形 44">
            <a:extLst>
              <a:ext uri="{FF2B5EF4-FFF2-40B4-BE49-F238E27FC236}">
                <a16:creationId xmlns:a16="http://schemas.microsoft.com/office/drawing/2014/main" id="{00000000-0008-0000-0400-00002D000000}"/>
              </a:ext>
            </a:extLst>
          </xdr:cNvPr>
          <xdr:cNvSpPr/>
        </xdr:nvSpPr>
        <xdr:spPr>
          <a:xfrm>
            <a:off x="9611589" y="5836228"/>
            <a:ext cx="4290436" cy="502227"/>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kumimoji="1" lang="ja-JP" altLang="en-US" sz="1800">
                <a:solidFill>
                  <a:sysClr val="windowText" lastClr="000000"/>
                </a:solidFill>
              </a:rPr>
              <a:t>水色</a:t>
            </a:r>
          </a:p>
        </xdr:txBody>
      </xdr:sp>
    </xdr:grpSp>
    <xdr:clientData fPrintsWithSheet="0"/>
  </xdr:twoCellAnchor>
  <xdr:twoCellAnchor editAs="oneCell">
    <xdr:from>
      <xdr:col>8</xdr:col>
      <xdr:colOff>60140</xdr:colOff>
      <xdr:row>43</xdr:row>
      <xdr:rowOff>56482</xdr:rowOff>
    </xdr:from>
    <xdr:to>
      <xdr:col>8</xdr:col>
      <xdr:colOff>6339840</xdr:colOff>
      <xdr:row>45</xdr:row>
      <xdr:rowOff>246486</xdr:rowOff>
    </xdr:to>
    <xdr:pic>
      <xdr:nvPicPr>
        <xdr:cNvPr id="3" name="図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75590" y="10343482"/>
          <a:ext cx="6273985" cy="81865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68580</xdr:colOff>
          <xdr:row>105</xdr:row>
          <xdr:rowOff>38100</xdr:rowOff>
        </xdr:from>
        <xdr:to>
          <xdr:col>4</xdr:col>
          <xdr:colOff>670560</xdr:colOff>
          <xdr:row>105</xdr:row>
          <xdr:rowOff>228600</xdr:rowOff>
        </xdr:to>
        <xdr:sp macro="" textlink="">
          <xdr:nvSpPr>
            <xdr:cNvPr id="14429" name="Check Box 93" hidden="1">
              <a:extLst>
                <a:ext uri="{63B3BB69-23CF-44E3-9099-C40C66FF867C}">
                  <a14:compatExt spid="_x0000_s14429"/>
                </a:ext>
                <a:ext uri="{FF2B5EF4-FFF2-40B4-BE49-F238E27FC236}">
                  <a16:creationId xmlns:a16="http://schemas.microsoft.com/office/drawing/2014/main" id="{00000000-0008-0000-0400-00005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104</xdr:row>
          <xdr:rowOff>22860</xdr:rowOff>
        </xdr:from>
        <xdr:to>
          <xdr:col>4</xdr:col>
          <xdr:colOff>670560</xdr:colOff>
          <xdr:row>104</xdr:row>
          <xdr:rowOff>228600</xdr:rowOff>
        </xdr:to>
        <xdr:sp macro="" textlink="">
          <xdr:nvSpPr>
            <xdr:cNvPr id="14430" name="Check Box 94" hidden="1">
              <a:extLst>
                <a:ext uri="{63B3BB69-23CF-44E3-9099-C40C66FF867C}">
                  <a14:compatExt spid="_x0000_s14430"/>
                </a:ext>
                <a:ext uri="{FF2B5EF4-FFF2-40B4-BE49-F238E27FC236}">
                  <a16:creationId xmlns:a16="http://schemas.microsoft.com/office/drawing/2014/main" id="{00000000-0008-0000-0400-00005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103</xdr:row>
          <xdr:rowOff>22860</xdr:rowOff>
        </xdr:from>
        <xdr:to>
          <xdr:col>4</xdr:col>
          <xdr:colOff>670560</xdr:colOff>
          <xdr:row>103</xdr:row>
          <xdr:rowOff>228600</xdr:rowOff>
        </xdr:to>
        <xdr:sp macro="" textlink="">
          <xdr:nvSpPr>
            <xdr:cNvPr id="14431" name="Check Box 95" hidden="1">
              <a:extLst>
                <a:ext uri="{63B3BB69-23CF-44E3-9099-C40C66FF867C}">
                  <a14:compatExt spid="_x0000_s14431"/>
                </a:ext>
                <a:ext uri="{FF2B5EF4-FFF2-40B4-BE49-F238E27FC236}">
                  <a16:creationId xmlns:a16="http://schemas.microsoft.com/office/drawing/2014/main" id="{00000000-0008-0000-0400-00005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102</xdr:row>
          <xdr:rowOff>22860</xdr:rowOff>
        </xdr:from>
        <xdr:to>
          <xdr:col>4</xdr:col>
          <xdr:colOff>670560</xdr:colOff>
          <xdr:row>102</xdr:row>
          <xdr:rowOff>228600</xdr:rowOff>
        </xdr:to>
        <xdr:sp macro="" textlink="">
          <xdr:nvSpPr>
            <xdr:cNvPr id="14432" name="Check Box 96" hidden="1">
              <a:extLst>
                <a:ext uri="{63B3BB69-23CF-44E3-9099-C40C66FF867C}">
                  <a14:compatExt spid="_x0000_s14432"/>
                </a:ext>
                <a:ext uri="{FF2B5EF4-FFF2-40B4-BE49-F238E27FC236}">
                  <a16:creationId xmlns:a16="http://schemas.microsoft.com/office/drawing/2014/main" id="{00000000-0008-0000-0400-00006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85</xdr:row>
          <xdr:rowOff>60960</xdr:rowOff>
        </xdr:from>
        <xdr:to>
          <xdr:col>4</xdr:col>
          <xdr:colOff>670560</xdr:colOff>
          <xdr:row>86</xdr:row>
          <xdr:rowOff>0</xdr:rowOff>
        </xdr:to>
        <xdr:sp macro="" textlink="">
          <xdr:nvSpPr>
            <xdr:cNvPr id="14433" name="Check Box 97" hidden="1">
              <a:extLst>
                <a:ext uri="{63B3BB69-23CF-44E3-9099-C40C66FF867C}">
                  <a14:compatExt spid="_x0000_s14433"/>
                </a:ext>
                <a:ext uri="{FF2B5EF4-FFF2-40B4-BE49-F238E27FC236}">
                  <a16:creationId xmlns:a16="http://schemas.microsoft.com/office/drawing/2014/main" id="{00000000-0008-0000-0400-00006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84</xdr:row>
          <xdr:rowOff>45720</xdr:rowOff>
        </xdr:from>
        <xdr:to>
          <xdr:col>4</xdr:col>
          <xdr:colOff>670560</xdr:colOff>
          <xdr:row>84</xdr:row>
          <xdr:rowOff>251460</xdr:rowOff>
        </xdr:to>
        <xdr:sp macro="" textlink="">
          <xdr:nvSpPr>
            <xdr:cNvPr id="14434" name="Check Box 98" hidden="1">
              <a:extLst>
                <a:ext uri="{63B3BB69-23CF-44E3-9099-C40C66FF867C}">
                  <a14:compatExt spid="_x0000_s14434"/>
                </a:ext>
                <a:ext uri="{FF2B5EF4-FFF2-40B4-BE49-F238E27FC236}">
                  <a16:creationId xmlns:a16="http://schemas.microsoft.com/office/drawing/2014/main" id="{00000000-0008-0000-0400-00006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83</xdr:row>
          <xdr:rowOff>45720</xdr:rowOff>
        </xdr:from>
        <xdr:to>
          <xdr:col>4</xdr:col>
          <xdr:colOff>662940</xdr:colOff>
          <xdr:row>83</xdr:row>
          <xdr:rowOff>243840</xdr:rowOff>
        </xdr:to>
        <xdr:sp macro="" textlink="">
          <xdr:nvSpPr>
            <xdr:cNvPr id="14435" name="Check Box 99" hidden="1">
              <a:extLst>
                <a:ext uri="{63B3BB69-23CF-44E3-9099-C40C66FF867C}">
                  <a14:compatExt spid="_x0000_s14435"/>
                </a:ext>
                <a:ext uri="{FF2B5EF4-FFF2-40B4-BE49-F238E27FC236}">
                  <a16:creationId xmlns:a16="http://schemas.microsoft.com/office/drawing/2014/main" id="{00000000-0008-0000-0400-00006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82</xdr:row>
          <xdr:rowOff>60960</xdr:rowOff>
        </xdr:from>
        <xdr:to>
          <xdr:col>4</xdr:col>
          <xdr:colOff>670560</xdr:colOff>
          <xdr:row>82</xdr:row>
          <xdr:rowOff>251460</xdr:rowOff>
        </xdr:to>
        <xdr:sp macro="" textlink="">
          <xdr:nvSpPr>
            <xdr:cNvPr id="14436" name="Check Box 100" hidden="1">
              <a:extLst>
                <a:ext uri="{63B3BB69-23CF-44E3-9099-C40C66FF867C}">
                  <a14:compatExt spid="_x0000_s14436"/>
                </a:ext>
                <a:ext uri="{FF2B5EF4-FFF2-40B4-BE49-F238E27FC236}">
                  <a16:creationId xmlns:a16="http://schemas.microsoft.com/office/drawing/2014/main" id="{00000000-0008-0000-0400-00006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95</xdr:row>
          <xdr:rowOff>45720</xdr:rowOff>
        </xdr:from>
        <xdr:to>
          <xdr:col>4</xdr:col>
          <xdr:colOff>685800</xdr:colOff>
          <xdr:row>95</xdr:row>
          <xdr:rowOff>251460</xdr:rowOff>
        </xdr:to>
        <xdr:sp macro="" textlink="">
          <xdr:nvSpPr>
            <xdr:cNvPr id="14437" name="Check Box 101" hidden="1">
              <a:extLst>
                <a:ext uri="{63B3BB69-23CF-44E3-9099-C40C66FF867C}">
                  <a14:compatExt spid="_x0000_s14437"/>
                </a:ext>
                <a:ext uri="{FF2B5EF4-FFF2-40B4-BE49-F238E27FC236}">
                  <a16:creationId xmlns:a16="http://schemas.microsoft.com/office/drawing/2014/main" id="{00000000-0008-0000-0400-00006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94</xdr:row>
          <xdr:rowOff>38100</xdr:rowOff>
        </xdr:from>
        <xdr:to>
          <xdr:col>4</xdr:col>
          <xdr:colOff>685800</xdr:colOff>
          <xdr:row>94</xdr:row>
          <xdr:rowOff>251460</xdr:rowOff>
        </xdr:to>
        <xdr:sp macro="" textlink="">
          <xdr:nvSpPr>
            <xdr:cNvPr id="14438" name="Check Box 102" hidden="1">
              <a:extLst>
                <a:ext uri="{63B3BB69-23CF-44E3-9099-C40C66FF867C}">
                  <a14:compatExt spid="_x0000_s14438"/>
                </a:ext>
                <a:ext uri="{FF2B5EF4-FFF2-40B4-BE49-F238E27FC236}">
                  <a16:creationId xmlns:a16="http://schemas.microsoft.com/office/drawing/2014/main" id="{00000000-0008-0000-0400-00006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93</xdr:row>
          <xdr:rowOff>45720</xdr:rowOff>
        </xdr:from>
        <xdr:to>
          <xdr:col>4</xdr:col>
          <xdr:colOff>685800</xdr:colOff>
          <xdr:row>93</xdr:row>
          <xdr:rowOff>251460</xdr:rowOff>
        </xdr:to>
        <xdr:sp macro="" textlink="">
          <xdr:nvSpPr>
            <xdr:cNvPr id="14439" name="Check Box 103" hidden="1">
              <a:extLst>
                <a:ext uri="{63B3BB69-23CF-44E3-9099-C40C66FF867C}">
                  <a14:compatExt spid="_x0000_s14439"/>
                </a:ext>
                <a:ext uri="{FF2B5EF4-FFF2-40B4-BE49-F238E27FC236}">
                  <a16:creationId xmlns:a16="http://schemas.microsoft.com/office/drawing/2014/main" id="{00000000-0008-0000-0400-00006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92</xdr:row>
          <xdr:rowOff>38100</xdr:rowOff>
        </xdr:from>
        <xdr:to>
          <xdr:col>4</xdr:col>
          <xdr:colOff>685800</xdr:colOff>
          <xdr:row>92</xdr:row>
          <xdr:rowOff>228600</xdr:rowOff>
        </xdr:to>
        <xdr:sp macro="" textlink="">
          <xdr:nvSpPr>
            <xdr:cNvPr id="14440" name="Check Box 104" hidden="1">
              <a:extLst>
                <a:ext uri="{63B3BB69-23CF-44E3-9099-C40C66FF867C}">
                  <a14:compatExt spid="_x0000_s14440"/>
                </a:ext>
                <a:ext uri="{FF2B5EF4-FFF2-40B4-BE49-F238E27FC236}">
                  <a16:creationId xmlns:a16="http://schemas.microsoft.com/office/drawing/2014/main" id="{00000000-0008-0000-0400-00006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xdr:col>
      <xdr:colOff>296493</xdr:colOff>
      <xdr:row>82</xdr:row>
      <xdr:rowOff>66830</xdr:rowOff>
    </xdr:from>
    <xdr:ext cx="2354985" cy="216000"/>
    <xdr:sp macro="" textlink="">
      <xdr:nvSpPr>
        <xdr:cNvPr id="64" name="テキスト ボックス 63">
          <a:extLst>
            <a:ext uri="{FF2B5EF4-FFF2-40B4-BE49-F238E27FC236}">
              <a16:creationId xmlns:a16="http://schemas.microsoft.com/office/drawing/2014/main" id="{00000000-0008-0000-0400-000040000000}"/>
            </a:ext>
          </a:extLst>
        </xdr:cNvPr>
        <xdr:cNvSpPr txBox="1"/>
      </xdr:nvSpPr>
      <xdr:spPr>
        <a:xfrm>
          <a:off x="3647388" y="39155525"/>
          <a:ext cx="2354985" cy="21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spAutoFit/>
        </a:bodyPr>
        <a:lstStyle/>
        <a:p>
          <a:r>
            <a:rPr kumimoji="1" lang="ja-JP" altLang="en-US" sz="1000">
              <a:latin typeface="ＭＳ Ｐ明朝" panose="02020600040205080304" pitchFamily="18" charset="-128"/>
              <a:ea typeface="ＭＳ Ｐ明朝" panose="02020600040205080304" pitchFamily="18" charset="-128"/>
            </a:rPr>
            <a:t>地域の中小企業等からの相談窓口（</a:t>
          </a:r>
          <a:r>
            <a:rPr kumimoji="1" lang="en-US" altLang="ja-JP" sz="1000">
              <a:latin typeface="ＭＳ Ｐ明朝" panose="02020600040205080304" pitchFamily="18" charset="-128"/>
              <a:ea typeface="ＭＳ Ｐ明朝" panose="02020600040205080304" pitchFamily="18" charset="-128"/>
            </a:rPr>
            <a:t>※</a:t>
          </a:r>
          <a:r>
            <a:rPr kumimoji="1" lang="ja-JP" altLang="en-US" sz="1000">
              <a:latin typeface="ＭＳ Ｐ明朝" panose="02020600040205080304" pitchFamily="18" charset="-128"/>
              <a:ea typeface="ＭＳ Ｐ明朝" panose="02020600040205080304" pitchFamily="18" charset="-128"/>
            </a:rPr>
            <a:t>１）</a:t>
          </a:r>
        </a:p>
      </xdr:txBody>
    </xdr:sp>
    <xdr:clientData/>
  </xdr:oneCellAnchor>
  <xdr:oneCellAnchor>
    <xdr:from>
      <xdr:col>4</xdr:col>
      <xdr:colOff>296493</xdr:colOff>
      <xdr:row>83</xdr:row>
      <xdr:rowOff>63815</xdr:rowOff>
    </xdr:from>
    <xdr:ext cx="2153585" cy="216000"/>
    <xdr:sp macro="" textlink="">
      <xdr:nvSpPr>
        <xdr:cNvPr id="65" name="テキスト ボックス 64">
          <a:extLst>
            <a:ext uri="{FF2B5EF4-FFF2-40B4-BE49-F238E27FC236}">
              <a16:creationId xmlns:a16="http://schemas.microsoft.com/office/drawing/2014/main" id="{00000000-0008-0000-0400-000041000000}"/>
            </a:ext>
          </a:extLst>
        </xdr:cNvPr>
        <xdr:cNvSpPr txBox="1"/>
      </xdr:nvSpPr>
      <xdr:spPr>
        <a:xfrm>
          <a:off x="3647388" y="39417305"/>
          <a:ext cx="2153585" cy="21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spAutoFit/>
        </a:bodyPr>
        <a:lstStyle/>
        <a:p>
          <a:r>
            <a:rPr kumimoji="1" lang="ja-JP" altLang="en-US" sz="1000">
              <a:latin typeface="ＭＳ Ｐ明朝" panose="02020600040205080304" pitchFamily="18" charset="-128"/>
              <a:ea typeface="ＭＳ Ｐ明朝" panose="02020600040205080304" pitchFamily="18" charset="-128"/>
            </a:rPr>
            <a:t>セミナー等による普及啓発活動（</a:t>
          </a:r>
          <a:r>
            <a:rPr kumimoji="1" lang="en-US" altLang="ja-JP" sz="1000">
              <a:latin typeface="ＭＳ Ｐ明朝" panose="02020600040205080304" pitchFamily="18" charset="-128"/>
              <a:ea typeface="ＭＳ Ｐ明朝" panose="02020600040205080304" pitchFamily="18" charset="-128"/>
            </a:rPr>
            <a:t>※</a:t>
          </a:r>
          <a:r>
            <a:rPr kumimoji="1" lang="ja-JP" altLang="en-US" sz="1000">
              <a:latin typeface="ＭＳ Ｐ明朝" panose="02020600040205080304" pitchFamily="18" charset="-128"/>
              <a:ea typeface="ＭＳ Ｐ明朝" panose="02020600040205080304" pitchFamily="18" charset="-128"/>
            </a:rPr>
            <a:t>２）</a:t>
          </a:r>
        </a:p>
      </xdr:txBody>
    </xdr:sp>
    <xdr:clientData/>
  </xdr:oneCellAnchor>
  <xdr:oneCellAnchor>
    <xdr:from>
      <xdr:col>4</xdr:col>
      <xdr:colOff>296493</xdr:colOff>
      <xdr:row>84</xdr:row>
      <xdr:rowOff>63910</xdr:rowOff>
    </xdr:from>
    <xdr:ext cx="4099759" cy="216000"/>
    <xdr:sp macro="" textlink="">
      <xdr:nvSpPr>
        <xdr:cNvPr id="66" name="テキスト ボックス 65">
          <a:extLst>
            <a:ext uri="{FF2B5EF4-FFF2-40B4-BE49-F238E27FC236}">
              <a16:creationId xmlns:a16="http://schemas.microsoft.com/office/drawing/2014/main" id="{00000000-0008-0000-0400-000042000000}"/>
            </a:ext>
          </a:extLst>
        </xdr:cNvPr>
        <xdr:cNvSpPr txBox="1"/>
      </xdr:nvSpPr>
      <xdr:spPr>
        <a:xfrm>
          <a:off x="3647388" y="39684100"/>
          <a:ext cx="4099759" cy="21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spAutoFit/>
        </a:bodyPr>
        <a:lstStyle/>
        <a:p>
          <a:r>
            <a:rPr kumimoji="1" lang="ja-JP" altLang="en-US" sz="1000">
              <a:latin typeface="ＭＳ Ｐ明朝" panose="02020600040205080304" pitchFamily="18" charset="-128"/>
              <a:ea typeface="ＭＳ Ｐ明朝" panose="02020600040205080304" pitchFamily="18" charset="-128"/>
            </a:rPr>
            <a:t>補助事業の紹介等の中小企業等に対する具体的な支援・アドバイス（</a:t>
          </a:r>
          <a:r>
            <a:rPr kumimoji="1" lang="en-US" altLang="ja-JP" sz="1000">
              <a:latin typeface="ＭＳ Ｐ明朝" panose="02020600040205080304" pitchFamily="18" charset="-128"/>
              <a:ea typeface="ＭＳ Ｐ明朝" panose="02020600040205080304" pitchFamily="18" charset="-128"/>
            </a:rPr>
            <a:t>※</a:t>
          </a:r>
          <a:r>
            <a:rPr kumimoji="1" lang="ja-JP" altLang="en-US" sz="1000">
              <a:latin typeface="ＭＳ Ｐ明朝" panose="02020600040205080304" pitchFamily="18" charset="-128"/>
              <a:ea typeface="ＭＳ Ｐ明朝" panose="02020600040205080304" pitchFamily="18" charset="-128"/>
            </a:rPr>
            <a:t>３）</a:t>
          </a:r>
        </a:p>
      </xdr:txBody>
    </xdr:sp>
    <xdr:clientData/>
  </xdr:oneCellAnchor>
  <xdr:oneCellAnchor>
    <xdr:from>
      <xdr:col>4</xdr:col>
      <xdr:colOff>296493</xdr:colOff>
      <xdr:row>85</xdr:row>
      <xdr:rowOff>59469</xdr:rowOff>
    </xdr:from>
    <xdr:ext cx="2221680" cy="216000"/>
    <xdr:sp macro="" textlink="">
      <xdr:nvSpPr>
        <xdr:cNvPr id="67" name="テキスト ボックス 66">
          <a:extLst>
            <a:ext uri="{FF2B5EF4-FFF2-40B4-BE49-F238E27FC236}">
              <a16:creationId xmlns:a16="http://schemas.microsoft.com/office/drawing/2014/main" id="{00000000-0008-0000-0400-000043000000}"/>
            </a:ext>
          </a:extLst>
        </xdr:cNvPr>
        <xdr:cNvSpPr txBox="1"/>
      </xdr:nvSpPr>
      <xdr:spPr>
        <a:xfrm>
          <a:off x="3647388" y="39946359"/>
          <a:ext cx="2221680" cy="21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spAutoFit/>
        </a:bodyPr>
        <a:lstStyle/>
        <a:p>
          <a:r>
            <a:rPr kumimoji="1" lang="ja-JP" altLang="en-US" sz="1000">
              <a:latin typeface="ＭＳ Ｐ明朝" panose="02020600040205080304" pitchFamily="18" charset="-128"/>
              <a:ea typeface="ＭＳ Ｐ明朝" panose="02020600040205080304" pitchFamily="18" charset="-128"/>
            </a:rPr>
            <a:t>その他　（下のセルに内容を記載）　　　</a:t>
          </a:r>
        </a:p>
      </xdr:txBody>
    </xdr:sp>
    <xdr:clientData/>
  </xdr:oneCellAnchor>
  <xdr:oneCellAnchor>
    <xdr:from>
      <xdr:col>4</xdr:col>
      <xdr:colOff>296493</xdr:colOff>
      <xdr:row>92</xdr:row>
      <xdr:rowOff>49512</xdr:rowOff>
    </xdr:from>
    <xdr:ext cx="2354985" cy="216000"/>
    <xdr:sp macro="" textlink="">
      <xdr:nvSpPr>
        <xdr:cNvPr id="68" name="テキスト ボックス 67">
          <a:extLst>
            <a:ext uri="{FF2B5EF4-FFF2-40B4-BE49-F238E27FC236}">
              <a16:creationId xmlns:a16="http://schemas.microsoft.com/office/drawing/2014/main" id="{00000000-0008-0000-0400-000044000000}"/>
            </a:ext>
          </a:extLst>
        </xdr:cNvPr>
        <xdr:cNvSpPr txBox="1"/>
      </xdr:nvSpPr>
      <xdr:spPr>
        <a:xfrm>
          <a:off x="3647388" y="41523267"/>
          <a:ext cx="2354985" cy="21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spAutoFit/>
        </a:bodyPr>
        <a:lstStyle/>
        <a:p>
          <a:r>
            <a:rPr kumimoji="1" lang="ja-JP" altLang="en-US" sz="1000">
              <a:latin typeface="ＭＳ Ｐ明朝" panose="02020600040205080304" pitchFamily="18" charset="-128"/>
              <a:ea typeface="ＭＳ Ｐ明朝" panose="02020600040205080304" pitchFamily="18" charset="-128"/>
            </a:rPr>
            <a:t>地域の中小企業等からの相談窓口（</a:t>
          </a:r>
          <a:r>
            <a:rPr kumimoji="1" lang="en-US" altLang="ja-JP" sz="1000">
              <a:latin typeface="ＭＳ Ｐ明朝" panose="02020600040205080304" pitchFamily="18" charset="-128"/>
              <a:ea typeface="ＭＳ Ｐ明朝" panose="02020600040205080304" pitchFamily="18" charset="-128"/>
            </a:rPr>
            <a:t>※</a:t>
          </a:r>
          <a:r>
            <a:rPr kumimoji="1" lang="ja-JP" altLang="en-US" sz="1000">
              <a:latin typeface="ＭＳ Ｐ明朝" panose="02020600040205080304" pitchFamily="18" charset="-128"/>
              <a:ea typeface="ＭＳ Ｐ明朝" panose="02020600040205080304" pitchFamily="18" charset="-128"/>
            </a:rPr>
            <a:t>１）</a:t>
          </a:r>
        </a:p>
      </xdr:txBody>
    </xdr:sp>
    <xdr:clientData/>
  </xdr:oneCellAnchor>
  <xdr:oneCellAnchor>
    <xdr:from>
      <xdr:col>4</xdr:col>
      <xdr:colOff>296493</xdr:colOff>
      <xdr:row>93</xdr:row>
      <xdr:rowOff>46497</xdr:rowOff>
    </xdr:from>
    <xdr:ext cx="2153585" cy="216000"/>
    <xdr:sp macro="" textlink="">
      <xdr:nvSpPr>
        <xdr:cNvPr id="69" name="テキスト ボックス 68">
          <a:extLst>
            <a:ext uri="{FF2B5EF4-FFF2-40B4-BE49-F238E27FC236}">
              <a16:creationId xmlns:a16="http://schemas.microsoft.com/office/drawing/2014/main" id="{00000000-0008-0000-0400-000045000000}"/>
            </a:ext>
          </a:extLst>
        </xdr:cNvPr>
        <xdr:cNvSpPr txBox="1"/>
      </xdr:nvSpPr>
      <xdr:spPr>
        <a:xfrm>
          <a:off x="3647388" y="41786952"/>
          <a:ext cx="2153585" cy="21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spAutoFit/>
        </a:bodyPr>
        <a:lstStyle/>
        <a:p>
          <a:r>
            <a:rPr kumimoji="1" lang="ja-JP" altLang="en-US" sz="1000">
              <a:latin typeface="ＭＳ Ｐ明朝" panose="02020600040205080304" pitchFamily="18" charset="-128"/>
              <a:ea typeface="ＭＳ Ｐ明朝" panose="02020600040205080304" pitchFamily="18" charset="-128"/>
            </a:rPr>
            <a:t>セミナー等による普及啓発活動（</a:t>
          </a:r>
          <a:r>
            <a:rPr kumimoji="1" lang="en-US" altLang="ja-JP" sz="1000">
              <a:latin typeface="ＭＳ Ｐ明朝" panose="02020600040205080304" pitchFamily="18" charset="-128"/>
              <a:ea typeface="ＭＳ Ｐ明朝" panose="02020600040205080304" pitchFamily="18" charset="-128"/>
            </a:rPr>
            <a:t>※</a:t>
          </a:r>
          <a:r>
            <a:rPr kumimoji="1" lang="ja-JP" altLang="en-US" sz="1000">
              <a:latin typeface="ＭＳ Ｐ明朝" panose="02020600040205080304" pitchFamily="18" charset="-128"/>
              <a:ea typeface="ＭＳ Ｐ明朝" panose="02020600040205080304" pitchFamily="18" charset="-128"/>
            </a:rPr>
            <a:t>２）</a:t>
          </a:r>
        </a:p>
      </xdr:txBody>
    </xdr:sp>
    <xdr:clientData/>
  </xdr:oneCellAnchor>
  <xdr:oneCellAnchor>
    <xdr:from>
      <xdr:col>4</xdr:col>
      <xdr:colOff>296493</xdr:colOff>
      <xdr:row>94</xdr:row>
      <xdr:rowOff>46592</xdr:rowOff>
    </xdr:from>
    <xdr:ext cx="4099759" cy="216000"/>
    <xdr:sp macro="" textlink="">
      <xdr:nvSpPr>
        <xdr:cNvPr id="70" name="テキスト ボックス 69">
          <a:extLst>
            <a:ext uri="{FF2B5EF4-FFF2-40B4-BE49-F238E27FC236}">
              <a16:creationId xmlns:a16="http://schemas.microsoft.com/office/drawing/2014/main" id="{00000000-0008-0000-0400-000046000000}"/>
            </a:ext>
          </a:extLst>
        </xdr:cNvPr>
        <xdr:cNvSpPr txBox="1"/>
      </xdr:nvSpPr>
      <xdr:spPr>
        <a:xfrm>
          <a:off x="3647388" y="42053747"/>
          <a:ext cx="4099759" cy="21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spAutoFit/>
        </a:bodyPr>
        <a:lstStyle/>
        <a:p>
          <a:r>
            <a:rPr kumimoji="1" lang="ja-JP" altLang="en-US" sz="1000">
              <a:latin typeface="ＭＳ Ｐ明朝" panose="02020600040205080304" pitchFamily="18" charset="-128"/>
              <a:ea typeface="ＭＳ Ｐ明朝" panose="02020600040205080304" pitchFamily="18" charset="-128"/>
            </a:rPr>
            <a:t>補助事業の紹介等の中小企業等に対する具体的な支援・アドバイス（</a:t>
          </a:r>
          <a:r>
            <a:rPr kumimoji="1" lang="en-US" altLang="ja-JP" sz="1000">
              <a:latin typeface="ＭＳ Ｐ明朝" panose="02020600040205080304" pitchFamily="18" charset="-128"/>
              <a:ea typeface="ＭＳ Ｐ明朝" panose="02020600040205080304" pitchFamily="18" charset="-128"/>
            </a:rPr>
            <a:t>※</a:t>
          </a:r>
          <a:r>
            <a:rPr kumimoji="1" lang="ja-JP" altLang="en-US" sz="1000">
              <a:latin typeface="ＭＳ Ｐ明朝" panose="02020600040205080304" pitchFamily="18" charset="-128"/>
              <a:ea typeface="ＭＳ Ｐ明朝" panose="02020600040205080304" pitchFamily="18" charset="-128"/>
            </a:rPr>
            <a:t>３）</a:t>
          </a:r>
        </a:p>
      </xdr:txBody>
    </xdr:sp>
    <xdr:clientData/>
  </xdr:oneCellAnchor>
  <xdr:oneCellAnchor>
    <xdr:from>
      <xdr:col>4</xdr:col>
      <xdr:colOff>296493</xdr:colOff>
      <xdr:row>95</xdr:row>
      <xdr:rowOff>42151</xdr:rowOff>
    </xdr:from>
    <xdr:ext cx="2221680" cy="216000"/>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3647388" y="42316006"/>
          <a:ext cx="2221680" cy="21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spAutoFit/>
        </a:bodyPr>
        <a:lstStyle/>
        <a:p>
          <a:r>
            <a:rPr kumimoji="1" lang="ja-JP" altLang="en-US" sz="1000">
              <a:latin typeface="ＭＳ Ｐ明朝" panose="02020600040205080304" pitchFamily="18" charset="-128"/>
              <a:ea typeface="ＭＳ Ｐ明朝" panose="02020600040205080304" pitchFamily="18" charset="-128"/>
            </a:rPr>
            <a:t>その他　（下のセルに内容を記載）　　　</a:t>
          </a:r>
        </a:p>
      </xdr:txBody>
    </xdr:sp>
    <xdr:clientData/>
  </xdr:oneCellAnchor>
  <xdr:oneCellAnchor>
    <xdr:from>
      <xdr:col>4</xdr:col>
      <xdr:colOff>296493</xdr:colOff>
      <xdr:row>102</xdr:row>
      <xdr:rowOff>32194</xdr:rowOff>
    </xdr:from>
    <xdr:ext cx="2354985" cy="216000"/>
    <xdr:sp macro="" textlink="">
      <xdr:nvSpPr>
        <xdr:cNvPr id="72" name="テキスト ボックス 71">
          <a:extLst>
            <a:ext uri="{FF2B5EF4-FFF2-40B4-BE49-F238E27FC236}">
              <a16:creationId xmlns:a16="http://schemas.microsoft.com/office/drawing/2014/main" id="{00000000-0008-0000-0400-000048000000}"/>
            </a:ext>
          </a:extLst>
        </xdr:cNvPr>
        <xdr:cNvSpPr txBox="1"/>
      </xdr:nvSpPr>
      <xdr:spPr>
        <a:xfrm>
          <a:off x="3647388" y="43883389"/>
          <a:ext cx="2354985" cy="21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spAutoFit/>
        </a:bodyPr>
        <a:lstStyle/>
        <a:p>
          <a:r>
            <a:rPr kumimoji="1" lang="ja-JP" altLang="en-US" sz="1000">
              <a:latin typeface="ＭＳ Ｐ明朝" panose="02020600040205080304" pitchFamily="18" charset="-128"/>
              <a:ea typeface="ＭＳ Ｐ明朝" panose="02020600040205080304" pitchFamily="18" charset="-128"/>
            </a:rPr>
            <a:t>地域の中小企業等からの相談窓口（</a:t>
          </a:r>
          <a:r>
            <a:rPr kumimoji="1" lang="en-US" altLang="ja-JP" sz="1000">
              <a:latin typeface="ＭＳ Ｐ明朝" panose="02020600040205080304" pitchFamily="18" charset="-128"/>
              <a:ea typeface="ＭＳ Ｐ明朝" panose="02020600040205080304" pitchFamily="18" charset="-128"/>
            </a:rPr>
            <a:t>※</a:t>
          </a:r>
          <a:r>
            <a:rPr kumimoji="1" lang="ja-JP" altLang="en-US" sz="1000">
              <a:latin typeface="ＭＳ Ｐ明朝" panose="02020600040205080304" pitchFamily="18" charset="-128"/>
              <a:ea typeface="ＭＳ Ｐ明朝" panose="02020600040205080304" pitchFamily="18" charset="-128"/>
            </a:rPr>
            <a:t>１）</a:t>
          </a:r>
        </a:p>
      </xdr:txBody>
    </xdr:sp>
    <xdr:clientData/>
  </xdr:oneCellAnchor>
  <xdr:oneCellAnchor>
    <xdr:from>
      <xdr:col>4</xdr:col>
      <xdr:colOff>296493</xdr:colOff>
      <xdr:row>103</xdr:row>
      <xdr:rowOff>29179</xdr:rowOff>
    </xdr:from>
    <xdr:ext cx="2153585" cy="216000"/>
    <xdr:sp macro="" textlink="">
      <xdr:nvSpPr>
        <xdr:cNvPr id="73" name="テキスト ボックス 72">
          <a:extLst>
            <a:ext uri="{FF2B5EF4-FFF2-40B4-BE49-F238E27FC236}">
              <a16:creationId xmlns:a16="http://schemas.microsoft.com/office/drawing/2014/main" id="{00000000-0008-0000-0400-000049000000}"/>
            </a:ext>
          </a:extLst>
        </xdr:cNvPr>
        <xdr:cNvSpPr txBox="1"/>
      </xdr:nvSpPr>
      <xdr:spPr>
        <a:xfrm>
          <a:off x="3647388" y="44147074"/>
          <a:ext cx="2153585" cy="21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spAutoFit/>
        </a:bodyPr>
        <a:lstStyle/>
        <a:p>
          <a:r>
            <a:rPr kumimoji="1" lang="ja-JP" altLang="en-US" sz="1000">
              <a:latin typeface="ＭＳ Ｐ明朝" panose="02020600040205080304" pitchFamily="18" charset="-128"/>
              <a:ea typeface="ＭＳ Ｐ明朝" panose="02020600040205080304" pitchFamily="18" charset="-128"/>
            </a:rPr>
            <a:t>セミナー等による普及啓発活動（</a:t>
          </a:r>
          <a:r>
            <a:rPr kumimoji="1" lang="en-US" altLang="ja-JP" sz="1000">
              <a:latin typeface="ＭＳ Ｐ明朝" panose="02020600040205080304" pitchFamily="18" charset="-128"/>
              <a:ea typeface="ＭＳ Ｐ明朝" panose="02020600040205080304" pitchFamily="18" charset="-128"/>
            </a:rPr>
            <a:t>※</a:t>
          </a:r>
          <a:r>
            <a:rPr kumimoji="1" lang="ja-JP" altLang="en-US" sz="1000">
              <a:latin typeface="ＭＳ Ｐ明朝" panose="02020600040205080304" pitchFamily="18" charset="-128"/>
              <a:ea typeface="ＭＳ Ｐ明朝" panose="02020600040205080304" pitchFamily="18" charset="-128"/>
            </a:rPr>
            <a:t>２）</a:t>
          </a:r>
        </a:p>
      </xdr:txBody>
    </xdr:sp>
    <xdr:clientData/>
  </xdr:oneCellAnchor>
  <xdr:oneCellAnchor>
    <xdr:from>
      <xdr:col>4</xdr:col>
      <xdr:colOff>296493</xdr:colOff>
      <xdr:row>104</xdr:row>
      <xdr:rowOff>29274</xdr:rowOff>
    </xdr:from>
    <xdr:ext cx="4099759" cy="216000"/>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a:off x="3647388" y="44413869"/>
          <a:ext cx="4099759" cy="21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spAutoFit/>
        </a:bodyPr>
        <a:lstStyle/>
        <a:p>
          <a:r>
            <a:rPr kumimoji="1" lang="ja-JP" altLang="en-US" sz="1000">
              <a:latin typeface="ＭＳ Ｐ明朝" panose="02020600040205080304" pitchFamily="18" charset="-128"/>
              <a:ea typeface="ＭＳ Ｐ明朝" panose="02020600040205080304" pitchFamily="18" charset="-128"/>
            </a:rPr>
            <a:t>補助事業の紹介等の中小企業等に対する具体的な支援・アドバイス（</a:t>
          </a:r>
          <a:r>
            <a:rPr kumimoji="1" lang="en-US" altLang="ja-JP" sz="1000">
              <a:latin typeface="ＭＳ Ｐ明朝" panose="02020600040205080304" pitchFamily="18" charset="-128"/>
              <a:ea typeface="ＭＳ Ｐ明朝" panose="02020600040205080304" pitchFamily="18" charset="-128"/>
            </a:rPr>
            <a:t>※</a:t>
          </a:r>
          <a:r>
            <a:rPr kumimoji="1" lang="ja-JP" altLang="en-US" sz="1000">
              <a:latin typeface="ＭＳ Ｐ明朝" panose="02020600040205080304" pitchFamily="18" charset="-128"/>
              <a:ea typeface="ＭＳ Ｐ明朝" panose="02020600040205080304" pitchFamily="18" charset="-128"/>
            </a:rPr>
            <a:t>３）</a:t>
          </a:r>
        </a:p>
      </xdr:txBody>
    </xdr:sp>
    <xdr:clientData/>
  </xdr:oneCellAnchor>
  <xdr:oneCellAnchor>
    <xdr:from>
      <xdr:col>4</xdr:col>
      <xdr:colOff>296493</xdr:colOff>
      <xdr:row>105</xdr:row>
      <xdr:rowOff>24833</xdr:rowOff>
    </xdr:from>
    <xdr:ext cx="2221680" cy="216000"/>
    <xdr:sp macro=""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a:off x="3647388" y="44674223"/>
          <a:ext cx="2221680" cy="21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spAutoFit/>
        </a:bodyPr>
        <a:lstStyle/>
        <a:p>
          <a:r>
            <a:rPr kumimoji="1" lang="ja-JP" altLang="en-US" sz="1000">
              <a:latin typeface="ＭＳ Ｐ明朝" panose="02020600040205080304" pitchFamily="18" charset="-128"/>
              <a:ea typeface="ＭＳ Ｐ明朝" panose="02020600040205080304" pitchFamily="18" charset="-128"/>
            </a:rPr>
            <a:t>その他　（下のセルに内容を記載）　　　</a:t>
          </a:r>
        </a:p>
      </xdr:txBody>
    </xdr:sp>
    <xdr:clientData/>
  </xdr:oneCellAnchor>
  <mc:AlternateContent xmlns:mc="http://schemas.openxmlformats.org/markup-compatibility/2006">
    <mc:Choice xmlns:a14="http://schemas.microsoft.com/office/drawing/2010/main" Requires="a14">
      <xdr:twoCellAnchor editAs="oneCell">
        <xdr:from>
          <xdr:col>4</xdr:col>
          <xdr:colOff>68580</xdr:colOff>
          <xdr:row>145</xdr:row>
          <xdr:rowOff>60960</xdr:rowOff>
        </xdr:from>
        <xdr:to>
          <xdr:col>4</xdr:col>
          <xdr:colOff>670560</xdr:colOff>
          <xdr:row>146</xdr:row>
          <xdr:rowOff>0</xdr:rowOff>
        </xdr:to>
        <xdr:sp macro="" textlink="">
          <xdr:nvSpPr>
            <xdr:cNvPr id="14457" name="Check Box 121" hidden="1">
              <a:extLst>
                <a:ext uri="{63B3BB69-23CF-44E3-9099-C40C66FF867C}">
                  <a14:compatExt spid="_x0000_s14457"/>
                </a:ext>
                <a:ext uri="{FF2B5EF4-FFF2-40B4-BE49-F238E27FC236}">
                  <a16:creationId xmlns:a16="http://schemas.microsoft.com/office/drawing/2014/main" id="{00000000-0008-0000-0400-00007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144</xdr:row>
          <xdr:rowOff>45720</xdr:rowOff>
        </xdr:from>
        <xdr:to>
          <xdr:col>4</xdr:col>
          <xdr:colOff>670560</xdr:colOff>
          <xdr:row>144</xdr:row>
          <xdr:rowOff>251460</xdr:rowOff>
        </xdr:to>
        <xdr:sp macro="" textlink="">
          <xdr:nvSpPr>
            <xdr:cNvPr id="14458" name="Check Box 122" hidden="1">
              <a:extLst>
                <a:ext uri="{63B3BB69-23CF-44E3-9099-C40C66FF867C}">
                  <a14:compatExt spid="_x0000_s14458"/>
                </a:ext>
                <a:ext uri="{FF2B5EF4-FFF2-40B4-BE49-F238E27FC236}">
                  <a16:creationId xmlns:a16="http://schemas.microsoft.com/office/drawing/2014/main" id="{00000000-0008-0000-0400-00007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143</xdr:row>
          <xdr:rowOff>45720</xdr:rowOff>
        </xdr:from>
        <xdr:to>
          <xdr:col>4</xdr:col>
          <xdr:colOff>670560</xdr:colOff>
          <xdr:row>143</xdr:row>
          <xdr:rowOff>251460</xdr:rowOff>
        </xdr:to>
        <xdr:sp macro="" textlink="">
          <xdr:nvSpPr>
            <xdr:cNvPr id="14459" name="Check Box 123" hidden="1">
              <a:extLst>
                <a:ext uri="{63B3BB69-23CF-44E3-9099-C40C66FF867C}">
                  <a14:compatExt spid="_x0000_s14459"/>
                </a:ext>
                <a:ext uri="{FF2B5EF4-FFF2-40B4-BE49-F238E27FC236}">
                  <a16:creationId xmlns:a16="http://schemas.microsoft.com/office/drawing/2014/main" id="{00000000-0008-0000-0400-00007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142</xdr:row>
          <xdr:rowOff>60960</xdr:rowOff>
        </xdr:from>
        <xdr:to>
          <xdr:col>4</xdr:col>
          <xdr:colOff>670560</xdr:colOff>
          <xdr:row>142</xdr:row>
          <xdr:rowOff>251460</xdr:rowOff>
        </xdr:to>
        <xdr:sp macro="" textlink="">
          <xdr:nvSpPr>
            <xdr:cNvPr id="14460" name="Check Box 124" hidden="1">
              <a:extLst>
                <a:ext uri="{63B3BB69-23CF-44E3-9099-C40C66FF867C}">
                  <a14:compatExt spid="_x0000_s14460"/>
                </a:ext>
                <a:ext uri="{FF2B5EF4-FFF2-40B4-BE49-F238E27FC236}">
                  <a16:creationId xmlns:a16="http://schemas.microsoft.com/office/drawing/2014/main" id="{00000000-0008-0000-0400-00007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155</xdr:row>
          <xdr:rowOff>45720</xdr:rowOff>
        </xdr:from>
        <xdr:to>
          <xdr:col>4</xdr:col>
          <xdr:colOff>685800</xdr:colOff>
          <xdr:row>155</xdr:row>
          <xdr:rowOff>251460</xdr:rowOff>
        </xdr:to>
        <xdr:sp macro="" textlink="">
          <xdr:nvSpPr>
            <xdr:cNvPr id="14461" name="Check Box 125" hidden="1">
              <a:extLst>
                <a:ext uri="{63B3BB69-23CF-44E3-9099-C40C66FF867C}">
                  <a14:compatExt spid="_x0000_s14461"/>
                </a:ext>
                <a:ext uri="{FF2B5EF4-FFF2-40B4-BE49-F238E27FC236}">
                  <a16:creationId xmlns:a16="http://schemas.microsoft.com/office/drawing/2014/main" id="{00000000-0008-0000-0400-00007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154</xdr:row>
          <xdr:rowOff>38100</xdr:rowOff>
        </xdr:from>
        <xdr:to>
          <xdr:col>4</xdr:col>
          <xdr:colOff>685800</xdr:colOff>
          <xdr:row>154</xdr:row>
          <xdr:rowOff>251460</xdr:rowOff>
        </xdr:to>
        <xdr:sp macro="" textlink="">
          <xdr:nvSpPr>
            <xdr:cNvPr id="14462" name="Check Box 126" hidden="1">
              <a:extLst>
                <a:ext uri="{63B3BB69-23CF-44E3-9099-C40C66FF867C}">
                  <a14:compatExt spid="_x0000_s14462"/>
                </a:ext>
                <a:ext uri="{FF2B5EF4-FFF2-40B4-BE49-F238E27FC236}">
                  <a16:creationId xmlns:a16="http://schemas.microsoft.com/office/drawing/2014/main" id="{00000000-0008-0000-0400-00007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153</xdr:row>
          <xdr:rowOff>45720</xdr:rowOff>
        </xdr:from>
        <xdr:to>
          <xdr:col>4</xdr:col>
          <xdr:colOff>685800</xdr:colOff>
          <xdr:row>153</xdr:row>
          <xdr:rowOff>251460</xdr:rowOff>
        </xdr:to>
        <xdr:sp macro="" textlink="">
          <xdr:nvSpPr>
            <xdr:cNvPr id="14463" name="Check Box 127" hidden="1">
              <a:extLst>
                <a:ext uri="{63B3BB69-23CF-44E3-9099-C40C66FF867C}">
                  <a14:compatExt spid="_x0000_s14463"/>
                </a:ext>
                <a:ext uri="{FF2B5EF4-FFF2-40B4-BE49-F238E27FC236}">
                  <a16:creationId xmlns:a16="http://schemas.microsoft.com/office/drawing/2014/main" id="{00000000-0008-0000-0400-00007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152</xdr:row>
          <xdr:rowOff>38100</xdr:rowOff>
        </xdr:from>
        <xdr:to>
          <xdr:col>4</xdr:col>
          <xdr:colOff>685800</xdr:colOff>
          <xdr:row>152</xdr:row>
          <xdr:rowOff>228600</xdr:rowOff>
        </xdr:to>
        <xdr:sp macro="" textlink="">
          <xdr:nvSpPr>
            <xdr:cNvPr id="14464" name="Check Box 128" hidden="1">
              <a:extLst>
                <a:ext uri="{63B3BB69-23CF-44E3-9099-C40C66FF867C}">
                  <a14:compatExt spid="_x0000_s14464"/>
                </a:ext>
                <a:ext uri="{FF2B5EF4-FFF2-40B4-BE49-F238E27FC236}">
                  <a16:creationId xmlns:a16="http://schemas.microsoft.com/office/drawing/2014/main" id="{00000000-0008-0000-0400-00008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xdr:col>
      <xdr:colOff>296493</xdr:colOff>
      <xdr:row>142</xdr:row>
      <xdr:rowOff>66830</xdr:rowOff>
    </xdr:from>
    <xdr:ext cx="2354985" cy="216000"/>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3647388" y="46299275"/>
          <a:ext cx="2354985" cy="21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spAutoFit/>
        </a:bodyPr>
        <a:lstStyle/>
        <a:p>
          <a:r>
            <a:rPr kumimoji="1" lang="ja-JP" altLang="en-US" sz="1000">
              <a:latin typeface="ＭＳ Ｐ明朝" panose="02020600040205080304" pitchFamily="18" charset="-128"/>
              <a:ea typeface="ＭＳ Ｐ明朝" panose="02020600040205080304" pitchFamily="18" charset="-128"/>
            </a:rPr>
            <a:t>地域の中小企業等からの相談窓口（</a:t>
          </a:r>
          <a:r>
            <a:rPr kumimoji="1" lang="en-US" altLang="ja-JP" sz="1000">
              <a:latin typeface="ＭＳ Ｐ明朝" panose="02020600040205080304" pitchFamily="18" charset="-128"/>
              <a:ea typeface="ＭＳ Ｐ明朝" panose="02020600040205080304" pitchFamily="18" charset="-128"/>
            </a:rPr>
            <a:t>※</a:t>
          </a:r>
          <a:r>
            <a:rPr kumimoji="1" lang="ja-JP" altLang="en-US" sz="1000">
              <a:latin typeface="ＭＳ Ｐ明朝" panose="02020600040205080304" pitchFamily="18" charset="-128"/>
              <a:ea typeface="ＭＳ Ｐ明朝" panose="02020600040205080304" pitchFamily="18" charset="-128"/>
            </a:rPr>
            <a:t>１）</a:t>
          </a:r>
        </a:p>
      </xdr:txBody>
    </xdr:sp>
    <xdr:clientData/>
  </xdr:oneCellAnchor>
  <xdr:oneCellAnchor>
    <xdr:from>
      <xdr:col>4</xdr:col>
      <xdr:colOff>296493</xdr:colOff>
      <xdr:row>143</xdr:row>
      <xdr:rowOff>63815</xdr:rowOff>
    </xdr:from>
    <xdr:ext cx="2153585" cy="216000"/>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3647388" y="46561055"/>
          <a:ext cx="2153585" cy="21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spAutoFit/>
        </a:bodyPr>
        <a:lstStyle/>
        <a:p>
          <a:r>
            <a:rPr kumimoji="1" lang="ja-JP" altLang="en-US" sz="1000">
              <a:latin typeface="ＭＳ Ｐ明朝" panose="02020600040205080304" pitchFamily="18" charset="-128"/>
              <a:ea typeface="ＭＳ Ｐ明朝" panose="02020600040205080304" pitchFamily="18" charset="-128"/>
            </a:rPr>
            <a:t>セミナー等による普及啓発活動（</a:t>
          </a:r>
          <a:r>
            <a:rPr kumimoji="1" lang="en-US" altLang="ja-JP" sz="1000">
              <a:latin typeface="ＭＳ Ｐ明朝" panose="02020600040205080304" pitchFamily="18" charset="-128"/>
              <a:ea typeface="ＭＳ Ｐ明朝" panose="02020600040205080304" pitchFamily="18" charset="-128"/>
            </a:rPr>
            <a:t>※</a:t>
          </a:r>
          <a:r>
            <a:rPr kumimoji="1" lang="ja-JP" altLang="en-US" sz="1000">
              <a:latin typeface="ＭＳ Ｐ明朝" panose="02020600040205080304" pitchFamily="18" charset="-128"/>
              <a:ea typeface="ＭＳ Ｐ明朝" panose="02020600040205080304" pitchFamily="18" charset="-128"/>
            </a:rPr>
            <a:t>２）</a:t>
          </a:r>
        </a:p>
      </xdr:txBody>
    </xdr:sp>
    <xdr:clientData/>
  </xdr:oneCellAnchor>
  <xdr:oneCellAnchor>
    <xdr:from>
      <xdr:col>4</xdr:col>
      <xdr:colOff>296493</xdr:colOff>
      <xdr:row>144</xdr:row>
      <xdr:rowOff>63910</xdr:rowOff>
    </xdr:from>
    <xdr:ext cx="4099759" cy="216000"/>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3647388" y="46827850"/>
          <a:ext cx="4099759" cy="21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spAutoFit/>
        </a:bodyPr>
        <a:lstStyle/>
        <a:p>
          <a:r>
            <a:rPr kumimoji="1" lang="ja-JP" altLang="en-US" sz="1000">
              <a:latin typeface="ＭＳ Ｐ明朝" panose="02020600040205080304" pitchFamily="18" charset="-128"/>
              <a:ea typeface="ＭＳ Ｐ明朝" panose="02020600040205080304" pitchFamily="18" charset="-128"/>
            </a:rPr>
            <a:t>補助事業の紹介等の中小企業等に対する具体的な支援・アドバイス（</a:t>
          </a:r>
          <a:r>
            <a:rPr kumimoji="1" lang="en-US" altLang="ja-JP" sz="1000">
              <a:latin typeface="ＭＳ Ｐ明朝" panose="02020600040205080304" pitchFamily="18" charset="-128"/>
              <a:ea typeface="ＭＳ Ｐ明朝" panose="02020600040205080304" pitchFamily="18" charset="-128"/>
            </a:rPr>
            <a:t>※</a:t>
          </a:r>
          <a:r>
            <a:rPr kumimoji="1" lang="ja-JP" altLang="en-US" sz="1000">
              <a:latin typeface="ＭＳ Ｐ明朝" panose="02020600040205080304" pitchFamily="18" charset="-128"/>
              <a:ea typeface="ＭＳ Ｐ明朝" panose="02020600040205080304" pitchFamily="18" charset="-128"/>
            </a:rPr>
            <a:t>３）</a:t>
          </a:r>
        </a:p>
      </xdr:txBody>
    </xdr:sp>
    <xdr:clientData/>
  </xdr:oneCellAnchor>
  <xdr:oneCellAnchor>
    <xdr:from>
      <xdr:col>4</xdr:col>
      <xdr:colOff>296493</xdr:colOff>
      <xdr:row>145</xdr:row>
      <xdr:rowOff>59469</xdr:rowOff>
    </xdr:from>
    <xdr:ext cx="2221680" cy="216000"/>
    <xdr:sp macro="" textlink="">
      <xdr:nvSpPr>
        <xdr:cNvPr id="85" name="テキスト ボックス 84">
          <a:extLst>
            <a:ext uri="{FF2B5EF4-FFF2-40B4-BE49-F238E27FC236}">
              <a16:creationId xmlns:a16="http://schemas.microsoft.com/office/drawing/2014/main" id="{00000000-0008-0000-0400-000055000000}"/>
            </a:ext>
          </a:extLst>
        </xdr:cNvPr>
        <xdr:cNvSpPr txBox="1"/>
      </xdr:nvSpPr>
      <xdr:spPr>
        <a:xfrm>
          <a:off x="3647388" y="47090109"/>
          <a:ext cx="2221680" cy="21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spAutoFit/>
        </a:bodyPr>
        <a:lstStyle/>
        <a:p>
          <a:r>
            <a:rPr kumimoji="1" lang="ja-JP" altLang="en-US" sz="1000">
              <a:latin typeface="ＭＳ Ｐ明朝" panose="02020600040205080304" pitchFamily="18" charset="-128"/>
              <a:ea typeface="ＭＳ Ｐ明朝" panose="02020600040205080304" pitchFamily="18" charset="-128"/>
            </a:rPr>
            <a:t>その他　（下のセルに内容を記載）　　　</a:t>
          </a:r>
        </a:p>
      </xdr:txBody>
    </xdr:sp>
    <xdr:clientData/>
  </xdr:oneCellAnchor>
  <xdr:oneCellAnchor>
    <xdr:from>
      <xdr:col>4</xdr:col>
      <xdr:colOff>296493</xdr:colOff>
      <xdr:row>152</xdr:row>
      <xdr:rowOff>49512</xdr:rowOff>
    </xdr:from>
    <xdr:ext cx="2354985" cy="216000"/>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3647388" y="48667017"/>
          <a:ext cx="2354985" cy="21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spAutoFit/>
        </a:bodyPr>
        <a:lstStyle/>
        <a:p>
          <a:r>
            <a:rPr kumimoji="1" lang="ja-JP" altLang="en-US" sz="1000">
              <a:latin typeface="ＭＳ Ｐ明朝" panose="02020600040205080304" pitchFamily="18" charset="-128"/>
              <a:ea typeface="ＭＳ Ｐ明朝" panose="02020600040205080304" pitchFamily="18" charset="-128"/>
            </a:rPr>
            <a:t>地域の中小企業等からの相談窓口（</a:t>
          </a:r>
          <a:r>
            <a:rPr kumimoji="1" lang="en-US" altLang="ja-JP" sz="1000">
              <a:latin typeface="ＭＳ Ｐ明朝" panose="02020600040205080304" pitchFamily="18" charset="-128"/>
              <a:ea typeface="ＭＳ Ｐ明朝" panose="02020600040205080304" pitchFamily="18" charset="-128"/>
            </a:rPr>
            <a:t>※</a:t>
          </a:r>
          <a:r>
            <a:rPr kumimoji="1" lang="ja-JP" altLang="en-US" sz="1000">
              <a:latin typeface="ＭＳ Ｐ明朝" panose="02020600040205080304" pitchFamily="18" charset="-128"/>
              <a:ea typeface="ＭＳ Ｐ明朝" panose="02020600040205080304" pitchFamily="18" charset="-128"/>
            </a:rPr>
            <a:t>１）</a:t>
          </a:r>
        </a:p>
      </xdr:txBody>
    </xdr:sp>
    <xdr:clientData/>
  </xdr:oneCellAnchor>
  <xdr:oneCellAnchor>
    <xdr:from>
      <xdr:col>4</xdr:col>
      <xdr:colOff>296493</xdr:colOff>
      <xdr:row>153</xdr:row>
      <xdr:rowOff>46497</xdr:rowOff>
    </xdr:from>
    <xdr:ext cx="2153585" cy="216000"/>
    <xdr:sp macro="" textlink="">
      <xdr:nvSpPr>
        <xdr:cNvPr id="87" name="テキスト ボックス 86">
          <a:extLst>
            <a:ext uri="{FF2B5EF4-FFF2-40B4-BE49-F238E27FC236}">
              <a16:creationId xmlns:a16="http://schemas.microsoft.com/office/drawing/2014/main" id="{00000000-0008-0000-0400-000057000000}"/>
            </a:ext>
          </a:extLst>
        </xdr:cNvPr>
        <xdr:cNvSpPr txBox="1"/>
      </xdr:nvSpPr>
      <xdr:spPr>
        <a:xfrm>
          <a:off x="3647388" y="48930702"/>
          <a:ext cx="2153585" cy="21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spAutoFit/>
        </a:bodyPr>
        <a:lstStyle/>
        <a:p>
          <a:r>
            <a:rPr kumimoji="1" lang="ja-JP" altLang="en-US" sz="1000">
              <a:latin typeface="ＭＳ Ｐ明朝" panose="02020600040205080304" pitchFamily="18" charset="-128"/>
              <a:ea typeface="ＭＳ Ｐ明朝" panose="02020600040205080304" pitchFamily="18" charset="-128"/>
            </a:rPr>
            <a:t>セミナー等による普及啓発活動（</a:t>
          </a:r>
          <a:r>
            <a:rPr kumimoji="1" lang="en-US" altLang="ja-JP" sz="1000">
              <a:latin typeface="ＭＳ Ｐ明朝" panose="02020600040205080304" pitchFamily="18" charset="-128"/>
              <a:ea typeface="ＭＳ Ｐ明朝" panose="02020600040205080304" pitchFamily="18" charset="-128"/>
            </a:rPr>
            <a:t>※</a:t>
          </a:r>
          <a:r>
            <a:rPr kumimoji="1" lang="ja-JP" altLang="en-US" sz="1000">
              <a:latin typeface="ＭＳ Ｐ明朝" panose="02020600040205080304" pitchFamily="18" charset="-128"/>
              <a:ea typeface="ＭＳ Ｐ明朝" panose="02020600040205080304" pitchFamily="18" charset="-128"/>
            </a:rPr>
            <a:t>２）</a:t>
          </a:r>
        </a:p>
      </xdr:txBody>
    </xdr:sp>
    <xdr:clientData/>
  </xdr:oneCellAnchor>
  <xdr:oneCellAnchor>
    <xdr:from>
      <xdr:col>4</xdr:col>
      <xdr:colOff>296493</xdr:colOff>
      <xdr:row>154</xdr:row>
      <xdr:rowOff>46592</xdr:rowOff>
    </xdr:from>
    <xdr:ext cx="4099759" cy="216000"/>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3647388" y="49197497"/>
          <a:ext cx="4099759" cy="21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spAutoFit/>
        </a:bodyPr>
        <a:lstStyle/>
        <a:p>
          <a:r>
            <a:rPr kumimoji="1" lang="ja-JP" altLang="en-US" sz="1000">
              <a:latin typeface="ＭＳ Ｐ明朝" panose="02020600040205080304" pitchFamily="18" charset="-128"/>
              <a:ea typeface="ＭＳ Ｐ明朝" panose="02020600040205080304" pitchFamily="18" charset="-128"/>
            </a:rPr>
            <a:t>補助事業の紹介等の中小企業等に対する具体的な支援・アドバイス（</a:t>
          </a:r>
          <a:r>
            <a:rPr kumimoji="1" lang="en-US" altLang="ja-JP" sz="1000">
              <a:latin typeface="ＭＳ Ｐ明朝" panose="02020600040205080304" pitchFamily="18" charset="-128"/>
              <a:ea typeface="ＭＳ Ｐ明朝" panose="02020600040205080304" pitchFamily="18" charset="-128"/>
            </a:rPr>
            <a:t>※</a:t>
          </a:r>
          <a:r>
            <a:rPr kumimoji="1" lang="ja-JP" altLang="en-US" sz="1000">
              <a:latin typeface="ＭＳ Ｐ明朝" panose="02020600040205080304" pitchFamily="18" charset="-128"/>
              <a:ea typeface="ＭＳ Ｐ明朝" panose="02020600040205080304" pitchFamily="18" charset="-128"/>
            </a:rPr>
            <a:t>３）</a:t>
          </a:r>
        </a:p>
      </xdr:txBody>
    </xdr:sp>
    <xdr:clientData/>
  </xdr:oneCellAnchor>
  <xdr:oneCellAnchor>
    <xdr:from>
      <xdr:col>4</xdr:col>
      <xdr:colOff>296493</xdr:colOff>
      <xdr:row>155</xdr:row>
      <xdr:rowOff>42151</xdr:rowOff>
    </xdr:from>
    <xdr:ext cx="2221680" cy="216000"/>
    <xdr:sp macro="" textlink="">
      <xdr:nvSpPr>
        <xdr:cNvPr id="89" name="テキスト ボックス 88">
          <a:extLst>
            <a:ext uri="{FF2B5EF4-FFF2-40B4-BE49-F238E27FC236}">
              <a16:creationId xmlns:a16="http://schemas.microsoft.com/office/drawing/2014/main" id="{00000000-0008-0000-0400-000059000000}"/>
            </a:ext>
          </a:extLst>
        </xdr:cNvPr>
        <xdr:cNvSpPr txBox="1"/>
      </xdr:nvSpPr>
      <xdr:spPr>
        <a:xfrm>
          <a:off x="3647388" y="49459756"/>
          <a:ext cx="2221680" cy="21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spAutoFit/>
        </a:bodyPr>
        <a:lstStyle/>
        <a:p>
          <a:r>
            <a:rPr kumimoji="1" lang="ja-JP" altLang="en-US" sz="1000">
              <a:latin typeface="ＭＳ Ｐ明朝" panose="02020600040205080304" pitchFamily="18" charset="-128"/>
              <a:ea typeface="ＭＳ Ｐ明朝" panose="02020600040205080304" pitchFamily="18" charset="-128"/>
            </a:rPr>
            <a:t>その他　（下のセルに内容を記載）　　　</a:t>
          </a:r>
        </a:p>
      </xdr:txBody>
    </xdr:sp>
    <xdr:clientData/>
  </xdr:oneCellAnchor>
  <mc:AlternateContent xmlns:mc="http://schemas.openxmlformats.org/markup-compatibility/2006">
    <mc:Choice xmlns:a14="http://schemas.microsoft.com/office/drawing/2010/main" Requires="a14">
      <xdr:twoCellAnchor editAs="oneCell">
        <xdr:from>
          <xdr:col>4</xdr:col>
          <xdr:colOff>68580</xdr:colOff>
          <xdr:row>135</xdr:row>
          <xdr:rowOff>38100</xdr:rowOff>
        </xdr:from>
        <xdr:to>
          <xdr:col>4</xdr:col>
          <xdr:colOff>670560</xdr:colOff>
          <xdr:row>135</xdr:row>
          <xdr:rowOff>228600</xdr:rowOff>
        </xdr:to>
        <xdr:sp macro="" textlink="">
          <xdr:nvSpPr>
            <xdr:cNvPr id="14477" name="Check Box 141" hidden="1">
              <a:extLst>
                <a:ext uri="{63B3BB69-23CF-44E3-9099-C40C66FF867C}">
                  <a14:compatExt spid="_x0000_s14477"/>
                </a:ext>
                <a:ext uri="{FF2B5EF4-FFF2-40B4-BE49-F238E27FC236}">
                  <a16:creationId xmlns:a16="http://schemas.microsoft.com/office/drawing/2014/main" id="{00000000-0008-0000-0400-00008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134</xdr:row>
          <xdr:rowOff>22860</xdr:rowOff>
        </xdr:from>
        <xdr:to>
          <xdr:col>4</xdr:col>
          <xdr:colOff>670560</xdr:colOff>
          <xdr:row>134</xdr:row>
          <xdr:rowOff>228600</xdr:rowOff>
        </xdr:to>
        <xdr:sp macro="" textlink="">
          <xdr:nvSpPr>
            <xdr:cNvPr id="14478" name="Check Box 142" hidden="1">
              <a:extLst>
                <a:ext uri="{63B3BB69-23CF-44E3-9099-C40C66FF867C}">
                  <a14:compatExt spid="_x0000_s14478"/>
                </a:ext>
                <a:ext uri="{FF2B5EF4-FFF2-40B4-BE49-F238E27FC236}">
                  <a16:creationId xmlns:a16="http://schemas.microsoft.com/office/drawing/2014/main" id="{00000000-0008-0000-0400-00008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133</xdr:row>
          <xdr:rowOff>22860</xdr:rowOff>
        </xdr:from>
        <xdr:to>
          <xdr:col>4</xdr:col>
          <xdr:colOff>670560</xdr:colOff>
          <xdr:row>133</xdr:row>
          <xdr:rowOff>228600</xdr:rowOff>
        </xdr:to>
        <xdr:sp macro="" textlink="">
          <xdr:nvSpPr>
            <xdr:cNvPr id="14479" name="Check Box 143" hidden="1">
              <a:extLst>
                <a:ext uri="{63B3BB69-23CF-44E3-9099-C40C66FF867C}">
                  <a14:compatExt spid="_x0000_s14479"/>
                </a:ext>
                <a:ext uri="{FF2B5EF4-FFF2-40B4-BE49-F238E27FC236}">
                  <a16:creationId xmlns:a16="http://schemas.microsoft.com/office/drawing/2014/main" id="{00000000-0008-0000-0400-00008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132</xdr:row>
          <xdr:rowOff>22860</xdr:rowOff>
        </xdr:from>
        <xdr:to>
          <xdr:col>4</xdr:col>
          <xdr:colOff>670560</xdr:colOff>
          <xdr:row>132</xdr:row>
          <xdr:rowOff>228600</xdr:rowOff>
        </xdr:to>
        <xdr:sp macro="" textlink="">
          <xdr:nvSpPr>
            <xdr:cNvPr id="14480" name="Check Box 144" hidden="1">
              <a:extLst>
                <a:ext uri="{63B3BB69-23CF-44E3-9099-C40C66FF867C}">
                  <a14:compatExt spid="_x0000_s14480"/>
                </a:ext>
                <a:ext uri="{FF2B5EF4-FFF2-40B4-BE49-F238E27FC236}">
                  <a16:creationId xmlns:a16="http://schemas.microsoft.com/office/drawing/2014/main" id="{00000000-0008-0000-0400-00009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115</xdr:row>
          <xdr:rowOff>60960</xdr:rowOff>
        </xdr:from>
        <xdr:to>
          <xdr:col>4</xdr:col>
          <xdr:colOff>670560</xdr:colOff>
          <xdr:row>116</xdr:row>
          <xdr:rowOff>0</xdr:rowOff>
        </xdr:to>
        <xdr:sp macro="" textlink="">
          <xdr:nvSpPr>
            <xdr:cNvPr id="14481" name="Check Box 145" hidden="1">
              <a:extLst>
                <a:ext uri="{63B3BB69-23CF-44E3-9099-C40C66FF867C}">
                  <a14:compatExt spid="_x0000_s14481"/>
                </a:ext>
                <a:ext uri="{FF2B5EF4-FFF2-40B4-BE49-F238E27FC236}">
                  <a16:creationId xmlns:a16="http://schemas.microsoft.com/office/drawing/2014/main" id="{00000000-0008-0000-0400-00009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114</xdr:row>
          <xdr:rowOff>45720</xdr:rowOff>
        </xdr:from>
        <xdr:to>
          <xdr:col>4</xdr:col>
          <xdr:colOff>670560</xdr:colOff>
          <xdr:row>114</xdr:row>
          <xdr:rowOff>251460</xdr:rowOff>
        </xdr:to>
        <xdr:sp macro="" textlink="">
          <xdr:nvSpPr>
            <xdr:cNvPr id="14482" name="Check Box 146" hidden="1">
              <a:extLst>
                <a:ext uri="{63B3BB69-23CF-44E3-9099-C40C66FF867C}">
                  <a14:compatExt spid="_x0000_s14482"/>
                </a:ext>
                <a:ext uri="{FF2B5EF4-FFF2-40B4-BE49-F238E27FC236}">
                  <a16:creationId xmlns:a16="http://schemas.microsoft.com/office/drawing/2014/main" id="{00000000-0008-0000-0400-00009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113</xdr:row>
          <xdr:rowOff>45720</xdr:rowOff>
        </xdr:from>
        <xdr:to>
          <xdr:col>4</xdr:col>
          <xdr:colOff>670560</xdr:colOff>
          <xdr:row>113</xdr:row>
          <xdr:rowOff>251460</xdr:rowOff>
        </xdr:to>
        <xdr:sp macro="" textlink="">
          <xdr:nvSpPr>
            <xdr:cNvPr id="14483" name="Check Box 147" hidden="1">
              <a:extLst>
                <a:ext uri="{63B3BB69-23CF-44E3-9099-C40C66FF867C}">
                  <a14:compatExt spid="_x0000_s14483"/>
                </a:ext>
                <a:ext uri="{FF2B5EF4-FFF2-40B4-BE49-F238E27FC236}">
                  <a16:creationId xmlns:a16="http://schemas.microsoft.com/office/drawing/2014/main" id="{00000000-0008-0000-0400-00009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112</xdr:row>
          <xdr:rowOff>60960</xdr:rowOff>
        </xdr:from>
        <xdr:to>
          <xdr:col>4</xdr:col>
          <xdr:colOff>670560</xdr:colOff>
          <xdr:row>112</xdr:row>
          <xdr:rowOff>251460</xdr:rowOff>
        </xdr:to>
        <xdr:sp macro="" textlink="">
          <xdr:nvSpPr>
            <xdr:cNvPr id="14484" name="Check Box 148" hidden="1">
              <a:extLst>
                <a:ext uri="{63B3BB69-23CF-44E3-9099-C40C66FF867C}">
                  <a14:compatExt spid="_x0000_s14484"/>
                </a:ext>
                <a:ext uri="{FF2B5EF4-FFF2-40B4-BE49-F238E27FC236}">
                  <a16:creationId xmlns:a16="http://schemas.microsoft.com/office/drawing/2014/main" id="{00000000-0008-0000-0400-00009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125</xdr:row>
          <xdr:rowOff>45720</xdr:rowOff>
        </xdr:from>
        <xdr:to>
          <xdr:col>4</xdr:col>
          <xdr:colOff>685800</xdr:colOff>
          <xdr:row>125</xdr:row>
          <xdr:rowOff>251460</xdr:rowOff>
        </xdr:to>
        <xdr:sp macro="" textlink="">
          <xdr:nvSpPr>
            <xdr:cNvPr id="14485" name="Check Box 149" hidden="1">
              <a:extLst>
                <a:ext uri="{63B3BB69-23CF-44E3-9099-C40C66FF867C}">
                  <a14:compatExt spid="_x0000_s14485"/>
                </a:ext>
                <a:ext uri="{FF2B5EF4-FFF2-40B4-BE49-F238E27FC236}">
                  <a16:creationId xmlns:a16="http://schemas.microsoft.com/office/drawing/2014/main" id="{00000000-0008-0000-0400-00009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124</xdr:row>
          <xdr:rowOff>38100</xdr:rowOff>
        </xdr:from>
        <xdr:to>
          <xdr:col>4</xdr:col>
          <xdr:colOff>685800</xdr:colOff>
          <xdr:row>124</xdr:row>
          <xdr:rowOff>251460</xdr:rowOff>
        </xdr:to>
        <xdr:sp macro="" textlink="">
          <xdr:nvSpPr>
            <xdr:cNvPr id="14486" name="Check Box 150" hidden="1">
              <a:extLst>
                <a:ext uri="{63B3BB69-23CF-44E3-9099-C40C66FF867C}">
                  <a14:compatExt spid="_x0000_s14486"/>
                </a:ext>
                <a:ext uri="{FF2B5EF4-FFF2-40B4-BE49-F238E27FC236}">
                  <a16:creationId xmlns:a16="http://schemas.microsoft.com/office/drawing/2014/main" id="{00000000-0008-0000-0400-00009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123</xdr:row>
          <xdr:rowOff>45720</xdr:rowOff>
        </xdr:from>
        <xdr:to>
          <xdr:col>4</xdr:col>
          <xdr:colOff>685800</xdr:colOff>
          <xdr:row>123</xdr:row>
          <xdr:rowOff>251460</xdr:rowOff>
        </xdr:to>
        <xdr:sp macro="" textlink="">
          <xdr:nvSpPr>
            <xdr:cNvPr id="14487" name="Check Box 151" hidden="1">
              <a:extLst>
                <a:ext uri="{63B3BB69-23CF-44E3-9099-C40C66FF867C}">
                  <a14:compatExt spid="_x0000_s14487"/>
                </a:ext>
                <a:ext uri="{FF2B5EF4-FFF2-40B4-BE49-F238E27FC236}">
                  <a16:creationId xmlns:a16="http://schemas.microsoft.com/office/drawing/2014/main" id="{00000000-0008-0000-0400-00009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122</xdr:row>
          <xdr:rowOff>38100</xdr:rowOff>
        </xdr:from>
        <xdr:to>
          <xdr:col>4</xdr:col>
          <xdr:colOff>685800</xdr:colOff>
          <xdr:row>122</xdr:row>
          <xdr:rowOff>228600</xdr:rowOff>
        </xdr:to>
        <xdr:sp macro="" textlink="">
          <xdr:nvSpPr>
            <xdr:cNvPr id="14488" name="Check Box 152" hidden="1">
              <a:extLst>
                <a:ext uri="{63B3BB69-23CF-44E3-9099-C40C66FF867C}">
                  <a14:compatExt spid="_x0000_s14488"/>
                </a:ext>
                <a:ext uri="{FF2B5EF4-FFF2-40B4-BE49-F238E27FC236}">
                  <a16:creationId xmlns:a16="http://schemas.microsoft.com/office/drawing/2014/main" id="{00000000-0008-0000-0400-00009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xdr:col>
      <xdr:colOff>296493</xdr:colOff>
      <xdr:row>112</xdr:row>
      <xdr:rowOff>66830</xdr:rowOff>
    </xdr:from>
    <xdr:ext cx="2354985" cy="216000"/>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3647388" y="46299275"/>
          <a:ext cx="2354985" cy="21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spAutoFit/>
        </a:bodyPr>
        <a:lstStyle/>
        <a:p>
          <a:r>
            <a:rPr kumimoji="1" lang="ja-JP" altLang="en-US" sz="1000">
              <a:latin typeface="ＭＳ Ｐ明朝" panose="02020600040205080304" pitchFamily="18" charset="-128"/>
              <a:ea typeface="ＭＳ Ｐ明朝" panose="02020600040205080304" pitchFamily="18" charset="-128"/>
            </a:rPr>
            <a:t>地域の中小企業等からの相談窓口（</a:t>
          </a:r>
          <a:r>
            <a:rPr kumimoji="1" lang="en-US" altLang="ja-JP" sz="1000">
              <a:latin typeface="ＭＳ Ｐ明朝" panose="02020600040205080304" pitchFamily="18" charset="-128"/>
              <a:ea typeface="ＭＳ Ｐ明朝" panose="02020600040205080304" pitchFamily="18" charset="-128"/>
            </a:rPr>
            <a:t>※</a:t>
          </a:r>
          <a:r>
            <a:rPr kumimoji="1" lang="ja-JP" altLang="en-US" sz="1000">
              <a:latin typeface="ＭＳ Ｐ明朝" panose="02020600040205080304" pitchFamily="18" charset="-128"/>
              <a:ea typeface="ＭＳ Ｐ明朝" panose="02020600040205080304" pitchFamily="18" charset="-128"/>
            </a:rPr>
            <a:t>１）</a:t>
          </a:r>
        </a:p>
      </xdr:txBody>
    </xdr:sp>
    <xdr:clientData/>
  </xdr:oneCellAnchor>
  <xdr:oneCellAnchor>
    <xdr:from>
      <xdr:col>4</xdr:col>
      <xdr:colOff>296493</xdr:colOff>
      <xdr:row>113</xdr:row>
      <xdr:rowOff>63815</xdr:rowOff>
    </xdr:from>
    <xdr:ext cx="2153585" cy="216000"/>
    <xdr:sp macro="" textlink="">
      <xdr:nvSpPr>
        <xdr:cNvPr id="107" name="テキスト ボックス 106">
          <a:extLst>
            <a:ext uri="{FF2B5EF4-FFF2-40B4-BE49-F238E27FC236}">
              <a16:creationId xmlns:a16="http://schemas.microsoft.com/office/drawing/2014/main" id="{00000000-0008-0000-0400-00006B000000}"/>
            </a:ext>
          </a:extLst>
        </xdr:cNvPr>
        <xdr:cNvSpPr txBox="1"/>
      </xdr:nvSpPr>
      <xdr:spPr>
        <a:xfrm>
          <a:off x="3647388" y="46561055"/>
          <a:ext cx="2153585" cy="21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spAutoFit/>
        </a:bodyPr>
        <a:lstStyle/>
        <a:p>
          <a:r>
            <a:rPr kumimoji="1" lang="ja-JP" altLang="en-US" sz="1000">
              <a:latin typeface="ＭＳ Ｐ明朝" panose="02020600040205080304" pitchFamily="18" charset="-128"/>
              <a:ea typeface="ＭＳ Ｐ明朝" panose="02020600040205080304" pitchFamily="18" charset="-128"/>
            </a:rPr>
            <a:t>セミナー等による普及啓発活動（</a:t>
          </a:r>
          <a:r>
            <a:rPr kumimoji="1" lang="en-US" altLang="ja-JP" sz="1000">
              <a:latin typeface="ＭＳ Ｐ明朝" panose="02020600040205080304" pitchFamily="18" charset="-128"/>
              <a:ea typeface="ＭＳ Ｐ明朝" panose="02020600040205080304" pitchFamily="18" charset="-128"/>
            </a:rPr>
            <a:t>※</a:t>
          </a:r>
          <a:r>
            <a:rPr kumimoji="1" lang="ja-JP" altLang="en-US" sz="1000">
              <a:latin typeface="ＭＳ Ｐ明朝" panose="02020600040205080304" pitchFamily="18" charset="-128"/>
              <a:ea typeface="ＭＳ Ｐ明朝" panose="02020600040205080304" pitchFamily="18" charset="-128"/>
            </a:rPr>
            <a:t>２）</a:t>
          </a:r>
        </a:p>
      </xdr:txBody>
    </xdr:sp>
    <xdr:clientData/>
  </xdr:oneCellAnchor>
  <xdr:oneCellAnchor>
    <xdr:from>
      <xdr:col>4</xdr:col>
      <xdr:colOff>296493</xdr:colOff>
      <xdr:row>114</xdr:row>
      <xdr:rowOff>63910</xdr:rowOff>
    </xdr:from>
    <xdr:ext cx="4099759" cy="216000"/>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3647388" y="46827850"/>
          <a:ext cx="4099759" cy="21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spAutoFit/>
        </a:bodyPr>
        <a:lstStyle/>
        <a:p>
          <a:r>
            <a:rPr kumimoji="1" lang="ja-JP" altLang="en-US" sz="1000">
              <a:latin typeface="ＭＳ Ｐ明朝" panose="02020600040205080304" pitchFamily="18" charset="-128"/>
              <a:ea typeface="ＭＳ Ｐ明朝" panose="02020600040205080304" pitchFamily="18" charset="-128"/>
            </a:rPr>
            <a:t>補助事業の紹介等の中小企業等に対する具体的な支援・アドバイス（</a:t>
          </a:r>
          <a:r>
            <a:rPr kumimoji="1" lang="en-US" altLang="ja-JP" sz="1000">
              <a:latin typeface="ＭＳ Ｐ明朝" panose="02020600040205080304" pitchFamily="18" charset="-128"/>
              <a:ea typeface="ＭＳ Ｐ明朝" panose="02020600040205080304" pitchFamily="18" charset="-128"/>
            </a:rPr>
            <a:t>※</a:t>
          </a:r>
          <a:r>
            <a:rPr kumimoji="1" lang="ja-JP" altLang="en-US" sz="1000">
              <a:latin typeface="ＭＳ Ｐ明朝" panose="02020600040205080304" pitchFamily="18" charset="-128"/>
              <a:ea typeface="ＭＳ Ｐ明朝" panose="02020600040205080304" pitchFamily="18" charset="-128"/>
            </a:rPr>
            <a:t>３）</a:t>
          </a:r>
        </a:p>
      </xdr:txBody>
    </xdr:sp>
    <xdr:clientData/>
  </xdr:oneCellAnchor>
  <xdr:oneCellAnchor>
    <xdr:from>
      <xdr:col>4</xdr:col>
      <xdr:colOff>296493</xdr:colOff>
      <xdr:row>115</xdr:row>
      <xdr:rowOff>59469</xdr:rowOff>
    </xdr:from>
    <xdr:ext cx="2221680" cy="216000"/>
    <xdr:sp macro="" textlink="">
      <xdr:nvSpPr>
        <xdr:cNvPr id="109" name="テキスト ボックス 108">
          <a:extLst>
            <a:ext uri="{FF2B5EF4-FFF2-40B4-BE49-F238E27FC236}">
              <a16:creationId xmlns:a16="http://schemas.microsoft.com/office/drawing/2014/main" id="{00000000-0008-0000-0400-00006D000000}"/>
            </a:ext>
          </a:extLst>
        </xdr:cNvPr>
        <xdr:cNvSpPr txBox="1"/>
      </xdr:nvSpPr>
      <xdr:spPr>
        <a:xfrm>
          <a:off x="3647388" y="47090109"/>
          <a:ext cx="2221680" cy="21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spAutoFit/>
        </a:bodyPr>
        <a:lstStyle/>
        <a:p>
          <a:r>
            <a:rPr kumimoji="1" lang="ja-JP" altLang="en-US" sz="1000">
              <a:latin typeface="ＭＳ Ｐ明朝" panose="02020600040205080304" pitchFamily="18" charset="-128"/>
              <a:ea typeface="ＭＳ Ｐ明朝" panose="02020600040205080304" pitchFamily="18" charset="-128"/>
            </a:rPr>
            <a:t>その他　（下のセルに内容を記載）　　　</a:t>
          </a:r>
        </a:p>
      </xdr:txBody>
    </xdr:sp>
    <xdr:clientData/>
  </xdr:oneCellAnchor>
  <xdr:oneCellAnchor>
    <xdr:from>
      <xdr:col>4</xdr:col>
      <xdr:colOff>296493</xdr:colOff>
      <xdr:row>122</xdr:row>
      <xdr:rowOff>49512</xdr:rowOff>
    </xdr:from>
    <xdr:ext cx="2354985" cy="216000"/>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3647388" y="48667017"/>
          <a:ext cx="2354985" cy="21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spAutoFit/>
        </a:bodyPr>
        <a:lstStyle/>
        <a:p>
          <a:r>
            <a:rPr kumimoji="1" lang="ja-JP" altLang="en-US" sz="1000">
              <a:latin typeface="ＭＳ Ｐ明朝" panose="02020600040205080304" pitchFamily="18" charset="-128"/>
              <a:ea typeface="ＭＳ Ｐ明朝" panose="02020600040205080304" pitchFamily="18" charset="-128"/>
            </a:rPr>
            <a:t>地域の中小企業等からの相談窓口（</a:t>
          </a:r>
          <a:r>
            <a:rPr kumimoji="1" lang="en-US" altLang="ja-JP" sz="1000">
              <a:latin typeface="ＭＳ Ｐ明朝" panose="02020600040205080304" pitchFamily="18" charset="-128"/>
              <a:ea typeface="ＭＳ Ｐ明朝" panose="02020600040205080304" pitchFamily="18" charset="-128"/>
            </a:rPr>
            <a:t>※</a:t>
          </a:r>
          <a:r>
            <a:rPr kumimoji="1" lang="ja-JP" altLang="en-US" sz="1000">
              <a:latin typeface="ＭＳ Ｐ明朝" panose="02020600040205080304" pitchFamily="18" charset="-128"/>
              <a:ea typeface="ＭＳ Ｐ明朝" panose="02020600040205080304" pitchFamily="18" charset="-128"/>
            </a:rPr>
            <a:t>１）</a:t>
          </a:r>
        </a:p>
      </xdr:txBody>
    </xdr:sp>
    <xdr:clientData/>
  </xdr:oneCellAnchor>
  <xdr:oneCellAnchor>
    <xdr:from>
      <xdr:col>4</xdr:col>
      <xdr:colOff>296493</xdr:colOff>
      <xdr:row>123</xdr:row>
      <xdr:rowOff>46497</xdr:rowOff>
    </xdr:from>
    <xdr:ext cx="2153585" cy="216000"/>
    <xdr:sp macro="" textlink="">
      <xdr:nvSpPr>
        <xdr:cNvPr id="111" name="テキスト ボックス 110">
          <a:extLst>
            <a:ext uri="{FF2B5EF4-FFF2-40B4-BE49-F238E27FC236}">
              <a16:creationId xmlns:a16="http://schemas.microsoft.com/office/drawing/2014/main" id="{00000000-0008-0000-0400-00006F000000}"/>
            </a:ext>
          </a:extLst>
        </xdr:cNvPr>
        <xdr:cNvSpPr txBox="1"/>
      </xdr:nvSpPr>
      <xdr:spPr>
        <a:xfrm>
          <a:off x="3647388" y="48930702"/>
          <a:ext cx="2153585" cy="21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spAutoFit/>
        </a:bodyPr>
        <a:lstStyle/>
        <a:p>
          <a:r>
            <a:rPr kumimoji="1" lang="ja-JP" altLang="en-US" sz="1000">
              <a:latin typeface="ＭＳ Ｐ明朝" panose="02020600040205080304" pitchFamily="18" charset="-128"/>
              <a:ea typeface="ＭＳ Ｐ明朝" panose="02020600040205080304" pitchFamily="18" charset="-128"/>
            </a:rPr>
            <a:t>セミナー等による普及啓発活動（</a:t>
          </a:r>
          <a:r>
            <a:rPr kumimoji="1" lang="en-US" altLang="ja-JP" sz="1000">
              <a:latin typeface="ＭＳ Ｐ明朝" panose="02020600040205080304" pitchFamily="18" charset="-128"/>
              <a:ea typeface="ＭＳ Ｐ明朝" panose="02020600040205080304" pitchFamily="18" charset="-128"/>
            </a:rPr>
            <a:t>※</a:t>
          </a:r>
          <a:r>
            <a:rPr kumimoji="1" lang="ja-JP" altLang="en-US" sz="1000">
              <a:latin typeface="ＭＳ Ｐ明朝" panose="02020600040205080304" pitchFamily="18" charset="-128"/>
              <a:ea typeface="ＭＳ Ｐ明朝" panose="02020600040205080304" pitchFamily="18" charset="-128"/>
            </a:rPr>
            <a:t>２）</a:t>
          </a:r>
        </a:p>
      </xdr:txBody>
    </xdr:sp>
    <xdr:clientData/>
  </xdr:oneCellAnchor>
  <xdr:oneCellAnchor>
    <xdr:from>
      <xdr:col>4</xdr:col>
      <xdr:colOff>296493</xdr:colOff>
      <xdr:row>124</xdr:row>
      <xdr:rowOff>46592</xdr:rowOff>
    </xdr:from>
    <xdr:ext cx="4099759" cy="216000"/>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3647388" y="49197497"/>
          <a:ext cx="4099759" cy="21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spAutoFit/>
        </a:bodyPr>
        <a:lstStyle/>
        <a:p>
          <a:r>
            <a:rPr kumimoji="1" lang="ja-JP" altLang="en-US" sz="1000">
              <a:latin typeface="ＭＳ Ｐ明朝" panose="02020600040205080304" pitchFamily="18" charset="-128"/>
              <a:ea typeface="ＭＳ Ｐ明朝" panose="02020600040205080304" pitchFamily="18" charset="-128"/>
            </a:rPr>
            <a:t>補助事業の紹介等の中小企業等に対する具体的な支援・アドバイス（</a:t>
          </a:r>
          <a:r>
            <a:rPr kumimoji="1" lang="en-US" altLang="ja-JP" sz="1000">
              <a:latin typeface="ＭＳ Ｐ明朝" panose="02020600040205080304" pitchFamily="18" charset="-128"/>
              <a:ea typeface="ＭＳ Ｐ明朝" panose="02020600040205080304" pitchFamily="18" charset="-128"/>
            </a:rPr>
            <a:t>※</a:t>
          </a:r>
          <a:r>
            <a:rPr kumimoji="1" lang="ja-JP" altLang="en-US" sz="1000">
              <a:latin typeface="ＭＳ Ｐ明朝" panose="02020600040205080304" pitchFamily="18" charset="-128"/>
              <a:ea typeface="ＭＳ Ｐ明朝" panose="02020600040205080304" pitchFamily="18" charset="-128"/>
            </a:rPr>
            <a:t>３）</a:t>
          </a:r>
        </a:p>
      </xdr:txBody>
    </xdr:sp>
    <xdr:clientData/>
  </xdr:oneCellAnchor>
  <xdr:oneCellAnchor>
    <xdr:from>
      <xdr:col>4</xdr:col>
      <xdr:colOff>296493</xdr:colOff>
      <xdr:row>125</xdr:row>
      <xdr:rowOff>42151</xdr:rowOff>
    </xdr:from>
    <xdr:ext cx="2221680" cy="216000"/>
    <xdr:sp macro="" textlink="">
      <xdr:nvSpPr>
        <xdr:cNvPr id="113" name="テキスト ボックス 112">
          <a:extLst>
            <a:ext uri="{FF2B5EF4-FFF2-40B4-BE49-F238E27FC236}">
              <a16:creationId xmlns:a16="http://schemas.microsoft.com/office/drawing/2014/main" id="{00000000-0008-0000-0400-000071000000}"/>
            </a:ext>
          </a:extLst>
        </xdr:cNvPr>
        <xdr:cNvSpPr txBox="1"/>
      </xdr:nvSpPr>
      <xdr:spPr>
        <a:xfrm>
          <a:off x="3647388" y="49459756"/>
          <a:ext cx="2221680" cy="21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spAutoFit/>
        </a:bodyPr>
        <a:lstStyle/>
        <a:p>
          <a:r>
            <a:rPr kumimoji="1" lang="ja-JP" altLang="en-US" sz="1000">
              <a:latin typeface="ＭＳ Ｐ明朝" panose="02020600040205080304" pitchFamily="18" charset="-128"/>
              <a:ea typeface="ＭＳ Ｐ明朝" panose="02020600040205080304" pitchFamily="18" charset="-128"/>
            </a:rPr>
            <a:t>その他　（下のセルに内容を記載）　　　</a:t>
          </a:r>
        </a:p>
      </xdr:txBody>
    </xdr:sp>
    <xdr:clientData/>
  </xdr:oneCellAnchor>
  <xdr:oneCellAnchor>
    <xdr:from>
      <xdr:col>4</xdr:col>
      <xdr:colOff>296493</xdr:colOff>
      <xdr:row>132</xdr:row>
      <xdr:rowOff>32194</xdr:rowOff>
    </xdr:from>
    <xdr:ext cx="2354985" cy="216000"/>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3647388" y="51027139"/>
          <a:ext cx="2354985" cy="21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spAutoFit/>
        </a:bodyPr>
        <a:lstStyle/>
        <a:p>
          <a:r>
            <a:rPr kumimoji="1" lang="ja-JP" altLang="en-US" sz="1000">
              <a:latin typeface="ＭＳ Ｐ明朝" panose="02020600040205080304" pitchFamily="18" charset="-128"/>
              <a:ea typeface="ＭＳ Ｐ明朝" panose="02020600040205080304" pitchFamily="18" charset="-128"/>
            </a:rPr>
            <a:t>地域の中小企業等からの相談窓口（</a:t>
          </a:r>
          <a:r>
            <a:rPr kumimoji="1" lang="en-US" altLang="ja-JP" sz="1000">
              <a:latin typeface="ＭＳ Ｐ明朝" panose="02020600040205080304" pitchFamily="18" charset="-128"/>
              <a:ea typeface="ＭＳ Ｐ明朝" panose="02020600040205080304" pitchFamily="18" charset="-128"/>
            </a:rPr>
            <a:t>※</a:t>
          </a:r>
          <a:r>
            <a:rPr kumimoji="1" lang="ja-JP" altLang="en-US" sz="1000">
              <a:latin typeface="ＭＳ Ｐ明朝" panose="02020600040205080304" pitchFamily="18" charset="-128"/>
              <a:ea typeface="ＭＳ Ｐ明朝" panose="02020600040205080304" pitchFamily="18" charset="-128"/>
            </a:rPr>
            <a:t>１）</a:t>
          </a:r>
        </a:p>
      </xdr:txBody>
    </xdr:sp>
    <xdr:clientData/>
  </xdr:oneCellAnchor>
  <xdr:oneCellAnchor>
    <xdr:from>
      <xdr:col>4</xdr:col>
      <xdr:colOff>296493</xdr:colOff>
      <xdr:row>133</xdr:row>
      <xdr:rowOff>29179</xdr:rowOff>
    </xdr:from>
    <xdr:ext cx="2153585" cy="216000"/>
    <xdr:sp macro="" textlink="">
      <xdr:nvSpPr>
        <xdr:cNvPr id="115" name="テキスト ボックス 114">
          <a:extLst>
            <a:ext uri="{FF2B5EF4-FFF2-40B4-BE49-F238E27FC236}">
              <a16:creationId xmlns:a16="http://schemas.microsoft.com/office/drawing/2014/main" id="{00000000-0008-0000-0400-000073000000}"/>
            </a:ext>
          </a:extLst>
        </xdr:cNvPr>
        <xdr:cNvSpPr txBox="1"/>
      </xdr:nvSpPr>
      <xdr:spPr>
        <a:xfrm>
          <a:off x="3647388" y="51290824"/>
          <a:ext cx="2153585" cy="21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spAutoFit/>
        </a:bodyPr>
        <a:lstStyle/>
        <a:p>
          <a:r>
            <a:rPr kumimoji="1" lang="ja-JP" altLang="en-US" sz="1000">
              <a:latin typeface="ＭＳ Ｐ明朝" panose="02020600040205080304" pitchFamily="18" charset="-128"/>
              <a:ea typeface="ＭＳ Ｐ明朝" panose="02020600040205080304" pitchFamily="18" charset="-128"/>
            </a:rPr>
            <a:t>セミナー等による普及啓発活動（</a:t>
          </a:r>
          <a:r>
            <a:rPr kumimoji="1" lang="en-US" altLang="ja-JP" sz="1000">
              <a:latin typeface="ＭＳ Ｐ明朝" panose="02020600040205080304" pitchFamily="18" charset="-128"/>
              <a:ea typeface="ＭＳ Ｐ明朝" panose="02020600040205080304" pitchFamily="18" charset="-128"/>
            </a:rPr>
            <a:t>※</a:t>
          </a:r>
          <a:r>
            <a:rPr kumimoji="1" lang="ja-JP" altLang="en-US" sz="1000">
              <a:latin typeface="ＭＳ Ｐ明朝" panose="02020600040205080304" pitchFamily="18" charset="-128"/>
              <a:ea typeface="ＭＳ Ｐ明朝" panose="02020600040205080304" pitchFamily="18" charset="-128"/>
            </a:rPr>
            <a:t>２）</a:t>
          </a:r>
        </a:p>
      </xdr:txBody>
    </xdr:sp>
    <xdr:clientData/>
  </xdr:oneCellAnchor>
  <xdr:oneCellAnchor>
    <xdr:from>
      <xdr:col>4</xdr:col>
      <xdr:colOff>296493</xdr:colOff>
      <xdr:row>134</xdr:row>
      <xdr:rowOff>29274</xdr:rowOff>
    </xdr:from>
    <xdr:ext cx="4099759" cy="216000"/>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3647388" y="51557619"/>
          <a:ext cx="4099759" cy="21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spAutoFit/>
        </a:bodyPr>
        <a:lstStyle/>
        <a:p>
          <a:r>
            <a:rPr kumimoji="1" lang="ja-JP" altLang="en-US" sz="1000">
              <a:latin typeface="ＭＳ Ｐ明朝" panose="02020600040205080304" pitchFamily="18" charset="-128"/>
              <a:ea typeface="ＭＳ Ｐ明朝" panose="02020600040205080304" pitchFamily="18" charset="-128"/>
            </a:rPr>
            <a:t>補助事業の紹介等の中小企業等に対する具体的な支援・アドバイス（</a:t>
          </a:r>
          <a:r>
            <a:rPr kumimoji="1" lang="en-US" altLang="ja-JP" sz="1000">
              <a:latin typeface="ＭＳ Ｐ明朝" panose="02020600040205080304" pitchFamily="18" charset="-128"/>
              <a:ea typeface="ＭＳ Ｐ明朝" panose="02020600040205080304" pitchFamily="18" charset="-128"/>
            </a:rPr>
            <a:t>※</a:t>
          </a:r>
          <a:r>
            <a:rPr kumimoji="1" lang="ja-JP" altLang="en-US" sz="1000">
              <a:latin typeface="ＭＳ Ｐ明朝" panose="02020600040205080304" pitchFamily="18" charset="-128"/>
              <a:ea typeface="ＭＳ Ｐ明朝" panose="02020600040205080304" pitchFamily="18" charset="-128"/>
            </a:rPr>
            <a:t>３）</a:t>
          </a:r>
        </a:p>
      </xdr:txBody>
    </xdr:sp>
    <xdr:clientData/>
  </xdr:oneCellAnchor>
  <xdr:oneCellAnchor>
    <xdr:from>
      <xdr:col>4</xdr:col>
      <xdr:colOff>296493</xdr:colOff>
      <xdr:row>135</xdr:row>
      <xdr:rowOff>24833</xdr:rowOff>
    </xdr:from>
    <xdr:ext cx="2221680" cy="216000"/>
    <xdr:sp macro="" textlink="">
      <xdr:nvSpPr>
        <xdr:cNvPr id="117" name="テキスト ボックス 116">
          <a:extLst>
            <a:ext uri="{FF2B5EF4-FFF2-40B4-BE49-F238E27FC236}">
              <a16:creationId xmlns:a16="http://schemas.microsoft.com/office/drawing/2014/main" id="{00000000-0008-0000-0400-000075000000}"/>
            </a:ext>
          </a:extLst>
        </xdr:cNvPr>
        <xdr:cNvSpPr txBox="1"/>
      </xdr:nvSpPr>
      <xdr:spPr>
        <a:xfrm>
          <a:off x="3647388" y="51817973"/>
          <a:ext cx="2221680" cy="21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spAutoFit/>
        </a:bodyPr>
        <a:lstStyle/>
        <a:p>
          <a:r>
            <a:rPr kumimoji="1" lang="ja-JP" altLang="en-US" sz="1000">
              <a:latin typeface="ＭＳ Ｐ明朝" panose="02020600040205080304" pitchFamily="18" charset="-128"/>
              <a:ea typeface="ＭＳ Ｐ明朝" panose="02020600040205080304" pitchFamily="18" charset="-128"/>
            </a:rPr>
            <a:t>その他　（下のセルに内容を記載）　　　</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1</xdr:col>
      <xdr:colOff>267594</xdr:colOff>
      <xdr:row>0</xdr:row>
      <xdr:rowOff>66948</xdr:rowOff>
    </xdr:from>
    <xdr:to>
      <xdr:col>12</xdr:col>
      <xdr:colOff>1895475</xdr:colOff>
      <xdr:row>0</xdr:row>
      <xdr:rowOff>512568</xdr:rowOff>
    </xdr:to>
    <xdr:grpSp>
      <xdr:nvGrpSpPr>
        <xdr:cNvPr id="42" name="グループ化 41">
          <a:extLst>
            <a:ext uri="{FF2B5EF4-FFF2-40B4-BE49-F238E27FC236}">
              <a16:creationId xmlns:a16="http://schemas.microsoft.com/office/drawing/2014/main" id="{00000000-0008-0000-0500-00002A000000}"/>
            </a:ext>
          </a:extLst>
        </xdr:cNvPr>
        <xdr:cNvGrpSpPr/>
      </xdr:nvGrpSpPr>
      <xdr:grpSpPr>
        <a:xfrm>
          <a:off x="389514" y="66948"/>
          <a:ext cx="9689841" cy="445620"/>
          <a:chOff x="9386454" y="5784273"/>
          <a:chExt cx="15661575" cy="588819"/>
        </a:xfrm>
      </xdr:grpSpPr>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9386454" y="5784273"/>
            <a:ext cx="15661575" cy="58881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2000" b="1"/>
              <a:t>　　　　　　のセルの値は自動入力となっていますので編集不要です。</a:t>
            </a:r>
          </a:p>
        </xdr:txBody>
      </xdr:sp>
      <xdr:sp macro="" textlink="">
        <xdr:nvSpPr>
          <xdr:cNvPr id="44" name="正方形/長方形 43">
            <a:extLst>
              <a:ext uri="{FF2B5EF4-FFF2-40B4-BE49-F238E27FC236}">
                <a16:creationId xmlns:a16="http://schemas.microsoft.com/office/drawing/2014/main" id="{00000000-0008-0000-0500-00002C000000}"/>
              </a:ext>
            </a:extLst>
          </xdr:cNvPr>
          <xdr:cNvSpPr/>
        </xdr:nvSpPr>
        <xdr:spPr>
          <a:xfrm>
            <a:off x="9611591" y="5836229"/>
            <a:ext cx="1420091" cy="502226"/>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kumimoji="1" lang="ja-JP" altLang="en-US" sz="1800">
                <a:solidFill>
                  <a:sysClr val="windowText" lastClr="000000"/>
                </a:solidFill>
              </a:rPr>
              <a:t>水色</a:t>
            </a:r>
          </a:p>
        </xdr:txBody>
      </xdr:sp>
    </xdr:grp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1</xdr:col>
      <xdr:colOff>40822</xdr:colOff>
      <xdr:row>0</xdr:row>
      <xdr:rowOff>95252</xdr:rowOff>
    </xdr:from>
    <xdr:to>
      <xdr:col>10</xdr:col>
      <xdr:colOff>0</xdr:colOff>
      <xdr:row>0</xdr:row>
      <xdr:rowOff>874569</xdr:rowOff>
    </xdr:to>
    <xdr:grpSp>
      <xdr:nvGrpSpPr>
        <xdr:cNvPr id="5" name="グループ化 4">
          <a:extLst>
            <a:ext uri="{FF2B5EF4-FFF2-40B4-BE49-F238E27FC236}">
              <a16:creationId xmlns:a16="http://schemas.microsoft.com/office/drawing/2014/main" id="{00000000-0008-0000-0600-000005000000}"/>
            </a:ext>
          </a:extLst>
        </xdr:cNvPr>
        <xdr:cNvGrpSpPr/>
      </xdr:nvGrpSpPr>
      <xdr:grpSpPr>
        <a:xfrm>
          <a:off x="117022" y="95252"/>
          <a:ext cx="11472998" cy="779317"/>
          <a:chOff x="9386454" y="5784273"/>
          <a:chExt cx="11776365" cy="588819"/>
        </a:xfrm>
      </xdr:grpSpPr>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9386454" y="5784273"/>
            <a:ext cx="11776365" cy="58881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2800" b="1"/>
              <a:t>　　　　　　　のセルの値は自動入力となっていますので編集不要です。</a:t>
            </a:r>
          </a:p>
        </xdr:txBody>
      </xdr:sp>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9703924" y="5836229"/>
            <a:ext cx="1235428" cy="502226"/>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kumimoji="1" lang="ja-JP" altLang="en-US" sz="2400">
                <a:solidFill>
                  <a:sysClr val="windowText" lastClr="000000"/>
                </a:solidFill>
              </a:rPr>
              <a:t>水色</a:t>
            </a:r>
          </a:p>
        </xdr:txBody>
      </xdr:sp>
    </xdr:grpSp>
    <xdr:clientData fPrintsWithSheet="0"/>
  </xdr:twoCellAnchor>
</xdr:wsDr>
</file>

<file path=xl/drawings/drawing8.xml><?xml version="1.0" encoding="utf-8"?>
<xdr:wsDr xmlns:xdr="http://schemas.openxmlformats.org/drawingml/2006/spreadsheetDrawing" xmlns:a="http://schemas.openxmlformats.org/drawingml/2006/main">
  <xdr:twoCellAnchor editAs="oneCell">
    <xdr:from>
      <xdr:col>12</xdr:col>
      <xdr:colOff>6044047</xdr:colOff>
      <xdr:row>15</xdr:row>
      <xdr:rowOff>45545</xdr:rowOff>
    </xdr:from>
    <xdr:to>
      <xdr:col>18</xdr:col>
      <xdr:colOff>427068</xdr:colOff>
      <xdr:row>30</xdr:row>
      <xdr:rowOff>15536</xdr:rowOff>
    </xdr:to>
    <xdr:pic>
      <xdr:nvPicPr>
        <xdr:cNvPr id="6" name="図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847138" y="6574500"/>
          <a:ext cx="10121438" cy="5425218"/>
        </a:xfrm>
        <a:prstGeom prst="rect">
          <a:avLst/>
        </a:prstGeom>
      </xdr:spPr>
    </xdr:pic>
    <xdr:clientData/>
  </xdr:twoCellAnchor>
  <xdr:twoCellAnchor editAs="oneCell">
    <xdr:from>
      <xdr:col>11</xdr:col>
      <xdr:colOff>304463</xdr:colOff>
      <xdr:row>157</xdr:row>
      <xdr:rowOff>56651</xdr:rowOff>
    </xdr:from>
    <xdr:to>
      <xdr:col>19</xdr:col>
      <xdr:colOff>19810</xdr:colOff>
      <xdr:row>162</xdr:row>
      <xdr:rowOff>17138</xdr:rowOff>
    </xdr:to>
    <xdr:pic>
      <xdr:nvPicPr>
        <xdr:cNvPr id="24" name="図 23">
          <a:extLst>
            <a:ext uri="{FF2B5EF4-FFF2-40B4-BE49-F238E27FC236}">
              <a16:creationId xmlns:a16="http://schemas.microsoft.com/office/drawing/2014/main" id="{00000000-0008-0000-0700-000018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892" b="1932"/>
        <a:stretch/>
      </xdr:blipFill>
      <xdr:spPr>
        <a:xfrm>
          <a:off x="17816856" y="99524865"/>
          <a:ext cx="16951787" cy="2209475"/>
        </a:xfrm>
        <a:prstGeom prst="rect">
          <a:avLst/>
        </a:prstGeom>
        <a:ln>
          <a:solidFill>
            <a:schemeClr val="tx1">
              <a:lumMod val="50000"/>
              <a:lumOff val="50000"/>
            </a:schemeClr>
          </a:solidFill>
        </a:ln>
      </xdr:spPr>
    </xdr:pic>
    <xdr:clientData/>
  </xdr:twoCellAnchor>
  <xdr:twoCellAnchor editAs="oneCell">
    <xdr:from>
      <xdr:col>12</xdr:col>
      <xdr:colOff>1517</xdr:colOff>
      <xdr:row>133</xdr:row>
      <xdr:rowOff>43962</xdr:rowOff>
    </xdr:from>
    <xdr:to>
      <xdr:col>18</xdr:col>
      <xdr:colOff>745961</xdr:colOff>
      <xdr:row>138</xdr:row>
      <xdr:rowOff>19126</xdr:rowOff>
    </xdr:to>
    <xdr:pic>
      <xdr:nvPicPr>
        <xdr:cNvPr id="8" name="図 7">
          <a:extLst>
            <a:ext uri="{FF2B5EF4-FFF2-40B4-BE49-F238E27FC236}">
              <a16:creationId xmlns:a16="http://schemas.microsoft.com/office/drawing/2014/main" id="{00000000-0008-0000-0700-000008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1250"/>
        <a:stretch/>
      </xdr:blipFill>
      <xdr:spPr>
        <a:xfrm>
          <a:off x="17754652" y="85637077"/>
          <a:ext cx="16482674" cy="2048684"/>
        </a:xfrm>
        <a:prstGeom prst="rect">
          <a:avLst/>
        </a:prstGeom>
        <a:ln>
          <a:solidFill>
            <a:schemeClr val="tx1">
              <a:lumMod val="50000"/>
              <a:lumOff val="50000"/>
            </a:schemeClr>
          </a:solidFill>
        </a:ln>
      </xdr:spPr>
    </xdr:pic>
    <xdr:clientData/>
  </xdr:twoCellAnchor>
  <xdr:twoCellAnchor>
    <xdr:from>
      <xdr:col>2</xdr:col>
      <xdr:colOff>355079</xdr:colOff>
      <xdr:row>0</xdr:row>
      <xdr:rowOff>88900</xdr:rowOff>
    </xdr:from>
    <xdr:to>
      <xdr:col>11</xdr:col>
      <xdr:colOff>0</xdr:colOff>
      <xdr:row>0</xdr:row>
      <xdr:rowOff>728382</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2543108" y="88900"/>
          <a:ext cx="14830492" cy="639482"/>
          <a:chOff x="9386454" y="5784273"/>
          <a:chExt cx="11776365" cy="588819"/>
        </a:xfrm>
        <a:solidFill>
          <a:schemeClr val="accent5">
            <a:lumMod val="20000"/>
            <a:lumOff val="80000"/>
          </a:schemeClr>
        </a:solidFill>
      </xdr:grpSpPr>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9386454" y="5784273"/>
            <a:ext cx="11776365" cy="58881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2400" b="1"/>
              <a:t>　　　　　　　のセルの値は自動入力となっていますので編集不要です。</a:t>
            </a:r>
          </a:p>
        </xdr:txBody>
      </xdr:sp>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9449151" y="5839421"/>
            <a:ext cx="944365" cy="502226"/>
          </a:xfrm>
          <a:prstGeom prst="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kumimoji="1" lang="ja-JP" altLang="en-US" sz="2000">
                <a:solidFill>
                  <a:sysClr val="windowText" lastClr="000000"/>
                </a:solidFill>
              </a:rPr>
              <a:t>水色</a:t>
            </a:r>
          </a:p>
        </xdr:txBody>
      </xdr:sp>
    </xdr:grpSp>
    <xdr:clientData fPrintsWithSheet="0"/>
  </xdr:twoCellAnchor>
  <xdr:twoCellAnchor>
    <xdr:from>
      <xdr:col>11</xdr:col>
      <xdr:colOff>326300</xdr:colOff>
      <xdr:row>133</xdr:row>
      <xdr:rowOff>59595</xdr:rowOff>
    </xdr:from>
    <xdr:to>
      <xdr:col>18</xdr:col>
      <xdr:colOff>706924</xdr:colOff>
      <xdr:row>143</xdr:row>
      <xdr:rowOff>364231</xdr:rowOff>
    </xdr:to>
    <xdr:grpSp>
      <xdr:nvGrpSpPr>
        <xdr:cNvPr id="113" name="グループ化 112">
          <a:extLst>
            <a:ext uri="{FF2B5EF4-FFF2-40B4-BE49-F238E27FC236}">
              <a16:creationId xmlns:a16="http://schemas.microsoft.com/office/drawing/2014/main" id="{00000000-0008-0000-0700-000071000000}"/>
            </a:ext>
          </a:extLst>
        </xdr:cNvPr>
        <xdr:cNvGrpSpPr/>
      </xdr:nvGrpSpPr>
      <xdr:grpSpPr>
        <a:xfrm>
          <a:off x="17699900" y="50112109"/>
          <a:ext cx="16447938" cy="4626265"/>
          <a:chOff x="17829163" y="12350034"/>
          <a:chExt cx="16473962" cy="4515308"/>
        </a:xfrm>
      </xdr:grpSpPr>
      <xdr:sp macro="" textlink="">
        <xdr:nvSpPr>
          <xdr:cNvPr id="83" name="四角形: 角を丸くする 82">
            <a:extLst>
              <a:ext uri="{FF2B5EF4-FFF2-40B4-BE49-F238E27FC236}">
                <a16:creationId xmlns:a16="http://schemas.microsoft.com/office/drawing/2014/main" id="{00000000-0008-0000-0700-000053000000}"/>
              </a:ext>
            </a:extLst>
          </xdr:cNvPr>
          <xdr:cNvSpPr/>
        </xdr:nvSpPr>
        <xdr:spPr>
          <a:xfrm>
            <a:off x="17898128" y="12390666"/>
            <a:ext cx="1551096" cy="1908868"/>
          </a:xfrm>
          <a:prstGeom prst="roundRect">
            <a:avLst/>
          </a:prstGeom>
          <a:noFill/>
          <a:ln w="508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84" name="直線矢印コネクタ 83">
            <a:extLst>
              <a:ext uri="{FF2B5EF4-FFF2-40B4-BE49-F238E27FC236}">
                <a16:creationId xmlns:a16="http://schemas.microsoft.com/office/drawing/2014/main" id="{00000000-0008-0000-0700-000054000000}"/>
              </a:ext>
            </a:extLst>
          </xdr:cNvPr>
          <xdr:cNvCxnSpPr>
            <a:stCxn id="81" idx="0"/>
            <a:endCxn id="83" idx="2"/>
          </xdr:cNvCxnSpPr>
        </xdr:nvCxnSpPr>
        <xdr:spPr>
          <a:xfrm flipV="1">
            <a:off x="18668859" y="14299534"/>
            <a:ext cx="4817" cy="305536"/>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86" name="四角形: 角を丸くする 85">
            <a:extLst>
              <a:ext uri="{FF2B5EF4-FFF2-40B4-BE49-F238E27FC236}">
                <a16:creationId xmlns:a16="http://schemas.microsoft.com/office/drawing/2014/main" id="{00000000-0008-0000-0700-000056000000}"/>
              </a:ext>
            </a:extLst>
          </xdr:cNvPr>
          <xdr:cNvSpPr/>
        </xdr:nvSpPr>
        <xdr:spPr>
          <a:xfrm>
            <a:off x="19555618" y="12390666"/>
            <a:ext cx="1521823" cy="1912863"/>
          </a:xfrm>
          <a:prstGeom prst="roundRect">
            <a:avLst/>
          </a:prstGeom>
          <a:noFill/>
          <a:ln w="508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87" name="直線矢印コネクタ 86">
            <a:extLst>
              <a:ext uri="{FF2B5EF4-FFF2-40B4-BE49-F238E27FC236}">
                <a16:creationId xmlns:a16="http://schemas.microsoft.com/office/drawing/2014/main" id="{00000000-0008-0000-0700-000057000000}"/>
              </a:ext>
            </a:extLst>
          </xdr:cNvPr>
          <xdr:cNvCxnSpPr>
            <a:stCxn id="85" idx="0"/>
            <a:endCxn id="86" idx="2"/>
          </xdr:cNvCxnSpPr>
        </xdr:nvCxnSpPr>
        <xdr:spPr>
          <a:xfrm flipH="1" flipV="1">
            <a:off x="20316530" y="14303529"/>
            <a:ext cx="0" cy="302462"/>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81" name="テキスト ボックス 80">
            <a:extLst>
              <a:ext uri="{FF2B5EF4-FFF2-40B4-BE49-F238E27FC236}">
                <a16:creationId xmlns:a16="http://schemas.microsoft.com/office/drawing/2014/main" id="{00000000-0008-0000-0700-000051000000}"/>
              </a:ext>
            </a:extLst>
          </xdr:cNvPr>
          <xdr:cNvSpPr txBox="1"/>
        </xdr:nvSpPr>
        <xdr:spPr>
          <a:xfrm>
            <a:off x="17829163" y="14605069"/>
            <a:ext cx="1679393" cy="2255794"/>
          </a:xfrm>
          <a:prstGeom prst="rect">
            <a:avLst/>
          </a:prstGeom>
          <a:solidFill>
            <a:srgbClr val="FFCCCC"/>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Ｐ明朝" panose="02020600040205080304" pitchFamily="18" charset="-128"/>
                <a:ea typeface="ＭＳ Ｐ明朝" panose="02020600040205080304" pitchFamily="18" charset="-128"/>
              </a:rPr>
              <a:t>職員名をプルダウンから選択</a:t>
            </a:r>
            <a:endParaRPr kumimoji="1" lang="en-US" altLang="ja-JP" sz="1400">
              <a:latin typeface="ＭＳ Ｐ明朝" panose="02020600040205080304" pitchFamily="18" charset="-128"/>
              <a:ea typeface="ＭＳ Ｐ明朝" panose="02020600040205080304" pitchFamily="18" charset="-128"/>
            </a:endParaRPr>
          </a:p>
          <a:p>
            <a:endParaRPr kumimoji="1" lang="en-US" altLang="ja-JP" sz="1400">
              <a:latin typeface="ＭＳ Ｐ明朝" panose="02020600040205080304" pitchFamily="18" charset="-128"/>
              <a:ea typeface="ＭＳ Ｐ明朝" panose="02020600040205080304" pitchFamily="18" charset="-128"/>
            </a:endParaRPr>
          </a:p>
          <a:p>
            <a:r>
              <a:rPr kumimoji="1" lang="en-US" altLang="ja-JP" sz="1400">
                <a:solidFill>
                  <a:schemeClr val="dk1"/>
                </a:solidFill>
                <a:effectLst/>
                <a:latin typeface="ＭＳ Ｐ明朝" panose="02020600040205080304" pitchFamily="18" charset="-128"/>
                <a:ea typeface="ＭＳ Ｐ明朝" panose="02020600040205080304" pitchFamily="18" charset="-128"/>
                <a:cs typeface="+mn-cs"/>
              </a:rPr>
              <a:t>※</a:t>
            </a:r>
            <a:r>
              <a:rPr kumimoji="1" lang="ja-JP" altLang="ja-JP" sz="1400">
                <a:solidFill>
                  <a:schemeClr val="dk1"/>
                </a:solidFill>
                <a:effectLst/>
                <a:latin typeface="ＭＳ Ｐ明朝" panose="02020600040205080304" pitchFamily="18" charset="-128"/>
                <a:ea typeface="ＭＳ Ｐ明朝" panose="02020600040205080304" pitchFamily="18" charset="-128"/>
                <a:cs typeface="+mn-cs"/>
              </a:rPr>
              <a:t>別添１「</a:t>
            </a:r>
            <a:r>
              <a:rPr kumimoji="1" lang="ja-JP" altLang="en-US" sz="1400">
                <a:solidFill>
                  <a:schemeClr val="dk1"/>
                </a:solidFill>
                <a:effectLst/>
                <a:latin typeface="ＭＳ Ｐ明朝" panose="02020600040205080304" pitchFamily="18" charset="-128"/>
                <a:ea typeface="ＭＳ Ｐ明朝" panose="02020600040205080304" pitchFamily="18" charset="-128"/>
                <a:cs typeface="+mn-cs"/>
              </a:rPr>
              <a:t>２</a:t>
            </a:r>
            <a:r>
              <a:rPr kumimoji="1" lang="ja-JP" altLang="ja-JP" sz="1400">
                <a:solidFill>
                  <a:schemeClr val="dk1"/>
                </a:solidFill>
                <a:effectLst/>
                <a:latin typeface="ＭＳ Ｐ明朝" panose="02020600040205080304" pitchFamily="18" charset="-128"/>
                <a:ea typeface="ＭＳ Ｐ明朝" panose="02020600040205080304" pitchFamily="18" charset="-128"/>
                <a:cs typeface="+mn-cs"/>
              </a:rPr>
              <a:t>．支援活動体制（１）</a:t>
            </a:r>
            <a:r>
              <a:rPr kumimoji="1" lang="ja-JP" altLang="en-US" sz="1400">
                <a:solidFill>
                  <a:schemeClr val="dk1"/>
                </a:solidFill>
                <a:effectLst/>
                <a:latin typeface="ＭＳ Ｐ明朝" panose="02020600040205080304" pitchFamily="18" charset="-128"/>
                <a:ea typeface="ＭＳ Ｐ明朝" panose="02020600040205080304" pitchFamily="18" charset="-128"/>
                <a:cs typeface="+mn-cs"/>
              </a:rPr>
              <a:t>①補助事業に従事する担当者名</a:t>
            </a:r>
            <a:r>
              <a:rPr kumimoji="1" lang="ja-JP" altLang="ja-JP" sz="1400">
                <a:solidFill>
                  <a:schemeClr val="dk1"/>
                </a:solidFill>
                <a:effectLst/>
                <a:latin typeface="ＭＳ Ｐ明朝" panose="02020600040205080304" pitchFamily="18" charset="-128"/>
                <a:ea typeface="ＭＳ Ｐ明朝" panose="02020600040205080304" pitchFamily="18" charset="-128"/>
                <a:cs typeface="+mn-cs"/>
              </a:rPr>
              <a:t>」に記入している職員とすること。</a:t>
            </a:r>
            <a:endParaRPr lang="ja-JP" altLang="ja-JP" sz="1400">
              <a:effectLst/>
              <a:latin typeface="ＭＳ Ｐ明朝" panose="02020600040205080304" pitchFamily="18" charset="-128"/>
              <a:ea typeface="ＭＳ Ｐ明朝" panose="02020600040205080304" pitchFamily="18" charset="-128"/>
            </a:endParaRPr>
          </a:p>
        </xdr:txBody>
      </xdr:sp>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19547922" y="14605992"/>
            <a:ext cx="1670539" cy="2259350"/>
          </a:xfrm>
          <a:prstGeom prst="rect">
            <a:avLst/>
          </a:prstGeom>
          <a:solidFill>
            <a:srgbClr val="FFCCCC"/>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ＭＳ Ｐ明朝" panose="02020600040205080304" pitchFamily="18" charset="-128"/>
                <a:ea typeface="ＭＳ Ｐ明朝" panose="02020600040205080304" pitchFamily="18" charset="-128"/>
                <a:cs typeface="+mn-cs"/>
              </a:rPr>
              <a:t>職員区分は「職員」であるか</a:t>
            </a:r>
            <a:endParaRPr kumimoji="1" lang="en-US" altLang="ja-JP" sz="1400">
              <a:solidFill>
                <a:schemeClr val="dk1"/>
              </a:solidFill>
              <a:effectLst/>
              <a:latin typeface="ＭＳ Ｐ明朝" panose="02020600040205080304" pitchFamily="18" charset="-128"/>
              <a:ea typeface="ＭＳ Ｐ明朝" panose="02020600040205080304" pitchFamily="18" charset="-128"/>
              <a:cs typeface="+mn-cs"/>
            </a:endParaRPr>
          </a:p>
          <a:p>
            <a:endParaRPr kumimoji="1" lang="en-US" altLang="ja-JP" sz="1400">
              <a:solidFill>
                <a:schemeClr val="dk1"/>
              </a:solidFill>
              <a:effectLst/>
              <a:latin typeface="ＭＳ Ｐ明朝" panose="02020600040205080304" pitchFamily="18" charset="-128"/>
              <a:ea typeface="ＭＳ Ｐ明朝" panose="02020600040205080304" pitchFamily="18" charset="-128"/>
              <a:cs typeface="+mn-cs"/>
            </a:endParaRPr>
          </a:p>
          <a:p>
            <a:r>
              <a:rPr kumimoji="1" lang="en-US" altLang="ja-JP" sz="1400">
                <a:solidFill>
                  <a:schemeClr val="dk1"/>
                </a:solidFill>
                <a:effectLst/>
                <a:latin typeface="ＭＳ Ｐ明朝" panose="02020600040205080304" pitchFamily="18" charset="-128"/>
                <a:ea typeface="ＭＳ Ｐ明朝" panose="02020600040205080304" pitchFamily="18" charset="-128"/>
                <a:cs typeface="+mn-cs"/>
              </a:rPr>
              <a:t>※</a:t>
            </a:r>
            <a:r>
              <a:rPr kumimoji="1" lang="ja-JP" altLang="ja-JP" sz="1400">
                <a:solidFill>
                  <a:schemeClr val="dk1"/>
                </a:solidFill>
                <a:effectLst/>
                <a:latin typeface="ＭＳ Ｐ明朝" panose="02020600040205080304" pitchFamily="18" charset="-128"/>
                <a:ea typeface="ＭＳ Ｐ明朝" panose="02020600040205080304" pitchFamily="18" charset="-128"/>
                <a:cs typeface="+mn-cs"/>
              </a:rPr>
              <a:t>事務補助員はコーディネーターとして稼働でき</a:t>
            </a:r>
            <a:r>
              <a:rPr kumimoji="1" lang="ja-JP" altLang="en-US" sz="1400">
                <a:solidFill>
                  <a:schemeClr val="dk1"/>
                </a:solidFill>
                <a:effectLst/>
                <a:latin typeface="ＭＳ Ｐ明朝" panose="02020600040205080304" pitchFamily="18" charset="-128"/>
                <a:ea typeface="ＭＳ Ｐ明朝" panose="02020600040205080304" pitchFamily="18" charset="-128"/>
                <a:cs typeface="+mn-cs"/>
              </a:rPr>
              <a:t>ないため、セルが赤くなる。</a:t>
            </a:r>
            <a:endParaRPr lang="ja-JP" altLang="ja-JP" sz="1600">
              <a:effectLst/>
              <a:latin typeface="ＭＳ Ｐ明朝" panose="02020600040205080304" pitchFamily="18" charset="-128"/>
              <a:ea typeface="ＭＳ Ｐ明朝" panose="02020600040205080304" pitchFamily="18" charset="-128"/>
            </a:endParaRPr>
          </a:p>
        </xdr:txBody>
      </xdr:sp>
      <xdr:sp macro="" textlink="">
        <xdr:nvSpPr>
          <xdr:cNvPr id="97" name="四角形: 角を丸くする 96">
            <a:extLst>
              <a:ext uri="{FF2B5EF4-FFF2-40B4-BE49-F238E27FC236}">
                <a16:creationId xmlns:a16="http://schemas.microsoft.com/office/drawing/2014/main" id="{00000000-0008-0000-0700-000061000000}"/>
              </a:ext>
            </a:extLst>
          </xdr:cNvPr>
          <xdr:cNvSpPr/>
        </xdr:nvSpPr>
        <xdr:spPr>
          <a:xfrm>
            <a:off x="24512627" y="12390666"/>
            <a:ext cx="1519970" cy="1908947"/>
          </a:xfrm>
          <a:prstGeom prst="roundRect">
            <a:avLst/>
          </a:prstGeom>
          <a:noFill/>
          <a:ln w="508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98" name="直線矢印コネクタ 97">
            <a:extLst>
              <a:ext uri="{FF2B5EF4-FFF2-40B4-BE49-F238E27FC236}">
                <a16:creationId xmlns:a16="http://schemas.microsoft.com/office/drawing/2014/main" id="{00000000-0008-0000-0700-000062000000}"/>
              </a:ext>
            </a:extLst>
          </xdr:cNvPr>
          <xdr:cNvCxnSpPr>
            <a:stCxn id="99" idx="0"/>
            <a:endCxn id="97" idx="2"/>
          </xdr:cNvCxnSpPr>
        </xdr:nvCxnSpPr>
        <xdr:spPr>
          <a:xfrm flipH="1" flipV="1">
            <a:off x="25272613" y="14299613"/>
            <a:ext cx="0" cy="30066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9" name="テキスト ボックス 98">
            <a:extLst>
              <a:ext uri="{FF2B5EF4-FFF2-40B4-BE49-F238E27FC236}">
                <a16:creationId xmlns:a16="http://schemas.microsoft.com/office/drawing/2014/main" id="{00000000-0008-0000-0700-000063000000}"/>
              </a:ext>
            </a:extLst>
          </xdr:cNvPr>
          <xdr:cNvSpPr txBox="1"/>
        </xdr:nvSpPr>
        <xdr:spPr>
          <a:xfrm>
            <a:off x="24477171" y="14600277"/>
            <a:ext cx="1676254" cy="2253635"/>
          </a:xfrm>
          <a:prstGeom prst="rect">
            <a:avLst/>
          </a:prstGeom>
          <a:solidFill>
            <a:srgbClr val="FFCCCC"/>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ＭＳ Ｐ明朝" panose="02020600040205080304" pitchFamily="18" charset="-128"/>
                <a:ea typeface="ＭＳ Ｐ明朝" panose="02020600040205080304" pitchFamily="18" charset="-128"/>
                <a:cs typeface="+mn-cs"/>
              </a:rPr>
              <a:t>各職員が担当する者数を入力</a:t>
            </a:r>
            <a:endParaRPr kumimoji="1" lang="en-US" altLang="ja-JP" sz="1400">
              <a:solidFill>
                <a:schemeClr val="dk1"/>
              </a:solidFill>
              <a:effectLst/>
              <a:latin typeface="ＭＳ Ｐ明朝" panose="02020600040205080304" pitchFamily="18" charset="-128"/>
              <a:ea typeface="ＭＳ Ｐ明朝" panose="02020600040205080304" pitchFamily="18" charset="-128"/>
              <a:cs typeface="+mn-cs"/>
            </a:endParaRPr>
          </a:p>
          <a:p>
            <a:endParaRPr kumimoji="1" lang="en-US" altLang="ja-JP" sz="1400">
              <a:solidFill>
                <a:schemeClr val="dk1"/>
              </a:solidFill>
              <a:effectLst/>
              <a:latin typeface="ＭＳ Ｐ明朝" panose="02020600040205080304" pitchFamily="18" charset="-128"/>
              <a:ea typeface="ＭＳ Ｐ明朝" panose="02020600040205080304" pitchFamily="18" charset="-128"/>
              <a:cs typeface="+mn-cs"/>
            </a:endParaRPr>
          </a:p>
          <a:p>
            <a:r>
              <a:rPr kumimoji="1" lang="en-US" altLang="ja-JP" sz="1400">
                <a:solidFill>
                  <a:schemeClr val="dk1"/>
                </a:solidFill>
                <a:effectLst/>
                <a:latin typeface="ＭＳ Ｐ明朝" panose="02020600040205080304" pitchFamily="18" charset="-128"/>
                <a:ea typeface="ＭＳ Ｐ明朝" panose="02020600040205080304" pitchFamily="18" charset="-128"/>
                <a:cs typeface="+mn-cs"/>
              </a:rPr>
              <a:t>※</a:t>
            </a:r>
            <a:r>
              <a:rPr kumimoji="1" lang="ja-JP" altLang="en-US" sz="1400">
                <a:solidFill>
                  <a:schemeClr val="dk1"/>
                </a:solidFill>
                <a:effectLst/>
                <a:latin typeface="ＭＳ Ｐ明朝" panose="02020600040205080304" pitchFamily="18" charset="-128"/>
                <a:ea typeface="ＭＳ Ｐ明朝" panose="02020600040205080304" pitchFamily="18" charset="-128"/>
                <a:cs typeface="+mn-cs"/>
              </a:rPr>
              <a:t>省エネ支援事業費で計画している支援対象者数を超過すると、セルが赤くなる。</a:t>
            </a:r>
            <a:endParaRPr lang="ja-JP" altLang="ja-JP" sz="1600">
              <a:effectLst/>
              <a:latin typeface="ＭＳ Ｐ明朝" panose="02020600040205080304" pitchFamily="18" charset="-128"/>
              <a:ea typeface="ＭＳ Ｐ明朝" panose="02020600040205080304" pitchFamily="18" charset="-128"/>
            </a:endParaRPr>
          </a:p>
        </xdr:txBody>
      </xdr:sp>
      <xdr:sp macro="" textlink="">
        <xdr:nvSpPr>
          <xdr:cNvPr id="100" name="四角形: 角を丸くする 99">
            <a:extLst>
              <a:ext uri="{FF2B5EF4-FFF2-40B4-BE49-F238E27FC236}">
                <a16:creationId xmlns:a16="http://schemas.microsoft.com/office/drawing/2014/main" id="{00000000-0008-0000-0700-000064000000}"/>
              </a:ext>
            </a:extLst>
          </xdr:cNvPr>
          <xdr:cNvSpPr/>
        </xdr:nvSpPr>
        <xdr:spPr>
          <a:xfrm>
            <a:off x="26162589" y="12350034"/>
            <a:ext cx="1516265" cy="1920695"/>
          </a:xfrm>
          <a:prstGeom prst="roundRect">
            <a:avLst/>
          </a:prstGeom>
          <a:noFill/>
          <a:ln w="508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01" name="直線矢印コネクタ 100">
            <a:extLst>
              <a:ext uri="{FF2B5EF4-FFF2-40B4-BE49-F238E27FC236}">
                <a16:creationId xmlns:a16="http://schemas.microsoft.com/office/drawing/2014/main" id="{00000000-0008-0000-0700-000065000000}"/>
              </a:ext>
            </a:extLst>
          </xdr:cNvPr>
          <xdr:cNvCxnSpPr>
            <a:stCxn id="102" idx="0"/>
            <a:endCxn id="100" idx="2"/>
          </xdr:cNvCxnSpPr>
        </xdr:nvCxnSpPr>
        <xdr:spPr>
          <a:xfrm flipH="1" flipV="1">
            <a:off x="26920722" y="14270729"/>
            <a:ext cx="0" cy="329547"/>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02" name="テキスト ボックス 101">
            <a:extLst>
              <a:ext uri="{FF2B5EF4-FFF2-40B4-BE49-F238E27FC236}">
                <a16:creationId xmlns:a16="http://schemas.microsoft.com/office/drawing/2014/main" id="{00000000-0008-0000-0700-000066000000}"/>
              </a:ext>
            </a:extLst>
          </xdr:cNvPr>
          <xdr:cNvSpPr txBox="1"/>
        </xdr:nvSpPr>
        <xdr:spPr>
          <a:xfrm>
            <a:off x="26187865" y="14600277"/>
            <a:ext cx="1676254" cy="2253635"/>
          </a:xfrm>
          <a:prstGeom prst="rect">
            <a:avLst/>
          </a:prstGeom>
          <a:solidFill>
            <a:srgbClr val="FFCCCC"/>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chemeClr val="dk1"/>
                </a:solidFill>
                <a:effectLst/>
                <a:latin typeface="ＭＳ Ｐ明朝" panose="02020600040205080304" pitchFamily="18" charset="-128"/>
                <a:ea typeface="ＭＳ Ｐ明朝" panose="02020600040205080304" pitchFamily="18" charset="-128"/>
                <a:cs typeface="+mn-cs"/>
              </a:rPr>
              <a:t>1</a:t>
            </a:r>
            <a:r>
              <a:rPr kumimoji="1" lang="ja-JP" altLang="en-US" sz="1400">
                <a:solidFill>
                  <a:schemeClr val="dk1"/>
                </a:solidFill>
                <a:effectLst/>
                <a:latin typeface="ＭＳ Ｐ明朝" panose="02020600040205080304" pitchFamily="18" charset="-128"/>
                <a:ea typeface="ＭＳ Ｐ明朝" panose="02020600040205080304" pitchFamily="18" charset="-128"/>
                <a:cs typeface="+mn-cs"/>
              </a:rPr>
              <a:t>者あたりに訪問する回数を入力</a:t>
            </a:r>
            <a:endParaRPr kumimoji="1" lang="en-US" altLang="ja-JP" sz="1400">
              <a:solidFill>
                <a:schemeClr val="dk1"/>
              </a:solidFill>
              <a:effectLst/>
              <a:latin typeface="ＭＳ Ｐ明朝" panose="02020600040205080304" pitchFamily="18" charset="-128"/>
              <a:ea typeface="ＭＳ Ｐ明朝" panose="02020600040205080304" pitchFamily="18" charset="-128"/>
              <a:cs typeface="+mn-cs"/>
            </a:endParaRPr>
          </a:p>
          <a:p>
            <a:endParaRPr kumimoji="1" lang="en-US" altLang="ja-JP" sz="1400">
              <a:solidFill>
                <a:schemeClr val="dk1"/>
              </a:solidFill>
              <a:effectLst/>
              <a:latin typeface="ＭＳ Ｐ明朝" panose="02020600040205080304" pitchFamily="18" charset="-128"/>
              <a:ea typeface="ＭＳ Ｐ明朝" panose="02020600040205080304" pitchFamily="18" charset="-128"/>
              <a:cs typeface="+mn-cs"/>
            </a:endParaRPr>
          </a:p>
          <a:p>
            <a:r>
              <a:rPr kumimoji="1" lang="ja-JP" altLang="en-US" sz="1400">
                <a:solidFill>
                  <a:schemeClr val="dk1"/>
                </a:solidFill>
                <a:effectLst/>
                <a:latin typeface="ＭＳ Ｐ明朝" panose="02020600040205080304" pitchFamily="18" charset="-128"/>
                <a:ea typeface="ＭＳ Ｐ明朝" panose="02020600040205080304" pitchFamily="18" charset="-128"/>
                <a:cs typeface="+mn-cs"/>
              </a:rPr>
              <a:t>（例）</a:t>
            </a:r>
            <a:endParaRPr kumimoji="1" lang="en-US" altLang="ja-JP" sz="1400">
              <a:solidFill>
                <a:schemeClr val="dk1"/>
              </a:solidFill>
              <a:effectLst/>
              <a:latin typeface="ＭＳ Ｐ明朝" panose="02020600040205080304" pitchFamily="18" charset="-128"/>
              <a:ea typeface="ＭＳ Ｐ明朝" panose="02020600040205080304" pitchFamily="18" charset="-128"/>
              <a:cs typeface="+mn-cs"/>
            </a:endParaRPr>
          </a:p>
          <a:p>
            <a:r>
              <a:rPr kumimoji="1" lang="ja-JP" altLang="en-US" sz="1400">
                <a:solidFill>
                  <a:schemeClr val="dk1"/>
                </a:solidFill>
                <a:effectLst/>
                <a:latin typeface="ＭＳ Ｐ明朝" panose="02020600040205080304" pitchFamily="18" charset="-128"/>
                <a:ea typeface="ＭＳ Ｐ明朝" panose="02020600040205080304" pitchFamily="18" charset="-128"/>
                <a:cs typeface="+mn-cs"/>
              </a:rPr>
              <a:t>事前打ち合わせと報告会に参加する場合、</a:t>
            </a:r>
            <a:r>
              <a:rPr kumimoji="1" lang="en-US" altLang="ja-JP" sz="1400">
                <a:solidFill>
                  <a:schemeClr val="dk1"/>
                </a:solidFill>
                <a:effectLst/>
                <a:latin typeface="ＭＳ Ｐ明朝" panose="02020600040205080304" pitchFamily="18" charset="-128"/>
                <a:ea typeface="ＭＳ Ｐ明朝" panose="02020600040205080304" pitchFamily="18" charset="-128"/>
                <a:cs typeface="+mn-cs"/>
              </a:rPr>
              <a:t>2</a:t>
            </a:r>
            <a:r>
              <a:rPr kumimoji="1" lang="ja-JP" altLang="en-US" sz="1400">
                <a:solidFill>
                  <a:schemeClr val="dk1"/>
                </a:solidFill>
                <a:effectLst/>
                <a:latin typeface="ＭＳ Ｐ明朝" panose="02020600040205080304" pitchFamily="18" charset="-128"/>
                <a:ea typeface="ＭＳ Ｐ明朝" panose="02020600040205080304" pitchFamily="18" charset="-128"/>
                <a:cs typeface="+mn-cs"/>
              </a:rPr>
              <a:t>回となる。</a:t>
            </a:r>
            <a:endParaRPr lang="ja-JP" altLang="ja-JP" sz="1600">
              <a:effectLst/>
              <a:latin typeface="ＭＳ Ｐ明朝" panose="02020600040205080304" pitchFamily="18" charset="-128"/>
              <a:ea typeface="ＭＳ Ｐ明朝" panose="02020600040205080304" pitchFamily="18" charset="-128"/>
            </a:endParaRPr>
          </a:p>
        </xdr:txBody>
      </xdr:sp>
      <xdr:sp macro="" textlink="">
        <xdr:nvSpPr>
          <xdr:cNvPr id="103" name="左中かっこ 102">
            <a:extLst>
              <a:ext uri="{FF2B5EF4-FFF2-40B4-BE49-F238E27FC236}">
                <a16:creationId xmlns:a16="http://schemas.microsoft.com/office/drawing/2014/main" id="{00000000-0008-0000-0700-000067000000}"/>
              </a:ext>
            </a:extLst>
          </xdr:cNvPr>
          <xdr:cNvSpPr/>
        </xdr:nvSpPr>
        <xdr:spPr>
          <a:xfrm rot="16200000">
            <a:off x="20928458" y="12925563"/>
            <a:ext cx="444546" cy="3245079"/>
          </a:xfrm>
          <a:prstGeom prst="leftBrace">
            <a:avLst>
              <a:gd name="adj1" fmla="val 19426"/>
              <a:gd name="adj2" fmla="val 75652"/>
            </a:avLst>
          </a:prstGeom>
          <a:ln>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104" name="テキスト ボックス 103">
            <a:extLst>
              <a:ext uri="{FF2B5EF4-FFF2-40B4-BE49-F238E27FC236}">
                <a16:creationId xmlns:a16="http://schemas.microsoft.com/office/drawing/2014/main" id="{00000000-0008-0000-0700-000068000000}"/>
              </a:ext>
            </a:extLst>
          </xdr:cNvPr>
          <xdr:cNvSpPr txBox="1"/>
        </xdr:nvSpPr>
        <xdr:spPr>
          <a:xfrm rot="5400000">
            <a:off x="21865276" y="14346167"/>
            <a:ext cx="248609" cy="12740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kumimoji="1" lang="ja-JP" altLang="en-US" sz="1400">
                <a:latin typeface="ＭＳ Ｐ明朝" panose="02020600040205080304" pitchFamily="18" charset="-128"/>
                <a:ea typeface="ＭＳ Ｐ明朝" panose="02020600040205080304" pitchFamily="18" charset="-128"/>
              </a:rPr>
              <a:t>自動反映</a:t>
            </a:r>
            <a:endParaRPr kumimoji="1" lang="en-US" altLang="ja-JP" sz="1400">
              <a:latin typeface="ＭＳ Ｐ明朝" panose="02020600040205080304" pitchFamily="18" charset="-128"/>
              <a:ea typeface="ＭＳ Ｐ明朝" panose="02020600040205080304" pitchFamily="18" charset="-128"/>
            </a:endParaRPr>
          </a:p>
        </xdr:txBody>
      </xdr:sp>
      <xdr:sp macro="" textlink="">
        <xdr:nvSpPr>
          <xdr:cNvPr id="105" name="左中かっこ 104">
            <a:extLst>
              <a:ext uri="{FF2B5EF4-FFF2-40B4-BE49-F238E27FC236}">
                <a16:creationId xmlns:a16="http://schemas.microsoft.com/office/drawing/2014/main" id="{00000000-0008-0000-0700-000069000000}"/>
              </a:ext>
            </a:extLst>
          </xdr:cNvPr>
          <xdr:cNvSpPr/>
        </xdr:nvSpPr>
        <xdr:spPr>
          <a:xfrm rot="16200000">
            <a:off x="32447229" y="12930057"/>
            <a:ext cx="453105" cy="3258687"/>
          </a:xfrm>
          <a:prstGeom prst="leftBrace">
            <a:avLst>
              <a:gd name="adj1" fmla="val 19426"/>
              <a:gd name="adj2" fmla="val 50000"/>
            </a:avLst>
          </a:prstGeom>
          <a:ln>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106" name="テキスト ボックス 105">
            <a:extLst>
              <a:ext uri="{FF2B5EF4-FFF2-40B4-BE49-F238E27FC236}">
                <a16:creationId xmlns:a16="http://schemas.microsoft.com/office/drawing/2014/main" id="{00000000-0008-0000-0700-00006A000000}"/>
              </a:ext>
            </a:extLst>
          </xdr:cNvPr>
          <xdr:cNvSpPr txBox="1"/>
        </xdr:nvSpPr>
        <xdr:spPr>
          <a:xfrm rot="5400000">
            <a:off x="32562881" y="14346167"/>
            <a:ext cx="248609" cy="12740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kumimoji="1" lang="ja-JP" altLang="en-US" sz="1400">
                <a:latin typeface="ＭＳ Ｐ明朝" panose="02020600040205080304" pitchFamily="18" charset="-128"/>
                <a:ea typeface="ＭＳ Ｐ明朝" panose="02020600040205080304" pitchFamily="18" charset="-128"/>
              </a:rPr>
              <a:t>自動算出</a:t>
            </a:r>
            <a:endParaRPr kumimoji="1" lang="en-US" altLang="ja-JP" sz="1400">
              <a:latin typeface="ＭＳ Ｐ明朝" panose="02020600040205080304" pitchFamily="18" charset="-128"/>
              <a:ea typeface="ＭＳ Ｐ明朝" panose="02020600040205080304" pitchFamily="18" charset="-128"/>
            </a:endParaRPr>
          </a:p>
        </xdr:txBody>
      </xdr:sp>
      <xdr:sp macro="" textlink="">
        <xdr:nvSpPr>
          <xdr:cNvPr id="107" name="四角形: 角を丸くする 106">
            <a:extLst>
              <a:ext uri="{FF2B5EF4-FFF2-40B4-BE49-F238E27FC236}">
                <a16:creationId xmlns:a16="http://schemas.microsoft.com/office/drawing/2014/main" id="{00000000-0008-0000-0700-00006B000000}"/>
              </a:ext>
            </a:extLst>
          </xdr:cNvPr>
          <xdr:cNvSpPr/>
        </xdr:nvSpPr>
        <xdr:spPr>
          <a:xfrm>
            <a:off x="27782357" y="12390666"/>
            <a:ext cx="1545908" cy="1920695"/>
          </a:xfrm>
          <a:prstGeom prst="roundRect">
            <a:avLst/>
          </a:prstGeom>
          <a:noFill/>
          <a:ln w="508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08" name="直線矢印コネクタ 107">
            <a:extLst>
              <a:ext uri="{FF2B5EF4-FFF2-40B4-BE49-F238E27FC236}">
                <a16:creationId xmlns:a16="http://schemas.microsoft.com/office/drawing/2014/main" id="{00000000-0008-0000-0700-00006C000000}"/>
              </a:ext>
            </a:extLst>
          </xdr:cNvPr>
          <xdr:cNvCxnSpPr>
            <a:stCxn id="109" idx="0"/>
            <a:endCxn id="107" idx="2"/>
          </xdr:cNvCxnSpPr>
        </xdr:nvCxnSpPr>
        <xdr:spPr>
          <a:xfrm flipH="1" flipV="1">
            <a:off x="28555311" y="14311361"/>
            <a:ext cx="0" cy="288916"/>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27902636" y="14600277"/>
            <a:ext cx="1678159" cy="2249825"/>
          </a:xfrm>
          <a:prstGeom prst="rect">
            <a:avLst/>
          </a:prstGeom>
          <a:solidFill>
            <a:srgbClr val="FFCCCC"/>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ＭＳ Ｐ明朝" panose="02020600040205080304" pitchFamily="18" charset="-128"/>
                <a:ea typeface="ＭＳ Ｐ明朝" panose="02020600040205080304" pitchFamily="18" charset="-128"/>
                <a:cs typeface="+mn-cs"/>
              </a:rPr>
              <a:t>訪問</a:t>
            </a:r>
            <a:r>
              <a:rPr kumimoji="1" lang="en-US" altLang="ja-JP" sz="1400">
                <a:solidFill>
                  <a:schemeClr val="dk1"/>
                </a:solidFill>
                <a:effectLst/>
                <a:latin typeface="ＭＳ Ｐ明朝" panose="02020600040205080304" pitchFamily="18" charset="-128"/>
                <a:ea typeface="ＭＳ Ｐ明朝" panose="02020600040205080304" pitchFamily="18" charset="-128"/>
                <a:cs typeface="+mn-cs"/>
              </a:rPr>
              <a:t>1</a:t>
            </a:r>
            <a:r>
              <a:rPr kumimoji="1" lang="ja-JP" altLang="en-US" sz="1400">
                <a:solidFill>
                  <a:schemeClr val="dk1"/>
                </a:solidFill>
                <a:effectLst/>
                <a:latin typeface="ＭＳ Ｐ明朝" panose="02020600040205080304" pitchFamily="18" charset="-128"/>
                <a:ea typeface="ＭＳ Ｐ明朝" panose="02020600040205080304" pitchFamily="18" charset="-128"/>
                <a:cs typeface="+mn-cs"/>
              </a:rPr>
              <a:t>回あたりの</a:t>
            </a:r>
            <a:endParaRPr kumimoji="1" lang="en-US" altLang="ja-JP" sz="1400">
              <a:solidFill>
                <a:schemeClr val="dk1"/>
              </a:solidFill>
              <a:effectLst/>
              <a:latin typeface="ＭＳ Ｐ明朝" panose="02020600040205080304" pitchFamily="18" charset="-128"/>
              <a:ea typeface="ＭＳ Ｐ明朝" panose="02020600040205080304" pitchFamily="18" charset="-128"/>
              <a:cs typeface="+mn-cs"/>
            </a:endParaRPr>
          </a:p>
          <a:p>
            <a:r>
              <a:rPr kumimoji="1" lang="ja-JP" altLang="en-US" sz="1400">
                <a:solidFill>
                  <a:schemeClr val="dk1"/>
                </a:solidFill>
                <a:effectLst/>
                <a:latin typeface="ＭＳ Ｐ明朝" panose="02020600040205080304" pitchFamily="18" charset="-128"/>
                <a:ea typeface="ＭＳ Ｐ明朝" panose="02020600040205080304" pitchFamily="18" charset="-128"/>
                <a:cs typeface="+mn-cs"/>
              </a:rPr>
              <a:t>従事時間を入力</a:t>
            </a:r>
            <a:endParaRPr kumimoji="1" lang="en-US" altLang="ja-JP" sz="1400">
              <a:solidFill>
                <a:schemeClr val="dk1"/>
              </a:solidFill>
              <a:effectLst/>
              <a:latin typeface="ＭＳ Ｐ明朝" panose="02020600040205080304" pitchFamily="18" charset="-128"/>
              <a:ea typeface="ＭＳ Ｐ明朝" panose="02020600040205080304" pitchFamily="18" charset="-128"/>
              <a:cs typeface="+mn-cs"/>
            </a:endParaRPr>
          </a:p>
          <a:p>
            <a:endParaRPr kumimoji="1" lang="en-US" altLang="ja-JP" sz="1400">
              <a:solidFill>
                <a:schemeClr val="dk1"/>
              </a:solidFill>
              <a:effectLst/>
              <a:latin typeface="ＭＳ Ｐ明朝" panose="02020600040205080304" pitchFamily="18" charset="-128"/>
              <a:ea typeface="ＭＳ Ｐ明朝" panose="02020600040205080304" pitchFamily="18" charset="-128"/>
              <a:cs typeface="+mn-cs"/>
            </a:endParaRPr>
          </a:p>
          <a:p>
            <a:r>
              <a:rPr kumimoji="1" lang="ja-JP" altLang="en-US" sz="1400">
                <a:solidFill>
                  <a:schemeClr val="dk1"/>
                </a:solidFill>
                <a:effectLst/>
                <a:latin typeface="ＭＳ Ｐ明朝" panose="02020600040205080304" pitchFamily="18" charset="-128"/>
                <a:ea typeface="ＭＳ Ｐ明朝" panose="02020600040205080304" pitchFamily="18" charset="-128"/>
                <a:cs typeface="+mn-cs"/>
              </a:rPr>
              <a:t>（例）</a:t>
            </a:r>
            <a:endParaRPr kumimoji="1" lang="en-US" altLang="ja-JP" sz="1400">
              <a:solidFill>
                <a:schemeClr val="dk1"/>
              </a:solidFill>
              <a:effectLst/>
              <a:latin typeface="ＭＳ Ｐ明朝" panose="02020600040205080304" pitchFamily="18" charset="-128"/>
              <a:ea typeface="ＭＳ Ｐ明朝" panose="02020600040205080304" pitchFamily="18" charset="-128"/>
              <a:cs typeface="+mn-cs"/>
            </a:endParaRPr>
          </a:p>
          <a:p>
            <a:r>
              <a:rPr kumimoji="1" lang="ja-JP" altLang="en-US" sz="1400">
                <a:solidFill>
                  <a:schemeClr val="dk1"/>
                </a:solidFill>
                <a:effectLst/>
                <a:latin typeface="ＭＳ Ｐ明朝" panose="02020600040205080304" pitchFamily="18" charset="-128"/>
                <a:ea typeface="ＭＳ Ｐ明朝" panose="02020600040205080304" pitchFamily="18" charset="-128"/>
                <a:cs typeface="+mn-cs"/>
              </a:rPr>
              <a:t>事前打ち合わせ、報告会ともに</a:t>
            </a:r>
            <a:r>
              <a:rPr kumimoji="1" lang="en-US" altLang="ja-JP" sz="1400">
                <a:solidFill>
                  <a:schemeClr val="dk1"/>
                </a:solidFill>
                <a:effectLst/>
                <a:latin typeface="ＭＳ Ｐ明朝" panose="02020600040205080304" pitchFamily="18" charset="-128"/>
                <a:ea typeface="ＭＳ Ｐ明朝" panose="02020600040205080304" pitchFamily="18" charset="-128"/>
                <a:cs typeface="+mn-cs"/>
              </a:rPr>
              <a:t>1</a:t>
            </a:r>
            <a:r>
              <a:rPr kumimoji="1" lang="ja-JP" altLang="en-US" sz="1400">
                <a:solidFill>
                  <a:schemeClr val="dk1"/>
                </a:solidFill>
                <a:effectLst/>
                <a:latin typeface="ＭＳ Ｐ明朝" panose="02020600040205080304" pitchFamily="18" charset="-128"/>
                <a:ea typeface="ＭＳ Ｐ明朝" panose="02020600040205080304" pitchFamily="18" charset="-128"/>
                <a:cs typeface="+mn-cs"/>
              </a:rPr>
              <a:t>時間を想定する場合、</a:t>
            </a:r>
            <a:endParaRPr kumimoji="1" lang="en-US" altLang="ja-JP" sz="1400">
              <a:solidFill>
                <a:schemeClr val="dk1"/>
              </a:solidFill>
              <a:effectLst/>
              <a:latin typeface="ＭＳ Ｐ明朝" panose="02020600040205080304" pitchFamily="18" charset="-128"/>
              <a:ea typeface="ＭＳ Ｐ明朝" panose="02020600040205080304" pitchFamily="18" charset="-128"/>
              <a:cs typeface="+mn-cs"/>
            </a:endParaRPr>
          </a:p>
          <a:p>
            <a:r>
              <a:rPr kumimoji="1" lang="en-US" altLang="ja-JP" sz="1400">
                <a:solidFill>
                  <a:schemeClr val="dk1"/>
                </a:solidFill>
                <a:effectLst/>
                <a:latin typeface="ＭＳ Ｐ明朝" panose="02020600040205080304" pitchFamily="18" charset="-128"/>
                <a:ea typeface="ＭＳ Ｐ明朝" panose="02020600040205080304" pitchFamily="18" charset="-128"/>
                <a:cs typeface="+mn-cs"/>
              </a:rPr>
              <a:t>1</a:t>
            </a:r>
            <a:r>
              <a:rPr kumimoji="1" lang="ja-JP" altLang="en-US" sz="1400">
                <a:solidFill>
                  <a:schemeClr val="dk1"/>
                </a:solidFill>
                <a:effectLst/>
                <a:latin typeface="ＭＳ Ｐ明朝" panose="02020600040205080304" pitchFamily="18" charset="-128"/>
                <a:ea typeface="ＭＳ Ｐ明朝" panose="02020600040205080304" pitchFamily="18" charset="-128"/>
                <a:cs typeface="+mn-cs"/>
              </a:rPr>
              <a:t>時間となる。</a:t>
            </a:r>
            <a:endParaRPr lang="ja-JP" altLang="ja-JP" sz="1600">
              <a:effectLst/>
              <a:latin typeface="ＭＳ Ｐ明朝" panose="02020600040205080304" pitchFamily="18" charset="-128"/>
              <a:ea typeface="ＭＳ Ｐ明朝" panose="02020600040205080304" pitchFamily="18" charset="-128"/>
            </a:endParaRPr>
          </a:p>
        </xdr:txBody>
      </xdr:sp>
      <xdr:sp macro="" textlink="">
        <xdr:nvSpPr>
          <xdr:cNvPr id="110" name="四角形: 角を丸くする 109">
            <a:extLst>
              <a:ext uri="{FF2B5EF4-FFF2-40B4-BE49-F238E27FC236}">
                <a16:creationId xmlns:a16="http://schemas.microsoft.com/office/drawing/2014/main" id="{00000000-0008-0000-0700-00006E000000}"/>
              </a:ext>
            </a:extLst>
          </xdr:cNvPr>
          <xdr:cNvSpPr/>
        </xdr:nvSpPr>
        <xdr:spPr>
          <a:xfrm>
            <a:off x="29459943" y="12390666"/>
            <a:ext cx="1547760" cy="1910906"/>
          </a:xfrm>
          <a:prstGeom prst="roundRect">
            <a:avLst/>
          </a:prstGeom>
          <a:noFill/>
          <a:ln w="508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11" name="直線矢印コネクタ 110">
            <a:extLst>
              <a:ext uri="{FF2B5EF4-FFF2-40B4-BE49-F238E27FC236}">
                <a16:creationId xmlns:a16="http://schemas.microsoft.com/office/drawing/2014/main" id="{00000000-0008-0000-0700-00006F000000}"/>
              </a:ext>
            </a:extLst>
          </xdr:cNvPr>
          <xdr:cNvCxnSpPr>
            <a:stCxn id="112" idx="0"/>
            <a:endCxn id="110" idx="2"/>
          </xdr:cNvCxnSpPr>
        </xdr:nvCxnSpPr>
        <xdr:spPr>
          <a:xfrm flipH="1" flipV="1">
            <a:off x="30233823" y="14301572"/>
            <a:ext cx="0" cy="304421"/>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2" name="テキスト ボックス 111">
            <a:extLst>
              <a:ext uri="{FF2B5EF4-FFF2-40B4-BE49-F238E27FC236}">
                <a16:creationId xmlns:a16="http://schemas.microsoft.com/office/drawing/2014/main" id="{00000000-0008-0000-0700-000070000000}"/>
              </a:ext>
            </a:extLst>
          </xdr:cNvPr>
          <xdr:cNvSpPr txBox="1"/>
        </xdr:nvSpPr>
        <xdr:spPr>
          <a:xfrm>
            <a:off x="29620951" y="14605993"/>
            <a:ext cx="1687684" cy="797292"/>
          </a:xfrm>
          <a:prstGeom prst="rect">
            <a:avLst/>
          </a:prstGeom>
          <a:solidFill>
            <a:srgbClr val="FFCCCC"/>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ＭＳ Ｐ明朝" panose="02020600040205080304" pitchFamily="18" charset="-128"/>
                <a:ea typeface="ＭＳ Ｐ明朝" panose="02020600040205080304" pitchFamily="18" charset="-128"/>
                <a:cs typeface="+mn-cs"/>
              </a:rPr>
              <a:t>訪問</a:t>
            </a:r>
            <a:r>
              <a:rPr kumimoji="1" lang="en-US" altLang="ja-JP" sz="1400">
                <a:solidFill>
                  <a:schemeClr val="dk1"/>
                </a:solidFill>
                <a:effectLst/>
                <a:latin typeface="ＭＳ Ｐ明朝" panose="02020600040205080304" pitchFamily="18" charset="-128"/>
                <a:ea typeface="ＭＳ Ｐ明朝" panose="02020600040205080304" pitchFamily="18" charset="-128"/>
                <a:cs typeface="+mn-cs"/>
              </a:rPr>
              <a:t>1</a:t>
            </a:r>
            <a:r>
              <a:rPr kumimoji="1" lang="ja-JP" altLang="en-US" sz="1400">
                <a:solidFill>
                  <a:schemeClr val="dk1"/>
                </a:solidFill>
                <a:effectLst/>
                <a:latin typeface="ＭＳ Ｐ明朝" panose="02020600040205080304" pitchFamily="18" charset="-128"/>
                <a:ea typeface="ＭＳ Ｐ明朝" panose="02020600040205080304" pitchFamily="18" charset="-128"/>
                <a:cs typeface="+mn-cs"/>
              </a:rPr>
              <a:t>回あたりの</a:t>
            </a:r>
            <a:endParaRPr kumimoji="1" lang="en-US" altLang="ja-JP" sz="1400">
              <a:solidFill>
                <a:schemeClr val="dk1"/>
              </a:solidFill>
              <a:effectLst/>
              <a:latin typeface="ＭＳ Ｐ明朝" panose="02020600040205080304" pitchFamily="18" charset="-128"/>
              <a:ea typeface="ＭＳ Ｐ明朝" panose="02020600040205080304" pitchFamily="18" charset="-128"/>
              <a:cs typeface="+mn-cs"/>
            </a:endParaRPr>
          </a:p>
          <a:p>
            <a:r>
              <a:rPr kumimoji="1" lang="ja-JP" altLang="en-US" sz="1400">
                <a:solidFill>
                  <a:schemeClr val="dk1"/>
                </a:solidFill>
                <a:effectLst/>
                <a:latin typeface="ＭＳ Ｐ明朝" panose="02020600040205080304" pitchFamily="18" charset="-128"/>
                <a:ea typeface="ＭＳ Ｐ明朝" panose="02020600040205080304" pitchFamily="18" charset="-128"/>
                <a:cs typeface="+mn-cs"/>
              </a:rPr>
              <a:t>往復旅費を入力</a:t>
            </a:r>
            <a:endParaRPr kumimoji="1" lang="en-US" altLang="ja-JP" sz="1400">
              <a:solidFill>
                <a:schemeClr val="dk1"/>
              </a:solidFill>
              <a:effectLst/>
              <a:latin typeface="ＭＳ Ｐ明朝" panose="02020600040205080304" pitchFamily="18" charset="-128"/>
              <a:ea typeface="ＭＳ Ｐ明朝" panose="02020600040205080304" pitchFamily="18" charset="-128"/>
              <a:cs typeface="+mn-cs"/>
            </a:endParaRPr>
          </a:p>
        </xdr:txBody>
      </xdr:sp>
      <xdr:sp macro="" textlink="">
        <xdr:nvSpPr>
          <xdr:cNvPr id="96" name="四角形: 角を丸くする 95">
            <a:extLst>
              <a:ext uri="{FF2B5EF4-FFF2-40B4-BE49-F238E27FC236}">
                <a16:creationId xmlns:a16="http://schemas.microsoft.com/office/drawing/2014/main" id="{00000000-0008-0000-0700-000060000000}"/>
              </a:ext>
            </a:extLst>
          </xdr:cNvPr>
          <xdr:cNvSpPr/>
        </xdr:nvSpPr>
        <xdr:spPr>
          <a:xfrm>
            <a:off x="22865648" y="12390666"/>
            <a:ext cx="1519970" cy="1908947"/>
          </a:xfrm>
          <a:prstGeom prst="roundRect">
            <a:avLst/>
          </a:prstGeom>
          <a:noFill/>
          <a:ln w="508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15" name="直線矢印コネクタ 114">
            <a:extLst>
              <a:ext uri="{FF2B5EF4-FFF2-40B4-BE49-F238E27FC236}">
                <a16:creationId xmlns:a16="http://schemas.microsoft.com/office/drawing/2014/main" id="{00000000-0008-0000-0700-000073000000}"/>
              </a:ext>
            </a:extLst>
          </xdr:cNvPr>
          <xdr:cNvCxnSpPr>
            <a:stCxn id="116" idx="0"/>
            <a:endCxn id="96" idx="2"/>
          </xdr:cNvCxnSpPr>
        </xdr:nvCxnSpPr>
        <xdr:spPr>
          <a:xfrm flipV="1">
            <a:off x="23600235" y="14299613"/>
            <a:ext cx="0" cy="30066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6" name="テキスト ボックス 115">
            <a:extLst>
              <a:ext uri="{FF2B5EF4-FFF2-40B4-BE49-F238E27FC236}">
                <a16:creationId xmlns:a16="http://schemas.microsoft.com/office/drawing/2014/main" id="{00000000-0008-0000-0700-000074000000}"/>
              </a:ext>
            </a:extLst>
          </xdr:cNvPr>
          <xdr:cNvSpPr txBox="1"/>
        </xdr:nvSpPr>
        <xdr:spPr>
          <a:xfrm>
            <a:off x="22762108" y="14600277"/>
            <a:ext cx="1676254" cy="2253635"/>
          </a:xfrm>
          <a:prstGeom prst="rect">
            <a:avLst/>
          </a:prstGeom>
          <a:solidFill>
            <a:srgbClr val="FFCCCC"/>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ＭＳ Ｐ明朝" panose="02020600040205080304" pitchFamily="18" charset="-128"/>
                <a:ea typeface="ＭＳ Ｐ明朝" panose="02020600040205080304" pitchFamily="18" charset="-128"/>
                <a:cs typeface="+mn-cs"/>
              </a:rPr>
              <a:t>支援対象地域をプルダウンから選択</a:t>
            </a:r>
            <a:endParaRPr kumimoji="1" lang="en-US" altLang="ja-JP" sz="1400">
              <a:solidFill>
                <a:schemeClr val="dk1"/>
              </a:solidFill>
              <a:effectLst/>
              <a:latin typeface="ＭＳ Ｐ明朝" panose="02020600040205080304" pitchFamily="18" charset="-128"/>
              <a:ea typeface="ＭＳ Ｐ明朝" panose="02020600040205080304" pitchFamily="18" charset="-128"/>
              <a:cs typeface="+mn-cs"/>
            </a:endParaRPr>
          </a:p>
          <a:p>
            <a:endParaRPr kumimoji="1" lang="en-US" altLang="ja-JP" sz="1400">
              <a:solidFill>
                <a:schemeClr val="dk1"/>
              </a:solidFill>
              <a:effectLst/>
              <a:latin typeface="ＭＳ Ｐ明朝" panose="02020600040205080304" pitchFamily="18" charset="-128"/>
              <a:ea typeface="ＭＳ Ｐ明朝" panose="02020600040205080304" pitchFamily="18" charset="-128"/>
              <a:cs typeface="+mn-cs"/>
            </a:endParaRPr>
          </a:p>
          <a:p>
            <a:r>
              <a:rPr kumimoji="1" lang="en-US" altLang="ja-JP" sz="1400">
                <a:solidFill>
                  <a:schemeClr val="dk1"/>
                </a:solidFill>
                <a:effectLst/>
                <a:latin typeface="ＭＳ Ｐ明朝" panose="02020600040205080304" pitchFamily="18" charset="-128"/>
                <a:ea typeface="ＭＳ Ｐ明朝" panose="02020600040205080304" pitchFamily="18" charset="-128"/>
                <a:cs typeface="+mn-cs"/>
              </a:rPr>
              <a:t>※</a:t>
            </a:r>
            <a:r>
              <a:rPr kumimoji="1" lang="ja-JP" altLang="en-US" sz="1400">
                <a:solidFill>
                  <a:schemeClr val="dk1"/>
                </a:solidFill>
                <a:effectLst/>
                <a:latin typeface="ＭＳ Ｐ明朝" panose="02020600040205080304" pitchFamily="18" charset="-128"/>
                <a:ea typeface="ＭＳ Ｐ明朝" panose="02020600040205080304" pitchFamily="18" charset="-128"/>
                <a:cs typeface="+mn-cs"/>
              </a:rPr>
              <a:t>別添１「１．申請者の概要：支援対象地域」に記入している地域とすること。</a:t>
            </a:r>
          </a:p>
        </xdr:txBody>
      </xdr:sp>
    </xdr:grpSp>
    <xdr:clientData/>
  </xdr:twoCellAnchor>
  <xdr:twoCellAnchor>
    <xdr:from>
      <xdr:col>12</xdr:col>
      <xdr:colOff>26777</xdr:colOff>
      <xdr:row>157</xdr:row>
      <xdr:rowOff>88726</xdr:rowOff>
    </xdr:from>
    <xdr:to>
      <xdr:col>12</xdr:col>
      <xdr:colOff>1654083</xdr:colOff>
      <xdr:row>162</xdr:row>
      <xdr:rowOff>11703</xdr:rowOff>
    </xdr:to>
    <xdr:sp macro="" textlink="">
      <xdr:nvSpPr>
        <xdr:cNvPr id="118" name="四角形: 角を丸くする 117">
          <a:extLst>
            <a:ext uri="{FF2B5EF4-FFF2-40B4-BE49-F238E27FC236}">
              <a16:creationId xmlns:a16="http://schemas.microsoft.com/office/drawing/2014/main" id="{00000000-0008-0000-0700-000076000000}"/>
            </a:ext>
          </a:extLst>
        </xdr:cNvPr>
        <xdr:cNvSpPr/>
      </xdr:nvSpPr>
      <xdr:spPr>
        <a:xfrm>
          <a:off x="17865741" y="99556940"/>
          <a:ext cx="1627306" cy="2168156"/>
        </a:xfrm>
        <a:prstGeom prst="roundRect">
          <a:avLst/>
        </a:prstGeom>
        <a:noFill/>
        <a:ln w="508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841383</xdr:colOff>
      <xdr:row>162</xdr:row>
      <xdr:rowOff>15513</xdr:rowOff>
    </xdr:from>
    <xdr:to>
      <xdr:col>12</xdr:col>
      <xdr:colOff>847589</xdr:colOff>
      <xdr:row>163</xdr:row>
      <xdr:rowOff>17777</xdr:rowOff>
    </xdr:to>
    <xdr:cxnSp macro="">
      <xdr:nvCxnSpPr>
        <xdr:cNvPr id="119" name="直線矢印コネクタ 118">
          <a:extLst>
            <a:ext uri="{FF2B5EF4-FFF2-40B4-BE49-F238E27FC236}">
              <a16:creationId xmlns:a16="http://schemas.microsoft.com/office/drawing/2014/main" id="{00000000-0008-0000-0700-000077000000}"/>
            </a:ext>
          </a:extLst>
        </xdr:cNvPr>
        <xdr:cNvCxnSpPr>
          <a:stCxn id="120" idx="0"/>
          <a:endCxn id="118" idx="2"/>
        </xdr:cNvCxnSpPr>
      </xdr:nvCxnSpPr>
      <xdr:spPr>
        <a:xfrm flipH="1" flipV="1">
          <a:off x="18581696" y="100385201"/>
          <a:ext cx="6206" cy="430889"/>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21227</xdr:colOff>
      <xdr:row>163</xdr:row>
      <xdr:rowOff>17777</xdr:rowOff>
    </xdr:from>
    <xdr:to>
      <xdr:col>12</xdr:col>
      <xdr:colOff>1673950</xdr:colOff>
      <xdr:row>168</xdr:row>
      <xdr:rowOff>173434</xdr:rowOff>
    </xdr:to>
    <xdr:sp macro="" textlink="">
      <xdr:nvSpPr>
        <xdr:cNvPr id="120" name="テキスト ボックス 119">
          <a:extLst>
            <a:ext uri="{FF2B5EF4-FFF2-40B4-BE49-F238E27FC236}">
              <a16:creationId xmlns:a16="http://schemas.microsoft.com/office/drawing/2014/main" id="{00000000-0008-0000-0700-000078000000}"/>
            </a:ext>
          </a:extLst>
        </xdr:cNvPr>
        <xdr:cNvSpPr txBox="1"/>
      </xdr:nvSpPr>
      <xdr:spPr>
        <a:xfrm>
          <a:off x="17761540" y="100816090"/>
          <a:ext cx="1652723" cy="2298782"/>
        </a:xfrm>
        <a:prstGeom prst="rect">
          <a:avLst/>
        </a:prstGeom>
        <a:solidFill>
          <a:srgbClr val="FFCCCC"/>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Ｐ明朝" panose="02020600040205080304" pitchFamily="18" charset="-128"/>
              <a:ea typeface="ＭＳ Ｐ明朝" panose="02020600040205080304" pitchFamily="18" charset="-128"/>
            </a:rPr>
            <a:t>職員名をプルダウンから選択</a:t>
          </a:r>
          <a:endParaRPr kumimoji="1" lang="en-US" altLang="ja-JP" sz="1400">
            <a:latin typeface="ＭＳ Ｐ明朝" panose="02020600040205080304" pitchFamily="18" charset="-128"/>
            <a:ea typeface="ＭＳ Ｐ明朝" panose="02020600040205080304" pitchFamily="18" charset="-128"/>
          </a:endParaRPr>
        </a:p>
        <a:p>
          <a:endParaRPr kumimoji="1" lang="en-US" altLang="ja-JP" sz="1400">
            <a:latin typeface="ＭＳ Ｐ明朝" panose="02020600040205080304" pitchFamily="18" charset="-128"/>
            <a:ea typeface="ＭＳ Ｐ明朝" panose="02020600040205080304" pitchFamily="18" charset="-128"/>
          </a:endParaRPr>
        </a:p>
        <a:p>
          <a:r>
            <a:rPr kumimoji="1" lang="en-US" altLang="ja-JP" sz="1400">
              <a:solidFill>
                <a:schemeClr val="dk1"/>
              </a:solidFill>
              <a:effectLst/>
              <a:latin typeface="ＭＳ Ｐ明朝" panose="02020600040205080304" pitchFamily="18" charset="-128"/>
              <a:ea typeface="ＭＳ Ｐ明朝" panose="02020600040205080304" pitchFamily="18" charset="-128"/>
              <a:cs typeface="+mn-cs"/>
            </a:rPr>
            <a:t>※</a:t>
          </a:r>
          <a:r>
            <a:rPr kumimoji="1" lang="ja-JP" altLang="ja-JP" sz="1400">
              <a:solidFill>
                <a:schemeClr val="dk1"/>
              </a:solidFill>
              <a:effectLst/>
              <a:latin typeface="ＭＳ Ｐ明朝" panose="02020600040205080304" pitchFamily="18" charset="-128"/>
              <a:ea typeface="ＭＳ Ｐ明朝" panose="02020600040205080304" pitchFamily="18" charset="-128"/>
              <a:cs typeface="+mn-cs"/>
            </a:rPr>
            <a:t>別添１「</a:t>
          </a:r>
          <a:r>
            <a:rPr kumimoji="1" lang="ja-JP" altLang="en-US" sz="1400">
              <a:solidFill>
                <a:schemeClr val="dk1"/>
              </a:solidFill>
              <a:effectLst/>
              <a:latin typeface="ＭＳ Ｐ明朝" panose="02020600040205080304" pitchFamily="18" charset="-128"/>
              <a:ea typeface="ＭＳ Ｐ明朝" panose="02020600040205080304" pitchFamily="18" charset="-128"/>
              <a:cs typeface="+mn-cs"/>
            </a:rPr>
            <a:t>２</a:t>
          </a:r>
          <a:r>
            <a:rPr kumimoji="1" lang="ja-JP" altLang="ja-JP" sz="1400">
              <a:solidFill>
                <a:schemeClr val="dk1"/>
              </a:solidFill>
              <a:effectLst/>
              <a:latin typeface="ＭＳ Ｐ明朝" panose="02020600040205080304" pitchFamily="18" charset="-128"/>
              <a:ea typeface="ＭＳ Ｐ明朝" panose="02020600040205080304" pitchFamily="18" charset="-128"/>
              <a:cs typeface="+mn-cs"/>
            </a:rPr>
            <a:t>．支援活動体制（１）</a:t>
          </a:r>
          <a:r>
            <a:rPr kumimoji="1" lang="ja-JP" altLang="en-US" sz="1400">
              <a:solidFill>
                <a:schemeClr val="dk1"/>
              </a:solidFill>
              <a:effectLst/>
              <a:latin typeface="ＭＳ Ｐ明朝" panose="02020600040205080304" pitchFamily="18" charset="-128"/>
              <a:ea typeface="ＭＳ Ｐ明朝" panose="02020600040205080304" pitchFamily="18" charset="-128"/>
              <a:cs typeface="+mn-cs"/>
            </a:rPr>
            <a:t>①補助事業に従事する担当者名</a:t>
          </a:r>
          <a:r>
            <a:rPr kumimoji="1" lang="ja-JP" altLang="ja-JP" sz="1400">
              <a:solidFill>
                <a:schemeClr val="dk1"/>
              </a:solidFill>
              <a:effectLst/>
              <a:latin typeface="ＭＳ Ｐ明朝" panose="02020600040205080304" pitchFamily="18" charset="-128"/>
              <a:ea typeface="ＭＳ Ｐ明朝" panose="02020600040205080304" pitchFamily="18" charset="-128"/>
              <a:cs typeface="+mn-cs"/>
            </a:rPr>
            <a:t>」に記入している職員とすること。</a:t>
          </a:r>
          <a:endParaRPr lang="ja-JP" altLang="ja-JP" sz="1400">
            <a:effectLst/>
            <a:latin typeface="ＭＳ Ｐ明朝" panose="02020600040205080304" pitchFamily="18" charset="-128"/>
            <a:ea typeface="ＭＳ Ｐ明朝" panose="02020600040205080304" pitchFamily="18" charset="-128"/>
          </a:endParaRPr>
        </a:p>
      </xdr:txBody>
    </xdr:sp>
    <xdr:clientData/>
  </xdr:twoCellAnchor>
  <xdr:twoCellAnchor>
    <xdr:from>
      <xdr:col>12</xdr:col>
      <xdr:colOff>1735288</xdr:colOff>
      <xdr:row>162</xdr:row>
      <xdr:rowOff>45984</xdr:rowOff>
    </xdr:from>
    <xdr:to>
      <xdr:col>12</xdr:col>
      <xdr:colOff>5068558</xdr:colOff>
      <xdr:row>163</xdr:row>
      <xdr:rowOff>83564</xdr:rowOff>
    </xdr:to>
    <xdr:sp macro="" textlink="">
      <xdr:nvSpPr>
        <xdr:cNvPr id="123" name="左中かっこ 122">
          <a:extLst>
            <a:ext uri="{FF2B5EF4-FFF2-40B4-BE49-F238E27FC236}">
              <a16:creationId xmlns:a16="http://schemas.microsoft.com/office/drawing/2014/main" id="{00000000-0008-0000-0700-00007B000000}"/>
            </a:ext>
          </a:extLst>
        </xdr:cNvPr>
        <xdr:cNvSpPr/>
      </xdr:nvSpPr>
      <xdr:spPr>
        <a:xfrm rot="16200000">
          <a:off x="21004383" y="100329246"/>
          <a:ext cx="473008" cy="3333270"/>
        </a:xfrm>
        <a:prstGeom prst="leftBrace">
          <a:avLst>
            <a:gd name="adj1" fmla="val 19426"/>
            <a:gd name="adj2" fmla="val 50000"/>
          </a:avLst>
        </a:prstGeom>
        <a:ln>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2761417</xdr:colOff>
      <xdr:row>163</xdr:row>
      <xdr:rowOff>168864</xdr:rowOff>
    </xdr:from>
    <xdr:to>
      <xdr:col>12</xdr:col>
      <xdr:colOff>4018368</xdr:colOff>
      <xdr:row>163</xdr:row>
      <xdr:rowOff>418320</xdr:rowOff>
    </xdr:to>
    <xdr:sp macro="" textlink="">
      <xdr:nvSpPr>
        <xdr:cNvPr id="124" name="テキスト ボックス 123">
          <a:extLst>
            <a:ext uri="{FF2B5EF4-FFF2-40B4-BE49-F238E27FC236}">
              <a16:creationId xmlns:a16="http://schemas.microsoft.com/office/drawing/2014/main" id="{00000000-0008-0000-0700-00007C000000}"/>
            </a:ext>
          </a:extLst>
        </xdr:cNvPr>
        <xdr:cNvSpPr txBox="1"/>
      </xdr:nvSpPr>
      <xdr:spPr>
        <a:xfrm rot="5400000">
          <a:off x="21104129" y="101813937"/>
          <a:ext cx="249456" cy="12569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kumimoji="1" lang="ja-JP" altLang="en-US" sz="1400">
              <a:latin typeface="ＭＳ Ｐ明朝" panose="02020600040205080304" pitchFamily="18" charset="-128"/>
              <a:ea typeface="ＭＳ Ｐ明朝" panose="02020600040205080304" pitchFamily="18" charset="-128"/>
            </a:rPr>
            <a:t>自動反映</a:t>
          </a:r>
          <a:endParaRPr kumimoji="1" lang="en-US" altLang="ja-JP" sz="1400">
            <a:latin typeface="ＭＳ Ｐ明朝" panose="02020600040205080304" pitchFamily="18" charset="-128"/>
            <a:ea typeface="ＭＳ Ｐ明朝" panose="02020600040205080304" pitchFamily="18" charset="-128"/>
          </a:endParaRPr>
        </a:p>
      </xdr:txBody>
    </xdr:sp>
    <xdr:clientData/>
  </xdr:twoCellAnchor>
  <xdr:twoCellAnchor>
    <xdr:from>
      <xdr:col>17</xdr:col>
      <xdr:colOff>617766</xdr:colOff>
      <xdr:row>162</xdr:row>
      <xdr:rowOff>54163</xdr:rowOff>
    </xdr:from>
    <xdr:to>
      <xdr:col>18</xdr:col>
      <xdr:colOff>1127216</xdr:colOff>
      <xdr:row>163</xdr:row>
      <xdr:rowOff>56606</xdr:rowOff>
    </xdr:to>
    <xdr:sp macro="" textlink="">
      <xdr:nvSpPr>
        <xdr:cNvPr id="125" name="左中かっこ 124">
          <a:extLst>
            <a:ext uri="{FF2B5EF4-FFF2-40B4-BE49-F238E27FC236}">
              <a16:creationId xmlns:a16="http://schemas.microsoft.com/office/drawing/2014/main" id="{00000000-0008-0000-0700-00007D000000}"/>
            </a:ext>
          </a:extLst>
        </xdr:cNvPr>
        <xdr:cNvSpPr/>
      </xdr:nvSpPr>
      <xdr:spPr>
        <a:xfrm rot="16200000">
          <a:off x="33671288" y="101153463"/>
          <a:ext cx="437871" cy="1666057"/>
        </a:xfrm>
        <a:prstGeom prst="leftBrace">
          <a:avLst>
            <a:gd name="adj1" fmla="val 19426"/>
            <a:gd name="adj2" fmla="val 50000"/>
          </a:avLst>
        </a:prstGeom>
        <a:ln>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837364</xdr:colOff>
      <xdr:row>163</xdr:row>
      <xdr:rowOff>106819</xdr:rowOff>
    </xdr:from>
    <xdr:to>
      <xdr:col>18</xdr:col>
      <xdr:colOff>935803</xdr:colOff>
      <xdr:row>163</xdr:row>
      <xdr:rowOff>382945</xdr:rowOff>
    </xdr:to>
    <xdr:sp macro="" textlink="">
      <xdr:nvSpPr>
        <xdr:cNvPr id="126" name="テキスト ボックス 125">
          <a:extLst>
            <a:ext uri="{FF2B5EF4-FFF2-40B4-BE49-F238E27FC236}">
              <a16:creationId xmlns:a16="http://schemas.microsoft.com/office/drawing/2014/main" id="{00000000-0008-0000-0700-00007E000000}"/>
            </a:ext>
          </a:extLst>
        </xdr:cNvPr>
        <xdr:cNvSpPr txBox="1"/>
      </xdr:nvSpPr>
      <xdr:spPr>
        <a:xfrm rot="5400000">
          <a:off x="33766253" y="101766180"/>
          <a:ext cx="276126" cy="12550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kumimoji="1" lang="ja-JP" altLang="en-US" sz="1400">
              <a:latin typeface="ＭＳ Ｐ明朝" panose="02020600040205080304" pitchFamily="18" charset="-128"/>
              <a:ea typeface="ＭＳ Ｐ明朝" panose="02020600040205080304" pitchFamily="18" charset="-128"/>
            </a:rPr>
            <a:t>自動算出</a:t>
          </a:r>
          <a:endParaRPr kumimoji="1" lang="en-US" altLang="ja-JP" sz="1400">
            <a:latin typeface="ＭＳ Ｐ明朝" panose="02020600040205080304" pitchFamily="18" charset="-128"/>
            <a:ea typeface="ＭＳ Ｐ明朝" panose="02020600040205080304" pitchFamily="18" charset="-128"/>
          </a:endParaRPr>
        </a:p>
      </xdr:txBody>
    </xdr:sp>
    <xdr:clientData/>
  </xdr:twoCellAnchor>
  <xdr:twoCellAnchor>
    <xdr:from>
      <xdr:col>12</xdr:col>
      <xdr:colOff>6798781</xdr:colOff>
      <xdr:row>157</xdr:row>
      <xdr:rowOff>98251</xdr:rowOff>
    </xdr:from>
    <xdr:to>
      <xdr:col>12</xdr:col>
      <xdr:colOff>8403227</xdr:colOff>
      <xdr:row>162</xdr:row>
      <xdr:rowOff>21228</xdr:rowOff>
    </xdr:to>
    <xdr:sp macro="" textlink="">
      <xdr:nvSpPr>
        <xdr:cNvPr id="130" name="四角形: 角を丸くする 129">
          <a:extLst>
            <a:ext uri="{FF2B5EF4-FFF2-40B4-BE49-F238E27FC236}">
              <a16:creationId xmlns:a16="http://schemas.microsoft.com/office/drawing/2014/main" id="{00000000-0008-0000-0700-000082000000}"/>
            </a:ext>
          </a:extLst>
        </xdr:cNvPr>
        <xdr:cNvSpPr/>
      </xdr:nvSpPr>
      <xdr:spPr>
        <a:xfrm>
          <a:off x="24637745" y="99566465"/>
          <a:ext cx="1604446" cy="2168156"/>
        </a:xfrm>
        <a:prstGeom prst="roundRect">
          <a:avLst/>
        </a:prstGeom>
        <a:noFill/>
        <a:ln w="508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7597194</xdr:colOff>
      <xdr:row>162</xdr:row>
      <xdr:rowOff>21228</xdr:rowOff>
    </xdr:from>
    <xdr:to>
      <xdr:col>12</xdr:col>
      <xdr:colOff>7597194</xdr:colOff>
      <xdr:row>163</xdr:row>
      <xdr:rowOff>21587</xdr:rowOff>
    </xdr:to>
    <xdr:cxnSp macro="">
      <xdr:nvCxnSpPr>
        <xdr:cNvPr id="131" name="直線矢印コネクタ 130">
          <a:extLst>
            <a:ext uri="{FF2B5EF4-FFF2-40B4-BE49-F238E27FC236}">
              <a16:creationId xmlns:a16="http://schemas.microsoft.com/office/drawing/2014/main" id="{00000000-0008-0000-0700-000083000000}"/>
            </a:ext>
          </a:extLst>
        </xdr:cNvPr>
        <xdr:cNvCxnSpPr>
          <a:stCxn id="132" idx="0"/>
          <a:endCxn id="130" idx="2"/>
        </xdr:cNvCxnSpPr>
      </xdr:nvCxnSpPr>
      <xdr:spPr>
        <a:xfrm flipH="1" flipV="1">
          <a:off x="25436158" y="101734621"/>
          <a:ext cx="0" cy="435787"/>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6813097</xdr:colOff>
      <xdr:row>163</xdr:row>
      <xdr:rowOff>21587</xdr:rowOff>
    </xdr:from>
    <xdr:to>
      <xdr:col>12</xdr:col>
      <xdr:colOff>8460105</xdr:colOff>
      <xdr:row>165</xdr:row>
      <xdr:rowOff>211999</xdr:rowOff>
    </xdr:to>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24652061" y="20935766"/>
          <a:ext cx="1647008" cy="1061269"/>
        </a:xfrm>
        <a:prstGeom prst="rect">
          <a:avLst/>
        </a:prstGeom>
        <a:solidFill>
          <a:srgbClr val="FFCCCC"/>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Ｐ明朝" panose="02020600040205080304" pitchFamily="18" charset="-128"/>
              <a:ea typeface="ＭＳ Ｐ明朝" panose="02020600040205080304" pitchFamily="18" charset="-128"/>
            </a:rPr>
            <a:t>工数の根拠から</a:t>
          </a:r>
          <a:endParaRPr kumimoji="1" lang="en-US" altLang="ja-JP" sz="1400">
            <a:latin typeface="ＭＳ Ｐ明朝" panose="02020600040205080304" pitchFamily="18" charset="-128"/>
            <a:ea typeface="ＭＳ Ｐ明朝" panose="02020600040205080304" pitchFamily="18" charset="-128"/>
          </a:endParaRPr>
        </a:p>
        <a:p>
          <a:r>
            <a:rPr kumimoji="1" lang="ja-JP" altLang="en-US" sz="1400">
              <a:latin typeface="ＭＳ Ｐ明朝" panose="02020600040205080304" pitchFamily="18" charset="-128"/>
              <a:ea typeface="ＭＳ Ｐ明朝" panose="02020600040205080304" pitchFamily="18" charset="-128"/>
            </a:rPr>
            <a:t>算出した稼働時間を入力</a:t>
          </a:r>
          <a:endParaRPr kumimoji="1" lang="en-US" altLang="ja-JP" sz="1400">
            <a:latin typeface="ＭＳ Ｐ明朝" panose="02020600040205080304" pitchFamily="18" charset="-128"/>
            <a:ea typeface="ＭＳ Ｐ明朝" panose="02020600040205080304" pitchFamily="18" charset="-128"/>
          </a:endParaRPr>
        </a:p>
      </xdr:txBody>
    </xdr:sp>
    <xdr:clientData/>
  </xdr:twoCellAnchor>
  <xdr:twoCellAnchor>
    <xdr:from>
      <xdr:col>12</xdr:col>
      <xdr:colOff>8441707</xdr:colOff>
      <xdr:row>157</xdr:row>
      <xdr:rowOff>98251</xdr:rowOff>
    </xdr:from>
    <xdr:to>
      <xdr:col>17</xdr:col>
      <xdr:colOff>538571</xdr:colOff>
      <xdr:row>162</xdr:row>
      <xdr:rowOff>21228</xdr:rowOff>
    </xdr:to>
    <xdr:sp macro="" textlink="">
      <xdr:nvSpPr>
        <xdr:cNvPr id="137" name="四角形: 角を丸くする 136">
          <a:extLst>
            <a:ext uri="{FF2B5EF4-FFF2-40B4-BE49-F238E27FC236}">
              <a16:creationId xmlns:a16="http://schemas.microsoft.com/office/drawing/2014/main" id="{00000000-0008-0000-0700-000089000000}"/>
            </a:ext>
          </a:extLst>
        </xdr:cNvPr>
        <xdr:cNvSpPr/>
      </xdr:nvSpPr>
      <xdr:spPr>
        <a:xfrm>
          <a:off x="26280671" y="99566465"/>
          <a:ext cx="6697329" cy="2168156"/>
        </a:xfrm>
        <a:prstGeom prst="roundRect">
          <a:avLst/>
        </a:prstGeom>
        <a:noFill/>
        <a:ln w="508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171096</xdr:colOff>
      <xdr:row>162</xdr:row>
      <xdr:rowOff>17418</xdr:rowOff>
    </xdr:from>
    <xdr:to>
      <xdr:col>13</xdr:col>
      <xdr:colOff>171096</xdr:colOff>
      <xdr:row>163</xdr:row>
      <xdr:rowOff>21587</xdr:rowOff>
    </xdr:to>
    <xdr:cxnSp macro="">
      <xdr:nvCxnSpPr>
        <xdr:cNvPr id="138" name="直線矢印コネクタ 137">
          <a:extLst>
            <a:ext uri="{FF2B5EF4-FFF2-40B4-BE49-F238E27FC236}">
              <a16:creationId xmlns:a16="http://schemas.microsoft.com/office/drawing/2014/main" id="{00000000-0008-0000-0700-00008A000000}"/>
            </a:ext>
          </a:extLst>
        </xdr:cNvPr>
        <xdr:cNvCxnSpPr>
          <a:stCxn id="139" idx="0"/>
          <a:endCxn id="137" idx="2"/>
        </xdr:cNvCxnSpPr>
      </xdr:nvCxnSpPr>
      <xdr:spPr>
        <a:xfrm flipH="1" flipV="1">
          <a:off x="29616953" y="101730811"/>
          <a:ext cx="0" cy="439597"/>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8518072</xdr:colOff>
      <xdr:row>163</xdr:row>
      <xdr:rowOff>17777</xdr:rowOff>
    </xdr:from>
    <xdr:to>
      <xdr:col>17</xdr:col>
      <xdr:colOff>710993</xdr:colOff>
      <xdr:row>165</xdr:row>
      <xdr:rowOff>208189</xdr:rowOff>
    </xdr:to>
    <xdr:sp macro="" textlink="">
      <xdr:nvSpPr>
        <xdr:cNvPr id="139" name="テキスト ボックス 138">
          <a:extLst>
            <a:ext uri="{FF2B5EF4-FFF2-40B4-BE49-F238E27FC236}">
              <a16:creationId xmlns:a16="http://schemas.microsoft.com/office/drawing/2014/main" id="{00000000-0008-0000-0700-00008B000000}"/>
            </a:ext>
          </a:extLst>
        </xdr:cNvPr>
        <xdr:cNvSpPr txBox="1"/>
      </xdr:nvSpPr>
      <xdr:spPr>
        <a:xfrm>
          <a:off x="26357036" y="20931956"/>
          <a:ext cx="6793386" cy="1061269"/>
        </a:xfrm>
        <a:prstGeom prst="rect">
          <a:avLst/>
        </a:prstGeom>
        <a:solidFill>
          <a:srgbClr val="FFCCCC"/>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Ｐ明朝" panose="02020600040205080304" pitchFamily="18" charset="-128"/>
              <a:ea typeface="ＭＳ Ｐ明朝" panose="02020600040205080304" pitchFamily="18" charset="-128"/>
            </a:rPr>
            <a:t>月ごとの事業運営に要する時間から、事業期間中の稼働時間を算出</a:t>
          </a:r>
          <a:endParaRPr kumimoji="1" lang="en-US" altLang="ja-JP" sz="1400">
            <a:latin typeface="ＭＳ Ｐ明朝" panose="02020600040205080304" pitchFamily="18" charset="-128"/>
            <a:ea typeface="ＭＳ Ｐ明朝" panose="02020600040205080304" pitchFamily="18" charset="-128"/>
          </a:endParaRPr>
        </a:p>
      </xdr:txBody>
    </xdr:sp>
    <xdr:clientData/>
  </xdr:twoCellAnchor>
  <xdr:twoCellAnchor>
    <xdr:from>
      <xdr:col>12</xdr:col>
      <xdr:colOff>21202</xdr:colOff>
      <xdr:row>16</xdr:row>
      <xdr:rowOff>173328</xdr:rowOff>
    </xdr:from>
    <xdr:to>
      <xdr:col>12</xdr:col>
      <xdr:colOff>6039628</xdr:colOff>
      <xdr:row>30</xdr:row>
      <xdr:rowOff>2914</xdr:rowOff>
    </xdr:to>
    <xdr:grpSp>
      <xdr:nvGrpSpPr>
        <xdr:cNvPr id="73" name="グループ化 72">
          <a:extLst>
            <a:ext uri="{FF2B5EF4-FFF2-40B4-BE49-F238E27FC236}">
              <a16:creationId xmlns:a16="http://schemas.microsoft.com/office/drawing/2014/main" id="{00000000-0008-0000-0700-000049000000}"/>
            </a:ext>
          </a:extLst>
        </xdr:cNvPr>
        <xdr:cNvGrpSpPr/>
      </xdr:nvGrpSpPr>
      <xdr:grpSpPr>
        <a:xfrm>
          <a:off x="17721373" y="7227271"/>
          <a:ext cx="6018426" cy="4837014"/>
          <a:chOff x="17856352" y="7022661"/>
          <a:chExt cx="6001863" cy="4371380"/>
        </a:xfrm>
      </xdr:grpSpPr>
      <xdr:sp macro="" textlink="">
        <xdr:nvSpPr>
          <xdr:cNvPr id="74" name="左中かっこ 73">
            <a:extLst>
              <a:ext uri="{FF2B5EF4-FFF2-40B4-BE49-F238E27FC236}">
                <a16:creationId xmlns:a16="http://schemas.microsoft.com/office/drawing/2014/main" id="{00000000-0008-0000-0700-00004A000000}"/>
              </a:ext>
            </a:extLst>
          </xdr:cNvPr>
          <xdr:cNvSpPr/>
        </xdr:nvSpPr>
        <xdr:spPr>
          <a:xfrm>
            <a:off x="23342514" y="9704521"/>
            <a:ext cx="494220" cy="1689520"/>
          </a:xfrm>
          <a:prstGeom prst="leftBrace">
            <a:avLst/>
          </a:prstGeom>
          <a:ln>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rot="5400000">
            <a:off x="22538452" y="9913526"/>
            <a:ext cx="267659" cy="12588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kumimoji="1" lang="ja-JP" altLang="en-US" sz="1400">
                <a:latin typeface="ＭＳ Ｐ明朝" panose="02020600040205080304" pitchFamily="18" charset="-128"/>
                <a:ea typeface="ＭＳ Ｐ明朝" panose="02020600040205080304" pitchFamily="18" charset="-128"/>
              </a:rPr>
              <a:t>自動算出</a:t>
            </a:r>
          </a:p>
        </xdr:txBody>
      </xdr:sp>
      <xdr:grpSp>
        <xdr:nvGrpSpPr>
          <xdr:cNvPr id="76" name="グループ化 75">
            <a:extLst>
              <a:ext uri="{FF2B5EF4-FFF2-40B4-BE49-F238E27FC236}">
                <a16:creationId xmlns:a16="http://schemas.microsoft.com/office/drawing/2014/main" id="{00000000-0008-0000-0700-00004C000000}"/>
              </a:ext>
            </a:extLst>
          </xdr:cNvPr>
          <xdr:cNvGrpSpPr/>
        </xdr:nvGrpSpPr>
        <xdr:grpSpPr>
          <a:xfrm>
            <a:off x="17856352" y="7022661"/>
            <a:ext cx="6001863" cy="2726496"/>
            <a:chOff x="18289910" y="6714186"/>
            <a:chExt cx="5362961" cy="2706932"/>
          </a:xfrm>
        </xdr:grpSpPr>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18289910" y="6714186"/>
              <a:ext cx="5043810" cy="360000"/>
            </a:xfrm>
            <a:prstGeom prst="rect">
              <a:avLst/>
            </a:prstGeom>
            <a:solidFill>
              <a:srgbClr val="FFCCCC"/>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latin typeface="ＭＳ Ｐ明朝" panose="02020600040205080304" pitchFamily="18" charset="-128"/>
                  <a:ea typeface="ＭＳ Ｐ明朝" panose="02020600040205080304" pitchFamily="18" charset="-128"/>
                </a:rPr>
                <a:t>プランごとの支援対象者数を入力</a:t>
              </a:r>
              <a:endParaRPr lang="ja-JP" altLang="ja-JP" sz="1400">
                <a:effectLst/>
                <a:latin typeface="ＭＳ Ｐ明朝" panose="02020600040205080304" pitchFamily="18" charset="-128"/>
                <a:ea typeface="ＭＳ Ｐ明朝" panose="02020600040205080304" pitchFamily="18" charset="-128"/>
              </a:endParaRPr>
            </a:p>
          </xdr:txBody>
        </xdr:sp>
        <xdr:cxnSp macro="">
          <xdr:nvCxnSpPr>
            <xdr:cNvPr id="78" name="直線矢印コネクタ 77">
              <a:extLst>
                <a:ext uri="{FF2B5EF4-FFF2-40B4-BE49-F238E27FC236}">
                  <a16:creationId xmlns:a16="http://schemas.microsoft.com/office/drawing/2014/main" id="{00000000-0008-0000-0700-00004E000000}"/>
                </a:ext>
              </a:extLst>
            </xdr:cNvPr>
            <xdr:cNvCxnSpPr>
              <a:cxnSpLocks/>
            </xdr:cNvCxnSpPr>
          </xdr:nvCxnSpPr>
          <xdr:spPr>
            <a:xfrm flipV="1">
              <a:off x="23347883" y="6934881"/>
              <a:ext cx="304988" cy="0"/>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80" name="テキスト ボックス 79">
              <a:extLst>
                <a:ext uri="{FF2B5EF4-FFF2-40B4-BE49-F238E27FC236}">
                  <a16:creationId xmlns:a16="http://schemas.microsoft.com/office/drawing/2014/main" id="{00000000-0008-0000-0700-000050000000}"/>
                </a:ext>
              </a:extLst>
            </xdr:cNvPr>
            <xdr:cNvSpPr txBox="1"/>
          </xdr:nvSpPr>
          <xdr:spPr>
            <a:xfrm>
              <a:off x="18291405" y="7105404"/>
              <a:ext cx="5043339" cy="365970"/>
            </a:xfrm>
            <a:prstGeom prst="rect">
              <a:avLst/>
            </a:prstGeom>
            <a:solidFill>
              <a:srgbClr val="FFCCCC"/>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a:effectLst/>
                  <a:latin typeface="ＭＳ Ｐ明朝" panose="02020600040205080304" pitchFamily="18" charset="-128"/>
                  <a:ea typeface="ＭＳ Ｐ明朝" panose="02020600040205080304" pitchFamily="18" charset="-128"/>
                </a:rPr>
                <a:t>1</a:t>
              </a:r>
              <a:r>
                <a:rPr kumimoji="1" lang="ja-JP" altLang="en-US" sz="1400">
                  <a:effectLst/>
                  <a:latin typeface="ＭＳ Ｐ明朝" panose="02020600040205080304" pitchFamily="18" charset="-128"/>
                  <a:ea typeface="ＭＳ Ｐ明朝" panose="02020600040205080304" pitchFamily="18" charset="-128"/>
                </a:rPr>
                <a:t>者あたりに稼働する専門家の人数を入力</a:t>
              </a:r>
              <a:r>
                <a:rPr kumimoji="1" lang="ja-JP" altLang="en-US" sz="1400" baseline="0">
                  <a:effectLst/>
                  <a:latin typeface="ＭＳ Ｐ明朝" panose="02020600040205080304" pitchFamily="18" charset="-128"/>
                  <a:ea typeface="ＭＳ Ｐ明朝" panose="02020600040205080304" pitchFamily="18" charset="-128"/>
                </a:rPr>
                <a:t> </a:t>
              </a:r>
              <a:r>
                <a:rPr kumimoji="1" lang="en-US" altLang="ja-JP" sz="1400">
                  <a:effectLst/>
                  <a:latin typeface="ＭＳ Ｐ明朝" panose="02020600040205080304" pitchFamily="18" charset="-128"/>
                  <a:ea typeface="ＭＳ Ｐ明朝" panose="02020600040205080304" pitchFamily="18" charset="-128"/>
                </a:rPr>
                <a:t>※</a:t>
              </a:r>
              <a:r>
                <a:rPr kumimoji="1" lang="ja-JP" altLang="en-US" sz="1400">
                  <a:effectLst/>
                  <a:latin typeface="ＭＳ Ｐ明朝" panose="02020600040205080304" pitchFamily="18" charset="-128"/>
                  <a:ea typeface="ＭＳ Ｐ明朝" panose="02020600040205080304" pitchFamily="18" charset="-128"/>
                </a:rPr>
                <a:t>診断人数は固定値</a:t>
              </a:r>
              <a:endParaRPr lang="ja-JP" altLang="ja-JP" sz="1400">
                <a:effectLst/>
                <a:latin typeface="ＭＳ Ｐ明朝" panose="02020600040205080304" pitchFamily="18" charset="-128"/>
                <a:ea typeface="ＭＳ Ｐ明朝" panose="02020600040205080304" pitchFamily="18" charset="-128"/>
              </a:endParaRPr>
            </a:p>
          </xdr:txBody>
        </xdr:sp>
        <xdr:cxnSp macro="">
          <xdr:nvCxnSpPr>
            <xdr:cNvPr id="82" name="直線矢印コネクタ 81">
              <a:extLst>
                <a:ext uri="{FF2B5EF4-FFF2-40B4-BE49-F238E27FC236}">
                  <a16:creationId xmlns:a16="http://schemas.microsoft.com/office/drawing/2014/main" id="{00000000-0008-0000-0700-000052000000}"/>
                </a:ext>
              </a:extLst>
            </xdr:cNvPr>
            <xdr:cNvCxnSpPr>
              <a:cxnSpLocks/>
            </xdr:cNvCxnSpPr>
          </xdr:nvCxnSpPr>
          <xdr:spPr>
            <a:xfrm>
              <a:off x="23344067" y="7355914"/>
              <a:ext cx="304988" cy="0"/>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88" name="テキスト ボックス 87">
              <a:extLst>
                <a:ext uri="{FF2B5EF4-FFF2-40B4-BE49-F238E27FC236}">
                  <a16:creationId xmlns:a16="http://schemas.microsoft.com/office/drawing/2014/main" id="{00000000-0008-0000-0700-000058000000}"/>
                </a:ext>
              </a:extLst>
            </xdr:cNvPr>
            <xdr:cNvSpPr txBox="1"/>
          </xdr:nvSpPr>
          <xdr:spPr>
            <a:xfrm>
              <a:off x="18293310" y="7527188"/>
              <a:ext cx="5045244" cy="358345"/>
            </a:xfrm>
            <a:prstGeom prst="rect">
              <a:avLst/>
            </a:prstGeom>
            <a:solidFill>
              <a:srgbClr val="FFCCCC"/>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a:effectLst/>
                  <a:latin typeface="ＭＳ Ｐ明朝" panose="02020600040205080304" pitchFamily="18" charset="-128"/>
                  <a:ea typeface="ＭＳ Ｐ明朝" panose="02020600040205080304" pitchFamily="18" charset="-128"/>
                </a:rPr>
                <a:t>1</a:t>
              </a:r>
              <a:r>
                <a:rPr kumimoji="1" lang="ja-JP" altLang="en-US" sz="1400">
                  <a:effectLst/>
                  <a:latin typeface="ＭＳ Ｐ明朝" panose="02020600040205080304" pitchFamily="18" charset="-128"/>
                  <a:ea typeface="ＭＳ Ｐ明朝" panose="02020600040205080304" pitchFamily="18" charset="-128"/>
                </a:rPr>
                <a:t>者あたりに訪問する回数を入力</a:t>
              </a:r>
              <a:r>
                <a:rPr kumimoji="1" lang="ja-JP" altLang="en-US" sz="1400" baseline="0">
                  <a:effectLst/>
                  <a:latin typeface="ＭＳ Ｐ明朝" panose="02020600040205080304" pitchFamily="18" charset="-128"/>
                  <a:ea typeface="ＭＳ Ｐ明朝" panose="02020600040205080304" pitchFamily="18" charset="-128"/>
                </a:rPr>
                <a:t> </a:t>
              </a:r>
              <a:r>
                <a:rPr kumimoji="1" lang="en-US" altLang="ja-JP" sz="1400">
                  <a:effectLst/>
                  <a:latin typeface="ＭＳ Ｐ明朝" panose="02020600040205080304" pitchFamily="18" charset="-128"/>
                  <a:ea typeface="ＭＳ Ｐ明朝" panose="02020600040205080304" pitchFamily="18" charset="-128"/>
                </a:rPr>
                <a:t>※</a:t>
              </a:r>
              <a:r>
                <a:rPr kumimoji="1" lang="ja-JP" altLang="en-US" sz="1400">
                  <a:effectLst/>
                  <a:latin typeface="ＭＳ Ｐ明朝" panose="02020600040205080304" pitchFamily="18" charset="-128"/>
                  <a:ea typeface="ＭＳ Ｐ明朝" panose="02020600040205080304" pitchFamily="18" charset="-128"/>
                </a:rPr>
                <a:t>事前打ち合わせ～報告会までを含む</a:t>
              </a:r>
              <a:endParaRPr lang="ja-JP" altLang="ja-JP" sz="1400">
                <a:effectLst/>
                <a:latin typeface="ＭＳ Ｐ明朝" panose="02020600040205080304" pitchFamily="18" charset="-128"/>
                <a:ea typeface="ＭＳ Ｐ明朝" panose="02020600040205080304" pitchFamily="18" charset="-128"/>
              </a:endParaRPr>
            </a:p>
          </xdr:txBody>
        </xdr:sp>
        <xdr:cxnSp macro="">
          <xdr:nvCxnSpPr>
            <xdr:cNvPr id="89" name="直線矢印コネクタ 88">
              <a:extLst>
                <a:ext uri="{FF2B5EF4-FFF2-40B4-BE49-F238E27FC236}">
                  <a16:creationId xmlns:a16="http://schemas.microsoft.com/office/drawing/2014/main" id="{00000000-0008-0000-0700-000059000000}"/>
                </a:ext>
              </a:extLst>
            </xdr:cNvPr>
            <xdr:cNvCxnSpPr>
              <a:cxnSpLocks/>
            </xdr:cNvCxnSpPr>
          </xdr:nvCxnSpPr>
          <xdr:spPr>
            <a:xfrm flipV="1">
              <a:off x="23347481" y="7776235"/>
              <a:ext cx="303902" cy="0"/>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0" name="テキスト ボックス 89">
              <a:extLst>
                <a:ext uri="{FF2B5EF4-FFF2-40B4-BE49-F238E27FC236}">
                  <a16:creationId xmlns:a16="http://schemas.microsoft.com/office/drawing/2014/main" id="{00000000-0008-0000-0700-00005A000000}"/>
                </a:ext>
              </a:extLst>
            </xdr:cNvPr>
            <xdr:cNvSpPr txBox="1"/>
          </xdr:nvSpPr>
          <xdr:spPr>
            <a:xfrm>
              <a:off x="18293310" y="7929067"/>
              <a:ext cx="5045244" cy="358345"/>
            </a:xfrm>
            <a:prstGeom prst="rect">
              <a:avLst/>
            </a:prstGeom>
            <a:solidFill>
              <a:srgbClr val="FFCCCC"/>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a:effectLst/>
                  <a:latin typeface="ＭＳ Ｐ明朝" panose="02020600040205080304" pitchFamily="18" charset="-128"/>
                  <a:ea typeface="ＭＳ Ｐ明朝" panose="02020600040205080304" pitchFamily="18" charset="-128"/>
                </a:rPr>
                <a:t>1</a:t>
              </a:r>
              <a:r>
                <a:rPr kumimoji="1" lang="ja-JP" altLang="en-US" sz="1400">
                  <a:effectLst/>
                  <a:latin typeface="ＭＳ Ｐ明朝" panose="02020600040205080304" pitchFamily="18" charset="-128"/>
                  <a:ea typeface="ＭＳ Ｐ明朝" panose="02020600040205080304" pitchFamily="18" charset="-128"/>
                </a:rPr>
                <a:t>者あたりに要する事前打ち合わせ時間を入力</a:t>
              </a:r>
              <a:endParaRPr lang="ja-JP" altLang="ja-JP" sz="1400">
                <a:effectLst/>
                <a:latin typeface="ＭＳ Ｐ明朝" panose="02020600040205080304" pitchFamily="18" charset="-128"/>
                <a:ea typeface="ＭＳ Ｐ明朝" panose="02020600040205080304" pitchFamily="18" charset="-128"/>
              </a:endParaRPr>
            </a:p>
          </xdr:txBody>
        </xdr:sp>
        <xdr:cxnSp macro="">
          <xdr:nvCxnSpPr>
            <xdr:cNvPr id="91" name="直線矢印コネクタ 90">
              <a:extLst>
                <a:ext uri="{FF2B5EF4-FFF2-40B4-BE49-F238E27FC236}">
                  <a16:creationId xmlns:a16="http://schemas.microsoft.com/office/drawing/2014/main" id="{00000000-0008-0000-0700-00005B000000}"/>
                </a:ext>
              </a:extLst>
            </xdr:cNvPr>
            <xdr:cNvCxnSpPr>
              <a:cxnSpLocks/>
            </xdr:cNvCxnSpPr>
          </xdr:nvCxnSpPr>
          <xdr:spPr>
            <a:xfrm flipV="1">
              <a:off x="23347480" y="8189222"/>
              <a:ext cx="303902" cy="0"/>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2" name="テキスト ボックス 91">
              <a:extLst>
                <a:ext uri="{FF2B5EF4-FFF2-40B4-BE49-F238E27FC236}">
                  <a16:creationId xmlns:a16="http://schemas.microsoft.com/office/drawing/2014/main" id="{00000000-0008-0000-0700-00005C000000}"/>
                </a:ext>
              </a:extLst>
            </xdr:cNvPr>
            <xdr:cNvSpPr txBox="1"/>
          </xdr:nvSpPr>
          <xdr:spPr>
            <a:xfrm>
              <a:off x="18289911" y="9064928"/>
              <a:ext cx="5043810" cy="356190"/>
            </a:xfrm>
            <a:prstGeom prst="rect">
              <a:avLst/>
            </a:prstGeom>
            <a:solidFill>
              <a:srgbClr val="FFCCCC"/>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effectLst/>
                  <a:latin typeface="ＭＳ Ｐ明朝" panose="02020600040205080304" pitchFamily="18" charset="-128"/>
                  <a:ea typeface="ＭＳ Ｐ明朝" panose="02020600040205080304" pitchFamily="18" charset="-128"/>
                </a:rPr>
                <a:t>訪問</a:t>
              </a:r>
              <a:r>
                <a:rPr kumimoji="1" lang="en-US" altLang="ja-JP" sz="1400">
                  <a:effectLst/>
                  <a:latin typeface="ＭＳ Ｐ明朝" panose="02020600040205080304" pitchFamily="18" charset="-128"/>
                  <a:ea typeface="ＭＳ Ｐ明朝" panose="02020600040205080304" pitchFamily="18" charset="-128"/>
                </a:rPr>
                <a:t>1</a:t>
              </a:r>
              <a:r>
                <a:rPr kumimoji="1" lang="ja-JP" altLang="en-US" sz="1400">
                  <a:effectLst/>
                  <a:latin typeface="ＭＳ Ｐ明朝" panose="02020600040205080304" pitchFamily="18" charset="-128"/>
                  <a:ea typeface="ＭＳ Ｐ明朝" panose="02020600040205080304" pitchFamily="18" charset="-128"/>
                </a:rPr>
                <a:t>回にかかる</a:t>
              </a:r>
              <a:r>
                <a:rPr kumimoji="1" lang="en-US" altLang="ja-JP" sz="1400">
                  <a:effectLst/>
                  <a:latin typeface="ＭＳ Ｐ明朝" panose="02020600040205080304" pitchFamily="18" charset="-128"/>
                  <a:ea typeface="ＭＳ Ｐ明朝" panose="02020600040205080304" pitchFamily="18" charset="-128"/>
                </a:rPr>
                <a:t>1</a:t>
              </a:r>
              <a:r>
                <a:rPr kumimoji="1" lang="ja-JP" altLang="en-US" sz="1400">
                  <a:effectLst/>
                  <a:latin typeface="ＭＳ Ｐ明朝" panose="02020600040205080304" pitchFamily="18" charset="-128"/>
                  <a:ea typeface="ＭＳ Ｐ明朝" panose="02020600040205080304" pitchFamily="18" charset="-128"/>
                </a:rPr>
                <a:t>人あたりの往復旅費を入力</a:t>
              </a:r>
              <a:endParaRPr lang="ja-JP" altLang="ja-JP" sz="1400">
                <a:effectLst/>
                <a:latin typeface="ＭＳ Ｐ明朝" panose="02020600040205080304" pitchFamily="18" charset="-128"/>
                <a:ea typeface="ＭＳ Ｐ明朝" panose="02020600040205080304" pitchFamily="18" charset="-128"/>
              </a:endParaRPr>
            </a:p>
          </xdr:txBody>
        </xdr:sp>
        <xdr:cxnSp macro="">
          <xdr:nvCxnSpPr>
            <xdr:cNvPr id="93" name="直線矢印コネクタ 92">
              <a:extLst>
                <a:ext uri="{FF2B5EF4-FFF2-40B4-BE49-F238E27FC236}">
                  <a16:creationId xmlns:a16="http://schemas.microsoft.com/office/drawing/2014/main" id="{00000000-0008-0000-0700-00005D000000}"/>
                </a:ext>
              </a:extLst>
            </xdr:cNvPr>
            <xdr:cNvCxnSpPr>
              <a:cxnSpLocks/>
            </xdr:cNvCxnSpPr>
          </xdr:nvCxnSpPr>
          <xdr:spPr>
            <a:xfrm flipV="1">
              <a:off x="23344486" y="9209877"/>
              <a:ext cx="306085" cy="0"/>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4" name="テキスト ボックス 93">
              <a:extLst>
                <a:ext uri="{FF2B5EF4-FFF2-40B4-BE49-F238E27FC236}">
                  <a16:creationId xmlns:a16="http://schemas.microsoft.com/office/drawing/2014/main" id="{00000000-0008-0000-0700-00005E000000}"/>
                </a:ext>
              </a:extLst>
            </xdr:cNvPr>
            <xdr:cNvSpPr txBox="1"/>
          </xdr:nvSpPr>
          <xdr:spPr>
            <a:xfrm>
              <a:off x="18293310" y="8335268"/>
              <a:ext cx="5045244" cy="690668"/>
            </a:xfrm>
            <a:prstGeom prst="rect">
              <a:avLst/>
            </a:prstGeom>
            <a:solidFill>
              <a:srgbClr val="FFCCCC"/>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effectLst/>
                  <a:latin typeface="ＭＳ Ｐ明朝" panose="02020600040205080304" pitchFamily="18" charset="-128"/>
                  <a:ea typeface="ＭＳ Ｐ明朝" panose="02020600040205080304" pitchFamily="18" charset="-128"/>
                </a:rPr>
                <a:t>カスタムプランの支援時間を入力 </a:t>
              </a:r>
              <a:r>
                <a:rPr kumimoji="1" lang="en-US" altLang="ja-JP" sz="1400">
                  <a:effectLst/>
                  <a:latin typeface="ＭＳ Ｐ明朝" panose="02020600040205080304" pitchFamily="18" charset="-128"/>
                  <a:ea typeface="ＭＳ Ｐ明朝" panose="02020600040205080304" pitchFamily="18" charset="-128"/>
                </a:rPr>
                <a:t>※</a:t>
              </a:r>
              <a:r>
                <a:rPr kumimoji="1" lang="ja-JP" altLang="en-US" sz="1400">
                  <a:effectLst/>
                  <a:latin typeface="ＭＳ Ｐ明朝" panose="02020600040205080304" pitchFamily="18" charset="-128"/>
                  <a:ea typeface="ＭＳ Ｐ明朝" panose="02020600040205080304" pitchFamily="18" charset="-128"/>
                </a:rPr>
                <a:t>その他プランの時間は固定値</a:t>
              </a:r>
              <a:endParaRPr kumimoji="1" lang="en-US" altLang="ja-JP" sz="1400">
                <a:effectLst/>
                <a:latin typeface="ＭＳ Ｐ明朝" panose="02020600040205080304" pitchFamily="18" charset="-128"/>
                <a:ea typeface="ＭＳ Ｐ明朝" panose="02020600040205080304" pitchFamily="18" charset="-128"/>
              </a:endParaRPr>
            </a:p>
            <a:p>
              <a:r>
                <a:rPr kumimoji="1" lang="ja-JP" altLang="en-US" sz="1200">
                  <a:effectLst/>
                  <a:latin typeface="ＭＳ Ｐ明朝" panose="02020600040205080304" pitchFamily="18" charset="-128"/>
                  <a:ea typeface="ＭＳ Ｐ明朝" panose="02020600040205080304" pitchFamily="18" charset="-128"/>
                </a:rPr>
                <a:t>算出方法：</a:t>
              </a:r>
              <a:r>
                <a:rPr kumimoji="1" lang="en-US" altLang="ja-JP" sz="1200">
                  <a:effectLst/>
                  <a:latin typeface="ＭＳ Ｐ明朝" panose="02020600040205080304" pitchFamily="18" charset="-128"/>
                  <a:ea typeface="ＭＳ Ｐ明朝" panose="02020600040205080304" pitchFamily="18" charset="-128"/>
                </a:rPr>
                <a:t>1</a:t>
              </a:r>
              <a:r>
                <a:rPr kumimoji="1" lang="ja-JP" altLang="en-US" sz="1200">
                  <a:effectLst/>
                  <a:latin typeface="ＭＳ Ｐ明朝" panose="02020600040205080304" pitchFamily="18" charset="-128"/>
                  <a:ea typeface="ＭＳ Ｐ明朝" panose="02020600040205080304" pitchFamily="18" charset="-128"/>
                </a:rPr>
                <a:t>回あたりの支援時間</a:t>
              </a:r>
              <a:r>
                <a:rPr kumimoji="1" lang="en-US" altLang="ja-JP" sz="1200">
                  <a:effectLst/>
                  <a:latin typeface="ＭＳ Ｐ明朝" panose="02020600040205080304" pitchFamily="18" charset="-128"/>
                  <a:ea typeface="ＭＳ Ｐ明朝" panose="02020600040205080304" pitchFamily="18" charset="-128"/>
                </a:rPr>
                <a:t>×</a:t>
              </a:r>
              <a:r>
                <a:rPr kumimoji="1" lang="ja-JP" altLang="en-US" sz="1200">
                  <a:effectLst/>
                  <a:latin typeface="ＭＳ Ｐ明朝" panose="02020600040205080304" pitchFamily="18" charset="-128"/>
                  <a:ea typeface="ＭＳ Ｐ明朝" panose="02020600040205080304" pitchFamily="18" charset="-128"/>
                </a:rPr>
                <a:t>支援回数（支援～報告会までを含む）</a:t>
              </a:r>
              <a:endParaRPr kumimoji="1" lang="en-US" altLang="ja-JP" sz="1200">
                <a:effectLst/>
                <a:latin typeface="ＭＳ Ｐ明朝" panose="02020600040205080304" pitchFamily="18" charset="-128"/>
                <a:ea typeface="ＭＳ Ｐ明朝" panose="02020600040205080304" pitchFamily="18" charset="-128"/>
              </a:endParaRPr>
            </a:p>
            <a:p>
              <a:r>
                <a:rPr kumimoji="1" lang="ja-JP" altLang="en-US" sz="1200">
                  <a:effectLst/>
                  <a:latin typeface="ＭＳ Ｐ明朝" panose="02020600040205080304" pitchFamily="18" charset="-128"/>
                  <a:ea typeface="ＭＳ Ｐ明朝" panose="02020600040205080304" pitchFamily="18" charset="-128"/>
                </a:rPr>
                <a:t>　　　　　　　＋報告書作成時間</a:t>
              </a:r>
              <a:endParaRPr lang="ja-JP" altLang="ja-JP" sz="1200">
                <a:effectLst/>
                <a:latin typeface="ＭＳ Ｐ明朝" panose="02020600040205080304" pitchFamily="18" charset="-128"/>
                <a:ea typeface="ＭＳ Ｐ明朝" panose="02020600040205080304" pitchFamily="18" charset="-128"/>
              </a:endParaRPr>
            </a:p>
          </xdr:txBody>
        </xdr:sp>
        <xdr:cxnSp macro="">
          <xdr:nvCxnSpPr>
            <xdr:cNvPr id="95" name="直線矢印コネクタ 94">
              <a:extLst>
                <a:ext uri="{FF2B5EF4-FFF2-40B4-BE49-F238E27FC236}">
                  <a16:creationId xmlns:a16="http://schemas.microsoft.com/office/drawing/2014/main" id="{00000000-0008-0000-0700-00005F000000}"/>
                </a:ext>
              </a:extLst>
            </xdr:cNvPr>
            <xdr:cNvCxnSpPr>
              <a:cxnSpLocks/>
            </xdr:cNvCxnSpPr>
          </xdr:nvCxnSpPr>
          <xdr:spPr>
            <a:xfrm flipV="1">
              <a:off x="23347480" y="8619927"/>
              <a:ext cx="303902" cy="0"/>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12</xdr:col>
      <xdr:colOff>5159569</xdr:colOff>
      <xdr:row>157</xdr:row>
      <xdr:rowOff>94601</xdr:rowOff>
    </xdr:from>
    <xdr:to>
      <xdr:col>12</xdr:col>
      <xdr:colOff>6686264</xdr:colOff>
      <xdr:row>162</xdr:row>
      <xdr:rowOff>1904</xdr:rowOff>
    </xdr:to>
    <xdr:sp macro="" textlink="">
      <xdr:nvSpPr>
        <xdr:cNvPr id="121" name="四角形: 角を丸くする 120">
          <a:extLst>
            <a:ext uri="{FF2B5EF4-FFF2-40B4-BE49-F238E27FC236}">
              <a16:creationId xmlns:a16="http://schemas.microsoft.com/office/drawing/2014/main" id="{00000000-0008-0000-0700-000079000000}"/>
            </a:ext>
          </a:extLst>
        </xdr:cNvPr>
        <xdr:cNvSpPr/>
      </xdr:nvSpPr>
      <xdr:spPr>
        <a:xfrm>
          <a:off x="22998533" y="99562815"/>
          <a:ext cx="1526695" cy="2152482"/>
        </a:xfrm>
        <a:prstGeom prst="roundRect">
          <a:avLst/>
        </a:prstGeom>
        <a:noFill/>
        <a:ln w="508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5904202</xdr:colOff>
      <xdr:row>162</xdr:row>
      <xdr:rowOff>1904</xdr:rowOff>
    </xdr:from>
    <xdr:to>
      <xdr:col>12</xdr:col>
      <xdr:colOff>5926727</xdr:colOff>
      <xdr:row>163</xdr:row>
      <xdr:rowOff>6515</xdr:rowOff>
    </xdr:to>
    <xdr:cxnSp macro="">
      <xdr:nvCxnSpPr>
        <xdr:cNvPr id="122" name="直線矢印コネクタ 121">
          <a:extLst>
            <a:ext uri="{FF2B5EF4-FFF2-40B4-BE49-F238E27FC236}">
              <a16:creationId xmlns:a16="http://schemas.microsoft.com/office/drawing/2014/main" id="{00000000-0008-0000-0700-00007A000000}"/>
            </a:ext>
          </a:extLst>
        </xdr:cNvPr>
        <xdr:cNvCxnSpPr>
          <a:stCxn id="127" idx="0"/>
          <a:endCxn id="121" idx="2"/>
        </xdr:cNvCxnSpPr>
      </xdr:nvCxnSpPr>
      <xdr:spPr>
        <a:xfrm flipV="1">
          <a:off x="23644515" y="100371592"/>
          <a:ext cx="22525" cy="433236"/>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5044660</xdr:colOff>
      <xdr:row>163</xdr:row>
      <xdr:rowOff>6515</xdr:rowOff>
    </xdr:from>
    <xdr:to>
      <xdr:col>12</xdr:col>
      <xdr:colOff>6763743</xdr:colOff>
      <xdr:row>168</xdr:row>
      <xdr:rowOff>238124</xdr:rowOff>
    </xdr:to>
    <xdr:sp macro="" textlink="">
      <xdr:nvSpPr>
        <xdr:cNvPr id="127" name="テキスト ボックス 126">
          <a:extLst>
            <a:ext uri="{FF2B5EF4-FFF2-40B4-BE49-F238E27FC236}">
              <a16:creationId xmlns:a16="http://schemas.microsoft.com/office/drawing/2014/main" id="{00000000-0008-0000-0700-00007F000000}"/>
            </a:ext>
          </a:extLst>
        </xdr:cNvPr>
        <xdr:cNvSpPr txBox="1"/>
      </xdr:nvSpPr>
      <xdr:spPr>
        <a:xfrm>
          <a:off x="22784973" y="100804828"/>
          <a:ext cx="1719083" cy="2374734"/>
        </a:xfrm>
        <a:prstGeom prst="rect">
          <a:avLst/>
        </a:prstGeom>
        <a:solidFill>
          <a:srgbClr val="FFCCCC"/>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dk1"/>
              </a:solidFill>
              <a:effectLst/>
              <a:latin typeface="ＭＳ Ｐ明朝" panose="02020600040205080304" pitchFamily="18" charset="-128"/>
              <a:ea typeface="ＭＳ Ｐ明朝" panose="02020600040205080304" pitchFamily="18" charset="-128"/>
              <a:cs typeface="+mn-cs"/>
            </a:rPr>
            <a:t>支援対象地域をプルダウンから選択</a:t>
          </a:r>
          <a:endParaRPr kumimoji="1" lang="en-US" altLang="ja-JP" sz="1400">
            <a:solidFill>
              <a:schemeClr val="dk1"/>
            </a:solidFill>
            <a:effectLst/>
            <a:latin typeface="ＭＳ Ｐ明朝" panose="02020600040205080304" pitchFamily="18" charset="-128"/>
            <a:ea typeface="ＭＳ Ｐ明朝" panose="02020600040205080304" pitchFamily="18" charset="-128"/>
            <a:cs typeface="+mn-cs"/>
          </a:endParaRPr>
        </a:p>
        <a:p>
          <a:endParaRPr kumimoji="1" lang="en-US" altLang="ja-JP" sz="1400">
            <a:solidFill>
              <a:schemeClr val="dk1"/>
            </a:solidFill>
            <a:effectLst/>
            <a:latin typeface="ＭＳ Ｐ明朝" panose="02020600040205080304" pitchFamily="18" charset="-128"/>
            <a:ea typeface="ＭＳ Ｐ明朝" panose="02020600040205080304" pitchFamily="18" charset="-128"/>
            <a:cs typeface="+mn-cs"/>
          </a:endParaRPr>
        </a:p>
        <a:p>
          <a:r>
            <a:rPr kumimoji="1" lang="en-US" altLang="ja-JP" sz="1400">
              <a:solidFill>
                <a:schemeClr val="dk1"/>
              </a:solidFill>
              <a:effectLst/>
              <a:latin typeface="ＭＳ Ｐ明朝" panose="02020600040205080304" pitchFamily="18" charset="-128"/>
              <a:ea typeface="ＭＳ Ｐ明朝" panose="02020600040205080304" pitchFamily="18" charset="-128"/>
              <a:cs typeface="+mn-cs"/>
            </a:rPr>
            <a:t>※</a:t>
          </a:r>
          <a:r>
            <a:rPr kumimoji="1" lang="ja-JP" altLang="en-US" sz="1400">
              <a:solidFill>
                <a:schemeClr val="dk1"/>
              </a:solidFill>
              <a:effectLst/>
              <a:latin typeface="ＭＳ Ｐ明朝" panose="02020600040205080304" pitchFamily="18" charset="-128"/>
              <a:ea typeface="ＭＳ Ｐ明朝" panose="02020600040205080304" pitchFamily="18" charset="-128"/>
              <a:cs typeface="+mn-cs"/>
            </a:rPr>
            <a:t>別添１「１．申請者の概要：支援対象地域」に記入している地域とすること。</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0</xdr:row>
      <xdr:rowOff>100851</xdr:rowOff>
    </xdr:from>
    <xdr:to>
      <xdr:col>6</xdr:col>
      <xdr:colOff>11206</xdr:colOff>
      <xdr:row>0</xdr:row>
      <xdr:rowOff>767880</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171450" y="97041"/>
          <a:ext cx="9061861" cy="67274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2400" b="1"/>
            <a:t>　　　のセルの値は自動入力となっていますので編集不要です。</a:t>
          </a:r>
        </a:p>
      </xdr:txBody>
    </xdr:sp>
    <xdr:clientData fPrintsWithSheet="0"/>
  </xdr:twoCellAnchor>
  <xdr:twoCellAnchor>
    <xdr:from>
      <xdr:col>1</xdr:col>
      <xdr:colOff>28304</xdr:colOff>
      <xdr:row>0</xdr:row>
      <xdr:rowOff>219075</xdr:rowOff>
    </xdr:from>
    <xdr:to>
      <xdr:col>2</xdr:col>
      <xdr:colOff>662941</xdr:colOff>
      <xdr:row>0</xdr:row>
      <xdr:rowOff>637045</xdr:rowOff>
    </xdr:to>
    <xdr:sp macro="" textlink="">
      <xdr:nvSpPr>
        <xdr:cNvPr id="3" name="正方形/長方形 2">
          <a:extLst>
            <a:ext uri="{FF2B5EF4-FFF2-40B4-BE49-F238E27FC236}">
              <a16:creationId xmlns:a16="http://schemas.microsoft.com/office/drawing/2014/main" id="{00000000-0008-0000-0800-000003000000}"/>
            </a:ext>
          </a:extLst>
        </xdr:cNvPr>
        <xdr:cNvSpPr/>
      </xdr:nvSpPr>
      <xdr:spPr>
        <a:xfrm>
          <a:off x="197849" y="217170"/>
          <a:ext cx="973727" cy="417970"/>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kumimoji="1" lang="ja-JP" altLang="en-US" sz="2000" b="1">
              <a:solidFill>
                <a:sysClr val="windowText" lastClr="000000"/>
              </a:solidFill>
            </a:rPr>
            <a:t>水色</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45.xml"/><Relationship Id="rId13" Type="http://schemas.openxmlformats.org/officeDocument/2006/relationships/ctrlProp" Target="../ctrlProps/ctrlProp50.xml"/><Relationship Id="rId18" Type="http://schemas.openxmlformats.org/officeDocument/2006/relationships/ctrlProp" Target="../ctrlProps/ctrlProp55.xml"/><Relationship Id="rId3" Type="http://schemas.openxmlformats.org/officeDocument/2006/relationships/vmlDrawing" Target="../drawings/vmlDrawing2.vml"/><Relationship Id="rId21" Type="http://schemas.openxmlformats.org/officeDocument/2006/relationships/ctrlProp" Target="../ctrlProps/ctrlProp58.xml"/><Relationship Id="rId7" Type="http://schemas.openxmlformats.org/officeDocument/2006/relationships/ctrlProp" Target="../ctrlProps/ctrlProp44.xml"/><Relationship Id="rId12" Type="http://schemas.openxmlformats.org/officeDocument/2006/relationships/ctrlProp" Target="../ctrlProps/ctrlProp49.xml"/><Relationship Id="rId17" Type="http://schemas.openxmlformats.org/officeDocument/2006/relationships/ctrlProp" Target="../ctrlProps/ctrlProp54.xml"/><Relationship Id="rId2" Type="http://schemas.openxmlformats.org/officeDocument/2006/relationships/drawing" Target="../drawings/drawing12.xml"/><Relationship Id="rId16" Type="http://schemas.openxmlformats.org/officeDocument/2006/relationships/ctrlProp" Target="../ctrlProps/ctrlProp53.xml"/><Relationship Id="rId20" Type="http://schemas.openxmlformats.org/officeDocument/2006/relationships/ctrlProp" Target="../ctrlProps/ctrlProp57.xml"/><Relationship Id="rId1" Type="http://schemas.openxmlformats.org/officeDocument/2006/relationships/printerSettings" Target="../printerSettings/printerSettings12.bin"/><Relationship Id="rId6" Type="http://schemas.openxmlformats.org/officeDocument/2006/relationships/ctrlProp" Target="../ctrlProps/ctrlProp43.xml"/><Relationship Id="rId11" Type="http://schemas.openxmlformats.org/officeDocument/2006/relationships/ctrlProp" Target="../ctrlProps/ctrlProp48.xml"/><Relationship Id="rId5" Type="http://schemas.openxmlformats.org/officeDocument/2006/relationships/ctrlProp" Target="../ctrlProps/ctrlProp42.xml"/><Relationship Id="rId15" Type="http://schemas.openxmlformats.org/officeDocument/2006/relationships/ctrlProp" Target="../ctrlProps/ctrlProp52.xml"/><Relationship Id="rId23" Type="http://schemas.openxmlformats.org/officeDocument/2006/relationships/ctrlProp" Target="../ctrlProps/ctrlProp60.xml"/><Relationship Id="rId10" Type="http://schemas.openxmlformats.org/officeDocument/2006/relationships/ctrlProp" Target="../ctrlProps/ctrlProp47.xml"/><Relationship Id="rId19" Type="http://schemas.openxmlformats.org/officeDocument/2006/relationships/ctrlProp" Target="../ctrlProps/ctrlProp56.xml"/><Relationship Id="rId4" Type="http://schemas.openxmlformats.org/officeDocument/2006/relationships/ctrlProp" Target="../ctrlProps/ctrlProp41.xml"/><Relationship Id="rId9" Type="http://schemas.openxmlformats.org/officeDocument/2006/relationships/ctrlProp" Target="../ctrlProps/ctrlProp46.xml"/><Relationship Id="rId14" Type="http://schemas.openxmlformats.org/officeDocument/2006/relationships/ctrlProp" Target="../ctrlProps/ctrlProp51.xml"/><Relationship Id="rId22" Type="http://schemas.openxmlformats.org/officeDocument/2006/relationships/ctrlProp" Target="../ctrlProps/ctrlProp59.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5.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tabColor theme="8" tint="0.39997558519241921"/>
  </sheetPr>
  <dimension ref="B1:J120"/>
  <sheetViews>
    <sheetView showGridLines="0" tabSelected="1" zoomScale="70" zoomScaleNormal="70" zoomScaleSheetLayoutView="55" workbookViewId="0"/>
  </sheetViews>
  <sheetFormatPr defaultColWidth="9" defaultRowHeight="12" x14ac:dyDescent="0.2"/>
  <cols>
    <col min="1" max="1" width="3.109375" style="4" customWidth="1"/>
    <col min="2" max="2" width="6.77734375" style="4" customWidth="1"/>
    <col min="3" max="3" width="81.44140625" style="4" customWidth="1"/>
    <col min="4" max="6" width="19.77734375" style="4" customWidth="1"/>
    <col min="7" max="8" width="15.109375" style="4" customWidth="1"/>
    <col min="9" max="9" width="4" style="4" customWidth="1"/>
    <col min="10" max="10" width="72" style="4" customWidth="1"/>
    <col min="11" max="16384" width="9" style="4"/>
  </cols>
  <sheetData>
    <row r="1" spans="2:8" ht="87" customHeight="1" x14ac:dyDescent="0.2"/>
    <row r="2" spans="2:8" x14ac:dyDescent="0.2">
      <c r="G2" s="654"/>
    </row>
    <row r="3" spans="2:8" ht="23.4" x14ac:dyDescent="0.15">
      <c r="B3" s="5" t="s">
        <v>47</v>
      </c>
      <c r="E3" s="6"/>
      <c r="F3" s="6"/>
      <c r="G3" s="654"/>
      <c r="H3" s="6"/>
    </row>
    <row r="4" spans="2:8" ht="57.75" customHeight="1" x14ac:dyDescent="0.2">
      <c r="B4" s="5"/>
      <c r="D4" s="662" t="s">
        <v>74</v>
      </c>
      <c r="E4" s="663"/>
      <c r="F4" s="30" t="s">
        <v>72</v>
      </c>
      <c r="G4" s="664"/>
      <c r="H4" s="665"/>
    </row>
    <row r="5" spans="2:8" ht="57.75" customHeight="1" x14ac:dyDescent="0.2">
      <c r="B5" s="5"/>
      <c r="D5" s="658" t="s">
        <v>73</v>
      </c>
      <c r="E5" s="659"/>
      <c r="F5" s="660"/>
      <c r="G5" s="660"/>
      <c r="H5" s="661"/>
    </row>
    <row r="6" spans="2:8" ht="13.5" customHeight="1" thickBot="1" x14ac:dyDescent="0.2">
      <c r="B6" s="5"/>
      <c r="E6" s="6"/>
      <c r="F6" s="29"/>
      <c r="G6" s="7"/>
    </row>
    <row r="7" spans="2:8" ht="54" customHeight="1" thickBot="1" x14ac:dyDescent="0.25">
      <c r="B7" s="646" t="s">
        <v>199</v>
      </c>
      <c r="C7" s="647"/>
      <c r="D7" s="655">
        <f>'補助事業概要説明書(別添１)１～２'!$E$6</f>
        <v>0</v>
      </c>
      <c r="E7" s="656"/>
      <c r="F7" s="656"/>
      <c r="G7" s="656"/>
      <c r="H7" s="657"/>
    </row>
    <row r="8" spans="2:8" ht="13.5" customHeight="1" thickBot="1" x14ac:dyDescent="0.25">
      <c r="C8" s="8"/>
      <c r="D8" s="8"/>
      <c r="E8" s="8"/>
      <c r="F8" s="8"/>
      <c r="G8" s="8"/>
      <c r="H8" s="8"/>
    </row>
    <row r="9" spans="2:8" ht="74.25" customHeight="1" thickBot="1" x14ac:dyDescent="0.25">
      <c r="B9" s="651" t="s">
        <v>490</v>
      </c>
      <c r="C9" s="652"/>
      <c r="D9" s="652"/>
      <c r="E9" s="652"/>
      <c r="F9" s="652"/>
      <c r="G9" s="652"/>
      <c r="H9" s="653"/>
    </row>
    <row r="10" spans="2:8" ht="13.5" customHeight="1" x14ac:dyDescent="0.2">
      <c r="C10" s="385"/>
      <c r="D10" s="385"/>
      <c r="E10" s="385"/>
      <c r="F10" s="385"/>
      <c r="G10" s="385"/>
      <c r="H10" s="385"/>
    </row>
    <row r="11" spans="2:8" ht="34.5" customHeight="1" x14ac:dyDescent="0.35">
      <c r="B11" s="32" t="s">
        <v>48</v>
      </c>
      <c r="E11" s="56"/>
      <c r="F11" s="8"/>
      <c r="G11" s="154"/>
      <c r="H11" s="154"/>
    </row>
    <row r="12" spans="2:8" ht="9.75" customHeight="1" x14ac:dyDescent="0.35">
      <c r="B12" s="32"/>
      <c r="E12" s="56"/>
      <c r="F12" s="8"/>
      <c r="G12" s="154"/>
      <c r="H12" s="154"/>
    </row>
    <row r="13" spans="2:8" ht="51" customHeight="1" x14ac:dyDescent="0.2">
      <c r="C13" s="648" t="s">
        <v>491</v>
      </c>
      <c r="D13" s="648"/>
      <c r="E13" s="648"/>
      <c r="F13" s="648"/>
      <c r="G13" s="648"/>
      <c r="H13" s="648"/>
    </row>
    <row r="14" spans="2:8" ht="12" customHeight="1" x14ac:dyDescent="0.2">
      <c r="C14" s="648" t="s">
        <v>76</v>
      </c>
      <c r="D14" s="648"/>
      <c r="E14" s="648"/>
      <c r="F14" s="648"/>
      <c r="G14" s="648"/>
      <c r="H14" s="648"/>
    </row>
    <row r="15" spans="2:8" ht="23.4" x14ac:dyDescent="0.2">
      <c r="C15" s="648" t="s">
        <v>77</v>
      </c>
      <c r="D15" s="648"/>
      <c r="E15" s="648"/>
      <c r="F15" s="648"/>
      <c r="G15" s="648"/>
      <c r="H15" s="648"/>
    </row>
    <row r="16" spans="2:8" ht="12" customHeight="1" x14ac:dyDescent="0.2">
      <c r="C16" s="523"/>
      <c r="D16" s="523"/>
      <c r="E16" s="523"/>
      <c r="F16" s="523"/>
      <c r="G16" s="523"/>
      <c r="H16" s="523"/>
    </row>
    <row r="17" spans="2:10" ht="50.25" customHeight="1" x14ac:dyDescent="0.2">
      <c r="C17" s="648" t="s">
        <v>494</v>
      </c>
      <c r="D17" s="648"/>
      <c r="E17" s="648"/>
      <c r="F17" s="648"/>
      <c r="G17" s="648"/>
      <c r="H17" s="648"/>
    </row>
    <row r="18" spans="2:10" ht="12" customHeight="1" x14ac:dyDescent="0.2">
      <c r="C18" s="385"/>
      <c r="D18" s="385"/>
      <c r="E18" s="385"/>
      <c r="F18" s="385"/>
      <c r="G18" s="385"/>
      <c r="H18" s="385"/>
    </row>
    <row r="19" spans="2:10" ht="50.25" customHeight="1" x14ac:dyDescent="0.2">
      <c r="C19" s="648" t="s">
        <v>492</v>
      </c>
      <c r="D19" s="648"/>
      <c r="E19" s="648"/>
      <c r="F19" s="648"/>
      <c r="G19" s="648"/>
      <c r="H19" s="648"/>
    </row>
    <row r="20" spans="2:10" ht="12" customHeight="1" x14ac:dyDescent="0.2">
      <c r="B20" s="9"/>
    </row>
    <row r="21" spans="2:10" ht="30.75" customHeight="1" x14ac:dyDescent="0.2">
      <c r="B21" s="649" t="s">
        <v>49</v>
      </c>
      <c r="C21" s="650"/>
      <c r="D21" s="649" t="s">
        <v>50</v>
      </c>
      <c r="E21" s="650"/>
      <c r="G21" s="154"/>
      <c r="H21" s="10"/>
    </row>
    <row r="22" spans="2:10" ht="30.75" customHeight="1" x14ac:dyDescent="0.2">
      <c r="B22" s="669" t="s">
        <v>51</v>
      </c>
      <c r="C22" s="669" t="s">
        <v>52</v>
      </c>
      <c r="D22" s="649" t="s">
        <v>53</v>
      </c>
      <c r="E22" s="650"/>
      <c r="G22" s="154"/>
      <c r="H22" s="10"/>
      <c r="J22" s="4" t="s">
        <v>54</v>
      </c>
    </row>
    <row r="23" spans="2:10" ht="30.75" customHeight="1" x14ac:dyDescent="0.2">
      <c r="B23" s="670"/>
      <c r="C23" s="670"/>
      <c r="D23" s="386" t="s">
        <v>55</v>
      </c>
      <c r="E23" s="387" t="s">
        <v>511</v>
      </c>
      <c r="G23" s="154"/>
      <c r="H23" s="154"/>
    </row>
    <row r="24" spans="2:10" ht="57" customHeight="1" x14ac:dyDescent="0.2">
      <c r="B24" s="76">
        <v>1</v>
      </c>
      <c r="C24" s="521" t="s">
        <v>47</v>
      </c>
      <c r="D24" s="77"/>
      <c r="E24" s="671"/>
      <c r="G24" s="154"/>
      <c r="H24" s="154"/>
    </row>
    <row r="25" spans="2:10" ht="57" customHeight="1" x14ac:dyDescent="0.2">
      <c r="B25" s="78">
        <v>2</v>
      </c>
      <c r="C25" s="522" t="s">
        <v>56</v>
      </c>
      <c r="D25" s="153"/>
      <c r="E25" s="672"/>
      <c r="G25" s="154"/>
      <c r="H25" s="10"/>
    </row>
    <row r="26" spans="2:10" ht="57" customHeight="1" x14ac:dyDescent="0.2">
      <c r="B26" s="76">
        <v>3</v>
      </c>
      <c r="C26" s="521" t="s">
        <v>57</v>
      </c>
      <c r="D26" s="77"/>
      <c r="E26" s="672"/>
      <c r="G26" s="154"/>
      <c r="H26" s="10"/>
    </row>
    <row r="27" spans="2:10" ht="57" customHeight="1" x14ac:dyDescent="0.2">
      <c r="B27" s="78">
        <v>4</v>
      </c>
      <c r="C27" s="522" t="s">
        <v>58</v>
      </c>
      <c r="D27" s="153"/>
      <c r="E27" s="672"/>
      <c r="G27" s="154"/>
      <c r="H27" s="10"/>
    </row>
    <row r="28" spans="2:10" ht="57" customHeight="1" x14ac:dyDescent="0.2">
      <c r="B28" s="76">
        <v>5</v>
      </c>
      <c r="C28" s="521" t="s">
        <v>180</v>
      </c>
      <c r="D28" s="77"/>
      <c r="E28" s="672"/>
      <c r="G28" s="154"/>
      <c r="H28" s="10"/>
    </row>
    <row r="29" spans="2:10" ht="57" customHeight="1" x14ac:dyDescent="0.2">
      <c r="B29" s="78">
        <v>6</v>
      </c>
      <c r="C29" s="521" t="s">
        <v>486</v>
      </c>
      <c r="D29" s="77"/>
      <c r="E29" s="672"/>
      <c r="G29" s="154"/>
      <c r="H29" s="10"/>
    </row>
    <row r="30" spans="2:10" ht="57" customHeight="1" x14ac:dyDescent="0.2">
      <c r="B30" s="76">
        <v>7</v>
      </c>
      <c r="C30" s="521" t="s">
        <v>179</v>
      </c>
      <c r="D30" s="77"/>
      <c r="E30" s="672"/>
      <c r="G30" s="154"/>
      <c r="H30" s="10"/>
    </row>
    <row r="31" spans="2:10" ht="57" customHeight="1" x14ac:dyDescent="0.2">
      <c r="B31" s="78">
        <v>8</v>
      </c>
      <c r="C31" s="521" t="s">
        <v>269</v>
      </c>
      <c r="D31" s="77"/>
      <c r="E31" s="672"/>
      <c r="G31" s="154"/>
      <c r="H31" s="10"/>
    </row>
    <row r="32" spans="2:10" ht="57" customHeight="1" x14ac:dyDescent="0.2">
      <c r="B32" s="76">
        <v>9</v>
      </c>
      <c r="C32" s="521" t="s">
        <v>237</v>
      </c>
      <c r="D32" s="77"/>
      <c r="E32" s="673"/>
      <c r="G32" s="154"/>
      <c r="H32" s="10"/>
    </row>
    <row r="33" spans="2:8" ht="57" customHeight="1" x14ac:dyDescent="0.2">
      <c r="B33" s="155" t="s">
        <v>487</v>
      </c>
      <c r="C33" s="521" t="s">
        <v>345</v>
      </c>
      <c r="D33" s="153"/>
      <c r="E33" s="79"/>
      <c r="G33" s="11"/>
      <c r="H33" s="11"/>
    </row>
    <row r="34" spans="2:8" ht="73.5" customHeight="1" x14ac:dyDescent="0.2">
      <c r="B34" s="155" t="s">
        <v>488</v>
      </c>
      <c r="C34" s="521" t="s">
        <v>493</v>
      </c>
      <c r="D34" s="153"/>
      <c r="E34" s="79"/>
      <c r="G34" s="11"/>
      <c r="H34" s="11"/>
    </row>
    <row r="35" spans="2:8" ht="57" customHeight="1" x14ac:dyDescent="0.2">
      <c r="B35" s="78">
        <v>11</v>
      </c>
      <c r="C35" s="521" t="s">
        <v>161</v>
      </c>
      <c r="D35" s="153"/>
      <c r="E35" s="79"/>
      <c r="G35" s="11"/>
      <c r="H35" s="11"/>
    </row>
    <row r="36" spans="2:8" ht="57" customHeight="1" x14ac:dyDescent="0.2">
      <c r="B36" s="78">
        <v>12</v>
      </c>
      <c r="C36" s="521" t="s">
        <v>114</v>
      </c>
      <c r="D36" s="153"/>
      <c r="E36" s="79"/>
      <c r="G36" s="11"/>
      <c r="H36" s="11"/>
    </row>
    <row r="37" spans="2:8" ht="57" customHeight="1" x14ac:dyDescent="0.2">
      <c r="B37" s="78">
        <v>13</v>
      </c>
      <c r="C37" s="521" t="s">
        <v>128</v>
      </c>
      <c r="D37" s="153"/>
      <c r="E37" s="79"/>
      <c r="G37" s="11"/>
      <c r="H37" s="11"/>
    </row>
    <row r="38" spans="2:8" ht="57" customHeight="1" x14ac:dyDescent="0.2">
      <c r="B38" s="78">
        <v>14</v>
      </c>
      <c r="C38" s="521" t="s">
        <v>206</v>
      </c>
      <c r="D38" s="153"/>
      <c r="E38" s="79"/>
      <c r="G38" s="11"/>
      <c r="H38" s="11"/>
    </row>
    <row r="39" spans="2:8" ht="57" customHeight="1" x14ac:dyDescent="0.2">
      <c r="B39" s="76">
        <v>15</v>
      </c>
      <c r="C39" s="521" t="s">
        <v>146</v>
      </c>
      <c r="D39" s="153"/>
      <c r="E39" s="79"/>
      <c r="G39" s="11"/>
      <c r="H39" s="11"/>
    </row>
    <row r="41" spans="2:8" ht="28.2" x14ac:dyDescent="0.35">
      <c r="B41" s="32" t="s">
        <v>78</v>
      </c>
    </row>
    <row r="44" spans="2:8" ht="24" thickBot="1" x14ac:dyDescent="0.25">
      <c r="B44" s="539" t="s">
        <v>59</v>
      </c>
      <c r="C44" s="460"/>
      <c r="D44" s="460"/>
      <c r="E44" s="460"/>
      <c r="F44" s="460"/>
      <c r="G44" s="460"/>
      <c r="H44" s="460"/>
    </row>
    <row r="64" ht="31.8" customHeight="1" x14ac:dyDescent="0.2"/>
    <row r="65" spans="2:10" ht="31.8" customHeight="1" x14ac:dyDescent="0.2"/>
    <row r="66" spans="2:10" ht="31.8" customHeight="1" x14ac:dyDescent="0.2"/>
    <row r="67" spans="2:10" ht="31.8" customHeight="1" x14ac:dyDescent="0.2"/>
    <row r="68" spans="2:10" ht="24" thickBot="1" x14ac:dyDescent="0.25">
      <c r="B68" s="539" t="s">
        <v>512</v>
      </c>
      <c r="C68" s="460"/>
      <c r="D68" s="460"/>
      <c r="E68" s="460"/>
      <c r="F68" s="460"/>
      <c r="G68" s="460"/>
      <c r="H68" s="460"/>
    </row>
    <row r="70" spans="2:10" ht="21" x14ac:dyDescent="0.2">
      <c r="C70" s="540" t="s">
        <v>495</v>
      </c>
    </row>
    <row r="71" spans="2:10" ht="21" x14ac:dyDescent="0.2">
      <c r="C71" s="541" t="s">
        <v>496</v>
      </c>
    </row>
    <row r="72" spans="2:10" ht="21" x14ac:dyDescent="0.2">
      <c r="C72" s="541" t="s">
        <v>497</v>
      </c>
    </row>
    <row r="73" spans="2:10" ht="21" x14ac:dyDescent="0.2">
      <c r="C73" s="541" t="s">
        <v>501</v>
      </c>
    </row>
    <row r="74" spans="2:10" ht="21" x14ac:dyDescent="0.2">
      <c r="C74" s="541" t="s">
        <v>500</v>
      </c>
    </row>
    <row r="75" spans="2:10" ht="21" x14ac:dyDescent="0.2">
      <c r="C75" s="541" t="s">
        <v>499</v>
      </c>
    </row>
    <row r="76" spans="2:10" ht="21" x14ac:dyDescent="0.2">
      <c r="C76" s="541" t="s">
        <v>502</v>
      </c>
      <c r="J76" s="461"/>
    </row>
    <row r="77" spans="2:10" ht="21" x14ac:dyDescent="0.2">
      <c r="C77" s="541" t="s">
        <v>498</v>
      </c>
    </row>
    <row r="78" spans="2:10" ht="21" x14ac:dyDescent="0.2">
      <c r="C78" s="541" t="s">
        <v>503</v>
      </c>
    </row>
    <row r="79" spans="2:10" ht="21" x14ac:dyDescent="0.2">
      <c r="C79" s="541" t="s">
        <v>504</v>
      </c>
    </row>
    <row r="80" spans="2:10" ht="21" x14ac:dyDescent="0.2">
      <c r="C80" s="541" t="s">
        <v>505</v>
      </c>
    </row>
    <row r="81" spans="2:8" ht="21" x14ac:dyDescent="0.2">
      <c r="C81" s="541" t="s">
        <v>506</v>
      </c>
    </row>
    <row r="82" spans="2:8" ht="21" x14ac:dyDescent="0.2">
      <c r="C82" s="541" t="s">
        <v>507</v>
      </c>
    </row>
    <row r="83" spans="2:8" ht="21" x14ac:dyDescent="0.2">
      <c r="C83" s="541" t="s">
        <v>508</v>
      </c>
    </row>
    <row r="84" spans="2:8" ht="21" x14ac:dyDescent="0.2">
      <c r="C84" s="541" t="s">
        <v>509</v>
      </c>
    </row>
    <row r="85" spans="2:8" ht="21" x14ac:dyDescent="0.2">
      <c r="C85" s="541" t="s">
        <v>510</v>
      </c>
    </row>
    <row r="89" spans="2:8" ht="24" thickBot="1" x14ac:dyDescent="0.25">
      <c r="B89" s="539" t="s">
        <v>60</v>
      </c>
      <c r="C89" s="460"/>
      <c r="D89" s="460"/>
      <c r="E89" s="460"/>
      <c r="F89" s="460"/>
      <c r="G89" s="460"/>
      <c r="H89" s="460"/>
    </row>
    <row r="91" spans="2:8" ht="35.4" customHeight="1" x14ac:dyDescent="0.2">
      <c r="C91" s="524" t="s">
        <v>548</v>
      </c>
    </row>
    <row r="93" spans="2:8" ht="232.95" customHeight="1" x14ac:dyDescent="0.2">
      <c r="C93" s="666" t="s">
        <v>547</v>
      </c>
      <c r="D93" s="667"/>
      <c r="E93" s="667"/>
      <c r="F93" s="667"/>
      <c r="G93" s="667"/>
      <c r="H93" s="668"/>
    </row>
    <row r="120" spans="3:3" ht="13.2" x14ac:dyDescent="0.2">
      <c r="C120" s="1"/>
    </row>
  </sheetData>
  <sheetProtection algorithmName="SHA-512" hashValue="4ID8w24prcNMsdd8x1muThqT0E4ieDzAv3j7L0iXE53w5Tyc+pLxqXDjIHRyw9Lw4W8UxPka6kIkhynz8iCK9Q==" saltValue="vGxn8+Pd/VCBfHWf87RC+Q==" spinCount="100000" sheet="1" insertColumns="0" insertRows="0" deleteColumns="0" deleteRows="0"/>
  <mergeCells count="20">
    <mergeCell ref="C93:H93"/>
    <mergeCell ref="B21:C21"/>
    <mergeCell ref="C22:C23"/>
    <mergeCell ref="B22:B23"/>
    <mergeCell ref="E24:E32"/>
    <mergeCell ref="D21:E21"/>
    <mergeCell ref="G2:G3"/>
    <mergeCell ref="D7:H7"/>
    <mergeCell ref="D5:E5"/>
    <mergeCell ref="F5:H5"/>
    <mergeCell ref="D4:E4"/>
    <mergeCell ref="G4:H4"/>
    <mergeCell ref="B7:C7"/>
    <mergeCell ref="C13:H13"/>
    <mergeCell ref="C14:H14"/>
    <mergeCell ref="D22:E22"/>
    <mergeCell ref="C17:H17"/>
    <mergeCell ref="C19:H19"/>
    <mergeCell ref="B9:H9"/>
    <mergeCell ref="C15:H15"/>
  </mergeCells>
  <phoneticPr fontId="1"/>
  <conditionalFormatting sqref="E24 D33:D39">
    <cfRule type="cellIs" dxfId="929" priority="42" operator="equal">
      <formula>"○"</formula>
    </cfRule>
  </conditionalFormatting>
  <conditionalFormatting sqref="D7:H7">
    <cfRule type="cellIs" dxfId="928" priority="6" operator="equal">
      <formula>0</formula>
    </cfRule>
  </conditionalFormatting>
  <conditionalFormatting sqref="D25">
    <cfRule type="cellIs" dxfId="927" priority="2" operator="equal">
      <formula>"○"</formula>
    </cfRule>
  </conditionalFormatting>
  <conditionalFormatting sqref="D27">
    <cfRule type="cellIs" dxfId="926" priority="1" operator="equal">
      <formula>"○"</formula>
    </cfRule>
  </conditionalFormatting>
  <dataValidations count="2">
    <dataValidation type="list" allowBlank="1" showInputMessage="1" showErrorMessage="1" sqref="E24 D33:D39" xr:uid="{00000000-0002-0000-0000-000001000000}">
      <formula1>"○,"</formula1>
    </dataValidation>
    <dataValidation type="list" allowBlank="1" showInputMessage="1" showErrorMessage="1" sqref="D25 D27" xr:uid="{D8D429A3-49BE-4257-9809-27CFAA658DA9}">
      <formula1>"○,押印不要"</formula1>
    </dataValidation>
  </dataValidations>
  <pageMargins left="0.74803149606299213" right="0.15748031496062992" top="0.55118110236220474" bottom="0.43307086614173229" header="0.31496062992125984" footer="0.15748031496062992"/>
  <pageSetup paperSize="9" scale="48" fitToHeight="2" orientation="portrait" r:id="rId1"/>
  <rowBreaks count="1" manualBreakCount="1">
    <brk id="40" max="7"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885DE-DB79-4E89-8341-ACCFA6B54305}">
  <sheetPr codeName="Sheet12">
    <tabColor theme="8" tint="0.39997558519241921"/>
    <pageSetUpPr fitToPage="1"/>
  </sheetPr>
  <dimension ref="B1:AB224"/>
  <sheetViews>
    <sheetView showGridLines="0" zoomScale="85" zoomScaleNormal="85" zoomScaleSheetLayoutView="55" workbookViewId="0"/>
  </sheetViews>
  <sheetFormatPr defaultColWidth="8.88671875" defaultRowHeight="15.75" customHeight="1" x14ac:dyDescent="0.2"/>
  <cols>
    <col min="1" max="1" width="1.44140625" style="144" customWidth="1"/>
    <col min="2" max="2" width="5.5546875" style="144" customWidth="1"/>
    <col min="3" max="3" width="11.21875" style="144" customWidth="1"/>
    <col min="4" max="4" width="21.6640625" style="144" customWidth="1"/>
    <col min="5" max="5" width="23.6640625" style="144" customWidth="1"/>
    <col min="6" max="6" width="14.6640625" style="91" customWidth="1"/>
    <col min="7" max="7" width="30.6640625" style="91" customWidth="1"/>
    <col min="8" max="8" width="24.6640625" style="144" customWidth="1"/>
    <col min="9" max="9" width="34.6640625" style="144" customWidth="1"/>
    <col min="10" max="10" width="13.44140625" style="91" bestFit="1" customWidth="1"/>
    <col min="11" max="12" width="27.6640625" style="91" customWidth="1"/>
    <col min="13" max="13" width="3.44140625" style="432" customWidth="1"/>
    <col min="14" max="27" width="8.88671875" style="115"/>
    <col min="28" max="16384" width="8.88671875" style="144"/>
  </cols>
  <sheetData>
    <row r="1" spans="2:28" ht="50.25" customHeight="1" x14ac:dyDescent="0.2"/>
    <row r="2" spans="2:28" ht="28.5" customHeight="1" x14ac:dyDescent="0.2">
      <c r="B2" s="85" t="s">
        <v>176</v>
      </c>
      <c r="C2" s="85"/>
      <c r="J2" s="402"/>
      <c r="L2" s="402"/>
    </row>
    <row r="3" spans="2:28" ht="28.5" customHeight="1" x14ac:dyDescent="0.2">
      <c r="B3" s="86" t="s">
        <v>66</v>
      </c>
      <c r="C3" s="87"/>
      <c r="D3" s="88"/>
      <c r="E3" s="88"/>
      <c r="F3" s="220"/>
      <c r="G3" s="220"/>
      <c r="H3" s="89"/>
      <c r="I3" s="89"/>
      <c r="J3" s="220"/>
      <c r="K3" s="220"/>
      <c r="L3" s="220"/>
    </row>
    <row r="4" spans="2:28" ht="28.5" customHeight="1" x14ac:dyDescent="0.2">
      <c r="B4" s="88"/>
      <c r="C4" s="88"/>
      <c r="D4" s="150" t="s">
        <v>190</v>
      </c>
      <c r="E4" s="88"/>
      <c r="F4" s="220"/>
      <c r="G4" s="220"/>
      <c r="H4" s="89"/>
      <c r="I4" s="89"/>
      <c r="J4" s="220"/>
      <c r="K4" s="220"/>
      <c r="L4" s="220"/>
    </row>
    <row r="5" spans="2:28" ht="28.5" customHeight="1" x14ac:dyDescent="0.2">
      <c r="B5" s="88"/>
      <c r="C5" s="88"/>
      <c r="D5" s="151" t="s">
        <v>192</v>
      </c>
      <c r="E5" s="90"/>
      <c r="F5" s="220"/>
      <c r="G5" s="220"/>
      <c r="H5" s="89"/>
      <c r="I5" s="89"/>
      <c r="J5" s="220"/>
      <c r="K5" s="220"/>
      <c r="L5" s="220"/>
      <c r="N5" s="1070" t="s">
        <v>2</v>
      </c>
      <c r="O5" s="1071"/>
      <c r="P5" s="1071"/>
      <c r="Q5" s="1071"/>
      <c r="R5" s="1071"/>
      <c r="S5" s="1071"/>
      <c r="T5" s="1071"/>
      <c r="U5" s="1071"/>
      <c r="V5" s="1071"/>
      <c r="W5" s="1071"/>
      <c r="X5" s="1071"/>
      <c r="Y5" s="1071"/>
      <c r="Z5" s="1071"/>
      <c r="AA5" s="1072"/>
    </row>
    <row r="6" spans="2:28" ht="36" customHeight="1" x14ac:dyDescent="0.2">
      <c r="B6" s="1073" t="s">
        <v>25</v>
      </c>
      <c r="C6" s="1074"/>
      <c r="D6" s="1075"/>
      <c r="E6" s="1087">
        <f>'補助事業概要説明書(別添１)１～２'!$E$6</f>
        <v>0</v>
      </c>
      <c r="F6" s="1088"/>
      <c r="G6" s="1088"/>
      <c r="H6" s="1089"/>
      <c r="I6" s="228"/>
      <c r="J6" s="407"/>
      <c r="K6" s="1086" t="s">
        <v>402</v>
      </c>
      <c r="L6" s="1086"/>
      <c r="N6" s="1076" t="s">
        <v>517</v>
      </c>
      <c r="O6" s="1077"/>
      <c r="P6" s="1077"/>
      <c r="Q6" s="1077"/>
      <c r="R6" s="1077"/>
      <c r="S6" s="1077"/>
      <c r="T6" s="1077"/>
      <c r="U6" s="1077"/>
      <c r="V6" s="1077"/>
      <c r="W6" s="1077"/>
      <c r="X6" s="1077"/>
      <c r="Y6" s="1077"/>
      <c r="Z6" s="1077"/>
      <c r="AA6" s="1078"/>
    </row>
    <row r="7" spans="2:28" ht="36.75" customHeight="1" x14ac:dyDescent="0.2">
      <c r="B7" s="1079"/>
      <c r="C7" s="1079"/>
      <c r="D7" s="1079"/>
      <c r="E7" s="238"/>
      <c r="F7" s="239"/>
      <c r="G7" s="239"/>
      <c r="H7" s="240"/>
      <c r="I7" s="240"/>
      <c r="J7" s="408"/>
      <c r="K7" s="1068" t="s">
        <v>403</v>
      </c>
      <c r="L7" s="1068"/>
      <c r="N7" s="1067"/>
      <c r="O7" s="1067"/>
      <c r="P7" s="1067"/>
      <c r="Q7" s="1067"/>
      <c r="R7" s="1067"/>
      <c r="S7" s="1067"/>
      <c r="T7" s="1067"/>
      <c r="U7" s="1067"/>
      <c r="V7" s="1067"/>
      <c r="W7" s="1067"/>
      <c r="X7" s="1067"/>
      <c r="Y7" s="1067"/>
      <c r="Z7" s="1067"/>
      <c r="AA7" s="1067"/>
    </row>
    <row r="8" spans="2:28" ht="20.100000000000001" customHeight="1" x14ac:dyDescent="0.2">
      <c r="B8" s="1084" t="s">
        <v>129</v>
      </c>
      <c r="C8" s="1069" t="s">
        <v>191</v>
      </c>
      <c r="D8" s="1084" t="s">
        <v>27</v>
      </c>
      <c r="E8" s="1083" t="s">
        <v>194</v>
      </c>
      <c r="F8" s="1085" t="s">
        <v>26</v>
      </c>
      <c r="G8" s="1085"/>
      <c r="H8" s="1083" t="s">
        <v>151</v>
      </c>
      <c r="I8" s="1083" t="s">
        <v>193</v>
      </c>
      <c r="J8" s="1069" t="s">
        <v>321</v>
      </c>
      <c r="K8" s="1069" t="s">
        <v>422</v>
      </c>
      <c r="L8" s="1069" t="s">
        <v>423</v>
      </c>
      <c r="N8" s="422"/>
      <c r="O8" s="423"/>
      <c r="P8" s="423"/>
      <c r="Q8" s="423"/>
      <c r="R8" s="423"/>
      <c r="S8" s="423"/>
      <c r="T8" s="423"/>
      <c r="U8" s="423"/>
      <c r="V8" s="423"/>
      <c r="W8" s="423"/>
      <c r="X8" s="423"/>
      <c r="Y8" s="423"/>
      <c r="Z8" s="423"/>
      <c r="AA8" s="424"/>
    </row>
    <row r="9" spans="2:28" ht="34.5" customHeight="1" x14ac:dyDescent="0.2">
      <c r="B9" s="1084"/>
      <c r="C9" s="1069"/>
      <c r="D9" s="1084"/>
      <c r="E9" s="1083"/>
      <c r="F9" s="406" t="s">
        <v>70</v>
      </c>
      <c r="G9" s="405" t="s">
        <v>71</v>
      </c>
      <c r="H9" s="1083"/>
      <c r="I9" s="1083"/>
      <c r="J9" s="1069"/>
      <c r="K9" s="1069"/>
      <c r="L9" s="1069"/>
      <c r="N9" s="1080" t="s">
        <v>239</v>
      </c>
      <c r="O9" s="1081"/>
      <c r="P9" s="1081"/>
      <c r="Q9" s="1081"/>
      <c r="R9" s="1081"/>
      <c r="S9" s="1081"/>
      <c r="T9" s="1081"/>
      <c r="U9" s="1081"/>
      <c r="V9" s="1081"/>
      <c r="W9" s="1081"/>
      <c r="X9" s="1081"/>
      <c r="Y9" s="1081"/>
      <c r="Z9" s="1081"/>
      <c r="AA9" s="1082"/>
    </row>
    <row r="10" spans="2:28" s="91" customFormat="1" ht="48" customHeight="1" x14ac:dyDescent="0.2">
      <c r="B10" s="1066">
        <v>1</v>
      </c>
      <c r="C10" s="1063"/>
      <c r="D10" s="1064"/>
      <c r="E10" s="1064"/>
      <c r="F10" s="1064"/>
      <c r="G10" s="1064"/>
      <c r="H10" s="1065"/>
      <c r="I10" s="1064"/>
      <c r="J10" s="1063"/>
      <c r="K10" s="404"/>
      <c r="L10" s="404"/>
      <c r="M10" s="432"/>
      <c r="N10" s="186" t="s">
        <v>189</v>
      </c>
      <c r="O10" s="433"/>
      <c r="P10" s="433"/>
      <c r="Q10" s="433"/>
      <c r="R10" s="433"/>
      <c r="S10" s="433"/>
      <c r="T10" s="433"/>
      <c r="U10" s="433"/>
      <c r="V10" s="433"/>
      <c r="W10" s="433"/>
      <c r="X10" s="433"/>
      <c r="Y10" s="433"/>
      <c r="Z10" s="433"/>
      <c r="AA10" s="191"/>
      <c r="AB10" s="144"/>
    </row>
    <row r="11" spans="2:28" s="91" customFormat="1" ht="48" customHeight="1" x14ac:dyDescent="0.2">
      <c r="B11" s="1066"/>
      <c r="C11" s="1063"/>
      <c r="D11" s="1064"/>
      <c r="E11" s="1064"/>
      <c r="F11" s="1064"/>
      <c r="G11" s="1064"/>
      <c r="H11" s="1065"/>
      <c r="I11" s="1064"/>
      <c r="J11" s="1063"/>
      <c r="K11" s="404"/>
      <c r="L11" s="404"/>
      <c r="M11" s="432"/>
      <c r="N11" s="186" t="s">
        <v>419</v>
      </c>
      <c r="O11" s="433"/>
      <c r="P11" s="433"/>
      <c r="Q11" s="433"/>
      <c r="R11" s="433"/>
      <c r="S11" s="433"/>
      <c r="T11" s="433"/>
      <c r="U11" s="433"/>
      <c r="V11" s="433"/>
      <c r="W11" s="433"/>
      <c r="X11" s="433"/>
      <c r="Y11" s="433"/>
      <c r="Z11" s="433"/>
      <c r="AA11" s="191"/>
      <c r="AB11" s="144"/>
    </row>
    <row r="12" spans="2:28" s="91" customFormat="1" ht="48" customHeight="1" x14ac:dyDescent="0.2">
      <c r="B12" s="1066"/>
      <c r="C12" s="1063"/>
      <c r="D12" s="1064"/>
      <c r="E12" s="1064"/>
      <c r="F12" s="1064"/>
      <c r="G12" s="1064"/>
      <c r="H12" s="1065"/>
      <c r="I12" s="1064"/>
      <c r="J12" s="1063"/>
      <c r="K12" s="404"/>
      <c r="L12" s="404"/>
      <c r="M12" s="432"/>
      <c r="N12" s="186" t="s">
        <v>420</v>
      </c>
      <c r="O12" s="190"/>
      <c r="P12" s="190"/>
      <c r="Q12" s="190"/>
      <c r="R12" s="190"/>
      <c r="S12" s="190"/>
      <c r="T12" s="190"/>
      <c r="U12" s="190"/>
      <c r="V12" s="190"/>
      <c r="W12" s="190"/>
      <c r="X12" s="190"/>
      <c r="Y12" s="190"/>
      <c r="Z12" s="190"/>
      <c r="AA12" s="191"/>
      <c r="AB12" s="144"/>
    </row>
    <row r="13" spans="2:28" s="91" customFormat="1" ht="48" customHeight="1" x14ac:dyDescent="0.2">
      <c r="B13" s="1066"/>
      <c r="C13" s="1063"/>
      <c r="D13" s="1064"/>
      <c r="E13" s="1064"/>
      <c r="F13" s="1064"/>
      <c r="G13" s="1064"/>
      <c r="H13" s="1065"/>
      <c r="I13" s="1064"/>
      <c r="J13" s="1063"/>
      <c r="K13" s="645" t="s">
        <v>312</v>
      </c>
      <c r="L13" s="645" t="s">
        <v>312</v>
      </c>
      <c r="M13" s="432"/>
      <c r="N13" s="434"/>
      <c r="O13" s="435" t="s">
        <v>421</v>
      </c>
      <c r="P13" s="197"/>
      <c r="Q13" s="197"/>
      <c r="R13" s="197"/>
      <c r="S13" s="197"/>
      <c r="T13" s="197"/>
      <c r="U13" s="197"/>
      <c r="V13" s="197"/>
      <c r="W13" s="197"/>
      <c r="X13" s="197"/>
      <c r="Y13" s="197"/>
      <c r="Z13" s="197"/>
      <c r="AA13" s="198"/>
      <c r="AB13" s="144"/>
    </row>
    <row r="14" spans="2:28" s="91" customFormat="1" ht="48" customHeight="1" x14ac:dyDescent="0.2">
      <c r="B14" s="1066"/>
      <c r="C14" s="1063"/>
      <c r="D14" s="1064"/>
      <c r="E14" s="1064"/>
      <c r="F14" s="1064"/>
      <c r="G14" s="1064"/>
      <c r="H14" s="1065"/>
      <c r="I14" s="1064"/>
      <c r="J14" s="1063"/>
      <c r="K14" s="283"/>
      <c r="L14" s="283"/>
      <c r="M14" s="436"/>
      <c r="N14" s="285"/>
      <c r="O14" s="284"/>
      <c r="P14" s="284"/>
      <c r="Q14" s="284"/>
      <c r="R14" s="284"/>
      <c r="S14" s="284"/>
      <c r="T14" s="284"/>
      <c r="U14" s="284"/>
      <c r="V14" s="284"/>
      <c r="W14" s="284"/>
      <c r="X14" s="284"/>
      <c r="Y14" s="284"/>
      <c r="Z14" s="284"/>
      <c r="AA14" s="284"/>
      <c r="AB14" s="144"/>
    </row>
    <row r="15" spans="2:28" s="91" customFormat="1" ht="48" customHeight="1" x14ac:dyDescent="0.2">
      <c r="B15" s="1066">
        <v>2</v>
      </c>
      <c r="C15" s="1063"/>
      <c r="D15" s="1064"/>
      <c r="E15" s="1064"/>
      <c r="F15" s="1064"/>
      <c r="G15" s="1064"/>
      <c r="H15" s="1065"/>
      <c r="I15" s="1064"/>
      <c r="J15" s="1063"/>
      <c r="K15" s="583"/>
      <c r="L15" s="583"/>
      <c r="M15" s="432"/>
      <c r="N15" s="285"/>
      <c r="O15" s="284"/>
      <c r="P15" s="284"/>
      <c r="Q15" s="284"/>
      <c r="R15" s="284"/>
      <c r="S15" s="284"/>
      <c r="T15" s="284"/>
      <c r="U15" s="284"/>
      <c r="V15" s="284"/>
      <c r="W15" s="284"/>
      <c r="X15" s="284"/>
      <c r="Y15" s="284"/>
      <c r="Z15" s="284"/>
      <c r="AA15" s="284"/>
      <c r="AB15" s="144"/>
    </row>
    <row r="16" spans="2:28" s="91" customFormat="1" ht="48" customHeight="1" x14ac:dyDescent="0.2">
      <c r="B16" s="1066"/>
      <c r="C16" s="1063"/>
      <c r="D16" s="1064"/>
      <c r="E16" s="1064"/>
      <c r="F16" s="1064"/>
      <c r="G16" s="1064"/>
      <c r="H16" s="1065"/>
      <c r="I16" s="1064"/>
      <c r="J16" s="1063"/>
      <c r="K16" s="583"/>
      <c r="L16" s="583"/>
      <c r="M16" s="432"/>
      <c r="N16" s="285"/>
      <c r="O16" s="284"/>
      <c r="P16" s="284"/>
      <c r="Q16" s="284"/>
      <c r="R16" s="284"/>
      <c r="S16" s="284"/>
      <c r="T16" s="284"/>
      <c r="U16" s="284"/>
      <c r="V16" s="284"/>
      <c r="W16" s="284"/>
      <c r="X16" s="284"/>
      <c r="Y16" s="284"/>
      <c r="Z16" s="284"/>
      <c r="AA16" s="284"/>
      <c r="AB16" s="144"/>
    </row>
    <row r="17" spans="2:28" s="91" customFormat="1" ht="48" customHeight="1" x14ac:dyDescent="0.2">
      <c r="B17" s="1066"/>
      <c r="C17" s="1063"/>
      <c r="D17" s="1064"/>
      <c r="E17" s="1064"/>
      <c r="F17" s="1064"/>
      <c r="G17" s="1064"/>
      <c r="H17" s="1065"/>
      <c r="I17" s="1064"/>
      <c r="J17" s="1063"/>
      <c r="K17" s="583"/>
      <c r="L17" s="583"/>
      <c r="M17" s="432"/>
      <c r="N17" s="285"/>
      <c r="O17" s="284"/>
      <c r="P17" s="284"/>
      <c r="Q17" s="284"/>
      <c r="R17" s="284"/>
      <c r="S17" s="284"/>
      <c r="T17" s="284"/>
      <c r="U17" s="284"/>
      <c r="V17" s="284"/>
      <c r="W17" s="284"/>
      <c r="X17" s="284"/>
      <c r="Y17" s="284"/>
      <c r="Z17" s="284"/>
      <c r="AA17" s="284"/>
      <c r="AB17" s="144"/>
    </row>
    <row r="18" spans="2:28" s="91" customFormat="1" ht="48" customHeight="1" x14ac:dyDescent="0.2">
      <c r="B18" s="1066"/>
      <c r="C18" s="1063"/>
      <c r="D18" s="1064"/>
      <c r="E18" s="1064"/>
      <c r="F18" s="1064"/>
      <c r="G18" s="1064"/>
      <c r="H18" s="1065"/>
      <c r="I18" s="1064"/>
      <c r="J18" s="1063"/>
      <c r="K18" s="645" t="s">
        <v>312</v>
      </c>
      <c r="L18" s="645" t="s">
        <v>312</v>
      </c>
      <c r="M18" s="432"/>
      <c r="N18" s="285"/>
      <c r="O18" s="284"/>
      <c r="P18" s="284"/>
      <c r="Q18" s="284"/>
      <c r="R18" s="284"/>
      <c r="S18" s="284"/>
      <c r="T18" s="284"/>
      <c r="U18" s="284"/>
      <c r="V18" s="284"/>
      <c r="W18" s="284"/>
      <c r="X18" s="284"/>
      <c r="Y18" s="284"/>
      <c r="Z18" s="284"/>
      <c r="AA18" s="284"/>
      <c r="AB18" s="144"/>
    </row>
    <row r="19" spans="2:28" s="91" customFormat="1" ht="48" customHeight="1" x14ac:dyDescent="0.2">
      <c r="B19" s="1066"/>
      <c r="C19" s="1063"/>
      <c r="D19" s="1064"/>
      <c r="E19" s="1064"/>
      <c r="F19" s="1064"/>
      <c r="G19" s="1064"/>
      <c r="H19" s="1065"/>
      <c r="I19" s="1064"/>
      <c r="J19" s="1063"/>
      <c r="K19" s="283"/>
      <c r="L19" s="283"/>
      <c r="M19" s="436"/>
      <c r="N19" s="285"/>
      <c r="O19" s="284"/>
      <c r="P19" s="284"/>
      <c r="Q19" s="284"/>
      <c r="R19" s="284"/>
      <c r="S19" s="284"/>
      <c r="T19" s="284"/>
      <c r="U19" s="284"/>
      <c r="V19" s="284"/>
      <c r="W19" s="284"/>
      <c r="X19" s="284"/>
      <c r="Y19" s="284"/>
      <c r="Z19" s="284"/>
      <c r="AA19" s="284"/>
      <c r="AB19" s="144"/>
    </row>
    <row r="20" spans="2:28" s="91" customFormat="1" ht="48" customHeight="1" x14ac:dyDescent="0.2">
      <c r="B20" s="1066">
        <v>3</v>
      </c>
      <c r="C20" s="1063"/>
      <c r="D20" s="1064"/>
      <c r="E20" s="1064"/>
      <c r="F20" s="1064"/>
      <c r="G20" s="1064"/>
      <c r="H20" s="1065"/>
      <c r="I20" s="1064"/>
      <c r="J20" s="1063"/>
      <c r="K20" s="583"/>
      <c r="L20" s="583"/>
      <c r="M20" s="432"/>
      <c r="N20" s="285"/>
      <c r="O20" s="284"/>
      <c r="P20" s="284"/>
      <c r="Q20" s="284"/>
      <c r="R20" s="284"/>
      <c r="S20" s="284"/>
      <c r="T20" s="284"/>
      <c r="U20" s="284"/>
      <c r="V20" s="284"/>
      <c r="W20" s="284"/>
      <c r="X20" s="284"/>
      <c r="Y20" s="284"/>
      <c r="Z20" s="284"/>
      <c r="AA20" s="284"/>
      <c r="AB20" s="144"/>
    </row>
    <row r="21" spans="2:28" s="91" customFormat="1" ht="48" customHeight="1" x14ac:dyDescent="0.2">
      <c r="B21" s="1066"/>
      <c r="C21" s="1063"/>
      <c r="D21" s="1064"/>
      <c r="E21" s="1064"/>
      <c r="F21" s="1064"/>
      <c r="G21" s="1064"/>
      <c r="H21" s="1065"/>
      <c r="I21" s="1064"/>
      <c r="J21" s="1063"/>
      <c r="K21" s="583"/>
      <c r="L21" s="583"/>
      <c r="M21" s="432"/>
      <c r="N21" s="285"/>
      <c r="O21" s="284"/>
      <c r="P21" s="284"/>
      <c r="Q21" s="284"/>
      <c r="R21" s="284"/>
      <c r="S21" s="284"/>
      <c r="T21" s="284"/>
      <c r="U21" s="284"/>
      <c r="V21" s="284"/>
      <c r="W21" s="284"/>
      <c r="X21" s="284"/>
      <c r="Y21" s="284"/>
      <c r="Z21" s="284"/>
      <c r="AA21" s="284"/>
      <c r="AB21" s="144"/>
    </row>
    <row r="22" spans="2:28" s="91" customFormat="1" ht="48" customHeight="1" x14ac:dyDescent="0.2">
      <c r="B22" s="1066"/>
      <c r="C22" s="1063"/>
      <c r="D22" s="1064"/>
      <c r="E22" s="1064"/>
      <c r="F22" s="1064"/>
      <c r="G22" s="1064"/>
      <c r="H22" s="1065"/>
      <c r="I22" s="1064"/>
      <c r="J22" s="1063"/>
      <c r="K22" s="583"/>
      <c r="L22" s="583"/>
      <c r="M22" s="432"/>
      <c r="N22" s="285"/>
      <c r="O22" s="284"/>
      <c r="P22" s="284"/>
      <c r="Q22" s="284"/>
      <c r="R22" s="284"/>
      <c r="S22" s="284"/>
      <c r="T22" s="284"/>
      <c r="U22" s="284"/>
      <c r="V22" s="284"/>
      <c r="W22" s="284"/>
      <c r="X22" s="284"/>
      <c r="Y22" s="284"/>
      <c r="Z22" s="284"/>
      <c r="AA22" s="284"/>
      <c r="AB22" s="144"/>
    </row>
    <row r="23" spans="2:28" s="91" customFormat="1" ht="48" customHeight="1" x14ac:dyDescent="0.2">
      <c r="B23" s="1066"/>
      <c r="C23" s="1063"/>
      <c r="D23" s="1064"/>
      <c r="E23" s="1064"/>
      <c r="F23" s="1064"/>
      <c r="G23" s="1064"/>
      <c r="H23" s="1065"/>
      <c r="I23" s="1064"/>
      <c r="J23" s="1063"/>
      <c r="K23" s="645" t="s">
        <v>312</v>
      </c>
      <c r="L23" s="645" t="s">
        <v>312</v>
      </c>
      <c r="M23" s="432"/>
      <c r="N23" s="285"/>
      <c r="O23" s="284"/>
      <c r="P23" s="284"/>
      <c r="Q23" s="284"/>
      <c r="R23" s="284"/>
      <c r="S23" s="284"/>
      <c r="T23" s="284"/>
      <c r="U23" s="284"/>
      <c r="V23" s="284"/>
      <c r="W23" s="284"/>
      <c r="X23" s="284"/>
      <c r="Y23" s="284"/>
      <c r="Z23" s="284"/>
      <c r="AA23" s="284"/>
      <c r="AB23" s="144"/>
    </row>
    <row r="24" spans="2:28" s="91" customFormat="1" ht="48" customHeight="1" x14ac:dyDescent="0.2">
      <c r="B24" s="1066"/>
      <c r="C24" s="1063"/>
      <c r="D24" s="1064"/>
      <c r="E24" s="1064"/>
      <c r="F24" s="1064"/>
      <c r="G24" s="1064"/>
      <c r="H24" s="1065"/>
      <c r="I24" s="1064"/>
      <c r="J24" s="1063"/>
      <c r="K24" s="283"/>
      <c r="L24" s="283"/>
      <c r="M24" s="436"/>
      <c r="N24" s="285"/>
      <c r="O24" s="284"/>
      <c r="P24" s="284"/>
      <c r="Q24" s="284"/>
      <c r="R24" s="284"/>
      <c r="S24" s="284"/>
      <c r="T24" s="284"/>
      <c r="U24" s="284"/>
      <c r="V24" s="284"/>
      <c r="W24" s="284"/>
      <c r="X24" s="284"/>
      <c r="Y24" s="284"/>
      <c r="Z24" s="284"/>
      <c r="AA24" s="284"/>
      <c r="AB24" s="144"/>
    </row>
    <row r="25" spans="2:28" s="91" customFormat="1" ht="48" customHeight="1" x14ac:dyDescent="0.2">
      <c r="B25" s="1066">
        <v>4</v>
      </c>
      <c r="C25" s="1063"/>
      <c r="D25" s="1064"/>
      <c r="E25" s="1064"/>
      <c r="F25" s="1064"/>
      <c r="G25" s="1064"/>
      <c r="H25" s="1065"/>
      <c r="I25" s="1064"/>
      <c r="J25" s="1063"/>
      <c r="K25" s="583"/>
      <c r="L25" s="583"/>
      <c r="M25" s="432"/>
      <c r="N25" s="285"/>
      <c r="O25" s="284"/>
      <c r="P25" s="284"/>
      <c r="Q25" s="284"/>
      <c r="R25" s="284"/>
      <c r="S25" s="284"/>
      <c r="T25" s="284"/>
      <c r="U25" s="284"/>
      <c r="V25" s="284"/>
      <c r="W25" s="284"/>
      <c r="X25" s="284"/>
      <c r="Y25" s="284"/>
      <c r="Z25" s="284"/>
      <c r="AA25" s="284"/>
      <c r="AB25" s="144"/>
    </row>
    <row r="26" spans="2:28" s="91" customFormat="1" ht="48" customHeight="1" x14ac:dyDescent="0.2">
      <c r="B26" s="1066"/>
      <c r="C26" s="1063"/>
      <c r="D26" s="1064"/>
      <c r="E26" s="1064"/>
      <c r="F26" s="1064"/>
      <c r="G26" s="1064"/>
      <c r="H26" s="1065"/>
      <c r="I26" s="1064"/>
      <c r="J26" s="1063"/>
      <c r="K26" s="583"/>
      <c r="L26" s="583"/>
      <c r="M26" s="432"/>
      <c r="N26" s="285"/>
      <c r="O26" s="284"/>
      <c r="P26" s="284"/>
      <c r="Q26" s="284"/>
      <c r="R26" s="284"/>
      <c r="S26" s="284"/>
      <c r="T26" s="284"/>
      <c r="U26" s="284"/>
      <c r="V26" s="284"/>
      <c r="W26" s="284"/>
      <c r="X26" s="284"/>
      <c r="Y26" s="284"/>
      <c r="Z26" s="284"/>
      <c r="AA26" s="284"/>
      <c r="AB26" s="144"/>
    </row>
    <row r="27" spans="2:28" s="91" customFormat="1" ht="48" customHeight="1" x14ac:dyDescent="0.2">
      <c r="B27" s="1066"/>
      <c r="C27" s="1063"/>
      <c r="D27" s="1064"/>
      <c r="E27" s="1064"/>
      <c r="F27" s="1064"/>
      <c r="G27" s="1064"/>
      <c r="H27" s="1065"/>
      <c r="I27" s="1064"/>
      <c r="J27" s="1063"/>
      <c r="K27" s="583"/>
      <c r="L27" s="583"/>
      <c r="M27" s="432"/>
      <c r="N27" s="285"/>
      <c r="O27" s="284"/>
      <c r="P27" s="284"/>
      <c r="Q27" s="284"/>
      <c r="R27" s="284"/>
      <c r="S27" s="284"/>
      <c r="T27" s="284"/>
      <c r="U27" s="284"/>
      <c r="V27" s="284"/>
      <c r="W27" s="284"/>
      <c r="X27" s="284"/>
      <c r="Y27" s="284"/>
      <c r="Z27" s="284"/>
      <c r="AA27" s="284"/>
      <c r="AB27" s="144"/>
    </row>
    <row r="28" spans="2:28" s="91" customFormat="1" ht="48" customHeight="1" x14ac:dyDescent="0.2">
      <c r="B28" s="1066"/>
      <c r="C28" s="1063"/>
      <c r="D28" s="1064"/>
      <c r="E28" s="1064"/>
      <c r="F28" s="1064"/>
      <c r="G28" s="1064"/>
      <c r="H28" s="1065"/>
      <c r="I28" s="1064"/>
      <c r="J28" s="1063"/>
      <c r="K28" s="645" t="s">
        <v>312</v>
      </c>
      <c r="L28" s="645" t="s">
        <v>312</v>
      </c>
      <c r="M28" s="432"/>
      <c r="N28" s="285"/>
      <c r="O28" s="284"/>
      <c r="P28" s="284"/>
      <c r="Q28" s="284"/>
      <c r="R28" s="284"/>
      <c r="S28" s="284"/>
      <c r="T28" s="284"/>
      <c r="U28" s="284"/>
      <c r="V28" s="284"/>
      <c r="W28" s="284"/>
      <c r="X28" s="284"/>
      <c r="Y28" s="284"/>
      <c r="Z28" s="284"/>
      <c r="AA28" s="284"/>
      <c r="AB28" s="144"/>
    </row>
    <row r="29" spans="2:28" s="91" customFormat="1" ht="48" customHeight="1" x14ac:dyDescent="0.2">
      <c r="B29" s="1066"/>
      <c r="C29" s="1063"/>
      <c r="D29" s="1064"/>
      <c r="E29" s="1064"/>
      <c r="F29" s="1064"/>
      <c r="G29" s="1064"/>
      <c r="H29" s="1065"/>
      <c r="I29" s="1064"/>
      <c r="J29" s="1063"/>
      <c r="K29" s="283"/>
      <c r="L29" s="283"/>
      <c r="M29" s="436"/>
      <c r="N29" s="285"/>
      <c r="O29" s="284"/>
      <c r="P29" s="284"/>
      <c r="Q29" s="284"/>
      <c r="R29" s="284"/>
      <c r="S29" s="284"/>
      <c r="T29" s="284"/>
      <c r="U29" s="284"/>
      <c r="V29" s="284"/>
      <c r="W29" s="284"/>
      <c r="X29" s="284"/>
      <c r="Y29" s="284"/>
      <c r="Z29" s="284"/>
      <c r="AA29" s="284"/>
      <c r="AB29" s="144"/>
    </row>
    <row r="30" spans="2:28" s="91" customFormat="1" ht="48" customHeight="1" x14ac:dyDescent="0.2">
      <c r="B30" s="1066">
        <v>5</v>
      </c>
      <c r="C30" s="1063"/>
      <c r="D30" s="1064"/>
      <c r="E30" s="1064"/>
      <c r="F30" s="1064"/>
      <c r="G30" s="1064"/>
      <c r="H30" s="1065"/>
      <c r="I30" s="1064"/>
      <c r="J30" s="1063"/>
      <c r="K30" s="583"/>
      <c r="L30" s="583"/>
      <c r="M30" s="432"/>
      <c r="N30" s="285"/>
      <c r="O30" s="284"/>
      <c r="P30" s="284"/>
      <c r="Q30" s="284"/>
      <c r="R30" s="284"/>
      <c r="S30" s="284"/>
      <c r="T30" s="284"/>
      <c r="U30" s="284"/>
      <c r="V30" s="284"/>
      <c r="W30" s="284"/>
      <c r="X30" s="284"/>
      <c r="Y30" s="284"/>
      <c r="Z30" s="284"/>
      <c r="AA30" s="284"/>
      <c r="AB30" s="144"/>
    </row>
    <row r="31" spans="2:28" s="91" customFormat="1" ht="48" customHeight="1" x14ac:dyDescent="0.2">
      <c r="B31" s="1066"/>
      <c r="C31" s="1063"/>
      <c r="D31" s="1064"/>
      <c r="E31" s="1064"/>
      <c r="F31" s="1064"/>
      <c r="G31" s="1064"/>
      <c r="H31" s="1065"/>
      <c r="I31" s="1064"/>
      <c r="J31" s="1063"/>
      <c r="K31" s="583"/>
      <c r="L31" s="583"/>
      <c r="M31" s="432"/>
      <c r="N31" s="285"/>
      <c r="O31" s="284"/>
      <c r="P31" s="284"/>
      <c r="Q31" s="284"/>
      <c r="R31" s="284"/>
      <c r="S31" s="284"/>
      <c r="T31" s="284"/>
      <c r="U31" s="284"/>
      <c r="V31" s="284"/>
      <c r="W31" s="284"/>
      <c r="X31" s="284"/>
      <c r="Y31" s="284"/>
      <c r="Z31" s="284"/>
      <c r="AA31" s="284"/>
      <c r="AB31" s="144"/>
    </row>
    <row r="32" spans="2:28" s="91" customFormat="1" ht="48" customHeight="1" x14ac:dyDescent="0.2">
      <c r="B32" s="1066"/>
      <c r="C32" s="1063"/>
      <c r="D32" s="1064"/>
      <c r="E32" s="1064"/>
      <c r="F32" s="1064"/>
      <c r="G32" s="1064"/>
      <c r="H32" s="1065"/>
      <c r="I32" s="1064"/>
      <c r="J32" s="1063"/>
      <c r="K32" s="583"/>
      <c r="L32" s="583"/>
      <c r="M32" s="432"/>
      <c r="N32" s="285"/>
      <c r="O32" s="284"/>
      <c r="P32" s="284"/>
      <c r="Q32" s="284"/>
      <c r="R32" s="284"/>
      <c r="S32" s="284"/>
      <c r="T32" s="284"/>
      <c r="U32" s="284"/>
      <c r="V32" s="284"/>
      <c r="W32" s="284"/>
      <c r="X32" s="284"/>
      <c r="Y32" s="284"/>
      <c r="Z32" s="284"/>
      <c r="AA32" s="284"/>
      <c r="AB32" s="144"/>
    </row>
    <row r="33" spans="2:28" s="91" customFormat="1" ht="48" customHeight="1" x14ac:dyDescent="0.2">
      <c r="B33" s="1066"/>
      <c r="C33" s="1063"/>
      <c r="D33" s="1064"/>
      <c r="E33" s="1064"/>
      <c r="F33" s="1064"/>
      <c r="G33" s="1064"/>
      <c r="H33" s="1065"/>
      <c r="I33" s="1064"/>
      <c r="J33" s="1063"/>
      <c r="K33" s="645" t="s">
        <v>312</v>
      </c>
      <c r="L33" s="645" t="s">
        <v>312</v>
      </c>
      <c r="M33" s="432"/>
      <c r="N33" s="285"/>
      <c r="O33" s="284"/>
      <c r="P33" s="284"/>
      <c r="Q33" s="284"/>
      <c r="R33" s="284"/>
      <c r="S33" s="284"/>
      <c r="T33" s="284"/>
      <c r="U33" s="284"/>
      <c r="V33" s="284"/>
      <c r="W33" s="284"/>
      <c r="X33" s="284"/>
      <c r="Y33" s="284"/>
      <c r="Z33" s="284"/>
      <c r="AA33" s="284"/>
      <c r="AB33" s="144"/>
    </row>
    <row r="34" spans="2:28" s="91" customFormat="1" ht="48" customHeight="1" x14ac:dyDescent="0.2">
      <c r="B34" s="1066"/>
      <c r="C34" s="1063"/>
      <c r="D34" s="1064"/>
      <c r="E34" s="1064"/>
      <c r="F34" s="1064"/>
      <c r="G34" s="1064"/>
      <c r="H34" s="1065"/>
      <c r="I34" s="1064"/>
      <c r="J34" s="1063"/>
      <c r="K34" s="283"/>
      <c r="L34" s="283"/>
      <c r="M34" s="436"/>
      <c r="N34" s="285"/>
      <c r="O34" s="284"/>
      <c r="P34" s="284"/>
      <c r="Q34" s="284"/>
      <c r="R34" s="284"/>
      <c r="S34" s="284"/>
      <c r="T34" s="284"/>
      <c r="U34" s="284"/>
      <c r="V34" s="284"/>
      <c r="W34" s="284"/>
      <c r="X34" s="284"/>
      <c r="Y34" s="284"/>
      <c r="Z34" s="284"/>
      <c r="AA34" s="284"/>
      <c r="AB34" s="144"/>
    </row>
    <row r="35" spans="2:28" s="91" customFormat="1" ht="48" customHeight="1" x14ac:dyDescent="0.2">
      <c r="B35" s="1066">
        <v>6</v>
      </c>
      <c r="C35" s="1063"/>
      <c r="D35" s="1064"/>
      <c r="E35" s="1064"/>
      <c r="F35" s="1064"/>
      <c r="G35" s="1064"/>
      <c r="H35" s="1065"/>
      <c r="I35" s="1064"/>
      <c r="J35" s="1063"/>
      <c r="K35" s="583"/>
      <c r="L35" s="583"/>
      <c r="M35" s="432"/>
      <c r="N35" s="285"/>
      <c r="O35" s="284"/>
      <c r="P35" s="284"/>
      <c r="Q35" s="284"/>
      <c r="R35" s="284"/>
      <c r="S35" s="284"/>
      <c r="T35" s="284"/>
      <c r="U35" s="284"/>
      <c r="V35" s="284"/>
      <c r="W35" s="284"/>
      <c r="X35" s="284"/>
      <c r="Y35" s="284"/>
      <c r="Z35" s="284"/>
      <c r="AA35" s="284"/>
      <c r="AB35" s="144"/>
    </row>
    <row r="36" spans="2:28" s="91" customFormat="1" ht="48" customHeight="1" x14ac:dyDescent="0.2">
      <c r="B36" s="1066"/>
      <c r="C36" s="1063"/>
      <c r="D36" s="1064"/>
      <c r="E36" s="1064"/>
      <c r="F36" s="1064"/>
      <c r="G36" s="1064"/>
      <c r="H36" s="1065"/>
      <c r="I36" s="1064"/>
      <c r="J36" s="1063"/>
      <c r="K36" s="583"/>
      <c r="L36" s="583"/>
      <c r="M36" s="432"/>
      <c r="N36" s="285"/>
      <c r="O36" s="284"/>
      <c r="P36" s="284"/>
      <c r="Q36" s="284"/>
      <c r="R36" s="284"/>
      <c r="S36" s="284"/>
      <c r="T36" s="284"/>
      <c r="U36" s="284"/>
      <c r="V36" s="284"/>
      <c r="W36" s="284"/>
      <c r="X36" s="284"/>
      <c r="Y36" s="284"/>
      <c r="Z36" s="284"/>
      <c r="AA36" s="284"/>
      <c r="AB36" s="144"/>
    </row>
    <row r="37" spans="2:28" s="91" customFormat="1" ht="48" customHeight="1" x14ac:dyDescent="0.2">
      <c r="B37" s="1066"/>
      <c r="C37" s="1063"/>
      <c r="D37" s="1064"/>
      <c r="E37" s="1064"/>
      <c r="F37" s="1064"/>
      <c r="G37" s="1064"/>
      <c r="H37" s="1065"/>
      <c r="I37" s="1064"/>
      <c r="J37" s="1063"/>
      <c r="K37" s="583"/>
      <c r="L37" s="583"/>
      <c r="M37" s="432"/>
      <c r="N37" s="285"/>
      <c r="O37" s="284"/>
      <c r="P37" s="284"/>
      <c r="Q37" s="284"/>
      <c r="R37" s="284"/>
      <c r="S37" s="284"/>
      <c r="T37" s="284"/>
      <c r="U37" s="284"/>
      <c r="V37" s="284"/>
      <c r="W37" s="284"/>
      <c r="X37" s="284"/>
      <c r="Y37" s="284"/>
      <c r="Z37" s="284"/>
      <c r="AA37" s="284"/>
      <c r="AB37" s="144"/>
    </row>
    <row r="38" spans="2:28" s="91" customFormat="1" ht="48" customHeight="1" x14ac:dyDescent="0.2">
      <c r="B38" s="1066"/>
      <c r="C38" s="1063"/>
      <c r="D38" s="1064"/>
      <c r="E38" s="1064"/>
      <c r="F38" s="1064"/>
      <c r="G38" s="1064"/>
      <c r="H38" s="1065"/>
      <c r="I38" s="1064"/>
      <c r="J38" s="1063"/>
      <c r="K38" s="645" t="s">
        <v>312</v>
      </c>
      <c r="L38" s="645" t="s">
        <v>312</v>
      </c>
      <c r="M38" s="432"/>
      <c r="N38" s="285"/>
      <c r="O38" s="284"/>
      <c r="P38" s="284"/>
      <c r="Q38" s="284"/>
      <c r="R38" s="284"/>
      <c r="S38" s="284"/>
      <c r="T38" s="284"/>
      <c r="U38" s="284"/>
      <c r="V38" s="284"/>
      <c r="W38" s="284"/>
      <c r="X38" s="284"/>
      <c r="Y38" s="284"/>
      <c r="Z38" s="284"/>
      <c r="AA38" s="284"/>
      <c r="AB38" s="144"/>
    </row>
    <row r="39" spans="2:28" s="91" customFormat="1" ht="48" customHeight="1" x14ac:dyDescent="0.2">
      <c r="B39" s="1066"/>
      <c r="C39" s="1063"/>
      <c r="D39" s="1064"/>
      <c r="E39" s="1064"/>
      <c r="F39" s="1064"/>
      <c r="G39" s="1064"/>
      <c r="H39" s="1065"/>
      <c r="I39" s="1064"/>
      <c r="J39" s="1063"/>
      <c r="K39" s="283"/>
      <c r="L39" s="283"/>
      <c r="M39" s="436"/>
      <c r="N39" s="285"/>
      <c r="O39" s="284"/>
      <c r="P39" s="284"/>
      <c r="Q39" s="284"/>
      <c r="R39" s="284"/>
      <c r="S39" s="284"/>
      <c r="T39" s="284"/>
      <c r="U39" s="284"/>
      <c r="V39" s="284"/>
      <c r="W39" s="284"/>
      <c r="X39" s="284"/>
      <c r="Y39" s="284"/>
      <c r="Z39" s="284"/>
      <c r="AA39" s="284"/>
      <c r="AB39" s="144"/>
    </row>
    <row r="40" spans="2:28" s="91" customFormat="1" ht="48" customHeight="1" x14ac:dyDescent="0.2">
      <c r="B40" s="1066">
        <v>7</v>
      </c>
      <c r="C40" s="1063"/>
      <c r="D40" s="1064"/>
      <c r="E40" s="1064"/>
      <c r="F40" s="1064"/>
      <c r="G40" s="1064"/>
      <c r="H40" s="1065"/>
      <c r="I40" s="1064"/>
      <c r="J40" s="1063"/>
      <c r="K40" s="583"/>
      <c r="L40" s="583"/>
      <c r="M40" s="432"/>
      <c r="N40" s="285"/>
      <c r="O40" s="284"/>
      <c r="P40" s="284"/>
      <c r="Q40" s="284"/>
      <c r="R40" s="284"/>
      <c r="S40" s="284"/>
      <c r="T40" s="284"/>
      <c r="U40" s="284"/>
      <c r="V40" s="284"/>
      <c r="W40" s="284"/>
      <c r="X40" s="284"/>
      <c r="Y40" s="284"/>
      <c r="Z40" s="284"/>
      <c r="AA40" s="284"/>
      <c r="AB40" s="144"/>
    </row>
    <row r="41" spans="2:28" s="91" customFormat="1" ht="48" customHeight="1" x14ac:dyDescent="0.2">
      <c r="B41" s="1066"/>
      <c r="C41" s="1063"/>
      <c r="D41" s="1064"/>
      <c r="E41" s="1064"/>
      <c r="F41" s="1064"/>
      <c r="G41" s="1064"/>
      <c r="H41" s="1065"/>
      <c r="I41" s="1064"/>
      <c r="J41" s="1063"/>
      <c r="K41" s="583"/>
      <c r="L41" s="583"/>
      <c r="M41" s="432"/>
      <c r="N41" s="285"/>
      <c r="O41" s="284"/>
      <c r="P41" s="284"/>
      <c r="Q41" s="284"/>
      <c r="R41" s="284"/>
      <c r="S41" s="284"/>
      <c r="T41" s="284"/>
      <c r="U41" s="284"/>
      <c r="V41" s="284"/>
      <c r="W41" s="284"/>
      <c r="X41" s="284"/>
      <c r="Y41" s="284"/>
      <c r="Z41" s="284"/>
      <c r="AA41" s="284"/>
      <c r="AB41" s="144"/>
    </row>
    <row r="42" spans="2:28" s="91" customFormat="1" ht="48" customHeight="1" x14ac:dyDescent="0.2">
      <c r="B42" s="1066"/>
      <c r="C42" s="1063"/>
      <c r="D42" s="1064"/>
      <c r="E42" s="1064"/>
      <c r="F42" s="1064"/>
      <c r="G42" s="1064"/>
      <c r="H42" s="1065"/>
      <c r="I42" s="1064"/>
      <c r="J42" s="1063"/>
      <c r="K42" s="583"/>
      <c r="L42" s="583"/>
      <c r="M42" s="432"/>
      <c r="N42" s="285"/>
      <c r="O42" s="284"/>
      <c r="P42" s="284"/>
      <c r="Q42" s="284"/>
      <c r="R42" s="284"/>
      <c r="S42" s="284"/>
      <c r="T42" s="284"/>
      <c r="U42" s="284"/>
      <c r="V42" s="284"/>
      <c r="W42" s="284"/>
      <c r="X42" s="284"/>
      <c r="Y42" s="284"/>
      <c r="Z42" s="284"/>
      <c r="AA42" s="284"/>
      <c r="AB42" s="144"/>
    </row>
    <row r="43" spans="2:28" s="91" customFormat="1" ht="48" customHeight="1" x14ac:dyDescent="0.2">
      <c r="B43" s="1066"/>
      <c r="C43" s="1063"/>
      <c r="D43" s="1064"/>
      <c r="E43" s="1064"/>
      <c r="F43" s="1064"/>
      <c r="G43" s="1064"/>
      <c r="H43" s="1065"/>
      <c r="I43" s="1064"/>
      <c r="J43" s="1063"/>
      <c r="K43" s="645" t="s">
        <v>312</v>
      </c>
      <c r="L43" s="645" t="s">
        <v>312</v>
      </c>
      <c r="M43" s="432"/>
      <c r="N43" s="285"/>
      <c r="O43" s="284"/>
      <c r="P43" s="284"/>
      <c r="Q43" s="284"/>
      <c r="R43" s="284"/>
      <c r="S43" s="284"/>
      <c r="T43" s="284"/>
      <c r="U43" s="284"/>
      <c r="V43" s="284"/>
      <c r="W43" s="284"/>
      <c r="X43" s="284"/>
      <c r="Y43" s="284"/>
      <c r="Z43" s="284"/>
      <c r="AA43" s="284"/>
      <c r="AB43" s="144"/>
    </row>
    <row r="44" spans="2:28" s="91" customFormat="1" ht="48" customHeight="1" x14ac:dyDescent="0.2">
      <c r="B44" s="1066"/>
      <c r="C44" s="1063"/>
      <c r="D44" s="1064"/>
      <c r="E44" s="1064"/>
      <c r="F44" s="1064"/>
      <c r="G44" s="1064"/>
      <c r="H44" s="1065"/>
      <c r="I44" s="1064"/>
      <c r="J44" s="1063"/>
      <c r="K44" s="283"/>
      <c r="L44" s="283"/>
      <c r="M44" s="436"/>
      <c r="N44" s="285"/>
      <c r="O44" s="284"/>
      <c r="P44" s="284"/>
      <c r="Q44" s="284"/>
      <c r="R44" s="284"/>
      <c r="S44" s="284"/>
      <c r="T44" s="284"/>
      <c r="U44" s="284"/>
      <c r="V44" s="284"/>
      <c r="W44" s="284"/>
      <c r="X44" s="284"/>
      <c r="Y44" s="284"/>
      <c r="Z44" s="284"/>
      <c r="AA44" s="284"/>
      <c r="AB44" s="144"/>
    </row>
    <row r="45" spans="2:28" s="91" customFormat="1" ht="48" customHeight="1" x14ac:dyDescent="0.2">
      <c r="B45" s="1066">
        <v>8</v>
      </c>
      <c r="C45" s="1063"/>
      <c r="D45" s="1064"/>
      <c r="E45" s="1064"/>
      <c r="F45" s="1064"/>
      <c r="G45" s="1064"/>
      <c r="H45" s="1065"/>
      <c r="I45" s="1064"/>
      <c r="J45" s="1063"/>
      <c r="K45" s="583"/>
      <c r="L45" s="583"/>
      <c r="M45" s="432"/>
      <c r="N45" s="285"/>
      <c r="O45" s="284"/>
      <c r="P45" s="284"/>
      <c r="Q45" s="284"/>
      <c r="R45" s="284"/>
      <c r="S45" s="284"/>
      <c r="T45" s="284"/>
      <c r="U45" s="284"/>
      <c r="V45" s="284"/>
      <c r="W45" s="284"/>
      <c r="X45" s="284"/>
      <c r="Y45" s="284"/>
      <c r="Z45" s="284"/>
      <c r="AA45" s="284"/>
      <c r="AB45" s="144"/>
    </row>
    <row r="46" spans="2:28" s="91" customFormat="1" ht="48" customHeight="1" x14ac:dyDescent="0.2">
      <c r="B46" s="1066"/>
      <c r="C46" s="1063"/>
      <c r="D46" s="1064"/>
      <c r="E46" s="1064"/>
      <c r="F46" s="1064"/>
      <c r="G46" s="1064"/>
      <c r="H46" s="1065"/>
      <c r="I46" s="1064"/>
      <c r="J46" s="1063"/>
      <c r="K46" s="583"/>
      <c r="L46" s="583"/>
      <c r="M46" s="432"/>
      <c r="N46" s="285"/>
      <c r="O46" s="284"/>
      <c r="P46" s="284"/>
      <c r="Q46" s="284"/>
      <c r="R46" s="284"/>
      <c r="S46" s="284"/>
      <c r="T46" s="284"/>
      <c r="U46" s="284"/>
      <c r="V46" s="284"/>
      <c r="W46" s="284"/>
      <c r="X46" s="284"/>
      <c r="Y46" s="284"/>
      <c r="Z46" s="284"/>
      <c r="AA46" s="284"/>
      <c r="AB46" s="144"/>
    </row>
    <row r="47" spans="2:28" s="91" customFormat="1" ht="48" customHeight="1" x14ac:dyDescent="0.2">
      <c r="B47" s="1066"/>
      <c r="C47" s="1063"/>
      <c r="D47" s="1064"/>
      <c r="E47" s="1064"/>
      <c r="F47" s="1064"/>
      <c r="G47" s="1064"/>
      <c r="H47" s="1065"/>
      <c r="I47" s="1064"/>
      <c r="J47" s="1063"/>
      <c r="K47" s="583"/>
      <c r="L47" s="583"/>
      <c r="M47" s="432"/>
      <c r="N47" s="285"/>
      <c r="O47" s="284"/>
      <c r="P47" s="284"/>
      <c r="Q47" s="284"/>
      <c r="R47" s="284"/>
      <c r="S47" s="284"/>
      <c r="T47" s="284"/>
      <c r="U47" s="284"/>
      <c r="V47" s="284"/>
      <c r="W47" s="284"/>
      <c r="X47" s="284"/>
      <c r="Y47" s="284"/>
      <c r="Z47" s="284"/>
      <c r="AA47" s="284"/>
      <c r="AB47" s="144"/>
    </row>
    <row r="48" spans="2:28" s="91" customFormat="1" ht="48" customHeight="1" x14ac:dyDescent="0.2">
      <c r="B48" s="1066"/>
      <c r="C48" s="1063"/>
      <c r="D48" s="1064"/>
      <c r="E48" s="1064"/>
      <c r="F48" s="1064"/>
      <c r="G48" s="1064"/>
      <c r="H48" s="1065"/>
      <c r="I48" s="1064"/>
      <c r="J48" s="1063"/>
      <c r="K48" s="645" t="s">
        <v>312</v>
      </c>
      <c r="L48" s="645" t="s">
        <v>312</v>
      </c>
      <c r="M48" s="432"/>
      <c r="N48" s="285"/>
      <c r="O48" s="284"/>
      <c r="P48" s="284"/>
      <c r="Q48" s="284"/>
      <c r="R48" s="284"/>
      <c r="S48" s="284"/>
      <c r="T48" s="284"/>
      <c r="U48" s="284"/>
      <c r="V48" s="284"/>
      <c r="W48" s="284"/>
      <c r="X48" s="284"/>
      <c r="Y48" s="284"/>
      <c r="Z48" s="284"/>
      <c r="AA48" s="284"/>
      <c r="AB48" s="144"/>
    </row>
    <row r="49" spans="2:28" s="91" customFormat="1" ht="48" customHeight="1" x14ac:dyDescent="0.2">
      <c r="B49" s="1066"/>
      <c r="C49" s="1063"/>
      <c r="D49" s="1064"/>
      <c r="E49" s="1064"/>
      <c r="F49" s="1064"/>
      <c r="G49" s="1064"/>
      <c r="H49" s="1065"/>
      <c r="I49" s="1064"/>
      <c r="J49" s="1063"/>
      <c r="K49" s="283"/>
      <c r="L49" s="283"/>
      <c r="M49" s="436"/>
      <c r="N49" s="285"/>
      <c r="O49" s="284"/>
      <c r="P49" s="284"/>
      <c r="Q49" s="284"/>
      <c r="R49" s="284"/>
      <c r="S49" s="284"/>
      <c r="T49" s="284"/>
      <c r="U49" s="284"/>
      <c r="V49" s="284"/>
      <c r="W49" s="284"/>
      <c r="X49" s="284"/>
      <c r="Y49" s="284"/>
      <c r="Z49" s="284"/>
      <c r="AA49" s="284"/>
      <c r="AB49" s="144"/>
    </row>
    <row r="50" spans="2:28" s="91" customFormat="1" ht="48" customHeight="1" x14ac:dyDescent="0.2">
      <c r="B50" s="1066">
        <v>9</v>
      </c>
      <c r="C50" s="1063"/>
      <c r="D50" s="1064"/>
      <c r="E50" s="1064"/>
      <c r="F50" s="1064"/>
      <c r="G50" s="1064"/>
      <c r="H50" s="1065"/>
      <c r="I50" s="1064"/>
      <c r="J50" s="1063"/>
      <c r="K50" s="583"/>
      <c r="L50" s="583"/>
      <c r="M50" s="432"/>
      <c r="N50" s="285"/>
      <c r="O50" s="284"/>
      <c r="P50" s="284"/>
      <c r="Q50" s="284"/>
      <c r="R50" s="284"/>
      <c r="S50" s="284"/>
      <c r="T50" s="284"/>
      <c r="U50" s="284"/>
      <c r="V50" s="284"/>
      <c r="W50" s="284"/>
      <c r="X50" s="284"/>
      <c r="Y50" s="284"/>
      <c r="Z50" s="284"/>
      <c r="AA50" s="284"/>
      <c r="AB50" s="144"/>
    </row>
    <row r="51" spans="2:28" s="91" customFormat="1" ht="48" customHeight="1" x14ac:dyDescent="0.2">
      <c r="B51" s="1066"/>
      <c r="C51" s="1063"/>
      <c r="D51" s="1064"/>
      <c r="E51" s="1064"/>
      <c r="F51" s="1064"/>
      <c r="G51" s="1064"/>
      <c r="H51" s="1065"/>
      <c r="I51" s="1064"/>
      <c r="J51" s="1063"/>
      <c r="K51" s="583"/>
      <c r="L51" s="583"/>
      <c r="M51" s="432"/>
      <c r="N51" s="285"/>
      <c r="O51" s="284"/>
      <c r="P51" s="284"/>
      <c r="Q51" s="284"/>
      <c r="R51" s="284"/>
      <c r="S51" s="284"/>
      <c r="T51" s="284"/>
      <c r="U51" s="284"/>
      <c r="V51" s="284"/>
      <c r="W51" s="284"/>
      <c r="X51" s="284"/>
      <c r="Y51" s="284"/>
      <c r="Z51" s="284"/>
      <c r="AA51" s="284"/>
      <c r="AB51" s="144"/>
    </row>
    <row r="52" spans="2:28" s="91" customFormat="1" ht="48" customHeight="1" x14ac:dyDescent="0.2">
      <c r="B52" s="1066"/>
      <c r="C52" s="1063"/>
      <c r="D52" s="1064"/>
      <c r="E52" s="1064"/>
      <c r="F52" s="1064"/>
      <c r="G52" s="1064"/>
      <c r="H52" s="1065"/>
      <c r="I52" s="1064"/>
      <c r="J52" s="1063"/>
      <c r="K52" s="583"/>
      <c r="L52" s="583"/>
      <c r="M52" s="432"/>
      <c r="N52" s="285"/>
      <c r="O52" s="284"/>
      <c r="P52" s="284"/>
      <c r="Q52" s="284"/>
      <c r="R52" s="284"/>
      <c r="S52" s="284"/>
      <c r="T52" s="284"/>
      <c r="U52" s="284"/>
      <c r="V52" s="284"/>
      <c r="W52" s="284"/>
      <c r="X52" s="284"/>
      <c r="Y52" s="284"/>
      <c r="Z52" s="284"/>
      <c r="AA52" s="284"/>
      <c r="AB52" s="144"/>
    </row>
    <row r="53" spans="2:28" s="91" customFormat="1" ht="48" customHeight="1" x14ac:dyDescent="0.2">
      <c r="B53" s="1066"/>
      <c r="C53" s="1063"/>
      <c r="D53" s="1064"/>
      <c r="E53" s="1064"/>
      <c r="F53" s="1064"/>
      <c r="G53" s="1064"/>
      <c r="H53" s="1065"/>
      <c r="I53" s="1064"/>
      <c r="J53" s="1063"/>
      <c r="K53" s="645" t="s">
        <v>312</v>
      </c>
      <c r="L53" s="645" t="s">
        <v>312</v>
      </c>
      <c r="M53" s="432"/>
      <c r="N53" s="285"/>
      <c r="O53" s="284"/>
      <c r="P53" s="284"/>
      <c r="Q53" s="284"/>
      <c r="R53" s="284"/>
      <c r="S53" s="284"/>
      <c r="T53" s="284"/>
      <c r="U53" s="284"/>
      <c r="V53" s="284"/>
      <c r="W53" s="284"/>
      <c r="X53" s="284"/>
      <c r="Y53" s="284"/>
      <c r="Z53" s="284"/>
      <c r="AA53" s="284"/>
      <c r="AB53" s="144"/>
    </row>
    <row r="54" spans="2:28" s="91" customFormat="1" ht="48" customHeight="1" x14ac:dyDescent="0.2">
      <c r="B54" s="1066"/>
      <c r="C54" s="1063"/>
      <c r="D54" s="1064"/>
      <c r="E54" s="1064"/>
      <c r="F54" s="1064"/>
      <c r="G54" s="1064"/>
      <c r="H54" s="1065"/>
      <c r="I54" s="1064"/>
      <c r="J54" s="1063"/>
      <c r="K54" s="283"/>
      <c r="L54" s="283"/>
      <c r="M54" s="436"/>
      <c r="N54" s="285"/>
      <c r="O54" s="284"/>
      <c r="P54" s="284"/>
      <c r="Q54" s="284"/>
      <c r="R54" s="284"/>
      <c r="S54" s="284"/>
      <c r="T54" s="284"/>
      <c r="U54" s="284"/>
      <c r="V54" s="284"/>
      <c r="W54" s="284"/>
      <c r="X54" s="284"/>
      <c r="Y54" s="284"/>
      <c r="Z54" s="284"/>
      <c r="AA54" s="284"/>
      <c r="AB54" s="144"/>
    </row>
    <row r="55" spans="2:28" s="91" customFormat="1" ht="48" customHeight="1" x14ac:dyDescent="0.2">
      <c r="B55" s="1066">
        <v>10</v>
      </c>
      <c r="C55" s="1063"/>
      <c r="D55" s="1064"/>
      <c r="E55" s="1064"/>
      <c r="F55" s="1064"/>
      <c r="G55" s="1064"/>
      <c r="H55" s="1065"/>
      <c r="I55" s="1064"/>
      <c r="J55" s="1063"/>
      <c r="K55" s="583"/>
      <c r="L55" s="583"/>
      <c r="M55" s="432"/>
      <c r="N55" s="285"/>
      <c r="O55" s="284"/>
      <c r="P55" s="284"/>
      <c r="Q55" s="284"/>
      <c r="R55" s="284"/>
      <c r="S55" s="284"/>
      <c r="T55" s="284"/>
      <c r="U55" s="284"/>
      <c r="V55" s="284"/>
      <c r="W55" s="284"/>
      <c r="X55" s="284"/>
      <c r="Y55" s="284"/>
      <c r="Z55" s="284"/>
      <c r="AA55" s="284"/>
      <c r="AB55" s="144"/>
    </row>
    <row r="56" spans="2:28" s="91" customFormat="1" ht="48" customHeight="1" x14ac:dyDescent="0.2">
      <c r="B56" s="1066"/>
      <c r="C56" s="1063"/>
      <c r="D56" s="1064"/>
      <c r="E56" s="1064"/>
      <c r="F56" s="1064"/>
      <c r="G56" s="1064"/>
      <c r="H56" s="1065"/>
      <c r="I56" s="1064"/>
      <c r="J56" s="1063"/>
      <c r="K56" s="583"/>
      <c r="L56" s="583"/>
      <c r="M56" s="432"/>
      <c r="N56" s="285"/>
      <c r="O56" s="284"/>
      <c r="P56" s="284"/>
      <c r="Q56" s="284"/>
      <c r="R56" s="284"/>
      <c r="S56" s="284"/>
      <c r="T56" s="284"/>
      <c r="U56" s="284"/>
      <c r="V56" s="284"/>
      <c r="W56" s="284"/>
      <c r="X56" s="284"/>
      <c r="Y56" s="284"/>
      <c r="Z56" s="284"/>
      <c r="AA56" s="284"/>
      <c r="AB56" s="144"/>
    </row>
    <row r="57" spans="2:28" s="91" customFormat="1" ht="48" customHeight="1" x14ac:dyDescent="0.2">
      <c r="B57" s="1066"/>
      <c r="C57" s="1063"/>
      <c r="D57" s="1064"/>
      <c r="E57" s="1064"/>
      <c r="F57" s="1064"/>
      <c r="G57" s="1064"/>
      <c r="H57" s="1065"/>
      <c r="I57" s="1064"/>
      <c r="J57" s="1063"/>
      <c r="K57" s="583"/>
      <c r="L57" s="583"/>
      <c r="M57" s="432"/>
      <c r="N57" s="285"/>
      <c r="O57" s="284"/>
      <c r="P57" s="284"/>
      <c r="Q57" s="284"/>
      <c r="R57" s="284"/>
      <c r="S57" s="284"/>
      <c r="T57" s="284"/>
      <c r="U57" s="284"/>
      <c r="V57" s="284"/>
      <c r="W57" s="284"/>
      <c r="X57" s="284"/>
      <c r="Y57" s="284"/>
      <c r="Z57" s="284"/>
      <c r="AA57" s="284"/>
      <c r="AB57" s="144"/>
    </row>
    <row r="58" spans="2:28" s="91" customFormat="1" ht="48" customHeight="1" x14ac:dyDescent="0.2">
      <c r="B58" s="1066"/>
      <c r="C58" s="1063"/>
      <c r="D58" s="1064"/>
      <c r="E58" s="1064"/>
      <c r="F58" s="1064"/>
      <c r="G58" s="1064"/>
      <c r="H58" s="1065"/>
      <c r="I58" s="1064"/>
      <c r="J58" s="1063"/>
      <c r="K58" s="645" t="s">
        <v>312</v>
      </c>
      <c r="L58" s="645" t="s">
        <v>312</v>
      </c>
      <c r="M58" s="432"/>
      <c r="N58" s="285"/>
      <c r="O58" s="284"/>
      <c r="P58" s="284"/>
      <c r="Q58" s="284"/>
      <c r="R58" s="284"/>
      <c r="S58" s="284"/>
      <c r="T58" s="284"/>
      <c r="U58" s="284"/>
      <c r="V58" s="284"/>
      <c r="W58" s="284"/>
      <c r="X58" s="284"/>
      <c r="Y58" s="284"/>
      <c r="Z58" s="284"/>
      <c r="AA58" s="284"/>
      <c r="AB58" s="144"/>
    </row>
    <row r="59" spans="2:28" s="91" customFormat="1" ht="48" customHeight="1" x14ac:dyDescent="0.2">
      <c r="B59" s="1066"/>
      <c r="C59" s="1063"/>
      <c r="D59" s="1064"/>
      <c r="E59" s="1064"/>
      <c r="F59" s="1064"/>
      <c r="G59" s="1064"/>
      <c r="H59" s="1065"/>
      <c r="I59" s="1064"/>
      <c r="J59" s="1063"/>
      <c r="K59" s="283"/>
      <c r="L59" s="283"/>
      <c r="M59" s="436"/>
      <c r="N59" s="285"/>
      <c r="O59" s="284"/>
      <c r="P59" s="284"/>
      <c r="Q59" s="284"/>
      <c r="R59" s="284"/>
      <c r="S59" s="284"/>
      <c r="T59" s="284"/>
      <c r="U59" s="284"/>
      <c r="V59" s="284"/>
      <c r="W59" s="284"/>
      <c r="X59" s="284"/>
      <c r="Y59" s="284"/>
      <c r="Z59" s="284"/>
      <c r="AA59" s="284"/>
      <c r="AB59" s="144"/>
    </row>
    <row r="60" spans="2:28" s="91" customFormat="1" ht="48" customHeight="1" x14ac:dyDescent="0.2">
      <c r="B60" s="1066">
        <v>11</v>
      </c>
      <c r="C60" s="1063"/>
      <c r="D60" s="1064"/>
      <c r="E60" s="1064"/>
      <c r="F60" s="1064"/>
      <c r="G60" s="1064"/>
      <c r="H60" s="1065"/>
      <c r="I60" s="1064"/>
      <c r="J60" s="1063"/>
      <c r="K60" s="583"/>
      <c r="L60" s="583"/>
      <c r="M60" s="432"/>
      <c r="N60" s="285"/>
      <c r="O60" s="284"/>
      <c r="P60" s="284"/>
      <c r="Q60" s="284"/>
      <c r="R60" s="284"/>
      <c r="S60" s="284"/>
      <c r="T60" s="284"/>
      <c r="U60" s="284"/>
      <c r="V60" s="284"/>
      <c r="W60" s="284"/>
      <c r="X60" s="284"/>
      <c r="Y60" s="284"/>
      <c r="Z60" s="284"/>
      <c r="AA60" s="284"/>
      <c r="AB60" s="144"/>
    </row>
    <row r="61" spans="2:28" s="91" customFormat="1" ht="48" customHeight="1" x14ac:dyDescent="0.2">
      <c r="B61" s="1066"/>
      <c r="C61" s="1063"/>
      <c r="D61" s="1064"/>
      <c r="E61" s="1064"/>
      <c r="F61" s="1064"/>
      <c r="G61" s="1064"/>
      <c r="H61" s="1065"/>
      <c r="I61" s="1064"/>
      <c r="J61" s="1063"/>
      <c r="K61" s="583"/>
      <c r="L61" s="583"/>
      <c r="M61" s="432"/>
      <c r="N61" s="285"/>
      <c r="O61" s="284"/>
      <c r="P61" s="284"/>
      <c r="Q61" s="284"/>
      <c r="R61" s="284"/>
      <c r="S61" s="284"/>
      <c r="T61" s="284"/>
      <c r="U61" s="284"/>
      <c r="V61" s="284"/>
      <c r="W61" s="284"/>
      <c r="X61" s="284"/>
      <c r="Y61" s="284"/>
      <c r="Z61" s="284"/>
      <c r="AA61" s="284"/>
      <c r="AB61" s="144"/>
    </row>
    <row r="62" spans="2:28" s="91" customFormat="1" ht="48" customHeight="1" x14ac:dyDescent="0.2">
      <c r="B62" s="1066"/>
      <c r="C62" s="1063"/>
      <c r="D62" s="1064"/>
      <c r="E62" s="1064"/>
      <c r="F62" s="1064"/>
      <c r="G62" s="1064"/>
      <c r="H62" s="1065"/>
      <c r="I62" s="1064"/>
      <c r="J62" s="1063"/>
      <c r="K62" s="583"/>
      <c r="L62" s="583"/>
      <c r="M62" s="432"/>
      <c r="N62" s="285"/>
      <c r="O62" s="284"/>
      <c r="P62" s="284"/>
      <c r="Q62" s="284"/>
      <c r="R62" s="284"/>
      <c r="S62" s="284"/>
      <c r="T62" s="284"/>
      <c r="U62" s="284"/>
      <c r="V62" s="284"/>
      <c r="W62" s="284"/>
      <c r="X62" s="284"/>
      <c r="Y62" s="284"/>
      <c r="Z62" s="284"/>
      <c r="AA62" s="284"/>
      <c r="AB62" s="144"/>
    </row>
    <row r="63" spans="2:28" s="91" customFormat="1" ht="48" customHeight="1" x14ac:dyDescent="0.2">
      <c r="B63" s="1066"/>
      <c r="C63" s="1063"/>
      <c r="D63" s="1064"/>
      <c r="E63" s="1064"/>
      <c r="F63" s="1064"/>
      <c r="G63" s="1064"/>
      <c r="H63" s="1065"/>
      <c r="I63" s="1064"/>
      <c r="J63" s="1063"/>
      <c r="K63" s="645" t="s">
        <v>312</v>
      </c>
      <c r="L63" s="645" t="s">
        <v>312</v>
      </c>
      <c r="M63" s="432"/>
      <c r="N63" s="285"/>
      <c r="O63" s="284"/>
      <c r="P63" s="284"/>
      <c r="Q63" s="284"/>
      <c r="R63" s="284"/>
      <c r="S63" s="284"/>
      <c r="T63" s="284"/>
      <c r="U63" s="284"/>
      <c r="V63" s="284"/>
      <c r="W63" s="284"/>
      <c r="X63" s="284"/>
      <c r="Y63" s="284"/>
      <c r="Z63" s="284"/>
      <c r="AA63" s="284"/>
      <c r="AB63" s="144"/>
    </row>
    <row r="64" spans="2:28" s="91" customFormat="1" ht="48" customHeight="1" x14ac:dyDescent="0.2">
      <c r="B64" s="1066"/>
      <c r="C64" s="1063"/>
      <c r="D64" s="1064"/>
      <c r="E64" s="1064"/>
      <c r="F64" s="1064"/>
      <c r="G64" s="1064"/>
      <c r="H64" s="1065"/>
      <c r="I64" s="1064"/>
      <c r="J64" s="1063"/>
      <c r="K64" s="283"/>
      <c r="L64" s="283"/>
      <c r="M64" s="436"/>
      <c r="N64" s="285"/>
      <c r="O64" s="284"/>
      <c r="P64" s="284"/>
      <c r="Q64" s="284"/>
      <c r="R64" s="284"/>
      <c r="S64" s="284"/>
      <c r="T64" s="284"/>
      <c r="U64" s="284"/>
      <c r="V64" s="284"/>
      <c r="W64" s="284"/>
      <c r="X64" s="284"/>
      <c r="Y64" s="284"/>
      <c r="Z64" s="284"/>
      <c r="AA64" s="284"/>
      <c r="AB64" s="144"/>
    </row>
    <row r="65" spans="2:28" s="91" customFormat="1" ht="48" customHeight="1" x14ac:dyDescent="0.2">
      <c r="B65" s="1066">
        <v>12</v>
      </c>
      <c r="C65" s="1063"/>
      <c r="D65" s="1064"/>
      <c r="E65" s="1064"/>
      <c r="F65" s="1064"/>
      <c r="G65" s="1064"/>
      <c r="H65" s="1065"/>
      <c r="I65" s="1064"/>
      <c r="J65" s="1063"/>
      <c r="K65" s="583"/>
      <c r="L65" s="583"/>
      <c r="M65" s="432"/>
      <c r="N65" s="285"/>
      <c r="O65" s="284"/>
      <c r="P65" s="284"/>
      <c r="Q65" s="284"/>
      <c r="R65" s="284"/>
      <c r="S65" s="284"/>
      <c r="T65" s="284"/>
      <c r="U65" s="284"/>
      <c r="V65" s="284"/>
      <c r="W65" s="284"/>
      <c r="X65" s="284"/>
      <c r="Y65" s="284"/>
      <c r="Z65" s="284"/>
      <c r="AA65" s="284"/>
      <c r="AB65" s="144"/>
    </row>
    <row r="66" spans="2:28" s="91" customFormat="1" ht="48" customHeight="1" x14ac:dyDescent="0.2">
      <c r="B66" s="1066"/>
      <c r="C66" s="1063"/>
      <c r="D66" s="1064"/>
      <c r="E66" s="1064"/>
      <c r="F66" s="1064"/>
      <c r="G66" s="1064"/>
      <c r="H66" s="1065"/>
      <c r="I66" s="1064"/>
      <c r="J66" s="1063"/>
      <c r="K66" s="583"/>
      <c r="L66" s="583"/>
      <c r="M66" s="432"/>
      <c r="N66" s="285"/>
      <c r="O66" s="284"/>
      <c r="P66" s="284"/>
      <c r="Q66" s="284"/>
      <c r="R66" s="284"/>
      <c r="S66" s="284"/>
      <c r="T66" s="284"/>
      <c r="U66" s="284"/>
      <c r="V66" s="284"/>
      <c r="W66" s="284"/>
      <c r="X66" s="284"/>
      <c r="Y66" s="284"/>
      <c r="Z66" s="284"/>
      <c r="AA66" s="284"/>
      <c r="AB66" s="144"/>
    </row>
    <row r="67" spans="2:28" s="91" customFormat="1" ht="48" customHeight="1" x14ac:dyDescent="0.2">
      <c r="B67" s="1066"/>
      <c r="C67" s="1063"/>
      <c r="D67" s="1064"/>
      <c r="E67" s="1064"/>
      <c r="F67" s="1064"/>
      <c r="G67" s="1064"/>
      <c r="H67" s="1065"/>
      <c r="I67" s="1064"/>
      <c r="J67" s="1063"/>
      <c r="K67" s="583"/>
      <c r="L67" s="583"/>
      <c r="M67" s="432"/>
      <c r="N67" s="285"/>
      <c r="O67" s="284"/>
      <c r="P67" s="284"/>
      <c r="Q67" s="284"/>
      <c r="R67" s="284"/>
      <c r="S67" s="284"/>
      <c r="T67" s="284"/>
      <c r="U67" s="284"/>
      <c r="V67" s="284"/>
      <c r="W67" s="284"/>
      <c r="X67" s="284"/>
      <c r="Y67" s="284"/>
      <c r="Z67" s="284"/>
      <c r="AA67" s="284"/>
      <c r="AB67" s="144"/>
    </row>
    <row r="68" spans="2:28" s="91" customFormat="1" ht="48" customHeight="1" x14ac:dyDescent="0.2">
      <c r="B68" s="1066"/>
      <c r="C68" s="1063"/>
      <c r="D68" s="1064"/>
      <c r="E68" s="1064"/>
      <c r="F68" s="1064"/>
      <c r="G68" s="1064"/>
      <c r="H68" s="1065"/>
      <c r="I68" s="1064"/>
      <c r="J68" s="1063"/>
      <c r="K68" s="645" t="s">
        <v>312</v>
      </c>
      <c r="L68" s="645" t="s">
        <v>312</v>
      </c>
      <c r="M68" s="432"/>
      <c r="N68" s="285"/>
      <c r="O68" s="284"/>
      <c r="P68" s="284"/>
      <c r="Q68" s="284"/>
      <c r="R68" s="284"/>
      <c r="S68" s="284"/>
      <c r="T68" s="284"/>
      <c r="U68" s="284"/>
      <c r="V68" s="284"/>
      <c r="W68" s="284"/>
      <c r="X68" s="284"/>
      <c r="Y68" s="284"/>
      <c r="Z68" s="284"/>
      <c r="AA68" s="284"/>
      <c r="AB68" s="144"/>
    </row>
    <row r="69" spans="2:28" s="91" customFormat="1" ht="48" customHeight="1" x14ac:dyDescent="0.2">
      <c r="B69" s="1066"/>
      <c r="C69" s="1063"/>
      <c r="D69" s="1064"/>
      <c r="E69" s="1064"/>
      <c r="F69" s="1064"/>
      <c r="G69" s="1064"/>
      <c r="H69" s="1065"/>
      <c r="I69" s="1064"/>
      <c r="J69" s="1063"/>
      <c r="K69" s="283"/>
      <c r="L69" s="283"/>
      <c r="M69" s="436"/>
      <c r="N69" s="285"/>
      <c r="O69" s="284"/>
      <c r="P69" s="284"/>
      <c r="Q69" s="284"/>
      <c r="R69" s="284"/>
      <c r="S69" s="284"/>
      <c r="T69" s="284"/>
      <c r="U69" s="284"/>
      <c r="V69" s="284"/>
      <c r="W69" s="284"/>
      <c r="X69" s="284"/>
      <c r="Y69" s="284"/>
      <c r="Z69" s="284"/>
      <c r="AA69" s="284"/>
      <c r="AB69" s="144"/>
    </row>
    <row r="70" spans="2:28" s="91" customFormat="1" ht="48" customHeight="1" x14ac:dyDescent="0.2">
      <c r="B70" s="1066">
        <v>13</v>
      </c>
      <c r="C70" s="1063"/>
      <c r="D70" s="1064"/>
      <c r="E70" s="1064"/>
      <c r="F70" s="1064"/>
      <c r="G70" s="1064"/>
      <c r="H70" s="1065"/>
      <c r="I70" s="1064"/>
      <c r="J70" s="1063"/>
      <c r="K70" s="583"/>
      <c r="L70" s="583"/>
      <c r="M70" s="432"/>
      <c r="N70" s="285"/>
      <c r="O70" s="284"/>
      <c r="P70" s="284"/>
      <c r="Q70" s="284"/>
      <c r="R70" s="284"/>
      <c r="S70" s="284"/>
      <c r="T70" s="284"/>
      <c r="U70" s="284"/>
      <c r="V70" s="284"/>
      <c r="W70" s="284"/>
      <c r="X70" s="284"/>
      <c r="Y70" s="284"/>
      <c r="Z70" s="284"/>
      <c r="AA70" s="284"/>
      <c r="AB70" s="144"/>
    </row>
    <row r="71" spans="2:28" s="91" customFormat="1" ht="48" customHeight="1" x14ac:dyDescent="0.2">
      <c r="B71" s="1066"/>
      <c r="C71" s="1063"/>
      <c r="D71" s="1064"/>
      <c r="E71" s="1064"/>
      <c r="F71" s="1064"/>
      <c r="G71" s="1064"/>
      <c r="H71" s="1065"/>
      <c r="I71" s="1064"/>
      <c r="J71" s="1063"/>
      <c r="K71" s="583"/>
      <c r="L71" s="583"/>
      <c r="M71" s="432"/>
      <c r="N71" s="285"/>
      <c r="O71" s="284"/>
      <c r="P71" s="284"/>
      <c r="Q71" s="284"/>
      <c r="R71" s="284"/>
      <c r="S71" s="284"/>
      <c r="T71" s="284"/>
      <c r="U71" s="284"/>
      <c r="V71" s="284"/>
      <c r="W71" s="284"/>
      <c r="X71" s="284"/>
      <c r="Y71" s="284"/>
      <c r="Z71" s="284"/>
      <c r="AA71" s="284"/>
      <c r="AB71" s="144"/>
    </row>
    <row r="72" spans="2:28" s="91" customFormat="1" ht="48" customHeight="1" x14ac:dyDescent="0.2">
      <c r="B72" s="1066"/>
      <c r="C72" s="1063"/>
      <c r="D72" s="1064"/>
      <c r="E72" s="1064"/>
      <c r="F72" s="1064"/>
      <c r="G72" s="1064"/>
      <c r="H72" s="1065"/>
      <c r="I72" s="1064"/>
      <c r="J72" s="1063"/>
      <c r="K72" s="583"/>
      <c r="L72" s="583"/>
      <c r="M72" s="432"/>
      <c r="N72" s="285"/>
      <c r="O72" s="284"/>
      <c r="P72" s="284"/>
      <c r="Q72" s="284"/>
      <c r="R72" s="284"/>
      <c r="S72" s="284"/>
      <c r="T72" s="284"/>
      <c r="U72" s="284"/>
      <c r="V72" s="284"/>
      <c r="W72" s="284"/>
      <c r="X72" s="284"/>
      <c r="Y72" s="284"/>
      <c r="Z72" s="284"/>
      <c r="AA72" s="284"/>
      <c r="AB72" s="144"/>
    </row>
    <row r="73" spans="2:28" s="91" customFormat="1" ht="48" customHeight="1" x14ac:dyDescent="0.2">
      <c r="B73" s="1066"/>
      <c r="C73" s="1063"/>
      <c r="D73" s="1064"/>
      <c r="E73" s="1064"/>
      <c r="F73" s="1064"/>
      <c r="G73" s="1064"/>
      <c r="H73" s="1065"/>
      <c r="I73" s="1064"/>
      <c r="J73" s="1063"/>
      <c r="K73" s="645" t="s">
        <v>312</v>
      </c>
      <c r="L73" s="645" t="s">
        <v>312</v>
      </c>
      <c r="M73" s="432"/>
      <c r="N73" s="285"/>
      <c r="O73" s="284"/>
      <c r="P73" s="284"/>
      <c r="Q73" s="284"/>
      <c r="R73" s="284"/>
      <c r="S73" s="284"/>
      <c r="T73" s="284"/>
      <c r="U73" s="284"/>
      <c r="V73" s="284"/>
      <c r="W73" s="284"/>
      <c r="X73" s="284"/>
      <c r="Y73" s="284"/>
      <c r="Z73" s="284"/>
      <c r="AA73" s="284"/>
      <c r="AB73" s="144"/>
    </row>
    <row r="74" spans="2:28" s="91" customFormat="1" ht="48" customHeight="1" x14ac:dyDescent="0.2">
      <c r="B74" s="1066"/>
      <c r="C74" s="1063"/>
      <c r="D74" s="1064"/>
      <c r="E74" s="1064"/>
      <c r="F74" s="1064"/>
      <c r="G74" s="1064"/>
      <c r="H74" s="1065"/>
      <c r="I74" s="1064"/>
      <c r="J74" s="1063"/>
      <c r="K74" s="283"/>
      <c r="L74" s="283"/>
      <c r="M74" s="436"/>
      <c r="N74" s="285"/>
      <c r="O74" s="284"/>
      <c r="P74" s="284"/>
      <c r="Q74" s="284"/>
      <c r="R74" s="284"/>
      <c r="S74" s="284"/>
      <c r="T74" s="284"/>
      <c r="U74" s="284"/>
      <c r="V74" s="284"/>
      <c r="W74" s="284"/>
      <c r="X74" s="284"/>
      <c r="Y74" s="284"/>
      <c r="Z74" s="284"/>
      <c r="AA74" s="284"/>
      <c r="AB74" s="144"/>
    </row>
    <row r="75" spans="2:28" s="91" customFormat="1" ht="48" customHeight="1" x14ac:dyDescent="0.2">
      <c r="B75" s="1066">
        <v>14</v>
      </c>
      <c r="C75" s="1063"/>
      <c r="D75" s="1064"/>
      <c r="E75" s="1064"/>
      <c r="F75" s="1064"/>
      <c r="G75" s="1064"/>
      <c r="H75" s="1065"/>
      <c r="I75" s="1064"/>
      <c r="J75" s="1063"/>
      <c r="K75" s="583"/>
      <c r="L75" s="583"/>
      <c r="M75" s="432"/>
      <c r="N75" s="285"/>
      <c r="O75" s="284"/>
      <c r="P75" s="284"/>
      <c r="Q75" s="284"/>
      <c r="R75" s="284"/>
      <c r="S75" s="284"/>
      <c r="T75" s="284"/>
      <c r="U75" s="284"/>
      <c r="V75" s="284"/>
      <c r="W75" s="284"/>
      <c r="X75" s="284"/>
      <c r="Y75" s="284"/>
      <c r="Z75" s="284"/>
      <c r="AA75" s="284"/>
      <c r="AB75" s="144"/>
    </row>
    <row r="76" spans="2:28" s="91" customFormat="1" ht="48" customHeight="1" x14ac:dyDescent="0.2">
      <c r="B76" s="1066"/>
      <c r="C76" s="1063"/>
      <c r="D76" s="1064"/>
      <c r="E76" s="1064"/>
      <c r="F76" s="1064"/>
      <c r="G76" s="1064"/>
      <c r="H76" s="1065"/>
      <c r="I76" s="1064"/>
      <c r="J76" s="1063"/>
      <c r="K76" s="583"/>
      <c r="L76" s="583"/>
      <c r="M76" s="432"/>
      <c r="N76" s="285"/>
      <c r="O76" s="284"/>
      <c r="P76" s="284"/>
      <c r="Q76" s="284"/>
      <c r="R76" s="284"/>
      <c r="S76" s="284"/>
      <c r="T76" s="284"/>
      <c r="U76" s="284"/>
      <c r="V76" s="284"/>
      <c r="W76" s="284"/>
      <c r="X76" s="284"/>
      <c r="Y76" s="284"/>
      <c r="Z76" s="284"/>
      <c r="AA76" s="284"/>
      <c r="AB76" s="144"/>
    </row>
    <row r="77" spans="2:28" s="91" customFormat="1" ht="48" customHeight="1" x14ac:dyDescent="0.2">
      <c r="B77" s="1066"/>
      <c r="C77" s="1063"/>
      <c r="D77" s="1064"/>
      <c r="E77" s="1064"/>
      <c r="F77" s="1064"/>
      <c r="G77" s="1064"/>
      <c r="H77" s="1065"/>
      <c r="I77" s="1064"/>
      <c r="J77" s="1063"/>
      <c r="K77" s="583"/>
      <c r="L77" s="583"/>
      <c r="M77" s="432"/>
      <c r="N77" s="285"/>
      <c r="O77" s="284"/>
      <c r="P77" s="284"/>
      <c r="Q77" s="284"/>
      <c r="R77" s="284"/>
      <c r="S77" s="284"/>
      <c r="T77" s="284"/>
      <c r="U77" s="284"/>
      <c r="V77" s="284"/>
      <c r="W77" s="284"/>
      <c r="X77" s="284"/>
      <c r="Y77" s="284"/>
      <c r="Z77" s="284"/>
      <c r="AA77" s="284"/>
      <c r="AB77" s="144"/>
    </row>
    <row r="78" spans="2:28" s="91" customFormat="1" ht="48" customHeight="1" x14ac:dyDescent="0.2">
      <c r="B78" s="1066"/>
      <c r="C78" s="1063"/>
      <c r="D78" s="1064"/>
      <c r="E78" s="1064"/>
      <c r="F78" s="1064"/>
      <c r="G78" s="1064"/>
      <c r="H78" s="1065"/>
      <c r="I78" s="1064"/>
      <c r="J78" s="1063"/>
      <c r="K78" s="645" t="s">
        <v>312</v>
      </c>
      <c r="L78" s="645" t="s">
        <v>312</v>
      </c>
      <c r="M78" s="432"/>
      <c r="N78" s="285"/>
      <c r="O78" s="284"/>
      <c r="P78" s="284"/>
      <c r="Q78" s="284"/>
      <c r="R78" s="284"/>
      <c r="S78" s="284"/>
      <c r="T78" s="284"/>
      <c r="U78" s="284"/>
      <c r="V78" s="284"/>
      <c r="W78" s="284"/>
      <c r="X78" s="284"/>
      <c r="Y78" s="284"/>
      <c r="Z78" s="284"/>
      <c r="AA78" s="284"/>
      <c r="AB78" s="144"/>
    </row>
    <row r="79" spans="2:28" s="91" customFormat="1" ht="48" customHeight="1" x14ac:dyDescent="0.2">
      <c r="B79" s="1066"/>
      <c r="C79" s="1063"/>
      <c r="D79" s="1064"/>
      <c r="E79" s="1064"/>
      <c r="F79" s="1064"/>
      <c r="G79" s="1064"/>
      <c r="H79" s="1065"/>
      <c r="I79" s="1064"/>
      <c r="J79" s="1063"/>
      <c r="K79" s="283"/>
      <c r="L79" s="283"/>
      <c r="M79" s="436"/>
      <c r="N79" s="285"/>
      <c r="O79" s="284"/>
      <c r="P79" s="284"/>
      <c r="Q79" s="284"/>
      <c r="R79" s="284"/>
      <c r="S79" s="284"/>
      <c r="T79" s="284"/>
      <c r="U79" s="284"/>
      <c r="V79" s="284"/>
      <c r="W79" s="284"/>
      <c r="X79" s="284"/>
      <c r="Y79" s="284"/>
      <c r="Z79" s="284"/>
      <c r="AA79" s="284"/>
      <c r="AB79" s="144"/>
    </row>
    <row r="80" spans="2:28" s="91" customFormat="1" ht="48" customHeight="1" x14ac:dyDescent="0.2">
      <c r="B80" s="1066">
        <v>15</v>
      </c>
      <c r="C80" s="1063"/>
      <c r="D80" s="1064"/>
      <c r="E80" s="1064"/>
      <c r="F80" s="1064"/>
      <c r="G80" s="1064"/>
      <c r="H80" s="1065"/>
      <c r="I80" s="1064"/>
      <c r="J80" s="1063"/>
      <c r="K80" s="583"/>
      <c r="L80" s="583"/>
      <c r="M80" s="432"/>
      <c r="N80" s="285"/>
      <c r="O80" s="284"/>
      <c r="P80" s="284"/>
      <c r="Q80" s="284"/>
      <c r="R80" s="284"/>
      <c r="S80" s="284"/>
      <c r="T80" s="284"/>
      <c r="U80" s="284"/>
      <c r="V80" s="284"/>
      <c r="W80" s="284"/>
      <c r="X80" s="284"/>
      <c r="Y80" s="284"/>
      <c r="Z80" s="284"/>
      <c r="AA80" s="284"/>
      <c r="AB80" s="144"/>
    </row>
    <row r="81" spans="2:28" s="91" customFormat="1" ht="48" customHeight="1" x14ac:dyDescent="0.2">
      <c r="B81" s="1066"/>
      <c r="C81" s="1063"/>
      <c r="D81" s="1064"/>
      <c r="E81" s="1064"/>
      <c r="F81" s="1064"/>
      <c r="G81" s="1064"/>
      <c r="H81" s="1065"/>
      <c r="I81" s="1064"/>
      <c r="J81" s="1063"/>
      <c r="K81" s="583"/>
      <c r="L81" s="583"/>
      <c r="M81" s="432"/>
      <c r="N81" s="285"/>
      <c r="O81" s="284"/>
      <c r="P81" s="284"/>
      <c r="Q81" s="284"/>
      <c r="R81" s="284"/>
      <c r="S81" s="284"/>
      <c r="T81" s="284"/>
      <c r="U81" s="284"/>
      <c r="V81" s="284"/>
      <c r="W81" s="284"/>
      <c r="X81" s="284"/>
      <c r="Y81" s="284"/>
      <c r="Z81" s="284"/>
      <c r="AA81" s="284"/>
      <c r="AB81" s="144"/>
    </row>
    <row r="82" spans="2:28" s="91" customFormat="1" ht="48" customHeight="1" x14ac:dyDescent="0.2">
      <c r="B82" s="1066"/>
      <c r="C82" s="1063"/>
      <c r="D82" s="1064"/>
      <c r="E82" s="1064"/>
      <c r="F82" s="1064"/>
      <c r="G82" s="1064"/>
      <c r="H82" s="1065"/>
      <c r="I82" s="1064"/>
      <c r="J82" s="1063"/>
      <c r="K82" s="583"/>
      <c r="L82" s="583"/>
      <c r="M82" s="432"/>
      <c r="N82" s="285"/>
      <c r="O82" s="284"/>
      <c r="P82" s="284"/>
      <c r="Q82" s="284"/>
      <c r="R82" s="284"/>
      <c r="S82" s="284"/>
      <c r="T82" s="284"/>
      <c r="U82" s="284"/>
      <c r="V82" s="284"/>
      <c r="W82" s="284"/>
      <c r="X82" s="284"/>
      <c r="Y82" s="284"/>
      <c r="Z82" s="284"/>
      <c r="AA82" s="284"/>
      <c r="AB82" s="144"/>
    </row>
    <row r="83" spans="2:28" s="91" customFormat="1" ht="48" customHeight="1" x14ac:dyDescent="0.2">
      <c r="B83" s="1066"/>
      <c r="C83" s="1063"/>
      <c r="D83" s="1064"/>
      <c r="E83" s="1064"/>
      <c r="F83" s="1064"/>
      <c r="G83" s="1064"/>
      <c r="H83" s="1065"/>
      <c r="I83" s="1064"/>
      <c r="J83" s="1063"/>
      <c r="K83" s="645" t="s">
        <v>312</v>
      </c>
      <c r="L83" s="645" t="s">
        <v>312</v>
      </c>
      <c r="M83" s="432"/>
      <c r="N83" s="285"/>
      <c r="O83" s="284"/>
      <c r="P83" s="284"/>
      <c r="Q83" s="284"/>
      <c r="R83" s="284"/>
      <c r="S83" s="284"/>
      <c r="T83" s="284"/>
      <c r="U83" s="284"/>
      <c r="V83" s="284"/>
      <c r="W83" s="284"/>
      <c r="X83" s="284"/>
      <c r="Y83" s="284"/>
      <c r="Z83" s="284"/>
      <c r="AA83" s="284"/>
      <c r="AB83" s="144"/>
    </row>
    <row r="84" spans="2:28" s="91" customFormat="1" ht="48" customHeight="1" x14ac:dyDescent="0.2">
      <c r="B84" s="1066"/>
      <c r="C84" s="1063"/>
      <c r="D84" s="1064"/>
      <c r="E84" s="1064"/>
      <c r="F84" s="1064"/>
      <c r="G84" s="1064"/>
      <c r="H84" s="1065"/>
      <c r="I84" s="1064"/>
      <c r="J84" s="1063"/>
      <c r="K84" s="283"/>
      <c r="L84" s="283"/>
      <c r="M84" s="436"/>
      <c r="N84" s="285"/>
      <c r="O84" s="284"/>
      <c r="P84" s="284"/>
      <c r="Q84" s="284"/>
      <c r="R84" s="284"/>
      <c r="S84" s="284"/>
      <c r="T84" s="284"/>
      <c r="U84" s="284"/>
      <c r="V84" s="284"/>
      <c r="W84" s="284"/>
      <c r="X84" s="284"/>
      <c r="Y84" s="284"/>
      <c r="Z84" s="284"/>
      <c r="AA84" s="284"/>
      <c r="AB84" s="144"/>
    </row>
    <row r="85" spans="2:28" s="91" customFormat="1" ht="48" customHeight="1" x14ac:dyDescent="0.2">
      <c r="B85" s="1066">
        <v>16</v>
      </c>
      <c r="C85" s="1063"/>
      <c r="D85" s="1064"/>
      <c r="E85" s="1064"/>
      <c r="F85" s="1064"/>
      <c r="G85" s="1064"/>
      <c r="H85" s="1065"/>
      <c r="I85" s="1064"/>
      <c r="J85" s="1063"/>
      <c r="K85" s="583"/>
      <c r="L85" s="583"/>
      <c r="M85" s="432"/>
      <c r="N85" s="285"/>
      <c r="O85" s="284"/>
      <c r="P85" s="284"/>
      <c r="Q85" s="284"/>
      <c r="R85" s="284"/>
      <c r="S85" s="284"/>
      <c r="T85" s="284"/>
      <c r="U85" s="284"/>
      <c r="V85" s="284"/>
      <c r="W85" s="284"/>
      <c r="X85" s="284"/>
      <c r="Y85" s="284"/>
      <c r="Z85" s="284"/>
      <c r="AA85" s="284"/>
      <c r="AB85" s="144"/>
    </row>
    <row r="86" spans="2:28" s="91" customFormat="1" ht="48" customHeight="1" x14ac:dyDescent="0.2">
      <c r="B86" s="1066"/>
      <c r="C86" s="1063"/>
      <c r="D86" s="1064"/>
      <c r="E86" s="1064"/>
      <c r="F86" s="1064"/>
      <c r="G86" s="1064"/>
      <c r="H86" s="1065"/>
      <c r="I86" s="1064"/>
      <c r="J86" s="1063"/>
      <c r="K86" s="583"/>
      <c r="L86" s="583"/>
      <c r="M86" s="432"/>
      <c r="N86" s="285"/>
      <c r="O86" s="284"/>
      <c r="P86" s="284"/>
      <c r="Q86" s="284"/>
      <c r="R86" s="284"/>
      <c r="S86" s="284"/>
      <c r="T86" s="284"/>
      <c r="U86" s="284"/>
      <c r="V86" s="284"/>
      <c r="W86" s="284"/>
      <c r="X86" s="284"/>
      <c r="Y86" s="284"/>
      <c r="Z86" s="284"/>
      <c r="AA86" s="284"/>
      <c r="AB86" s="144"/>
    </row>
    <row r="87" spans="2:28" s="91" customFormat="1" ht="48" customHeight="1" x14ac:dyDescent="0.2">
      <c r="B87" s="1066"/>
      <c r="C87" s="1063"/>
      <c r="D87" s="1064"/>
      <c r="E87" s="1064"/>
      <c r="F87" s="1064"/>
      <c r="G87" s="1064"/>
      <c r="H87" s="1065"/>
      <c r="I87" s="1064"/>
      <c r="J87" s="1063"/>
      <c r="K87" s="583"/>
      <c r="L87" s="583"/>
      <c r="M87" s="432"/>
      <c r="N87" s="285"/>
      <c r="O87" s="284"/>
      <c r="P87" s="284"/>
      <c r="Q87" s="284"/>
      <c r="R87" s="284"/>
      <c r="S87" s="284"/>
      <c r="T87" s="284"/>
      <c r="U87" s="284"/>
      <c r="V87" s="284"/>
      <c r="W87" s="284"/>
      <c r="X87" s="284"/>
      <c r="Y87" s="284"/>
      <c r="Z87" s="284"/>
      <c r="AA87" s="284"/>
      <c r="AB87" s="144"/>
    </row>
    <row r="88" spans="2:28" s="91" customFormat="1" ht="48" customHeight="1" x14ac:dyDescent="0.2">
      <c r="B88" s="1066"/>
      <c r="C88" s="1063"/>
      <c r="D88" s="1064"/>
      <c r="E88" s="1064"/>
      <c r="F88" s="1064"/>
      <c r="G88" s="1064"/>
      <c r="H88" s="1065"/>
      <c r="I88" s="1064"/>
      <c r="J88" s="1063"/>
      <c r="K88" s="645" t="s">
        <v>312</v>
      </c>
      <c r="L88" s="645" t="s">
        <v>312</v>
      </c>
      <c r="M88" s="432"/>
      <c r="N88" s="285"/>
      <c r="O88" s="284"/>
      <c r="P88" s="284"/>
      <c r="Q88" s="284"/>
      <c r="R88" s="284"/>
      <c r="S88" s="284"/>
      <c r="T88" s="284"/>
      <c r="U88" s="284"/>
      <c r="V88" s="284"/>
      <c r="W88" s="284"/>
      <c r="X88" s="284"/>
      <c r="Y88" s="284"/>
      <c r="Z88" s="284"/>
      <c r="AA88" s="284"/>
      <c r="AB88" s="144"/>
    </row>
    <row r="89" spans="2:28" s="91" customFormat="1" ht="48" customHeight="1" x14ac:dyDescent="0.2">
      <c r="B89" s="1066"/>
      <c r="C89" s="1063"/>
      <c r="D89" s="1064"/>
      <c r="E89" s="1064"/>
      <c r="F89" s="1064"/>
      <c r="G89" s="1064"/>
      <c r="H89" s="1065"/>
      <c r="I89" s="1064"/>
      <c r="J89" s="1063"/>
      <c r="K89" s="283"/>
      <c r="L89" s="283"/>
      <c r="M89" s="436"/>
      <c r="N89" s="285"/>
      <c r="O89" s="284"/>
      <c r="P89" s="284"/>
      <c r="Q89" s="284"/>
      <c r="R89" s="284"/>
      <c r="S89" s="284"/>
      <c r="T89" s="284"/>
      <c r="U89" s="284"/>
      <c r="V89" s="284"/>
      <c r="W89" s="284"/>
      <c r="X89" s="284"/>
      <c r="Y89" s="284"/>
      <c r="Z89" s="284"/>
      <c r="AA89" s="284"/>
      <c r="AB89" s="144"/>
    </row>
    <row r="90" spans="2:28" s="91" customFormat="1" ht="48" customHeight="1" x14ac:dyDescent="0.2">
      <c r="B90" s="1066">
        <v>17</v>
      </c>
      <c r="C90" s="1063"/>
      <c r="D90" s="1064"/>
      <c r="E90" s="1064"/>
      <c r="F90" s="1064"/>
      <c r="G90" s="1064"/>
      <c r="H90" s="1065"/>
      <c r="I90" s="1064"/>
      <c r="J90" s="1063"/>
      <c r="K90" s="583"/>
      <c r="L90" s="583"/>
      <c r="M90" s="432"/>
      <c r="N90" s="285"/>
      <c r="O90" s="284"/>
      <c r="P90" s="284"/>
      <c r="Q90" s="284"/>
      <c r="R90" s="284"/>
      <c r="S90" s="284"/>
      <c r="T90" s="284"/>
      <c r="U90" s="284"/>
      <c r="V90" s="284"/>
      <c r="W90" s="284"/>
      <c r="X90" s="284"/>
      <c r="Y90" s="284"/>
      <c r="Z90" s="284"/>
      <c r="AA90" s="284"/>
      <c r="AB90" s="144"/>
    </row>
    <row r="91" spans="2:28" s="91" customFormat="1" ht="48" customHeight="1" x14ac:dyDescent="0.2">
      <c r="B91" s="1066"/>
      <c r="C91" s="1063"/>
      <c r="D91" s="1064"/>
      <c r="E91" s="1064"/>
      <c r="F91" s="1064"/>
      <c r="G91" s="1064"/>
      <c r="H91" s="1065"/>
      <c r="I91" s="1064"/>
      <c r="J91" s="1063"/>
      <c r="K91" s="583"/>
      <c r="L91" s="583"/>
      <c r="M91" s="432"/>
      <c r="N91" s="285"/>
      <c r="O91" s="284"/>
      <c r="P91" s="284"/>
      <c r="Q91" s="284"/>
      <c r="R91" s="284"/>
      <c r="S91" s="284"/>
      <c r="T91" s="284"/>
      <c r="U91" s="284"/>
      <c r="V91" s="284"/>
      <c r="W91" s="284"/>
      <c r="X91" s="284"/>
      <c r="Y91" s="284"/>
      <c r="Z91" s="284"/>
      <c r="AA91" s="284"/>
      <c r="AB91" s="144"/>
    </row>
    <row r="92" spans="2:28" s="91" customFormat="1" ht="48" customHeight="1" x14ac:dyDescent="0.2">
      <c r="B92" s="1066"/>
      <c r="C92" s="1063"/>
      <c r="D92" s="1064"/>
      <c r="E92" s="1064"/>
      <c r="F92" s="1064"/>
      <c r="G92" s="1064"/>
      <c r="H92" s="1065"/>
      <c r="I92" s="1064"/>
      <c r="J92" s="1063"/>
      <c r="K92" s="583"/>
      <c r="L92" s="583"/>
      <c r="M92" s="432"/>
      <c r="N92" s="285"/>
      <c r="O92" s="284"/>
      <c r="P92" s="284"/>
      <c r="Q92" s="284"/>
      <c r="R92" s="284"/>
      <c r="S92" s="284"/>
      <c r="T92" s="284"/>
      <c r="U92" s="284"/>
      <c r="V92" s="284"/>
      <c r="W92" s="284"/>
      <c r="X92" s="284"/>
      <c r="Y92" s="284"/>
      <c r="Z92" s="284"/>
      <c r="AA92" s="284"/>
      <c r="AB92" s="144"/>
    </row>
    <row r="93" spans="2:28" s="91" customFormat="1" ht="48" customHeight="1" x14ac:dyDescent="0.2">
      <c r="B93" s="1066"/>
      <c r="C93" s="1063"/>
      <c r="D93" s="1064"/>
      <c r="E93" s="1064"/>
      <c r="F93" s="1064"/>
      <c r="G93" s="1064"/>
      <c r="H93" s="1065"/>
      <c r="I93" s="1064"/>
      <c r="J93" s="1063"/>
      <c r="K93" s="645" t="s">
        <v>312</v>
      </c>
      <c r="L93" s="645" t="s">
        <v>312</v>
      </c>
      <c r="M93" s="432"/>
      <c r="N93" s="285"/>
      <c r="O93" s="284"/>
      <c r="P93" s="284"/>
      <c r="Q93" s="284"/>
      <c r="R93" s="284"/>
      <c r="S93" s="284"/>
      <c r="T93" s="284"/>
      <c r="U93" s="284"/>
      <c r="V93" s="284"/>
      <c r="W93" s="284"/>
      <c r="X93" s="284"/>
      <c r="Y93" s="284"/>
      <c r="Z93" s="284"/>
      <c r="AA93" s="284"/>
      <c r="AB93" s="144"/>
    </row>
    <row r="94" spans="2:28" s="91" customFormat="1" ht="48" customHeight="1" x14ac:dyDescent="0.2">
      <c r="B94" s="1066"/>
      <c r="C94" s="1063"/>
      <c r="D94" s="1064"/>
      <c r="E94" s="1064"/>
      <c r="F94" s="1064"/>
      <c r="G94" s="1064"/>
      <c r="H94" s="1065"/>
      <c r="I94" s="1064"/>
      <c r="J94" s="1063"/>
      <c r="K94" s="283"/>
      <c r="L94" s="283"/>
      <c r="M94" s="436"/>
      <c r="N94" s="285"/>
      <c r="O94" s="284"/>
      <c r="P94" s="284"/>
      <c r="Q94" s="284"/>
      <c r="R94" s="284"/>
      <c r="S94" s="284"/>
      <c r="T94" s="284"/>
      <c r="U94" s="284"/>
      <c r="V94" s="284"/>
      <c r="W94" s="284"/>
      <c r="X94" s="284"/>
      <c r="Y94" s="284"/>
      <c r="Z94" s="284"/>
      <c r="AA94" s="284"/>
      <c r="AB94" s="144"/>
    </row>
    <row r="95" spans="2:28" s="91" customFormat="1" ht="48" customHeight="1" x14ac:dyDescent="0.2">
      <c r="B95" s="1066">
        <v>18</v>
      </c>
      <c r="C95" s="1063"/>
      <c r="D95" s="1064"/>
      <c r="E95" s="1064"/>
      <c r="F95" s="1064"/>
      <c r="G95" s="1064"/>
      <c r="H95" s="1065"/>
      <c r="I95" s="1064"/>
      <c r="J95" s="1063"/>
      <c r="K95" s="583"/>
      <c r="L95" s="583"/>
      <c r="M95" s="432"/>
      <c r="N95" s="285"/>
      <c r="O95" s="284"/>
      <c r="P95" s="284"/>
      <c r="Q95" s="284"/>
      <c r="R95" s="284"/>
      <c r="S95" s="284"/>
      <c r="T95" s="284"/>
      <c r="U95" s="284"/>
      <c r="V95" s="284"/>
      <c r="W95" s="284"/>
      <c r="X95" s="284"/>
      <c r="Y95" s="284"/>
      <c r="Z95" s="284"/>
      <c r="AA95" s="284"/>
      <c r="AB95" s="144"/>
    </row>
    <row r="96" spans="2:28" s="91" customFormat="1" ht="48" customHeight="1" x14ac:dyDescent="0.2">
      <c r="B96" s="1066"/>
      <c r="C96" s="1063"/>
      <c r="D96" s="1064"/>
      <c r="E96" s="1064"/>
      <c r="F96" s="1064"/>
      <c r="G96" s="1064"/>
      <c r="H96" s="1065"/>
      <c r="I96" s="1064"/>
      <c r="J96" s="1063"/>
      <c r="K96" s="583"/>
      <c r="L96" s="583"/>
      <c r="M96" s="432"/>
      <c r="N96" s="285"/>
      <c r="O96" s="284"/>
      <c r="P96" s="284"/>
      <c r="Q96" s="284"/>
      <c r="R96" s="284"/>
      <c r="S96" s="284"/>
      <c r="T96" s="284"/>
      <c r="U96" s="284"/>
      <c r="V96" s="284"/>
      <c r="W96" s="284"/>
      <c r="X96" s="284"/>
      <c r="Y96" s="284"/>
      <c r="Z96" s="284"/>
      <c r="AA96" s="284"/>
      <c r="AB96" s="144"/>
    </row>
    <row r="97" spans="2:28" s="91" customFormat="1" ht="48" customHeight="1" x14ac:dyDescent="0.2">
      <c r="B97" s="1066"/>
      <c r="C97" s="1063"/>
      <c r="D97" s="1064"/>
      <c r="E97" s="1064"/>
      <c r="F97" s="1064"/>
      <c r="G97" s="1064"/>
      <c r="H97" s="1065"/>
      <c r="I97" s="1064"/>
      <c r="J97" s="1063"/>
      <c r="K97" s="583"/>
      <c r="L97" s="583"/>
      <c r="M97" s="432"/>
      <c r="N97" s="285"/>
      <c r="O97" s="284"/>
      <c r="P97" s="284"/>
      <c r="Q97" s="284"/>
      <c r="R97" s="284"/>
      <c r="S97" s="284"/>
      <c r="T97" s="284"/>
      <c r="U97" s="284"/>
      <c r="V97" s="284"/>
      <c r="W97" s="284"/>
      <c r="X97" s="284"/>
      <c r="Y97" s="284"/>
      <c r="Z97" s="284"/>
      <c r="AA97" s="284"/>
      <c r="AB97" s="144"/>
    </row>
    <row r="98" spans="2:28" s="91" customFormat="1" ht="48" customHeight="1" x14ac:dyDescent="0.2">
      <c r="B98" s="1066"/>
      <c r="C98" s="1063"/>
      <c r="D98" s="1064"/>
      <c r="E98" s="1064"/>
      <c r="F98" s="1064"/>
      <c r="G98" s="1064"/>
      <c r="H98" s="1065"/>
      <c r="I98" s="1064"/>
      <c r="J98" s="1063"/>
      <c r="K98" s="645" t="s">
        <v>312</v>
      </c>
      <c r="L98" s="645" t="s">
        <v>312</v>
      </c>
      <c r="M98" s="432"/>
      <c r="N98" s="285"/>
      <c r="O98" s="284"/>
      <c r="P98" s="284"/>
      <c r="Q98" s="284"/>
      <c r="R98" s="284"/>
      <c r="S98" s="284"/>
      <c r="T98" s="284"/>
      <c r="U98" s="284"/>
      <c r="V98" s="284"/>
      <c r="W98" s="284"/>
      <c r="X98" s="284"/>
      <c r="Y98" s="284"/>
      <c r="Z98" s="284"/>
      <c r="AA98" s="284"/>
      <c r="AB98" s="144"/>
    </row>
    <row r="99" spans="2:28" s="91" customFormat="1" ht="48" customHeight="1" x14ac:dyDescent="0.2">
      <c r="B99" s="1066"/>
      <c r="C99" s="1063"/>
      <c r="D99" s="1064"/>
      <c r="E99" s="1064"/>
      <c r="F99" s="1064"/>
      <c r="G99" s="1064"/>
      <c r="H99" s="1065"/>
      <c r="I99" s="1064"/>
      <c r="J99" s="1063"/>
      <c r="K99" s="283"/>
      <c r="L99" s="283"/>
      <c r="M99" s="436"/>
      <c r="N99" s="285"/>
      <c r="O99" s="284"/>
      <c r="P99" s="284"/>
      <c r="Q99" s="284"/>
      <c r="R99" s="284"/>
      <c r="S99" s="284"/>
      <c r="T99" s="284"/>
      <c r="U99" s="284"/>
      <c r="V99" s="284"/>
      <c r="W99" s="284"/>
      <c r="X99" s="284"/>
      <c r="Y99" s="284"/>
      <c r="Z99" s="284"/>
      <c r="AA99" s="284"/>
      <c r="AB99" s="144"/>
    </row>
    <row r="100" spans="2:28" s="91" customFormat="1" ht="48" customHeight="1" x14ac:dyDescent="0.2">
      <c r="B100" s="1066">
        <v>19</v>
      </c>
      <c r="C100" s="1063"/>
      <c r="D100" s="1064"/>
      <c r="E100" s="1064"/>
      <c r="F100" s="1064"/>
      <c r="G100" s="1064"/>
      <c r="H100" s="1065"/>
      <c r="I100" s="1064"/>
      <c r="J100" s="1063"/>
      <c r="K100" s="583"/>
      <c r="L100" s="583"/>
      <c r="M100" s="432"/>
      <c r="N100" s="285"/>
      <c r="O100" s="284"/>
      <c r="P100" s="284"/>
      <c r="Q100" s="284"/>
      <c r="R100" s="284"/>
      <c r="S100" s="284"/>
      <c r="T100" s="284"/>
      <c r="U100" s="284"/>
      <c r="V100" s="284"/>
      <c r="W100" s="284"/>
      <c r="X100" s="284"/>
      <c r="Y100" s="284"/>
      <c r="Z100" s="284"/>
      <c r="AA100" s="284"/>
      <c r="AB100" s="144"/>
    </row>
    <row r="101" spans="2:28" s="91" customFormat="1" ht="48" customHeight="1" x14ac:dyDescent="0.2">
      <c r="B101" s="1066"/>
      <c r="C101" s="1063"/>
      <c r="D101" s="1064"/>
      <c r="E101" s="1064"/>
      <c r="F101" s="1064"/>
      <c r="G101" s="1064"/>
      <c r="H101" s="1065"/>
      <c r="I101" s="1064"/>
      <c r="J101" s="1063"/>
      <c r="K101" s="583"/>
      <c r="L101" s="583"/>
      <c r="M101" s="432"/>
      <c r="N101" s="285"/>
      <c r="O101" s="284"/>
      <c r="P101" s="284"/>
      <c r="Q101" s="284"/>
      <c r="R101" s="284"/>
      <c r="S101" s="284"/>
      <c r="T101" s="284"/>
      <c r="U101" s="284"/>
      <c r="V101" s="284"/>
      <c r="W101" s="284"/>
      <c r="X101" s="284"/>
      <c r="Y101" s="284"/>
      <c r="Z101" s="284"/>
      <c r="AA101" s="284"/>
      <c r="AB101" s="144"/>
    </row>
    <row r="102" spans="2:28" s="91" customFormat="1" ht="48" customHeight="1" x14ac:dyDescent="0.2">
      <c r="B102" s="1066"/>
      <c r="C102" s="1063"/>
      <c r="D102" s="1064"/>
      <c r="E102" s="1064"/>
      <c r="F102" s="1064"/>
      <c r="G102" s="1064"/>
      <c r="H102" s="1065"/>
      <c r="I102" s="1064"/>
      <c r="J102" s="1063"/>
      <c r="K102" s="583"/>
      <c r="L102" s="583"/>
      <c r="M102" s="432"/>
      <c r="N102" s="285"/>
      <c r="O102" s="284"/>
      <c r="P102" s="284"/>
      <c r="Q102" s="284"/>
      <c r="R102" s="284"/>
      <c r="S102" s="284"/>
      <c r="T102" s="284"/>
      <c r="U102" s="284"/>
      <c r="V102" s="284"/>
      <c r="W102" s="284"/>
      <c r="X102" s="284"/>
      <c r="Y102" s="284"/>
      <c r="Z102" s="284"/>
      <c r="AA102" s="284"/>
      <c r="AB102" s="144"/>
    </row>
    <row r="103" spans="2:28" s="91" customFormat="1" ht="48" customHeight="1" x14ac:dyDescent="0.2">
      <c r="B103" s="1066"/>
      <c r="C103" s="1063"/>
      <c r="D103" s="1064"/>
      <c r="E103" s="1064"/>
      <c r="F103" s="1064"/>
      <c r="G103" s="1064"/>
      <c r="H103" s="1065"/>
      <c r="I103" s="1064"/>
      <c r="J103" s="1063"/>
      <c r="K103" s="645" t="s">
        <v>312</v>
      </c>
      <c r="L103" s="645" t="s">
        <v>312</v>
      </c>
      <c r="M103" s="432"/>
      <c r="N103" s="285"/>
      <c r="O103" s="284"/>
      <c r="P103" s="284"/>
      <c r="Q103" s="284"/>
      <c r="R103" s="284"/>
      <c r="S103" s="284"/>
      <c r="T103" s="284"/>
      <c r="U103" s="284"/>
      <c r="V103" s="284"/>
      <c r="W103" s="284"/>
      <c r="X103" s="284"/>
      <c r="Y103" s="284"/>
      <c r="Z103" s="284"/>
      <c r="AA103" s="284"/>
      <c r="AB103" s="144"/>
    </row>
    <row r="104" spans="2:28" s="91" customFormat="1" ht="48" customHeight="1" x14ac:dyDescent="0.2">
      <c r="B104" s="1066"/>
      <c r="C104" s="1063"/>
      <c r="D104" s="1064"/>
      <c r="E104" s="1064"/>
      <c r="F104" s="1064"/>
      <c r="G104" s="1064"/>
      <c r="H104" s="1065"/>
      <c r="I104" s="1064"/>
      <c r="J104" s="1063"/>
      <c r="K104" s="283"/>
      <c r="L104" s="283"/>
      <c r="M104" s="436"/>
      <c r="N104" s="285"/>
      <c r="O104" s="284"/>
      <c r="P104" s="284"/>
      <c r="Q104" s="284"/>
      <c r="R104" s="284"/>
      <c r="S104" s="284"/>
      <c r="T104" s="284"/>
      <c r="U104" s="284"/>
      <c r="V104" s="284"/>
      <c r="W104" s="284"/>
      <c r="X104" s="284"/>
      <c r="Y104" s="284"/>
      <c r="Z104" s="284"/>
      <c r="AA104" s="284"/>
      <c r="AB104" s="144"/>
    </row>
    <row r="105" spans="2:28" s="91" customFormat="1" ht="48" customHeight="1" x14ac:dyDescent="0.2">
      <c r="B105" s="1066">
        <v>20</v>
      </c>
      <c r="C105" s="1063"/>
      <c r="D105" s="1064"/>
      <c r="E105" s="1064"/>
      <c r="F105" s="1064"/>
      <c r="G105" s="1064"/>
      <c r="H105" s="1065"/>
      <c r="I105" s="1064"/>
      <c r="J105" s="1063"/>
      <c r="K105" s="583"/>
      <c r="L105" s="583"/>
      <c r="M105" s="432"/>
      <c r="N105" s="285"/>
      <c r="O105" s="284"/>
      <c r="P105" s="284"/>
      <c r="Q105" s="284"/>
      <c r="R105" s="284"/>
      <c r="S105" s="284"/>
      <c r="T105" s="284"/>
      <c r="U105" s="284"/>
      <c r="V105" s="284"/>
      <c r="W105" s="284"/>
      <c r="X105" s="284"/>
      <c r="Y105" s="284"/>
      <c r="Z105" s="284"/>
      <c r="AA105" s="284"/>
      <c r="AB105" s="144"/>
    </row>
    <row r="106" spans="2:28" s="91" customFormat="1" ht="48" customHeight="1" x14ac:dyDescent="0.2">
      <c r="B106" s="1066"/>
      <c r="C106" s="1063"/>
      <c r="D106" s="1064"/>
      <c r="E106" s="1064"/>
      <c r="F106" s="1064"/>
      <c r="G106" s="1064"/>
      <c r="H106" s="1065"/>
      <c r="I106" s="1064"/>
      <c r="J106" s="1063"/>
      <c r="K106" s="583"/>
      <c r="L106" s="583"/>
      <c r="M106" s="432"/>
      <c r="N106" s="285"/>
      <c r="O106" s="284"/>
      <c r="P106" s="284"/>
      <c r="Q106" s="284"/>
      <c r="R106" s="284"/>
      <c r="S106" s="284"/>
      <c r="T106" s="284"/>
      <c r="U106" s="284"/>
      <c r="V106" s="284"/>
      <c r="W106" s="284"/>
      <c r="X106" s="284"/>
      <c r="Y106" s="284"/>
      <c r="Z106" s="284"/>
      <c r="AA106" s="284"/>
      <c r="AB106" s="144"/>
    </row>
    <row r="107" spans="2:28" s="91" customFormat="1" ht="48" customHeight="1" x14ac:dyDescent="0.2">
      <c r="B107" s="1066"/>
      <c r="C107" s="1063"/>
      <c r="D107" s="1064"/>
      <c r="E107" s="1064"/>
      <c r="F107" s="1064"/>
      <c r="G107" s="1064"/>
      <c r="H107" s="1065"/>
      <c r="I107" s="1064"/>
      <c r="J107" s="1063"/>
      <c r="K107" s="583"/>
      <c r="L107" s="583"/>
      <c r="M107" s="432"/>
      <c r="N107" s="285"/>
      <c r="O107" s="284"/>
      <c r="P107" s="284"/>
      <c r="Q107" s="284"/>
      <c r="R107" s="284"/>
      <c r="S107" s="284"/>
      <c r="T107" s="284"/>
      <c r="U107" s="284"/>
      <c r="V107" s="284"/>
      <c r="W107" s="284"/>
      <c r="X107" s="284"/>
      <c r="Y107" s="284"/>
      <c r="Z107" s="284"/>
      <c r="AA107" s="284"/>
      <c r="AB107" s="144"/>
    </row>
    <row r="108" spans="2:28" s="91" customFormat="1" ht="48" customHeight="1" x14ac:dyDescent="0.2">
      <c r="B108" s="1066"/>
      <c r="C108" s="1063"/>
      <c r="D108" s="1064"/>
      <c r="E108" s="1064"/>
      <c r="F108" s="1064"/>
      <c r="G108" s="1064"/>
      <c r="H108" s="1065"/>
      <c r="I108" s="1064"/>
      <c r="J108" s="1063"/>
      <c r="K108" s="645" t="s">
        <v>312</v>
      </c>
      <c r="L108" s="645" t="s">
        <v>312</v>
      </c>
      <c r="M108" s="432"/>
      <c r="N108" s="285"/>
      <c r="O108" s="284"/>
      <c r="P108" s="284"/>
      <c r="Q108" s="284"/>
      <c r="R108" s="284"/>
      <c r="S108" s="284"/>
      <c r="T108" s="284"/>
      <c r="U108" s="284"/>
      <c r="V108" s="284"/>
      <c r="W108" s="284"/>
      <c r="X108" s="284"/>
      <c r="Y108" s="284"/>
      <c r="Z108" s="284"/>
      <c r="AA108" s="284"/>
      <c r="AB108" s="144"/>
    </row>
    <row r="109" spans="2:28" s="91" customFormat="1" ht="48" customHeight="1" x14ac:dyDescent="0.2">
      <c r="B109" s="1066"/>
      <c r="C109" s="1063"/>
      <c r="D109" s="1064"/>
      <c r="E109" s="1064"/>
      <c r="F109" s="1064"/>
      <c r="G109" s="1064"/>
      <c r="H109" s="1065"/>
      <c r="I109" s="1064"/>
      <c r="J109" s="1063"/>
      <c r="K109" s="283"/>
      <c r="L109" s="283"/>
      <c r="M109" s="436"/>
      <c r="N109" s="285"/>
      <c r="O109" s="284"/>
      <c r="P109" s="284"/>
      <c r="Q109" s="284"/>
      <c r="R109" s="284"/>
      <c r="S109" s="284"/>
      <c r="T109" s="284"/>
      <c r="U109" s="284"/>
      <c r="V109" s="284"/>
      <c r="W109" s="284"/>
      <c r="X109" s="284"/>
      <c r="Y109" s="284"/>
      <c r="Z109" s="284"/>
      <c r="AA109" s="284"/>
      <c r="AB109" s="144"/>
    </row>
    <row r="110" spans="2:28" s="91" customFormat="1" ht="48" customHeight="1" x14ac:dyDescent="0.2">
      <c r="B110" s="1066">
        <v>21</v>
      </c>
      <c r="C110" s="1063"/>
      <c r="D110" s="1064"/>
      <c r="E110" s="1064"/>
      <c r="F110" s="1064"/>
      <c r="G110" s="1064"/>
      <c r="H110" s="1065"/>
      <c r="I110" s="1064"/>
      <c r="J110" s="1063"/>
      <c r="K110" s="583"/>
      <c r="L110" s="583"/>
      <c r="M110" s="432"/>
      <c r="N110" s="285"/>
      <c r="O110" s="284"/>
      <c r="P110" s="284"/>
      <c r="Q110" s="284"/>
      <c r="R110" s="284"/>
      <c r="S110" s="284"/>
      <c r="T110" s="284"/>
      <c r="U110" s="284"/>
      <c r="V110" s="284"/>
      <c r="W110" s="284"/>
      <c r="X110" s="284"/>
      <c r="Y110" s="284"/>
      <c r="Z110" s="284"/>
      <c r="AA110" s="284"/>
      <c r="AB110" s="144"/>
    </row>
    <row r="111" spans="2:28" s="91" customFormat="1" ht="48" customHeight="1" x14ac:dyDescent="0.2">
      <c r="B111" s="1066"/>
      <c r="C111" s="1063"/>
      <c r="D111" s="1064"/>
      <c r="E111" s="1064"/>
      <c r="F111" s="1064"/>
      <c r="G111" s="1064"/>
      <c r="H111" s="1065"/>
      <c r="I111" s="1064"/>
      <c r="J111" s="1063"/>
      <c r="K111" s="583"/>
      <c r="L111" s="583"/>
      <c r="M111" s="432"/>
      <c r="N111" s="285"/>
      <c r="O111" s="284"/>
      <c r="P111" s="284"/>
      <c r="Q111" s="284"/>
      <c r="R111" s="284"/>
      <c r="S111" s="284"/>
      <c r="T111" s="284"/>
      <c r="U111" s="284"/>
      <c r="V111" s="284"/>
      <c r="W111" s="284"/>
      <c r="X111" s="284"/>
      <c r="Y111" s="284"/>
      <c r="Z111" s="284"/>
      <c r="AA111" s="284"/>
      <c r="AB111" s="144"/>
    </row>
    <row r="112" spans="2:28" s="91" customFormat="1" ht="48" customHeight="1" x14ac:dyDescent="0.2">
      <c r="B112" s="1066"/>
      <c r="C112" s="1063"/>
      <c r="D112" s="1064"/>
      <c r="E112" s="1064"/>
      <c r="F112" s="1064"/>
      <c r="G112" s="1064"/>
      <c r="H112" s="1065"/>
      <c r="I112" s="1064"/>
      <c r="J112" s="1063"/>
      <c r="K112" s="583"/>
      <c r="L112" s="583"/>
      <c r="M112" s="432"/>
      <c r="N112" s="285"/>
      <c r="O112" s="284"/>
      <c r="P112" s="284"/>
      <c r="Q112" s="284"/>
      <c r="R112" s="284"/>
      <c r="S112" s="284"/>
      <c r="T112" s="284"/>
      <c r="U112" s="284"/>
      <c r="V112" s="284"/>
      <c r="W112" s="284"/>
      <c r="X112" s="284"/>
      <c r="Y112" s="284"/>
      <c r="Z112" s="284"/>
      <c r="AA112" s="284"/>
      <c r="AB112" s="144"/>
    </row>
    <row r="113" spans="2:28" s="91" customFormat="1" ht="48" customHeight="1" x14ac:dyDescent="0.2">
      <c r="B113" s="1066"/>
      <c r="C113" s="1063"/>
      <c r="D113" s="1064"/>
      <c r="E113" s="1064"/>
      <c r="F113" s="1064"/>
      <c r="G113" s="1064"/>
      <c r="H113" s="1065"/>
      <c r="I113" s="1064"/>
      <c r="J113" s="1063"/>
      <c r="K113" s="645" t="s">
        <v>312</v>
      </c>
      <c r="L113" s="645" t="s">
        <v>312</v>
      </c>
      <c r="M113" s="432"/>
      <c r="N113" s="285"/>
      <c r="O113" s="284"/>
      <c r="P113" s="284"/>
      <c r="Q113" s="284"/>
      <c r="R113" s="284"/>
      <c r="S113" s="284"/>
      <c r="T113" s="284"/>
      <c r="U113" s="284"/>
      <c r="V113" s="284"/>
      <c r="W113" s="284"/>
      <c r="X113" s="284"/>
      <c r="Y113" s="284"/>
      <c r="Z113" s="284"/>
      <c r="AA113" s="284"/>
      <c r="AB113" s="144"/>
    </row>
    <row r="114" spans="2:28" s="91" customFormat="1" ht="48" customHeight="1" x14ac:dyDescent="0.2">
      <c r="B114" s="1066"/>
      <c r="C114" s="1063"/>
      <c r="D114" s="1064"/>
      <c r="E114" s="1064"/>
      <c r="F114" s="1064"/>
      <c r="G114" s="1064"/>
      <c r="H114" s="1065"/>
      <c r="I114" s="1064"/>
      <c r="J114" s="1063"/>
      <c r="K114" s="283"/>
      <c r="L114" s="283"/>
      <c r="M114" s="436"/>
      <c r="N114" s="285"/>
      <c r="O114" s="284"/>
      <c r="P114" s="284"/>
      <c r="Q114" s="284"/>
      <c r="R114" s="284"/>
      <c r="S114" s="284"/>
      <c r="T114" s="284"/>
      <c r="U114" s="284"/>
      <c r="V114" s="284"/>
      <c r="W114" s="284"/>
      <c r="X114" s="284"/>
      <c r="Y114" s="284"/>
      <c r="Z114" s="284"/>
      <c r="AA114" s="284"/>
      <c r="AB114" s="144"/>
    </row>
    <row r="115" spans="2:28" s="91" customFormat="1" ht="48" customHeight="1" x14ac:dyDescent="0.2">
      <c r="B115" s="1066">
        <v>22</v>
      </c>
      <c r="C115" s="1063"/>
      <c r="D115" s="1064"/>
      <c r="E115" s="1064"/>
      <c r="F115" s="1064"/>
      <c r="G115" s="1064"/>
      <c r="H115" s="1065"/>
      <c r="I115" s="1064"/>
      <c r="J115" s="1063"/>
      <c r="K115" s="583"/>
      <c r="L115" s="583"/>
      <c r="M115" s="432"/>
      <c r="N115" s="285"/>
      <c r="O115" s="284"/>
      <c r="P115" s="284"/>
      <c r="Q115" s="284"/>
      <c r="R115" s="284"/>
      <c r="S115" s="284"/>
      <c r="T115" s="284"/>
      <c r="U115" s="284"/>
      <c r="V115" s="284"/>
      <c r="W115" s="284"/>
      <c r="X115" s="284"/>
      <c r="Y115" s="284"/>
      <c r="Z115" s="284"/>
      <c r="AA115" s="284"/>
      <c r="AB115" s="144"/>
    </row>
    <row r="116" spans="2:28" s="91" customFormat="1" ht="48" customHeight="1" x14ac:dyDescent="0.2">
      <c r="B116" s="1066"/>
      <c r="C116" s="1063"/>
      <c r="D116" s="1064"/>
      <c r="E116" s="1064"/>
      <c r="F116" s="1064"/>
      <c r="G116" s="1064"/>
      <c r="H116" s="1065"/>
      <c r="I116" s="1064"/>
      <c r="J116" s="1063"/>
      <c r="K116" s="583"/>
      <c r="L116" s="583"/>
      <c r="M116" s="432"/>
      <c r="N116" s="285"/>
      <c r="O116" s="284"/>
      <c r="P116" s="284"/>
      <c r="Q116" s="284"/>
      <c r="R116" s="284"/>
      <c r="S116" s="284"/>
      <c r="T116" s="284"/>
      <c r="U116" s="284"/>
      <c r="V116" s="284"/>
      <c r="W116" s="284"/>
      <c r="X116" s="284"/>
      <c r="Y116" s="284"/>
      <c r="Z116" s="284"/>
      <c r="AA116" s="284"/>
      <c r="AB116" s="144"/>
    </row>
    <row r="117" spans="2:28" s="91" customFormat="1" ht="48" customHeight="1" x14ac:dyDescent="0.2">
      <c r="B117" s="1066"/>
      <c r="C117" s="1063"/>
      <c r="D117" s="1064"/>
      <c r="E117" s="1064"/>
      <c r="F117" s="1064"/>
      <c r="G117" s="1064"/>
      <c r="H117" s="1065"/>
      <c r="I117" s="1064"/>
      <c r="J117" s="1063"/>
      <c r="K117" s="583"/>
      <c r="L117" s="583"/>
      <c r="M117" s="432"/>
      <c r="N117" s="285"/>
      <c r="O117" s="284"/>
      <c r="P117" s="284"/>
      <c r="Q117" s="284"/>
      <c r="R117" s="284"/>
      <c r="S117" s="284"/>
      <c r="T117" s="284"/>
      <c r="U117" s="284"/>
      <c r="V117" s="284"/>
      <c r="W117" s="284"/>
      <c r="X117" s="284"/>
      <c r="Y117" s="284"/>
      <c r="Z117" s="284"/>
      <c r="AA117" s="284"/>
      <c r="AB117" s="144"/>
    </row>
    <row r="118" spans="2:28" s="91" customFormat="1" ht="48" customHeight="1" x14ac:dyDescent="0.2">
      <c r="B118" s="1066"/>
      <c r="C118" s="1063"/>
      <c r="D118" s="1064"/>
      <c r="E118" s="1064"/>
      <c r="F118" s="1064"/>
      <c r="G118" s="1064"/>
      <c r="H118" s="1065"/>
      <c r="I118" s="1064"/>
      <c r="J118" s="1063"/>
      <c r="K118" s="645" t="s">
        <v>312</v>
      </c>
      <c r="L118" s="645" t="s">
        <v>312</v>
      </c>
      <c r="M118" s="432"/>
      <c r="N118" s="285"/>
      <c r="O118" s="284"/>
      <c r="P118" s="284"/>
      <c r="Q118" s="284"/>
      <c r="R118" s="284"/>
      <c r="S118" s="284"/>
      <c r="T118" s="284"/>
      <c r="U118" s="284"/>
      <c r="V118" s="284"/>
      <c r="W118" s="284"/>
      <c r="X118" s="284"/>
      <c r="Y118" s="284"/>
      <c r="Z118" s="284"/>
      <c r="AA118" s="284"/>
      <c r="AB118" s="144"/>
    </row>
    <row r="119" spans="2:28" s="91" customFormat="1" ht="48" customHeight="1" x14ac:dyDescent="0.2">
      <c r="B119" s="1066"/>
      <c r="C119" s="1063"/>
      <c r="D119" s="1064"/>
      <c r="E119" s="1064"/>
      <c r="F119" s="1064"/>
      <c r="G119" s="1064"/>
      <c r="H119" s="1065"/>
      <c r="I119" s="1064"/>
      <c r="J119" s="1063"/>
      <c r="K119" s="283"/>
      <c r="L119" s="283"/>
      <c r="M119" s="436"/>
      <c r="N119" s="285"/>
      <c r="O119" s="284"/>
      <c r="P119" s="284"/>
      <c r="Q119" s="284"/>
      <c r="R119" s="284"/>
      <c r="S119" s="284"/>
      <c r="T119" s="284"/>
      <c r="U119" s="284"/>
      <c r="V119" s="284"/>
      <c r="W119" s="284"/>
      <c r="X119" s="284"/>
      <c r="Y119" s="284"/>
      <c r="Z119" s="284"/>
      <c r="AA119" s="284"/>
      <c r="AB119" s="144"/>
    </row>
    <row r="120" spans="2:28" s="91" customFormat="1" ht="48" customHeight="1" x14ac:dyDescent="0.2">
      <c r="B120" s="1066">
        <v>23</v>
      </c>
      <c r="C120" s="1063"/>
      <c r="D120" s="1064"/>
      <c r="E120" s="1064"/>
      <c r="F120" s="1064"/>
      <c r="G120" s="1064"/>
      <c r="H120" s="1065"/>
      <c r="I120" s="1064"/>
      <c r="J120" s="1063"/>
      <c r="K120" s="583"/>
      <c r="L120" s="583"/>
      <c r="M120" s="432"/>
      <c r="N120" s="285"/>
      <c r="O120" s="284"/>
      <c r="P120" s="284"/>
      <c r="Q120" s="284"/>
      <c r="R120" s="284"/>
      <c r="S120" s="284"/>
      <c r="T120" s="284"/>
      <c r="U120" s="284"/>
      <c r="V120" s="284"/>
      <c r="W120" s="284"/>
      <c r="X120" s="284"/>
      <c r="Y120" s="284"/>
      <c r="Z120" s="284"/>
      <c r="AA120" s="284"/>
      <c r="AB120" s="144"/>
    </row>
    <row r="121" spans="2:28" s="91" customFormat="1" ht="48" customHeight="1" x14ac:dyDescent="0.2">
      <c r="B121" s="1066"/>
      <c r="C121" s="1063"/>
      <c r="D121" s="1064"/>
      <c r="E121" s="1064"/>
      <c r="F121" s="1064"/>
      <c r="G121" s="1064"/>
      <c r="H121" s="1065"/>
      <c r="I121" s="1064"/>
      <c r="J121" s="1063"/>
      <c r="K121" s="583"/>
      <c r="L121" s="583"/>
      <c r="M121" s="432"/>
      <c r="N121" s="285"/>
      <c r="O121" s="284"/>
      <c r="P121" s="284"/>
      <c r="Q121" s="284"/>
      <c r="R121" s="284"/>
      <c r="S121" s="284"/>
      <c r="T121" s="284"/>
      <c r="U121" s="284"/>
      <c r="V121" s="284"/>
      <c r="W121" s="284"/>
      <c r="X121" s="284"/>
      <c r="Y121" s="284"/>
      <c r="Z121" s="284"/>
      <c r="AA121" s="284"/>
      <c r="AB121" s="144"/>
    </row>
    <row r="122" spans="2:28" s="91" customFormat="1" ht="48" customHeight="1" x14ac:dyDescent="0.2">
      <c r="B122" s="1066"/>
      <c r="C122" s="1063"/>
      <c r="D122" s="1064"/>
      <c r="E122" s="1064"/>
      <c r="F122" s="1064"/>
      <c r="G122" s="1064"/>
      <c r="H122" s="1065"/>
      <c r="I122" s="1064"/>
      <c r="J122" s="1063"/>
      <c r="K122" s="583"/>
      <c r="L122" s="583"/>
      <c r="M122" s="432"/>
      <c r="N122" s="285"/>
      <c r="O122" s="284"/>
      <c r="P122" s="284"/>
      <c r="Q122" s="284"/>
      <c r="R122" s="284"/>
      <c r="S122" s="284"/>
      <c r="T122" s="284"/>
      <c r="U122" s="284"/>
      <c r="V122" s="284"/>
      <c r="W122" s="284"/>
      <c r="X122" s="284"/>
      <c r="Y122" s="284"/>
      <c r="Z122" s="284"/>
      <c r="AA122" s="284"/>
      <c r="AB122" s="144"/>
    </row>
    <row r="123" spans="2:28" s="91" customFormat="1" ht="48" customHeight="1" x14ac:dyDescent="0.2">
      <c r="B123" s="1066"/>
      <c r="C123" s="1063"/>
      <c r="D123" s="1064"/>
      <c r="E123" s="1064"/>
      <c r="F123" s="1064"/>
      <c r="G123" s="1064"/>
      <c r="H123" s="1065"/>
      <c r="I123" s="1064"/>
      <c r="J123" s="1063"/>
      <c r="K123" s="645" t="s">
        <v>312</v>
      </c>
      <c r="L123" s="645" t="s">
        <v>312</v>
      </c>
      <c r="M123" s="432"/>
      <c r="N123" s="285"/>
      <c r="O123" s="284"/>
      <c r="P123" s="284"/>
      <c r="Q123" s="284"/>
      <c r="R123" s="284"/>
      <c r="S123" s="284"/>
      <c r="T123" s="284"/>
      <c r="U123" s="284"/>
      <c r="V123" s="284"/>
      <c r="W123" s="284"/>
      <c r="X123" s="284"/>
      <c r="Y123" s="284"/>
      <c r="Z123" s="284"/>
      <c r="AA123" s="284"/>
      <c r="AB123" s="144"/>
    </row>
    <row r="124" spans="2:28" s="91" customFormat="1" ht="48" customHeight="1" x14ac:dyDescent="0.2">
      <c r="B124" s="1066"/>
      <c r="C124" s="1063"/>
      <c r="D124" s="1064"/>
      <c r="E124" s="1064"/>
      <c r="F124" s="1064"/>
      <c r="G124" s="1064"/>
      <c r="H124" s="1065"/>
      <c r="I124" s="1064"/>
      <c r="J124" s="1063"/>
      <c r="K124" s="283"/>
      <c r="L124" s="283"/>
      <c r="M124" s="436"/>
      <c r="N124" s="285"/>
      <c r="O124" s="284"/>
      <c r="P124" s="284"/>
      <c r="Q124" s="284"/>
      <c r="R124" s="284"/>
      <c r="S124" s="284"/>
      <c r="T124" s="284"/>
      <c r="U124" s="284"/>
      <c r="V124" s="284"/>
      <c r="W124" s="284"/>
      <c r="X124" s="284"/>
      <c r="Y124" s="284"/>
      <c r="Z124" s="284"/>
      <c r="AA124" s="284"/>
      <c r="AB124" s="144"/>
    </row>
    <row r="125" spans="2:28" s="91" customFormat="1" ht="48" customHeight="1" x14ac:dyDescent="0.2">
      <c r="B125" s="1066">
        <v>24</v>
      </c>
      <c r="C125" s="1063"/>
      <c r="D125" s="1064"/>
      <c r="E125" s="1064"/>
      <c r="F125" s="1064"/>
      <c r="G125" s="1064"/>
      <c r="H125" s="1065"/>
      <c r="I125" s="1064"/>
      <c r="J125" s="1063"/>
      <c r="K125" s="404"/>
      <c r="L125" s="404"/>
      <c r="M125" s="432"/>
      <c r="N125" s="285"/>
      <c r="O125" s="284"/>
      <c r="P125" s="284"/>
      <c r="Q125" s="284"/>
      <c r="R125" s="284"/>
      <c r="S125" s="284"/>
      <c r="T125" s="284"/>
      <c r="U125" s="284"/>
      <c r="V125" s="284"/>
      <c r="W125" s="284"/>
      <c r="X125" s="284"/>
      <c r="Y125" s="284"/>
      <c r="Z125" s="284"/>
      <c r="AA125" s="284"/>
      <c r="AB125" s="144"/>
    </row>
    <row r="126" spans="2:28" s="91" customFormat="1" ht="48" customHeight="1" x14ac:dyDescent="0.2">
      <c r="B126" s="1066"/>
      <c r="C126" s="1063"/>
      <c r="D126" s="1064"/>
      <c r="E126" s="1064"/>
      <c r="F126" s="1064"/>
      <c r="G126" s="1064"/>
      <c r="H126" s="1065"/>
      <c r="I126" s="1064"/>
      <c r="J126" s="1063"/>
      <c r="K126" s="404"/>
      <c r="L126" s="404"/>
      <c r="M126" s="432"/>
      <c r="N126" s="285"/>
      <c r="O126" s="284"/>
      <c r="P126" s="284"/>
      <c r="Q126" s="284"/>
      <c r="R126" s="284"/>
      <c r="S126" s="284"/>
      <c r="T126" s="284"/>
      <c r="U126" s="284"/>
      <c r="V126" s="284"/>
      <c r="W126" s="284"/>
      <c r="X126" s="284"/>
      <c r="Y126" s="284"/>
      <c r="Z126" s="284"/>
      <c r="AA126" s="284"/>
      <c r="AB126" s="144"/>
    </row>
    <row r="127" spans="2:28" s="91" customFormat="1" ht="48" customHeight="1" x14ac:dyDescent="0.2">
      <c r="B127" s="1066"/>
      <c r="C127" s="1063"/>
      <c r="D127" s="1064"/>
      <c r="E127" s="1064"/>
      <c r="F127" s="1064"/>
      <c r="G127" s="1064"/>
      <c r="H127" s="1065"/>
      <c r="I127" s="1064"/>
      <c r="J127" s="1063"/>
      <c r="K127" s="404"/>
      <c r="L127" s="404"/>
      <c r="M127" s="432"/>
      <c r="N127" s="285"/>
      <c r="O127" s="284"/>
      <c r="P127" s="284"/>
      <c r="Q127" s="284"/>
      <c r="R127" s="284"/>
      <c r="S127" s="284"/>
      <c r="T127" s="284"/>
      <c r="U127" s="284"/>
      <c r="V127" s="284"/>
      <c r="W127" s="284"/>
      <c r="X127" s="284"/>
      <c r="Y127" s="284"/>
      <c r="Z127" s="284"/>
      <c r="AA127" s="284"/>
      <c r="AB127" s="144"/>
    </row>
    <row r="128" spans="2:28" s="91" customFormat="1" ht="48" customHeight="1" x14ac:dyDescent="0.2">
      <c r="B128" s="1066"/>
      <c r="C128" s="1063"/>
      <c r="D128" s="1064"/>
      <c r="E128" s="1064"/>
      <c r="F128" s="1064"/>
      <c r="G128" s="1064"/>
      <c r="H128" s="1065"/>
      <c r="I128" s="1064"/>
      <c r="J128" s="1063"/>
      <c r="K128" s="645" t="s">
        <v>312</v>
      </c>
      <c r="L128" s="645" t="s">
        <v>312</v>
      </c>
      <c r="M128" s="432"/>
      <c r="N128" s="285"/>
      <c r="O128" s="284"/>
      <c r="P128" s="284"/>
      <c r="Q128" s="284"/>
      <c r="R128" s="284"/>
      <c r="S128" s="284"/>
      <c r="T128" s="284"/>
      <c r="U128" s="284"/>
      <c r="V128" s="284"/>
      <c r="W128" s="284"/>
      <c r="X128" s="284"/>
      <c r="Y128" s="284"/>
      <c r="Z128" s="284"/>
      <c r="AA128" s="284"/>
      <c r="AB128" s="144"/>
    </row>
    <row r="129" spans="2:28" s="91" customFormat="1" ht="48" customHeight="1" x14ac:dyDescent="0.2">
      <c r="B129" s="1066"/>
      <c r="C129" s="1063"/>
      <c r="D129" s="1064"/>
      <c r="E129" s="1064"/>
      <c r="F129" s="1064"/>
      <c r="G129" s="1064"/>
      <c r="H129" s="1065"/>
      <c r="I129" s="1064"/>
      <c r="J129" s="1063"/>
      <c r="K129" s="283"/>
      <c r="L129" s="283"/>
      <c r="M129" s="436"/>
      <c r="N129" s="285"/>
      <c r="O129" s="284"/>
      <c r="P129" s="284"/>
      <c r="Q129" s="284"/>
      <c r="R129" s="284"/>
      <c r="S129" s="284"/>
      <c r="T129" s="284"/>
      <c r="U129" s="284"/>
      <c r="V129" s="284"/>
      <c r="W129" s="284"/>
      <c r="X129" s="284"/>
      <c r="Y129" s="284"/>
      <c r="Z129" s="284"/>
      <c r="AA129" s="284"/>
      <c r="AB129" s="144"/>
    </row>
    <row r="130" spans="2:28" s="91" customFormat="1" ht="48" customHeight="1" x14ac:dyDescent="0.2">
      <c r="B130" s="1066">
        <v>25</v>
      </c>
      <c r="C130" s="1063"/>
      <c r="D130" s="1064"/>
      <c r="E130" s="1064"/>
      <c r="F130" s="1064"/>
      <c r="G130" s="1064"/>
      <c r="H130" s="1065"/>
      <c r="I130" s="1064"/>
      <c r="J130" s="1063"/>
      <c r="K130" s="404"/>
      <c r="L130" s="404"/>
      <c r="M130" s="432"/>
      <c r="N130" s="285"/>
      <c r="O130" s="284"/>
      <c r="P130" s="284"/>
      <c r="Q130" s="284"/>
      <c r="R130" s="284"/>
      <c r="S130" s="284"/>
      <c r="T130" s="284"/>
      <c r="U130" s="284"/>
      <c r="V130" s="284"/>
      <c r="W130" s="284"/>
      <c r="X130" s="284"/>
      <c r="Y130" s="284"/>
      <c r="Z130" s="284"/>
      <c r="AA130" s="284"/>
      <c r="AB130" s="144"/>
    </row>
    <row r="131" spans="2:28" s="91" customFormat="1" ht="48" customHeight="1" x14ac:dyDescent="0.2">
      <c r="B131" s="1066"/>
      <c r="C131" s="1063"/>
      <c r="D131" s="1064"/>
      <c r="E131" s="1064"/>
      <c r="F131" s="1064"/>
      <c r="G131" s="1064"/>
      <c r="H131" s="1065"/>
      <c r="I131" s="1064"/>
      <c r="J131" s="1063"/>
      <c r="K131" s="404"/>
      <c r="L131" s="404"/>
      <c r="M131" s="432"/>
      <c r="N131" s="285"/>
      <c r="O131" s="284"/>
      <c r="P131" s="284"/>
      <c r="Q131" s="284"/>
      <c r="R131" s="284"/>
      <c r="S131" s="284"/>
      <c r="T131" s="284"/>
      <c r="U131" s="284"/>
      <c r="V131" s="284"/>
      <c r="W131" s="284"/>
      <c r="X131" s="284"/>
      <c r="Y131" s="284"/>
      <c r="Z131" s="284"/>
      <c r="AA131" s="284"/>
      <c r="AB131" s="144"/>
    </row>
    <row r="132" spans="2:28" s="91" customFormat="1" ht="48" customHeight="1" x14ac:dyDescent="0.2">
      <c r="B132" s="1066"/>
      <c r="C132" s="1063"/>
      <c r="D132" s="1064"/>
      <c r="E132" s="1064"/>
      <c r="F132" s="1064"/>
      <c r="G132" s="1064"/>
      <c r="H132" s="1065"/>
      <c r="I132" s="1064"/>
      <c r="J132" s="1063"/>
      <c r="K132" s="404"/>
      <c r="L132" s="404"/>
      <c r="M132" s="432"/>
      <c r="N132" s="285"/>
      <c r="O132" s="284"/>
      <c r="P132" s="284"/>
      <c r="Q132" s="284"/>
      <c r="R132" s="284"/>
      <c r="S132" s="284"/>
      <c r="T132" s="284"/>
      <c r="U132" s="284"/>
      <c r="V132" s="284"/>
      <c r="W132" s="284"/>
      <c r="X132" s="284"/>
      <c r="Y132" s="284"/>
      <c r="Z132" s="284"/>
      <c r="AA132" s="284"/>
      <c r="AB132" s="144"/>
    </row>
    <row r="133" spans="2:28" s="91" customFormat="1" ht="48" customHeight="1" x14ac:dyDescent="0.2">
      <c r="B133" s="1066"/>
      <c r="C133" s="1063"/>
      <c r="D133" s="1064"/>
      <c r="E133" s="1064"/>
      <c r="F133" s="1064"/>
      <c r="G133" s="1064"/>
      <c r="H133" s="1065"/>
      <c r="I133" s="1064"/>
      <c r="J133" s="1063"/>
      <c r="K133" s="645" t="s">
        <v>312</v>
      </c>
      <c r="L133" s="645" t="s">
        <v>312</v>
      </c>
      <c r="M133" s="432"/>
      <c r="N133" s="285"/>
      <c r="O133" s="284"/>
      <c r="P133" s="284"/>
      <c r="Q133" s="284"/>
      <c r="R133" s="284"/>
      <c r="S133" s="284"/>
      <c r="T133" s="284"/>
      <c r="U133" s="284"/>
      <c r="V133" s="284"/>
      <c r="W133" s="284"/>
      <c r="X133" s="284"/>
      <c r="Y133" s="284"/>
      <c r="Z133" s="284"/>
      <c r="AA133" s="284"/>
      <c r="AB133" s="144"/>
    </row>
    <row r="134" spans="2:28" s="91" customFormat="1" ht="48" customHeight="1" x14ac:dyDescent="0.2">
      <c r="B134" s="1066"/>
      <c r="C134" s="1063"/>
      <c r="D134" s="1064"/>
      <c r="E134" s="1064"/>
      <c r="F134" s="1064"/>
      <c r="G134" s="1064"/>
      <c r="H134" s="1065"/>
      <c r="I134" s="1064"/>
      <c r="J134" s="1063"/>
      <c r="K134" s="283"/>
      <c r="L134" s="283"/>
      <c r="M134" s="436"/>
      <c r="N134" s="285"/>
      <c r="O134" s="284"/>
      <c r="P134" s="284"/>
      <c r="Q134" s="284"/>
      <c r="R134" s="284"/>
      <c r="S134" s="284"/>
      <c r="T134" s="284"/>
      <c r="U134" s="284"/>
      <c r="V134" s="284"/>
      <c r="W134" s="284"/>
      <c r="X134" s="284"/>
      <c r="Y134" s="284"/>
      <c r="Z134" s="284"/>
      <c r="AA134" s="284"/>
      <c r="AB134" s="144"/>
    </row>
    <row r="135" spans="2:28" s="91" customFormat="1" ht="48" customHeight="1" x14ac:dyDescent="0.2">
      <c r="B135" s="1066">
        <v>26</v>
      </c>
      <c r="C135" s="1063"/>
      <c r="D135" s="1064"/>
      <c r="E135" s="1064"/>
      <c r="F135" s="1064"/>
      <c r="G135" s="1064"/>
      <c r="H135" s="1065"/>
      <c r="I135" s="1064"/>
      <c r="J135" s="1063"/>
      <c r="K135" s="404"/>
      <c r="L135" s="404"/>
      <c r="M135" s="432"/>
      <c r="N135" s="285"/>
      <c r="O135" s="284"/>
      <c r="P135" s="284"/>
      <c r="Q135" s="284"/>
      <c r="R135" s="284"/>
      <c r="S135" s="284"/>
      <c r="T135" s="284"/>
      <c r="U135" s="284"/>
      <c r="V135" s="284"/>
      <c r="W135" s="284"/>
      <c r="X135" s="284"/>
      <c r="Y135" s="284"/>
      <c r="Z135" s="284"/>
      <c r="AA135" s="284"/>
      <c r="AB135" s="144"/>
    </row>
    <row r="136" spans="2:28" s="91" customFormat="1" ht="48" customHeight="1" x14ac:dyDescent="0.2">
      <c r="B136" s="1066"/>
      <c r="C136" s="1063"/>
      <c r="D136" s="1064"/>
      <c r="E136" s="1064"/>
      <c r="F136" s="1064"/>
      <c r="G136" s="1064"/>
      <c r="H136" s="1065"/>
      <c r="I136" s="1064"/>
      <c r="J136" s="1063"/>
      <c r="K136" s="404"/>
      <c r="L136" s="404"/>
      <c r="M136" s="432"/>
      <c r="N136" s="285"/>
      <c r="O136" s="284"/>
      <c r="P136" s="284"/>
      <c r="Q136" s="284"/>
      <c r="R136" s="284"/>
      <c r="S136" s="284"/>
      <c r="T136" s="284"/>
      <c r="U136" s="284"/>
      <c r="V136" s="284"/>
      <c r="W136" s="284"/>
      <c r="X136" s="284"/>
      <c r="Y136" s="284"/>
      <c r="Z136" s="284"/>
      <c r="AA136" s="284"/>
      <c r="AB136" s="144"/>
    </row>
    <row r="137" spans="2:28" s="91" customFormat="1" ht="48" customHeight="1" x14ac:dyDescent="0.2">
      <c r="B137" s="1066"/>
      <c r="C137" s="1063"/>
      <c r="D137" s="1064"/>
      <c r="E137" s="1064"/>
      <c r="F137" s="1064"/>
      <c r="G137" s="1064"/>
      <c r="H137" s="1065"/>
      <c r="I137" s="1064"/>
      <c r="J137" s="1063"/>
      <c r="K137" s="404"/>
      <c r="L137" s="404"/>
      <c r="M137" s="432"/>
      <c r="N137" s="285"/>
      <c r="O137" s="284"/>
      <c r="P137" s="284"/>
      <c r="Q137" s="284"/>
      <c r="R137" s="284"/>
      <c r="S137" s="284"/>
      <c r="T137" s="284"/>
      <c r="U137" s="284"/>
      <c r="V137" s="284"/>
      <c r="W137" s="284"/>
      <c r="X137" s="284"/>
      <c r="Y137" s="284"/>
      <c r="Z137" s="284"/>
      <c r="AA137" s="284"/>
      <c r="AB137" s="144"/>
    </row>
    <row r="138" spans="2:28" s="91" customFormat="1" ht="48" customHeight="1" x14ac:dyDescent="0.2">
      <c r="B138" s="1066"/>
      <c r="C138" s="1063"/>
      <c r="D138" s="1064"/>
      <c r="E138" s="1064"/>
      <c r="F138" s="1064"/>
      <c r="G138" s="1064"/>
      <c r="H138" s="1065"/>
      <c r="I138" s="1064"/>
      <c r="J138" s="1063"/>
      <c r="K138" s="645" t="s">
        <v>312</v>
      </c>
      <c r="L138" s="645" t="s">
        <v>312</v>
      </c>
      <c r="M138" s="432"/>
      <c r="N138" s="285"/>
      <c r="O138" s="284"/>
      <c r="P138" s="284"/>
      <c r="Q138" s="284"/>
      <c r="R138" s="284"/>
      <c r="S138" s="284"/>
      <c r="T138" s="284"/>
      <c r="U138" s="284"/>
      <c r="V138" s="284"/>
      <c r="W138" s="284"/>
      <c r="X138" s="284"/>
      <c r="Y138" s="284"/>
      <c r="Z138" s="284"/>
      <c r="AA138" s="284"/>
      <c r="AB138" s="144"/>
    </row>
    <row r="139" spans="2:28" s="91" customFormat="1" ht="48" customHeight="1" x14ac:dyDescent="0.2">
      <c r="B139" s="1066"/>
      <c r="C139" s="1063"/>
      <c r="D139" s="1064"/>
      <c r="E139" s="1064"/>
      <c r="F139" s="1064"/>
      <c r="G139" s="1064"/>
      <c r="H139" s="1065"/>
      <c r="I139" s="1064"/>
      <c r="J139" s="1063"/>
      <c r="K139" s="283"/>
      <c r="L139" s="283"/>
      <c r="M139" s="436"/>
      <c r="N139" s="285"/>
      <c r="O139" s="284"/>
      <c r="P139" s="284"/>
      <c r="Q139" s="284"/>
      <c r="R139" s="284"/>
      <c r="S139" s="284"/>
      <c r="T139" s="284"/>
      <c r="U139" s="284"/>
      <c r="V139" s="284"/>
      <c r="W139" s="284"/>
      <c r="X139" s="284"/>
      <c r="Y139" s="284"/>
      <c r="Z139" s="284"/>
      <c r="AA139" s="284"/>
      <c r="AB139" s="144"/>
    </row>
    <row r="140" spans="2:28" s="91" customFormat="1" ht="48" customHeight="1" x14ac:dyDescent="0.2">
      <c r="B140" s="1066">
        <v>27</v>
      </c>
      <c r="C140" s="1063"/>
      <c r="D140" s="1064"/>
      <c r="E140" s="1064"/>
      <c r="F140" s="1064"/>
      <c r="G140" s="1064"/>
      <c r="H140" s="1065"/>
      <c r="I140" s="1064"/>
      <c r="J140" s="1063"/>
      <c r="K140" s="404"/>
      <c r="L140" s="404"/>
      <c r="M140" s="432"/>
      <c r="N140" s="285"/>
      <c r="O140" s="284"/>
      <c r="P140" s="284"/>
      <c r="Q140" s="284"/>
      <c r="R140" s="284"/>
      <c r="S140" s="284"/>
      <c r="T140" s="284"/>
      <c r="U140" s="284"/>
      <c r="V140" s="284"/>
      <c r="W140" s="284"/>
      <c r="X140" s="284"/>
      <c r="Y140" s="284"/>
      <c r="Z140" s="284"/>
      <c r="AA140" s="284"/>
      <c r="AB140" s="144"/>
    </row>
    <row r="141" spans="2:28" s="91" customFormat="1" ht="48" customHeight="1" x14ac:dyDescent="0.2">
      <c r="B141" s="1066"/>
      <c r="C141" s="1063"/>
      <c r="D141" s="1064"/>
      <c r="E141" s="1064"/>
      <c r="F141" s="1064"/>
      <c r="G141" s="1064"/>
      <c r="H141" s="1065"/>
      <c r="I141" s="1064"/>
      <c r="J141" s="1063"/>
      <c r="K141" s="404"/>
      <c r="L141" s="404"/>
      <c r="M141" s="432"/>
      <c r="N141" s="285"/>
      <c r="O141" s="284"/>
      <c r="P141" s="284"/>
      <c r="Q141" s="284"/>
      <c r="R141" s="284"/>
      <c r="S141" s="284"/>
      <c r="T141" s="284"/>
      <c r="U141" s="284"/>
      <c r="V141" s="284"/>
      <c r="W141" s="284"/>
      <c r="X141" s="284"/>
      <c r="Y141" s="284"/>
      <c r="Z141" s="284"/>
      <c r="AA141" s="284"/>
      <c r="AB141" s="144"/>
    </row>
    <row r="142" spans="2:28" s="91" customFormat="1" ht="48" customHeight="1" x14ac:dyDescent="0.2">
      <c r="B142" s="1066"/>
      <c r="C142" s="1063"/>
      <c r="D142" s="1064"/>
      <c r="E142" s="1064"/>
      <c r="F142" s="1064"/>
      <c r="G142" s="1064"/>
      <c r="H142" s="1065"/>
      <c r="I142" s="1064"/>
      <c r="J142" s="1063"/>
      <c r="K142" s="404"/>
      <c r="L142" s="404"/>
      <c r="M142" s="432"/>
      <c r="N142" s="285"/>
      <c r="O142" s="284"/>
      <c r="P142" s="284"/>
      <c r="Q142" s="284"/>
      <c r="R142" s="284"/>
      <c r="S142" s="284"/>
      <c r="T142" s="284"/>
      <c r="U142" s="284"/>
      <c r="V142" s="284"/>
      <c r="W142" s="284"/>
      <c r="X142" s="284"/>
      <c r="Y142" s="284"/>
      <c r="Z142" s="284"/>
      <c r="AA142" s="284"/>
      <c r="AB142" s="144"/>
    </row>
    <row r="143" spans="2:28" s="91" customFormat="1" ht="48" customHeight="1" x14ac:dyDescent="0.2">
      <c r="B143" s="1066"/>
      <c r="C143" s="1063"/>
      <c r="D143" s="1064"/>
      <c r="E143" s="1064"/>
      <c r="F143" s="1064"/>
      <c r="G143" s="1064"/>
      <c r="H143" s="1065"/>
      <c r="I143" s="1064"/>
      <c r="J143" s="1063"/>
      <c r="K143" s="645" t="s">
        <v>312</v>
      </c>
      <c r="L143" s="645" t="s">
        <v>312</v>
      </c>
      <c r="M143" s="432"/>
      <c r="N143" s="285"/>
      <c r="O143" s="284"/>
      <c r="P143" s="284"/>
      <c r="Q143" s="284"/>
      <c r="R143" s="284"/>
      <c r="S143" s="284"/>
      <c r="T143" s="284"/>
      <c r="U143" s="284"/>
      <c r="V143" s="284"/>
      <c r="W143" s="284"/>
      <c r="X143" s="284"/>
      <c r="Y143" s="284"/>
      <c r="Z143" s="284"/>
      <c r="AA143" s="284"/>
      <c r="AB143" s="144"/>
    </row>
    <row r="144" spans="2:28" s="91" customFormat="1" ht="48" customHeight="1" x14ac:dyDescent="0.2">
      <c r="B144" s="1066"/>
      <c r="C144" s="1063"/>
      <c r="D144" s="1064"/>
      <c r="E144" s="1064"/>
      <c r="F144" s="1064"/>
      <c r="G144" s="1064"/>
      <c r="H144" s="1065"/>
      <c r="I144" s="1064"/>
      <c r="J144" s="1063"/>
      <c r="K144" s="283"/>
      <c r="L144" s="283"/>
      <c r="M144" s="436"/>
      <c r="N144" s="285"/>
      <c r="O144" s="284"/>
      <c r="P144" s="284"/>
      <c r="Q144" s="284"/>
      <c r="R144" s="284"/>
      <c r="S144" s="284"/>
      <c r="T144" s="284"/>
      <c r="U144" s="284"/>
      <c r="V144" s="284"/>
      <c r="W144" s="284"/>
      <c r="X144" s="284"/>
      <c r="Y144" s="284"/>
      <c r="Z144" s="284"/>
      <c r="AA144" s="284"/>
      <c r="AB144" s="144"/>
    </row>
    <row r="145" spans="2:28" s="91" customFormat="1" ht="48" customHeight="1" x14ac:dyDescent="0.2">
      <c r="B145" s="1066">
        <v>28</v>
      </c>
      <c r="C145" s="1063"/>
      <c r="D145" s="1064"/>
      <c r="E145" s="1064"/>
      <c r="F145" s="1064"/>
      <c r="G145" s="1064"/>
      <c r="H145" s="1065"/>
      <c r="I145" s="1064"/>
      <c r="J145" s="1063"/>
      <c r="K145" s="404"/>
      <c r="L145" s="404"/>
      <c r="M145" s="432"/>
      <c r="N145" s="285"/>
      <c r="O145" s="284"/>
      <c r="P145" s="284"/>
      <c r="Q145" s="284"/>
      <c r="R145" s="284"/>
      <c r="S145" s="284"/>
      <c r="T145" s="284"/>
      <c r="U145" s="284"/>
      <c r="V145" s="284"/>
      <c r="W145" s="284"/>
      <c r="X145" s="284"/>
      <c r="Y145" s="284"/>
      <c r="Z145" s="284"/>
      <c r="AA145" s="284"/>
      <c r="AB145" s="144"/>
    </row>
    <row r="146" spans="2:28" s="91" customFormat="1" ht="48" customHeight="1" x14ac:dyDescent="0.2">
      <c r="B146" s="1066"/>
      <c r="C146" s="1063"/>
      <c r="D146" s="1064"/>
      <c r="E146" s="1064"/>
      <c r="F146" s="1064"/>
      <c r="G146" s="1064"/>
      <c r="H146" s="1065"/>
      <c r="I146" s="1064"/>
      <c r="J146" s="1063"/>
      <c r="K146" s="404"/>
      <c r="L146" s="404"/>
      <c r="M146" s="432"/>
      <c r="N146" s="285"/>
      <c r="O146" s="284"/>
      <c r="P146" s="284"/>
      <c r="Q146" s="284"/>
      <c r="R146" s="284"/>
      <c r="S146" s="284"/>
      <c r="T146" s="284"/>
      <c r="U146" s="284"/>
      <c r="V146" s="284"/>
      <c r="W146" s="284"/>
      <c r="X146" s="284"/>
      <c r="Y146" s="284"/>
      <c r="Z146" s="284"/>
      <c r="AA146" s="284"/>
      <c r="AB146" s="144"/>
    </row>
    <row r="147" spans="2:28" s="91" customFormat="1" ht="48" customHeight="1" x14ac:dyDescent="0.2">
      <c r="B147" s="1066"/>
      <c r="C147" s="1063"/>
      <c r="D147" s="1064"/>
      <c r="E147" s="1064"/>
      <c r="F147" s="1064"/>
      <c r="G147" s="1064"/>
      <c r="H147" s="1065"/>
      <c r="I147" s="1064"/>
      <c r="J147" s="1063"/>
      <c r="K147" s="404"/>
      <c r="L147" s="404"/>
      <c r="M147" s="432"/>
      <c r="N147" s="285"/>
      <c r="O147" s="284"/>
      <c r="P147" s="284"/>
      <c r="Q147" s="284"/>
      <c r="R147" s="284"/>
      <c r="S147" s="284"/>
      <c r="T147" s="284"/>
      <c r="U147" s="284"/>
      <c r="V147" s="284"/>
      <c r="W147" s="284"/>
      <c r="X147" s="284"/>
      <c r="Y147" s="284"/>
      <c r="Z147" s="284"/>
      <c r="AA147" s="284"/>
      <c r="AB147" s="144"/>
    </row>
    <row r="148" spans="2:28" s="91" customFormat="1" ht="48" customHeight="1" x14ac:dyDescent="0.2">
      <c r="B148" s="1066"/>
      <c r="C148" s="1063"/>
      <c r="D148" s="1064"/>
      <c r="E148" s="1064"/>
      <c r="F148" s="1064"/>
      <c r="G148" s="1064"/>
      <c r="H148" s="1065"/>
      <c r="I148" s="1064"/>
      <c r="J148" s="1063"/>
      <c r="K148" s="645" t="s">
        <v>312</v>
      </c>
      <c r="L148" s="645" t="s">
        <v>312</v>
      </c>
      <c r="M148" s="432"/>
      <c r="N148" s="285"/>
      <c r="O148" s="284"/>
      <c r="P148" s="284"/>
      <c r="Q148" s="284"/>
      <c r="R148" s="284"/>
      <c r="S148" s="284"/>
      <c r="T148" s="284"/>
      <c r="U148" s="284"/>
      <c r="V148" s="284"/>
      <c r="W148" s="284"/>
      <c r="X148" s="284"/>
      <c r="Y148" s="284"/>
      <c r="Z148" s="284"/>
      <c r="AA148" s="284"/>
      <c r="AB148" s="144"/>
    </row>
    <row r="149" spans="2:28" s="91" customFormat="1" ht="48" customHeight="1" x14ac:dyDescent="0.2">
      <c r="B149" s="1066"/>
      <c r="C149" s="1063"/>
      <c r="D149" s="1064"/>
      <c r="E149" s="1064"/>
      <c r="F149" s="1064"/>
      <c r="G149" s="1064"/>
      <c r="H149" s="1065"/>
      <c r="I149" s="1064"/>
      <c r="J149" s="1063"/>
      <c r="K149" s="283"/>
      <c r="L149" s="283"/>
      <c r="M149" s="436"/>
      <c r="N149" s="285"/>
      <c r="O149" s="284"/>
      <c r="P149" s="284"/>
      <c r="Q149" s="284"/>
      <c r="R149" s="284"/>
      <c r="S149" s="284"/>
      <c r="T149" s="284"/>
      <c r="U149" s="284"/>
      <c r="V149" s="284"/>
      <c r="W149" s="284"/>
      <c r="X149" s="284"/>
      <c r="Y149" s="284"/>
      <c r="Z149" s="284"/>
      <c r="AA149" s="284"/>
      <c r="AB149" s="144"/>
    </row>
    <row r="150" spans="2:28" s="91" customFormat="1" ht="48" customHeight="1" x14ac:dyDescent="0.2">
      <c r="B150" s="1066">
        <v>29</v>
      </c>
      <c r="C150" s="1063"/>
      <c r="D150" s="1064"/>
      <c r="E150" s="1064"/>
      <c r="F150" s="1064"/>
      <c r="G150" s="1064"/>
      <c r="H150" s="1065"/>
      <c r="I150" s="1064"/>
      <c r="J150" s="1063"/>
      <c r="K150" s="404"/>
      <c r="L150" s="404"/>
      <c r="M150" s="432"/>
      <c r="N150" s="285"/>
      <c r="O150" s="284"/>
      <c r="P150" s="284"/>
      <c r="Q150" s="284"/>
      <c r="R150" s="284"/>
      <c r="S150" s="284"/>
      <c r="T150" s="284"/>
      <c r="U150" s="284"/>
      <c r="V150" s="284"/>
      <c r="W150" s="284"/>
      <c r="X150" s="284"/>
      <c r="Y150" s="284"/>
      <c r="Z150" s="284"/>
      <c r="AA150" s="284"/>
      <c r="AB150" s="144"/>
    </row>
    <row r="151" spans="2:28" s="91" customFormat="1" ht="48" customHeight="1" x14ac:dyDescent="0.2">
      <c r="B151" s="1066"/>
      <c r="C151" s="1063"/>
      <c r="D151" s="1064"/>
      <c r="E151" s="1064"/>
      <c r="F151" s="1064"/>
      <c r="G151" s="1064"/>
      <c r="H151" s="1065"/>
      <c r="I151" s="1064"/>
      <c r="J151" s="1063"/>
      <c r="K151" s="404"/>
      <c r="L151" s="404"/>
      <c r="M151" s="432"/>
      <c r="N151" s="285"/>
      <c r="O151" s="284"/>
      <c r="P151" s="284"/>
      <c r="Q151" s="284"/>
      <c r="R151" s="284"/>
      <c r="S151" s="284"/>
      <c r="T151" s="284"/>
      <c r="U151" s="284"/>
      <c r="V151" s="284"/>
      <c r="W151" s="284"/>
      <c r="X151" s="284"/>
      <c r="Y151" s="284"/>
      <c r="Z151" s="284"/>
      <c r="AA151" s="284"/>
      <c r="AB151" s="144"/>
    </row>
    <row r="152" spans="2:28" s="91" customFormat="1" ht="48" customHeight="1" x14ac:dyDescent="0.2">
      <c r="B152" s="1066"/>
      <c r="C152" s="1063"/>
      <c r="D152" s="1064"/>
      <c r="E152" s="1064"/>
      <c r="F152" s="1064"/>
      <c r="G152" s="1064"/>
      <c r="H152" s="1065"/>
      <c r="I152" s="1064"/>
      <c r="J152" s="1063"/>
      <c r="K152" s="404"/>
      <c r="L152" s="404"/>
      <c r="M152" s="432"/>
      <c r="N152" s="285"/>
      <c r="O152" s="284"/>
      <c r="P152" s="284"/>
      <c r="Q152" s="284"/>
      <c r="R152" s="284"/>
      <c r="S152" s="284"/>
      <c r="T152" s="284"/>
      <c r="U152" s="284"/>
      <c r="V152" s="284"/>
      <c r="W152" s="284"/>
      <c r="X152" s="284"/>
      <c r="Y152" s="284"/>
      <c r="Z152" s="284"/>
      <c r="AA152" s="284"/>
      <c r="AB152" s="144"/>
    </row>
    <row r="153" spans="2:28" s="91" customFormat="1" ht="48" customHeight="1" x14ac:dyDescent="0.2">
      <c r="B153" s="1066"/>
      <c r="C153" s="1063"/>
      <c r="D153" s="1064"/>
      <c r="E153" s="1064"/>
      <c r="F153" s="1064"/>
      <c r="G153" s="1064"/>
      <c r="H153" s="1065"/>
      <c r="I153" s="1064"/>
      <c r="J153" s="1063"/>
      <c r="K153" s="645" t="s">
        <v>312</v>
      </c>
      <c r="L153" s="645" t="s">
        <v>312</v>
      </c>
      <c r="M153" s="432"/>
      <c r="N153" s="285"/>
      <c r="O153" s="284"/>
      <c r="P153" s="284"/>
      <c r="Q153" s="284"/>
      <c r="R153" s="284"/>
      <c r="S153" s="284"/>
      <c r="T153" s="284"/>
      <c r="U153" s="284"/>
      <c r="V153" s="284"/>
      <c r="W153" s="284"/>
      <c r="X153" s="284"/>
      <c r="Y153" s="284"/>
      <c r="Z153" s="284"/>
      <c r="AA153" s="284"/>
      <c r="AB153" s="144"/>
    </row>
    <row r="154" spans="2:28" s="91" customFormat="1" ht="48" customHeight="1" x14ac:dyDescent="0.2">
      <c r="B154" s="1066"/>
      <c r="C154" s="1063"/>
      <c r="D154" s="1064"/>
      <c r="E154" s="1064"/>
      <c r="F154" s="1064"/>
      <c r="G154" s="1064"/>
      <c r="H154" s="1065"/>
      <c r="I154" s="1064"/>
      <c r="J154" s="1063"/>
      <c r="K154" s="283"/>
      <c r="L154" s="283"/>
      <c r="M154" s="436"/>
      <c r="N154" s="285"/>
      <c r="O154" s="284"/>
      <c r="P154" s="284"/>
      <c r="Q154" s="284"/>
      <c r="R154" s="284"/>
      <c r="S154" s="284"/>
      <c r="T154" s="284"/>
      <c r="U154" s="284"/>
      <c r="V154" s="284"/>
      <c r="W154" s="284"/>
      <c r="X154" s="284"/>
      <c r="Y154" s="284"/>
      <c r="Z154" s="284"/>
      <c r="AA154" s="284"/>
      <c r="AB154" s="144"/>
    </row>
    <row r="155" spans="2:28" s="91" customFormat="1" ht="48" customHeight="1" x14ac:dyDescent="0.2">
      <c r="B155" s="1066">
        <v>30</v>
      </c>
      <c r="C155" s="1063"/>
      <c r="D155" s="1064"/>
      <c r="E155" s="1064"/>
      <c r="F155" s="1064"/>
      <c r="G155" s="1064"/>
      <c r="H155" s="1065"/>
      <c r="I155" s="1064"/>
      <c r="J155" s="1063"/>
      <c r="K155" s="404"/>
      <c r="L155" s="404"/>
      <c r="M155" s="432"/>
      <c r="N155" s="285"/>
      <c r="O155" s="284"/>
      <c r="P155" s="284"/>
      <c r="Q155" s="284"/>
      <c r="R155" s="284"/>
      <c r="S155" s="284"/>
      <c r="T155" s="284"/>
      <c r="U155" s="284"/>
      <c r="V155" s="284"/>
      <c r="W155" s="284"/>
      <c r="X155" s="284"/>
      <c r="Y155" s="284"/>
      <c r="Z155" s="284"/>
      <c r="AA155" s="284"/>
      <c r="AB155" s="144"/>
    </row>
    <row r="156" spans="2:28" s="91" customFormat="1" ht="48" customHeight="1" x14ac:dyDescent="0.2">
      <c r="B156" s="1066"/>
      <c r="C156" s="1063"/>
      <c r="D156" s="1064"/>
      <c r="E156" s="1064"/>
      <c r="F156" s="1064"/>
      <c r="G156" s="1064"/>
      <c r="H156" s="1065"/>
      <c r="I156" s="1064"/>
      <c r="J156" s="1063"/>
      <c r="K156" s="404"/>
      <c r="L156" s="404"/>
      <c r="M156" s="432"/>
      <c r="N156" s="285"/>
      <c r="O156" s="284"/>
      <c r="P156" s="284"/>
      <c r="Q156" s="284"/>
      <c r="R156" s="284"/>
      <c r="S156" s="284"/>
      <c r="T156" s="284"/>
      <c r="U156" s="284"/>
      <c r="V156" s="284"/>
      <c r="W156" s="284"/>
      <c r="X156" s="284"/>
      <c r="Y156" s="284"/>
      <c r="Z156" s="284"/>
      <c r="AA156" s="284"/>
      <c r="AB156" s="144"/>
    </row>
    <row r="157" spans="2:28" s="91" customFormat="1" ht="48" customHeight="1" x14ac:dyDescent="0.2">
      <c r="B157" s="1066"/>
      <c r="C157" s="1063"/>
      <c r="D157" s="1064"/>
      <c r="E157" s="1064"/>
      <c r="F157" s="1064"/>
      <c r="G157" s="1064"/>
      <c r="H157" s="1065"/>
      <c r="I157" s="1064"/>
      <c r="J157" s="1063"/>
      <c r="K157" s="404"/>
      <c r="L157" s="404"/>
      <c r="M157" s="432"/>
      <c r="N157" s="285"/>
      <c r="O157" s="284"/>
      <c r="P157" s="284"/>
      <c r="Q157" s="284"/>
      <c r="R157" s="284"/>
      <c r="S157" s="284"/>
      <c r="T157" s="284"/>
      <c r="U157" s="284"/>
      <c r="V157" s="284"/>
      <c r="W157" s="284"/>
      <c r="X157" s="284"/>
      <c r="Y157" s="284"/>
      <c r="Z157" s="284"/>
      <c r="AA157" s="284"/>
      <c r="AB157" s="144"/>
    </row>
    <row r="158" spans="2:28" s="91" customFormat="1" ht="48" customHeight="1" x14ac:dyDescent="0.2">
      <c r="B158" s="1066"/>
      <c r="C158" s="1063"/>
      <c r="D158" s="1064"/>
      <c r="E158" s="1064"/>
      <c r="F158" s="1064"/>
      <c r="G158" s="1064"/>
      <c r="H158" s="1065"/>
      <c r="I158" s="1064"/>
      <c r="J158" s="1063"/>
      <c r="K158" s="645" t="s">
        <v>312</v>
      </c>
      <c r="L158" s="645" t="s">
        <v>312</v>
      </c>
      <c r="M158" s="432"/>
      <c r="N158" s="285"/>
      <c r="O158" s="284"/>
      <c r="P158" s="284"/>
      <c r="Q158" s="284"/>
      <c r="R158" s="284"/>
      <c r="S158" s="284"/>
      <c r="T158" s="284"/>
      <c r="U158" s="284"/>
      <c r="V158" s="284"/>
      <c r="W158" s="284"/>
      <c r="X158" s="284"/>
      <c r="Y158" s="284"/>
      <c r="Z158" s="284"/>
      <c r="AA158" s="284"/>
      <c r="AB158" s="144"/>
    </row>
    <row r="159" spans="2:28" s="91" customFormat="1" ht="48" customHeight="1" x14ac:dyDescent="0.2">
      <c r="B159" s="1066"/>
      <c r="C159" s="1063"/>
      <c r="D159" s="1064"/>
      <c r="E159" s="1064"/>
      <c r="F159" s="1064"/>
      <c r="G159" s="1064"/>
      <c r="H159" s="1065"/>
      <c r="I159" s="1064"/>
      <c r="J159" s="1063"/>
      <c r="K159" s="283"/>
      <c r="L159" s="283"/>
      <c r="M159" s="436"/>
      <c r="N159" s="285"/>
      <c r="O159" s="284"/>
      <c r="P159" s="284"/>
      <c r="Q159" s="284"/>
      <c r="R159" s="284"/>
      <c r="S159" s="284"/>
      <c r="T159" s="284"/>
      <c r="U159" s="284"/>
      <c r="V159" s="284"/>
      <c r="W159" s="284"/>
      <c r="X159" s="284"/>
      <c r="Y159" s="284"/>
      <c r="Z159" s="284"/>
      <c r="AA159" s="284"/>
      <c r="AB159" s="144"/>
    </row>
    <row r="160" spans="2:28" s="91" customFormat="1" ht="48" customHeight="1" x14ac:dyDescent="0.2">
      <c r="B160" s="1066">
        <v>31</v>
      </c>
      <c r="C160" s="1063"/>
      <c r="D160" s="1064"/>
      <c r="E160" s="1064"/>
      <c r="F160" s="1064"/>
      <c r="G160" s="1064"/>
      <c r="H160" s="1065"/>
      <c r="I160" s="1064"/>
      <c r="J160" s="1063"/>
      <c r="K160" s="404"/>
      <c r="L160" s="404"/>
      <c r="M160" s="432"/>
      <c r="N160" s="285"/>
      <c r="O160" s="284"/>
      <c r="P160" s="284"/>
      <c r="Q160" s="284"/>
      <c r="R160" s="284"/>
      <c r="S160" s="284"/>
      <c r="T160" s="284"/>
      <c r="U160" s="284"/>
      <c r="V160" s="284"/>
      <c r="W160" s="284"/>
      <c r="X160" s="284"/>
      <c r="Y160" s="284"/>
      <c r="Z160" s="284"/>
      <c r="AA160" s="284"/>
      <c r="AB160" s="144"/>
    </row>
    <row r="161" spans="2:28" s="91" customFormat="1" ht="48" customHeight="1" x14ac:dyDescent="0.2">
      <c r="B161" s="1066"/>
      <c r="C161" s="1063"/>
      <c r="D161" s="1064"/>
      <c r="E161" s="1064"/>
      <c r="F161" s="1064"/>
      <c r="G161" s="1064"/>
      <c r="H161" s="1065"/>
      <c r="I161" s="1064"/>
      <c r="J161" s="1063"/>
      <c r="K161" s="404"/>
      <c r="L161" s="404"/>
      <c r="M161" s="432"/>
      <c r="N161" s="285"/>
      <c r="O161" s="284"/>
      <c r="P161" s="284"/>
      <c r="Q161" s="284"/>
      <c r="R161" s="284"/>
      <c r="S161" s="284"/>
      <c r="T161" s="284"/>
      <c r="U161" s="284"/>
      <c r="V161" s="284"/>
      <c r="W161" s="284"/>
      <c r="X161" s="284"/>
      <c r="Y161" s="284"/>
      <c r="Z161" s="284"/>
      <c r="AA161" s="284"/>
      <c r="AB161" s="144"/>
    </row>
    <row r="162" spans="2:28" s="91" customFormat="1" ht="48" customHeight="1" x14ac:dyDescent="0.2">
      <c r="B162" s="1066"/>
      <c r="C162" s="1063"/>
      <c r="D162" s="1064"/>
      <c r="E162" s="1064"/>
      <c r="F162" s="1064"/>
      <c r="G162" s="1064"/>
      <c r="H162" s="1065"/>
      <c r="I162" s="1064"/>
      <c r="J162" s="1063"/>
      <c r="K162" s="404"/>
      <c r="L162" s="404"/>
      <c r="M162" s="432"/>
      <c r="N162" s="285"/>
      <c r="O162" s="284"/>
      <c r="P162" s="284"/>
      <c r="Q162" s="284"/>
      <c r="R162" s="284"/>
      <c r="S162" s="284"/>
      <c r="T162" s="284"/>
      <c r="U162" s="284"/>
      <c r="V162" s="284"/>
      <c r="W162" s="284"/>
      <c r="X162" s="284"/>
      <c r="Y162" s="284"/>
      <c r="Z162" s="284"/>
      <c r="AA162" s="284"/>
      <c r="AB162" s="144"/>
    </row>
    <row r="163" spans="2:28" s="91" customFormat="1" ht="48" customHeight="1" x14ac:dyDescent="0.2">
      <c r="B163" s="1066"/>
      <c r="C163" s="1063"/>
      <c r="D163" s="1064"/>
      <c r="E163" s="1064"/>
      <c r="F163" s="1064"/>
      <c r="G163" s="1064"/>
      <c r="H163" s="1065"/>
      <c r="I163" s="1064"/>
      <c r="J163" s="1063"/>
      <c r="K163" s="645" t="s">
        <v>312</v>
      </c>
      <c r="L163" s="645" t="s">
        <v>312</v>
      </c>
      <c r="M163" s="432"/>
      <c r="N163" s="285"/>
      <c r="O163" s="284"/>
      <c r="P163" s="284"/>
      <c r="Q163" s="284"/>
      <c r="R163" s="284"/>
      <c r="S163" s="284"/>
      <c r="T163" s="284"/>
      <c r="U163" s="284"/>
      <c r="V163" s="284"/>
      <c r="W163" s="284"/>
      <c r="X163" s="284"/>
      <c r="Y163" s="284"/>
      <c r="Z163" s="284"/>
      <c r="AA163" s="284"/>
      <c r="AB163" s="144"/>
    </row>
    <row r="164" spans="2:28" s="91" customFormat="1" ht="48" customHeight="1" x14ac:dyDescent="0.2">
      <c r="B164" s="1066"/>
      <c r="C164" s="1063"/>
      <c r="D164" s="1064"/>
      <c r="E164" s="1064"/>
      <c r="F164" s="1064"/>
      <c r="G164" s="1064"/>
      <c r="H164" s="1065"/>
      <c r="I164" s="1064"/>
      <c r="J164" s="1063"/>
      <c r="K164" s="283"/>
      <c r="L164" s="283"/>
      <c r="M164" s="436"/>
      <c r="N164" s="285"/>
      <c r="O164" s="284"/>
      <c r="P164" s="284"/>
      <c r="Q164" s="284"/>
      <c r="R164" s="284"/>
      <c r="S164" s="284"/>
      <c r="T164" s="284"/>
      <c r="U164" s="284"/>
      <c r="V164" s="284"/>
      <c r="W164" s="284"/>
      <c r="X164" s="284"/>
      <c r="Y164" s="284"/>
      <c r="Z164" s="284"/>
      <c r="AA164" s="284"/>
      <c r="AB164" s="144"/>
    </row>
    <row r="165" spans="2:28" s="91" customFormat="1" ht="20.100000000000001" customHeight="1" x14ac:dyDescent="0.2">
      <c r="B165" s="144"/>
      <c r="C165" s="144"/>
      <c r="D165" s="144"/>
      <c r="E165" s="144"/>
      <c r="H165" s="144"/>
      <c r="I165" s="144"/>
      <c r="M165" s="432"/>
      <c r="N165" s="116"/>
    </row>
    <row r="166" spans="2:28" s="91" customFormat="1" ht="39.9" customHeight="1" x14ac:dyDescent="0.2">
      <c r="B166" s="144"/>
      <c r="C166" s="144"/>
      <c r="D166" s="144"/>
      <c r="E166" s="144"/>
      <c r="H166" s="144"/>
      <c r="I166" s="144"/>
      <c r="M166" s="432"/>
      <c r="N166" s="116"/>
    </row>
    <row r="167" spans="2:28" s="91" customFormat="1" ht="39.9" customHeight="1" x14ac:dyDescent="0.2">
      <c r="B167" s="144"/>
      <c r="C167" s="144"/>
      <c r="D167" s="144"/>
      <c r="E167" s="144"/>
      <c r="H167" s="144"/>
      <c r="I167" s="144"/>
      <c r="M167" s="432"/>
      <c r="N167" s="116"/>
    </row>
    <row r="168" spans="2:28" s="91" customFormat="1" ht="30" customHeight="1" x14ac:dyDescent="0.2">
      <c r="B168" s="144"/>
      <c r="C168" s="144"/>
      <c r="D168" s="144"/>
      <c r="E168" s="144"/>
      <c r="H168" s="144"/>
      <c r="I168" s="144"/>
      <c r="M168" s="432"/>
      <c r="N168" s="116"/>
    </row>
    <row r="169" spans="2:28" s="91" customFormat="1" ht="39.9" customHeight="1" x14ac:dyDescent="0.2">
      <c r="B169" s="144"/>
      <c r="C169" s="144"/>
      <c r="D169" s="144"/>
      <c r="E169" s="144"/>
      <c r="H169" s="144"/>
      <c r="I169" s="144"/>
      <c r="M169" s="436"/>
      <c r="N169" s="116"/>
    </row>
    <row r="170" spans="2:28" s="91" customFormat="1" ht="20.100000000000001" customHeight="1" x14ac:dyDescent="0.2">
      <c r="B170" s="144"/>
      <c r="C170" s="144"/>
      <c r="D170" s="144"/>
      <c r="E170" s="144"/>
      <c r="H170" s="144"/>
      <c r="I170" s="144"/>
      <c r="M170" s="432"/>
      <c r="N170" s="116"/>
    </row>
    <row r="171" spans="2:28" s="91" customFormat="1" ht="39.9" customHeight="1" x14ac:dyDescent="0.2">
      <c r="B171" s="144"/>
      <c r="C171" s="144"/>
      <c r="D171" s="144"/>
      <c r="E171" s="144"/>
      <c r="H171" s="144"/>
      <c r="I171" s="144"/>
      <c r="M171" s="432"/>
      <c r="N171" s="116"/>
    </row>
    <row r="172" spans="2:28" s="91" customFormat="1" ht="39.9" customHeight="1" x14ac:dyDescent="0.2">
      <c r="B172" s="144"/>
      <c r="C172" s="144"/>
      <c r="D172" s="144"/>
      <c r="E172" s="144"/>
      <c r="H172" s="144"/>
      <c r="I172" s="144"/>
      <c r="M172" s="432"/>
      <c r="N172" s="116"/>
    </row>
    <row r="173" spans="2:28" s="91" customFormat="1" ht="30" customHeight="1" x14ac:dyDescent="0.2">
      <c r="B173" s="144"/>
      <c r="C173" s="144"/>
      <c r="D173" s="144"/>
      <c r="E173" s="144"/>
      <c r="H173" s="144"/>
      <c r="I173" s="144"/>
      <c r="M173" s="432"/>
      <c r="N173" s="116"/>
    </row>
    <row r="174" spans="2:28" s="91" customFormat="1" ht="39.9" customHeight="1" x14ac:dyDescent="0.2">
      <c r="B174" s="144"/>
      <c r="C174" s="144"/>
      <c r="D174" s="144"/>
      <c r="E174" s="144"/>
      <c r="H174" s="144"/>
      <c r="I174" s="144"/>
      <c r="M174" s="436"/>
      <c r="N174" s="116"/>
    </row>
    <row r="175" spans="2:28" s="91" customFormat="1" ht="20.100000000000001" customHeight="1" x14ac:dyDescent="0.2">
      <c r="B175" s="144"/>
      <c r="C175" s="144"/>
      <c r="D175" s="144"/>
      <c r="E175" s="144"/>
      <c r="H175" s="144"/>
      <c r="I175" s="144"/>
      <c r="M175" s="432"/>
      <c r="N175" s="116"/>
    </row>
    <row r="176" spans="2:28" s="91" customFormat="1" ht="39.9" customHeight="1" x14ac:dyDescent="0.2">
      <c r="B176" s="144"/>
      <c r="C176" s="144"/>
      <c r="D176" s="144"/>
      <c r="E176" s="144"/>
      <c r="H176" s="144"/>
      <c r="I176" s="144"/>
      <c r="M176" s="432"/>
      <c r="N176" s="116"/>
    </row>
    <row r="177" spans="2:27" s="91" customFormat="1" ht="39.9" customHeight="1" x14ac:dyDescent="0.2">
      <c r="B177" s="144"/>
      <c r="C177" s="144"/>
      <c r="D177" s="144"/>
      <c r="E177" s="144"/>
      <c r="H177" s="144"/>
      <c r="I177" s="144"/>
      <c r="M177" s="432"/>
      <c r="N177" s="116"/>
    </row>
    <row r="178" spans="2:27" s="91" customFormat="1" ht="30" customHeight="1" x14ac:dyDescent="0.2">
      <c r="B178" s="144"/>
      <c r="C178" s="144"/>
      <c r="D178" s="144"/>
      <c r="E178" s="144"/>
      <c r="H178" s="144"/>
      <c r="I178" s="144"/>
      <c r="M178" s="432"/>
      <c r="N178" s="116"/>
    </row>
    <row r="179" spans="2:27" s="91" customFormat="1" ht="39.9" customHeight="1" x14ac:dyDescent="0.2">
      <c r="B179" s="144"/>
      <c r="C179" s="144"/>
      <c r="D179" s="144"/>
      <c r="E179" s="144"/>
      <c r="H179" s="144"/>
      <c r="I179" s="144"/>
      <c r="M179" s="436"/>
      <c r="N179" s="116"/>
    </row>
    <row r="180" spans="2:27" s="91" customFormat="1" ht="20.100000000000001" customHeight="1" x14ac:dyDescent="0.2">
      <c r="B180" s="144"/>
      <c r="C180" s="144"/>
      <c r="D180" s="144"/>
      <c r="E180" s="144"/>
      <c r="H180" s="144"/>
      <c r="I180" s="144"/>
      <c r="M180" s="432"/>
      <c r="N180" s="116"/>
    </row>
    <row r="181" spans="2:27" s="91" customFormat="1" ht="39.9" customHeight="1" x14ac:dyDescent="0.2">
      <c r="B181" s="144"/>
      <c r="C181" s="144"/>
      <c r="D181" s="144"/>
      <c r="E181" s="144"/>
      <c r="H181" s="144"/>
      <c r="I181" s="144"/>
      <c r="M181" s="432"/>
      <c r="N181" s="116"/>
    </row>
    <row r="182" spans="2:27" s="91" customFormat="1" ht="39.9" customHeight="1" x14ac:dyDescent="0.2">
      <c r="B182" s="144"/>
      <c r="C182" s="144"/>
      <c r="D182" s="144"/>
      <c r="E182" s="144"/>
      <c r="H182" s="144"/>
      <c r="I182" s="144"/>
      <c r="M182" s="432"/>
      <c r="N182" s="115"/>
      <c r="O182" s="115"/>
      <c r="P182" s="115"/>
      <c r="Q182" s="115"/>
      <c r="R182" s="115"/>
      <c r="S182" s="115"/>
      <c r="T182" s="115"/>
      <c r="U182" s="115"/>
      <c r="V182" s="115"/>
      <c r="W182" s="115"/>
      <c r="X182" s="115"/>
      <c r="Y182" s="115"/>
      <c r="Z182" s="115"/>
      <c r="AA182" s="115"/>
    </row>
    <row r="183" spans="2:27" s="91" customFormat="1" ht="30" customHeight="1" x14ac:dyDescent="0.2">
      <c r="B183" s="144"/>
      <c r="C183" s="144"/>
      <c r="D183" s="144"/>
      <c r="E183" s="144"/>
      <c r="H183" s="144"/>
      <c r="I183" s="144"/>
      <c r="M183" s="432"/>
      <c r="N183" s="115"/>
      <c r="O183" s="115"/>
      <c r="P183" s="115"/>
      <c r="Q183" s="115"/>
      <c r="R183" s="115"/>
      <c r="S183" s="115"/>
      <c r="T183" s="115"/>
      <c r="U183" s="115"/>
      <c r="V183" s="115"/>
      <c r="W183" s="115"/>
      <c r="X183" s="115"/>
      <c r="Y183" s="115"/>
      <c r="Z183" s="115"/>
      <c r="AA183" s="115"/>
    </row>
    <row r="184" spans="2:27" s="91" customFormat="1" ht="39.9" customHeight="1" x14ac:dyDescent="0.2">
      <c r="B184" s="144"/>
      <c r="C184" s="144"/>
      <c r="D184" s="144"/>
      <c r="E184" s="144"/>
      <c r="H184" s="144"/>
      <c r="I184" s="144"/>
      <c r="M184" s="436"/>
      <c r="N184" s="115"/>
      <c r="O184" s="115"/>
      <c r="P184" s="115"/>
      <c r="Q184" s="115"/>
      <c r="R184" s="115"/>
      <c r="S184" s="115"/>
      <c r="T184" s="115"/>
      <c r="U184" s="115"/>
      <c r="V184" s="115"/>
      <c r="W184" s="115"/>
      <c r="X184" s="115"/>
      <c r="Y184" s="115"/>
      <c r="Z184" s="115"/>
      <c r="AA184" s="115"/>
    </row>
    <row r="189" spans="2:27" ht="15.75" customHeight="1" x14ac:dyDescent="0.2">
      <c r="M189" s="436"/>
    </row>
    <row r="194" spans="13:13" ht="15.75" customHeight="1" x14ac:dyDescent="0.2">
      <c r="M194" s="436"/>
    </row>
    <row r="199" spans="13:13" ht="15.75" customHeight="1" x14ac:dyDescent="0.2">
      <c r="M199" s="436"/>
    </row>
    <row r="204" spans="13:13" ht="15.75" customHeight="1" x14ac:dyDescent="0.2">
      <c r="M204" s="436"/>
    </row>
    <row r="205" spans="13:13" ht="15.75" customHeight="1" x14ac:dyDescent="0.2">
      <c r="M205" s="437"/>
    </row>
    <row r="206" spans="13:13" ht="15.75" customHeight="1" x14ac:dyDescent="0.2">
      <c r="M206" s="437"/>
    </row>
    <row r="207" spans="13:13" ht="15.75" customHeight="1" x14ac:dyDescent="0.2">
      <c r="M207" s="437"/>
    </row>
    <row r="208" spans="13:13" ht="15.75" customHeight="1" x14ac:dyDescent="0.2">
      <c r="M208" s="437"/>
    </row>
    <row r="209" spans="13:13" ht="15.75" customHeight="1" x14ac:dyDescent="0.2">
      <c r="M209" s="437"/>
    </row>
    <row r="210" spans="13:13" ht="15.75" customHeight="1" x14ac:dyDescent="0.2">
      <c r="M210" s="437"/>
    </row>
    <row r="211" spans="13:13" ht="15.75" customHeight="1" x14ac:dyDescent="0.2">
      <c r="M211" s="437"/>
    </row>
    <row r="212" spans="13:13" ht="15.75" customHeight="1" x14ac:dyDescent="0.2">
      <c r="M212" s="437"/>
    </row>
    <row r="213" spans="13:13" ht="15.75" customHeight="1" x14ac:dyDescent="0.2">
      <c r="M213" s="437"/>
    </row>
    <row r="214" spans="13:13" ht="15.75" customHeight="1" x14ac:dyDescent="0.2">
      <c r="M214" s="437"/>
    </row>
    <row r="215" spans="13:13" ht="15.75" customHeight="1" x14ac:dyDescent="0.2">
      <c r="M215" s="437"/>
    </row>
    <row r="216" spans="13:13" ht="15.75" customHeight="1" x14ac:dyDescent="0.2">
      <c r="M216" s="437"/>
    </row>
    <row r="217" spans="13:13" ht="15.75" customHeight="1" x14ac:dyDescent="0.2">
      <c r="M217" s="437"/>
    </row>
    <row r="218" spans="13:13" ht="15.75" customHeight="1" x14ac:dyDescent="0.2">
      <c r="M218" s="437"/>
    </row>
    <row r="219" spans="13:13" ht="15.75" customHeight="1" x14ac:dyDescent="0.2">
      <c r="M219" s="437"/>
    </row>
    <row r="220" spans="13:13" ht="15.75" customHeight="1" x14ac:dyDescent="0.2">
      <c r="M220" s="437"/>
    </row>
    <row r="221" spans="13:13" ht="15.75" customHeight="1" x14ac:dyDescent="0.2">
      <c r="M221" s="437"/>
    </row>
    <row r="222" spans="13:13" ht="15.75" customHeight="1" x14ac:dyDescent="0.2">
      <c r="M222" s="437"/>
    </row>
    <row r="223" spans="13:13" ht="15.75" customHeight="1" x14ac:dyDescent="0.2">
      <c r="M223" s="437"/>
    </row>
    <row r="224" spans="13:13" ht="15.75" customHeight="1" x14ac:dyDescent="0.2">
      <c r="M224" s="437"/>
    </row>
  </sheetData>
  <sheetProtection algorithmName="SHA-512" hashValue="VmwqfOY9Z97YVQGg+d1g+l6FIwjEnaSlRF0afojbFHSS7yI8mh5B3h2LcAtIGHFNXyxgYgdqHWAksLsIwAAXag==" saltValue="kXdBVMWhtj5GySovST6M7g==" spinCount="100000" sheet="1" insertColumns="0" insertRows="0" deleteColumns="0" deleteRows="0"/>
  <mergeCells count="298">
    <mergeCell ref="B120:B124"/>
    <mergeCell ref="C120:C124"/>
    <mergeCell ref="D120:D124"/>
    <mergeCell ref="E120:E124"/>
    <mergeCell ref="F120:F124"/>
    <mergeCell ref="G120:G124"/>
    <mergeCell ref="H120:H124"/>
    <mergeCell ref="I120:I124"/>
    <mergeCell ref="J120:J124"/>
    <mergeCell ref="B115:B119"/>
    <mergeCell ref="C115:C119"/>
    <mergeCell ref="D115:D119"/>
    <mergeCell ref="E115:E119"/>
    <mergeCell ref="F115:F119"/>
    <mergeCell ref="G115:G119"/>
    <mergeCell ref="H115:H119"/>
    <mergeCell ref="I115:I119"/>
    <mergeCell ref="J115:J119"/>
    <mergeCell ref="B110:B114"/>
    <mergeCell ref="C110:C114"/>
    <mergeCell ref="D110:D114"/>
    <mergeCell ref="E110:E114"/>
    <mergeCell ref="F110:F114"/>
    <mergeCell ref="G110:G114"/>
    <mergeCell ref="H110:H114"/>
    <mergeCell ref="I110:I114"/>
    <mergeCell ref="J110:J114"/>
    <mergeCell ref="B105:B109"/>
    <mergeCell ref="C105:C109"/>
    <mergeCell ref="D105:D109"/>
    <mergeCell ref="E105:E109"/>
    <mergeCell ref="F105:F109"/>
    <mergeCell ref="G105:G109"/>
    <mergeCell ref="H105:H109"/>
    <mergeCell ref="I105:I109"/>
    <mergeCell ref="J105:J109"/>
    <mergeCell ref="B100:B104"/>
    <mergeCell ref="C100:C104"/>
    <mergeCell ref="D100:D104"/>
    <mergeCell ref="E100:E104"/>
    <mergeCell ref="F100:F104"/>
    <mergeCell ref="G100:G104"/>
    <mergeCell ref="H100:H104"/>
    <mergeCell ref="I100:I104"/>
    <mergeCell ref="J100:J104"/>
    <mergeCell ref="B95:B99"/>
    <mergeCell ref="C95:C99"/>
    <mergeCell ref="D95:D99"/>
    <mergeCell ref="E95:E99"/>
    <mergeCell ref="F95:F99"/>
    <mergeCell ref="G95:G99"/>
    <mergeCell ref="H95:H99"/>
    <mergeCell ref="I95:I99"/>
    <mergeCell ref="J95:J99"/>
    <mergeCell ref="B90:B94"/>
    <mergeCell ref="C90:C94"/>
    <mergeCell ref="D90:D94"/>
    <mergeCell ref="E90:E94"/>
    <mergeCell ref="F90:F94"/>
    <mergeCell ref="G90:G94"/>
    <mergeCell ref="H90:H94"/>
    <mergeCell ref="I90:I94"/>
    <mergeCell ref="J90:J94"/>
    <mergeCell ref="B85:B89"/>
    <mergeCell ref="C85:C89"/>
    <mergeCell ref="D85:D89"/>
    <mergeCell ref="E85:E89"/>
    <mergeCell ref="F85:F89"/>
    <mergeCell ref="G85:G89"/>
    <mergeCell ref="H85:H89"/>
    <mergeCell ref="I85:I89"/>
    <mergeCell ref="J85:J89"/>
    <mergeCell ref="B80:B84"/>
    <mergeCell ref="C80:C84"/>
    <mergeCell ref="D80:D84"/>
    <mergeCell ref="E80:E84"/>
    <mergeCell ref="F80:F84"/>
    <mergeCell ref="G80:G84"/>
    <mergeCell ref="H80:H84"/>
    <mergeCell ref="I80:I84"/>
    <mergeCell ref="J80:J84"/>
    <mergeCell ref="B75:B79"/>
    <mergeCell ref="C75:C79"/>
    <mergeCell ref="D75:D79"/>
    <mergeCell ref="E75:E79"/>
    <mergeCell ref="F75:F79"/>
    <mergeCell ref="G75:G79"/>
    <mergeCell ref="H75:H79"/>
    <mergeCell ref="I75:I79"/>
    <mergeCell ref="J75:J79"/>
    <mergeCell ref="B70:B74"/>
    <mergeCell ref="C70:C74"/>
    <mergeCell ref="D70:D74"/>
    <mergeCell ref="E70:E74"/>
    <mergeCell ref="F70:F74"/>
    <mergeCell ref="G70:G74"/>
    <mergeCell ref="H70:H74"/>
    <mergeCell ref="I70:I74"/>
    <mergeCell ref="J70:J74"/>
    <mergeCell ref="B65:B69"/>
    <mergeCell ref="C65:C69"/>
    <mergeCell ref="D65:D69"/>
    <mergeCell ref="E65:E69"/>
    <mergeCell ref="F65:F69"/>
    <mergeCell ref="G65:G69"/>
    <mergeCell ref="H65:H69"/>
    <mergeCell ref="I65:I69"/>
    <mergeCell ref="J65:J69"/>
    <mergeCell ref="B60:B64"/>
    <mergeCell ref="C60:C64"/>
    <mergeCell ref="D60:D64"/>
    <mergeCell ref="E60:E64"/>
    <mergeCell ref="F60:F64"/>
    <mergeCell ref="G60:G64"/>
    <mergeCell ref="H60:H64"/>
    <mergeCell ref="I60:I64"/>
    <mergeCell ref="J60:J64"/>
    <mergeCell ref="B55:B59"/>
    <mergeCell ref="C55:C59"/>
    <mergeCell ref="D55:D59"/>
    <mergeCell ref="E55:E59"/>
    <mergeCell ref="F55:F59"/>
    <mergeCell ref="G55:G59"/>
    <mergeCell ref="H55:H59"/>
    <mergeCell ref="I55:I59"/>
    <mergeCell ref="J55:J59"/>
    <mergeCell ref="B50:B54"/>
    <mergeCell ref="C50:C54"/>
    <mergeCell ref="D50:D54"/>
    <mergeCell ref="E50:E54"/>
    <mergeCell ref="F50:F54"/>
    <mergeCell ref="G50:G54"/>
    <mergeCell ref="H50:H54"/>
    <mergeCell ref="I50:I54"/>
    <mergeCell ref="J50:J54"/>
    <mergeCell ref="B45:B49"/>
    <mergeCell ref="C45:C49"/>
    <mergeCell ref="D45:D49"/>
    <mergeCell ref="E45:E49"/>
    <mergeCell ref="F45:F49"/>
    <mergeCell ref="G45:G49"/>
    <mergeCell ref="H45:H49"/>
    <mergeCell ref="I45:I49"/>
    <mergeCell ref="J45:J49"/>
    <mergeCell ref="B40:B44"/>
    <mergeCell ref="C40:C44"/>
    <mergeCell ref="D40:D44"/>
    <mergeCell ref="E40:E44"/>
    <mergeCell ref="F40:F44"/>
    <mergeCell ref="G40:G44"/>
    <mergeCell ref="H40:H44"/>
    <mergeCell ref="I40:I44"/>
    <mergeCell ref="J40:J44"/>
    <mergeCell ref="E30:E34"/>
    <mergeCell ref="F30:F34"/>
    <mergeCell ref="G30:G34"/>
    <mergeCell ref="H30:H34"/>
    <mergeCell ref="B35:B39"/>
    <mergeCell ref="C35:C39"/>
    <mergeCell ref="D35:D39"/>
    <mergeCell ref="E35:E39"/>
    <mergeCell ref="F35:F39"/>
    <mergeCell ref="G35:G39"/>
    <mergeCell ref="H35:H39"/>
    <mergeCell ref="F130:F134"/>
    <mergeCell ref="B140:B144"/>
    <mergeCell ref="C140:C144"/>
    <mergeCell ref="D140:D144"/>
    <mergeCell ref="E140:E144"/>
    <mergeCell ref="F140:F144"/>
    <mergeCell ref="G15:G19"/>
    <mergeCell ref="H15:H19"/>
    <mergeCell ref="I15:I19"/>
    <mergeCell ref="C20:C24"/>
    <mergeCell ref="D20:D24"/>
    <mergeCell ref="E20:E24"/>
    <mergeCell ref="F20:F24"/>
    <mergeCell ref="G20:G24"/>
    <mergeCell ref="H20:H24"/>
    <mergeCell ref="I20:I24"/>
    <mergeCell ref="D25:D29"/>
    <mergeCell ref="E25:E29"/>
    <mergeCell ref="F25:F29"/>
    <mergeCell ref="G25:G29"/>
    <mergeCell ref="H25:H29"/>
    <mergeCell ref="B30:B34"/>
    <mergeCell ref="C30:C34"/>
    <mergeCell ref="D30:D34"/>
    <mergeCell ref="I25:I29"/>
    <mergeCell ref="J25:J29"/>
    <mergeCell ref="G10:G14"/>
    <mergeCell ref="C15:C19"/>
    <mergeCell ref="D15:D19"/>
    <mergeCell ref="E15:E19"/>
    <mergeCell ref="B160:B164"/>
    <mergeCell ref="C160:C164"/>
    <mergeCell ref="D160:D164"/>
    <mergeCell ref="E160:E164"/>
    <mergeCell ref="F160:F164"/>
    <mergeCell ref="G160:G164"/>
    <mergeCell ref="B155:B159"/>
    <mergeCell ref="C155:C159"/>
    <mergeCell ref="D155:D159"/>
    <mergeCell ref="E155:E159"/>
    <mergeCell ref="F155:F159"/>
    <mergeCell ref="G155:G159"/>
    <mergeCell ref="B150:B154"/>
    <mergeCell ref="C150:C154"/>
    <mergeCell ref="D150:D154"/>
    <mergeCell ref="E150:E154"/>
    <mergeCell ref="F150:F154"/>
    <mergeCell ref="G150:G154"/>
    <mergeCell ref="C125:C129"/>
    <mergeCell ref="D125:D129"/>
    <mergeCell ref="B145:B149"/>
    <mergeCell ref="C145:C149"/>
    <mergeCell ref="D145:D149"/>
    <mergeCell ref="D130:D134"/>
    <mergeCell ref="G130:G134"/>
    <mergeCell ref="H145:H149"/>
    <mergeCell ref="I145:I149"/>
    <mergeCell ref="I125:I129"/>
    <mergeCell ref="I130:I134"/>
    <mergeCell ref="H140:H144"/>
    <mergeCell ref="I140:I144"/>
    <mergeCell ref="G125:G129"/>
    <mergeCell ref="H125:H129"/>
    <mergeCell ref="E125:E129"/>
    <mergeCell ref="B130:B134"/>
    <mergeCell ref="E145:E149"/>
    <mergeCell ref="F145:F149"/>
    <mergeCell ref="G145:G149"/>
    <mergeCell ref="G140:G144"/>
    <mergeCell ref="G135:G139"/>
    <mergeCell ref="B135:B139"/>
    <mergeCell ref="E130:E134"/>
    <mergeCell ref="N5:AA5"/>
    <mergeCell ref="B6:D6"/>
    <mergeCell ref="N6:AA6"/>
    <mergeCell ref="B7:D7"/>
    <mergeCell ref="N9:AA9"/>
    <mergeCell ref="K8:K9"/>
    <mergeCell ref="I8:I9"/>
    <mergeCell ref="I10:I14"/>
    <mergeCell ref="L8:L9"/>
    <mergeCell ref="J10:J14"/>
    <mergeCell ref="B8:B9"/>
    <mergeCell ref="C8:C9"/>
    <mergeCell ref="D8:D9"/>
    <mergeCell ref="F8:G8"/>
    <mergeCell ref="E8:E9"/>
    <mergeCell ref="H8:H9"/>
    <mergeCell ref="K6:L6"/>
    <mergeCell ref="E6:H6"/>
    <mergeCell ref="C10:C14"/>
    <mergeCell ref="D10:D14"/>
    <mergeCell ref="E10:E14"/>
    <mergeCell ref="F10:F14"/>
    <mergeCell ref="B10:B14"/>
    <mergeCell ref="B15:B19"/>
    <mergeCell ref="F15:F19"/>
    <mergeCell ref="C25:C29"/>
    <mergeCell ref="N7:AA7"/>
    <mergeCell ref="H155:H159"/>
    <mergeCell ref="H150:H154"/>
    <mergeCell ref="K7:L7"/>
    <mergeCell ref="I150:I154"/>
    <mergeCell ref="J145:J149"/>
    <mergeCell ref="J150:J154"/>
    <mergeCell ref="J155:J159"/>
    <mergeCell ref="J8:J9"/>
    <mergeCell ref="H10:H14"/>
    <mergeCell ref="J15:J19"/>
    <mergeCell ref="J20:J24"/>
    <mergeCell ref="B125:B129"/>
    <mergeCell ref="F125:F129"/>
    <mergeCell ref="C135:C139"/>
    <mergeCell ref="D135:D139"/>
    <mergeCell ref="E135:E139"/>
    <mergeCell ref="F135:F139"/>
    <mergeCell ref="B20:B24"/>
    <mergeCell ref="B25:B29"/>
    <mergeCell ref="C130:C134"/>
    <mergeCell ref="J160:J164"/>
    <mergeCell ref="J130:J134"/>
    <mergeCell ref="J135:J139"/>
    <mergeCell ref="J140:J144"/>
    <mergeCell ref="I155:I159"/>
    <mergeCell ref="I30:I34"/>
    <mergeCell ref="J30:J34"/>
    <mergeCell ref="H130:H134"/>
    <mergeCell ref="H160:H164"/>
    <mergeCell ref="I160:I164"/>
    <mergeCell ref="H135:H139"/>
    <mergeCell ref="I135:I139"/>
    <mergeCell ref="J125:J129"/>
    <mergeCell ref="I35:I39"/>
    <mergeCell ref="J35:J39"/>
  </mergeCells>
  <phoneticPr fontId="1"/>
  <conditionalFormatting sqref="D10:D14 J10 C160:D160 C155:D155 C150:D150 C145:D145 C140:D140 C135:D135 J125 J130 J135 J140 J145 J150 J155 J160">
    <cfRule type="containsBlanks" dxfId="728" priority="2055">
      <formula>LEN(TRIM(C10))=0</formula>
    </cfRule>
  </conditionalFormatting>
  <conditionalFormatting sqref="K10 K125:K127 K130 K135 K140 K145 K150 K155 K160">
    <cfRule type="containsBlanks" dxfId="727" priority="2049">
      <formula>LEN(TRIM(K10))=0</formula>
    </cfRule>
  </conditionalFormatting>
  <conditionalFormatting sqref="C10:C14">
    <cfRule type="containsBlanks" dxfId="726" priority="2048">
      <formula>LEN(TRIM(C10))=0</formula>
    </cfRule>
  </conditionalFormatting>
  <conditionalFormatting sqref="E6">
    <cfRule type="cellIs" dxfId="725" priority="2056" operator="equal">
      <formula>0</formula>
    </cfRule>
  </conditionalFormatting>
  <conditionalFormatting sqref="H8">
    <cfRule type="containsBlanks" dxfId="724" priority="1191">
      <formula>LEN(TRIM(H8))=0</formula>
    </cfRule>
  </conditionalFormatting>
  <conditionalFormatting sqref="L10 L125:L127 L130 L135 L140 L145 L150 L155 L160">
    <cfRule type="containsBlanks" dxfId="723" priority="1211">
      <formula>LEN(TRIM(L10))=0</formula>
    </cfRule>
  </conditionalFormatting>
  <conditionalFormatting sqref="E8">
    <cfRule type="containsBlanks" dxfId="722" priority="1205">
      <formula>LEN(TRIM(E8))=0</formula>
    </cfRule>
  </conditionalFormatting>
  <conditionalFormatting sqref="E8">
    <cfRule type="containsBlanks" dxfId="721" priority="1204">
      <formula>LEN(TRIM(E8))=0</formula>
    </cfRule>
  </conditionalFormatting>
  <conditionalFormatting sqref="E8">
    <cfRule type="containsBlanks" dxfId="720" priority="1203">
      <formula>LEN(TRIM(E8))=0</formula>
    </cfRule>
  </conditionalFormatting>
  <conditionalFormatting sqref="E10:E13">
    <cfRule type="containsBlanks" dxfId="719" priority="1200">
      <formula>LEN(TRIM(E10))=0</formula>
    </cfRule>
  </conditionalFormatting>
  <conditionalFormatting sqref="E10:E13">
    <cfRule type="containsBlanks" dxfId="718" priority="1199">
      <formula>LEN(TRIM(E10))=0</formula>
    </cfRule>
  </conditionalFormatting>
  <conditionalFormatting sqref="F10:F13">
    <cfRule type="containsBlanks" dxfId="717" priority="1196">
      <formula>LEN(TRIM(F10))=0</formula>
    </cfRule>
  </conditionalFormatting>
  <conditionalFormatting sqref="F10:F13">
    <cfRule type="containsBlanks" dxfId="716" priority="1195">
      <formula>LEN(TRIM(F10))=0</formula>
    </cfRule>
  </conditionalFormatting>
  <conditionalFormatting sqref="G10:G13">
    <cfRule type="containsBlanks" dxfId="715" priority="1194">
      <formula>LEN(TRIM(G10))=0</formula>
    </cfRule>
  </conditionalFormatting>
  <conditionalFormatting sqref="G10:G13">
    <cfRule type="containsBlanks" dxfId="714" priority="1193">
      <formula>LEN(TRIM(G10))=0</formula>
    </cfRule>
  </conditionalFormatting>
  <conditionalFormatting sqref="H8">
    <cfRule type="containsBlanks" dxfId="713" priority="1192">
      <formula>LEN(TRIM(H8))=0</formula>
    </cfRule>
  </conditionalFormatting>
  <conditionalFormatting sqref="I8:J8">
    <cfRule type="containsBlanks" dxfId="712" priority="1190">
      <formula>LEN(TRIM(I8))=0</formula>
    </cfRule>
  </conditionalFormatting>
  <conditionalFormatting sqref="I10:J13 J125:J128 J130:J133 J135:J138 J140:J143 J145:J148 J150:J153 J155:J158 J160:J163">
    <cfRule type="containsBlanks" dxfId="711" priority="1186">
      <formula>LEN(TRIM(I10))=0</formula>
    </cfRule>
  </conditionalFormatting>
  <conditionalFormatting sqref="I10:J13 J125:J128 J130:J133 J135:J138 J140:J143 J145:J148 J150:J153 J155:J158 J160:J163">
    <cfRule type="containsBlanks" dxfId="710" priority="1185">
      <formula>LEN(TRIM(I10))=0</formula>
    </cfRule>
  </conditionalFormatting>
  <conditionalFormatting sqref="I8:J8">
    <cfRule type="containsBlanks" dxfId="709" priority="1189">
      <formula>LEN(TRIM(I8))=0</formula>
    </cfRule>
  </conditionalFormatting>
  <conditionalFormatting sqref="H10:H13 H125:H128 H130 H135 H140 H145 H150 H155 H160">
    <cfRule type="containsBlanks" dxfId="708" priority="1188">
      <formula>LEN(TRIM(H10))=0</formula>
    </cfRule>
  </conditionalFormatting>
  <conditionalFormatting sqref="H10:H13 H125:H128 H130 H135 H140 H145 H150 H155 H160">
    <cfRule type="containsBlanks" dxfId="707" priority="1187">
      <formula>LEN(TRIM(H10))=0</formula>
    </cfRule>
  </conditionalFormatting>
  <conditionalFormatting sqref="I125:I128 I130 I135 I140 I145 I150 I155 I160">
    <cfRule type="containsBlanks" dxfId="706" priority="1166">
      <formula>LEN(TRIM(I125))=0</formula>
    </cfRule>
  </conditionalFormatting>
  <conditionalFormatting sqref="L14">
    <cfRule type="containsBlanks" dxfId="705" priority="1183">
      <formula>LEN(TRIM(L14))=0</formula>
    </cfRule>
  </conditionalFormatting>
  <conditionalFormatting sqref="D125:D130">
    <cfRule type="containsBlanks" dxfId="704" priority="1182">
      <formula>LEN(TRIM(D125))=0</formula>
    </cfRule>
  </conditionalFormatting>
  <conditionalFormatting sqref="C125:C130">
    <cfRule type="containsBlanks" dxfId="703" priority="1179">
      <formula>LEN(TRIM(C125))=0</formula>
    </cfRule>
  </conditionalFormatting>
  <conditionalFormatting sqref="F125:F128 F130 F135 F140 F145 F150 F155 F160">
    <cfRule type="containsBlanks" dxfId="702" priority="1173">
      <formula>LEN(TRIM(F125))=0</formula>
    </cfRule>
  </conditionalFormatting>
  <conditionalFormatting sqref="I125:I128 I130 I135 I140 I145 I150 I155 I160">
    <cfRule type="containsBlanks" dxfId="701" priority="1167">
      <formula>LEN(TRIM(I125))=0</formula>
    </cfRule>
  </conditionalFormatting>
  <conditionalFormatting sqref="E130 E135 E140 E145 E150 E155 E160">
    <cfRule type="containsBlanks" dxfId="700" priority="1177">
      <formula>LEN(TRIM(E130))=0</formula>
    </cfRule>
  </conditionalFormatting>
  <conditionalFormatting sqref="E130 E135 E140 E145 E150 E155 E160">
    <cfRule type="containsBlanks" dxfId="699" priority="1176">
      <formula>LEN(TRIM(E130))=0</formula>
    </cfRule>
  </conditionalFormatting>
  <conditionalFormatting sqref="G125:G128 G130 G135 G140 G145 G150 G155 G160">
    <cfRule type="containsBlanks" dxfId="698" priority="1171">
      <formula>LEN(TRIM(G125))=0</formula>
    </cfRule>
  </conditionalFormatting>
  <conditionalFormatting sqref="F125:F128 F130 F135 F140 F145 F150 F155 F160">
    <cfRule type="containsBlanks" dxfId="697" priority="1172">
      <formula>LEN(TRIM(F125))=0</formula>
    </cfRule>
  </conditionalFormatting>
  <conditionalFormatting sqref="G125:G128 G130 G135 G140 G145 G150 G155 G160">
    <cfRule type="containsBlanks" dxfId="696" priority="1170">
      <formula>LEN(TRIM(G125))=0</formula>
    </cfRule>
  </conditionalFormatting>
  <conditionalFormatting sqref="L125:L127 L130 L135 L140 L145 L150 L155 L160">
    <cfRule type="containsBlanks" dxfId="695" priority="1142">
      <formula>LEN(TRIM(L125))=0</formula>
    </cfRule>
  </conditionalFormatting>
  <conditionalFormatting sqref="K125:K127 K130 K135 K140 K145 K150 K155 K160">
    <cfRule type="containsBlanks" dxfId="694" priority="1143">
      <formula>LEN(TRIM(K125))=0</formula>
    </cfRule>
  </conditionalFormatting>
  <conditionalFormatting sqref="D131:D134">
    <cfRule type="containsBlanks" dxfId="693" priority="1116">
      <formula>LEN(TRIM(D131))=0</formula>
    </cfRule>
  </conditionalFormatting>
  <conditionalFormatting sqref="L2 J2">
    <cfRule type="cellIs" dxfId="692" priority="1135" operator="equal">
      <formula>0</formula>
    </cfRule>
  </conditionalFormatting>
  <conditionalFormatting sqref="E125:E128">
    <cfRule type="containsBlanks" dxfId="691" priority="1134">
      <formula>LEN(TRIM(E125))=0</formula>
    </cfRule>
  </conditionalFormatting>
  <conditionalFormatting sqref="E125:E128">
    <cfRule type="containsBlanks" dxfId="690" priority="1133">
      <formula>LEN(TRIM(E125))=0</formula>
    </cfRule>
  </conditionalFormatting>
  <conditionalFormatting sqref="K11">
    <cfRule type="containsBlanks" dxfId="689" priority="1132">
      <formula>LEN(TRIM(K11))=0</formula>
    </cfRule>
  </conditionalFormatting>
  <conditionalFormatting sqref="K12">
    <cfRule type="containsBlanks" dxfId="688" priority="1131">
      <formula>LEN(TRIM(K12))=0</formula>
    </cfRule>
  </conditionalFormatting>
  <conditionalFormatting sqref="L11">
    <cfRule type="containsBlanks" dxfId="687" priority="1130">
      <formula>LEN(TRIM(L11))=0</formula>
    </cfRule>
  </conditionalFormatting>
  <conditionalFormatting sqref="L12">
    <cfRule type="containsBlanks" dxfId="686" priority="1129">
      <formula>LEN(TRIM(L12))=0</formula>
    </cfRule>
  </conditionalFormatting>
  <conditionalFormatting sqref="K13">
    <cfRule type="containsBlanks" dxfId="685" priority="1128">
      <formula>LEN(TRIM(K13))=0</formula>
    </cfRule>
  </conditionalFormatting>
  <conditionalFormatting sqref="K14">
    <cfRule type="containsBlanks" dxfId="684" priority="1125">
      <formula>LEN(TRIM(K14))=0</formula>
    </cfRule>
  </conditionalFormatting>
  <conditionalFormatting sqref="L13">
    <cfRule type="containsBlanks" dxfId="683" priority="1126">
      <formula>LEN(TRIM(L13))=0</formula>
    </cfRule>
  </conditionalFormatting>
  <conditionalFormatting sqref="L128">
    <cfRule type="containsBlanks" dxfId="682" priority="1121">
      <formula>LEN(TRIM(L128))=0</formula>
    </cfRule>
  </conditionalFormatting>
  <conditionalFormatting sqref="K128">
    <cfRule type="containsBlanks" dxfId="681" priority="1124">
      <formula>LEN(TRIM(K128))=0</formula>
    </cfRule>
  </conditionalFormatting>
  <conditionalFormatting sqref="K129">
    <cfRule type="containsBlanks" dxfId="680" priority="1123">
      <formula>LEN(TRIM(K129))=0</formula>
    </cfRule>
  </conditionalFormatting>
  <conditionalFormatting sqref="L129">
    <cfRule type="containsBlanks" dxfId="679" priority="1122">
      <formula>LEN(TRIM(L129))=0</formula>
    </cfRule>
  </conditionalFormatting>
  <conditionalFormatting sqref="L133">
    <cfRule type="containsBlanks" dxfId="678" priority="1101">
      <formula>LEN(TRIM(L133))=0</formula>
    </cfRule>
  </conditionalFormatting>
  <conditionalFormatting sqref="K131:K132">
    <cfRule type="containsBlanks" dxfId="677" priority="1120">
      <formula>LEN(TRIM(K131))=0</formula>
    </cfRule>
  </conditionalFormatting>
  <conditionalFormatting sqref="L131:L132">
    <cfRule type="containsBlanks" dxfId="676" priority="1119">
      <formula>LEN(TRIM(L131))=0</formula>
    </cfRule>
  </conditionalFormatting>
  <conditionalFormatting sqref="H131:H133">
    <cfRule type="containsBlanks" dxfId="675" priority="1118">
      <formula>LEN(TRIM(H131))=0</formula>
    </cfRule>
  </conditionalFormatting>
  <conditionalFormatting sqref="H131:H133">
    <cfRule type="containsBlanks" dxfId="674" priority="1117">
      <formula>LEN(TRIM(H131))=0</formula>
    </cfRule>
  </conditionalFormatting>
  <conditionalFormatting sqref="I131:I133">
    <cfRule type="containsBlanks" dxfId="673" priority="1109">
      <formula>LEN(TRIM(I131))=0</formula>
    </cfRule>
  </conditionalFormatting>
  <conditionalFormatting sqref="D136:D139">
    <cfRule type="containsBlanks" dxfId="672" priority="1096">
      <formula>LEN(TRIM(D136))=0</formula>
    </cfRule>
  </conditionalFormatting>
  <conditionalFormatting sqref="C131:C134">
    <cfRule type="containsBlanks" dxfId="671" priority="1115">
      <formula>LEN(TRIM(C131))=0</formula>
    </cfRule>
  </conditionalFormatting>
  <conditionalFormatting sqref="F131:F133">
    <cfRule type="containsBlanks" dxfId="670" priority="1114">
      <formula>LEN(TRIM(F131))=0</formula>
    </cfRule>
  </conditionalFormatting>
  <conditionalFormatting sqref="I131:I133">
    <cfRule type="containsBlanks" dxfId="669" priority="1110">
      <formula>LEN(TRIM(I131))=0</formula>
    </cfRule>
  </conditionalFormatting>
  <conditionalFormatting sqref="G131:G133">
    <cfRule type="containsBlanks" dxfId="668" priority="1112">
      <formula>LEN(TRIM(G131))=0</formula>
    </cfRule>
  </conditionalFormatting>
  <conditionalFormatting sqref="F131:F133">
    <cfRule type="containsBlanks" dxfId="667" priority="1113">
      <formula>LEN(TRIM(F131))=0</formula>
    </cfRule>
  </conditionalFormatting>
  <conditionalFormatting sqref="G131:G133">
    <cfRule type="containsBlanks" dxfId="666" priority="1111">
      <formula>LEN(TRIM(G131))=0</formula>
    </cfRule>
  </conditionalFormatting>
  <conditionalFormatting sqref="L131:L132">
    <cfRule type="containsBlanks" dxfId="665" priority="1107">
      <formula>LEN(TRIM(L131))=0</formula>
    </cfRule>
  </conditionalFormatting>
  <conditionalFormatting sqref="K131:K132">
    <cfRule type="containsBlanks" dxfId="664" priority="1108">
      <formula>LEN(TRIM(K131))=0</formula>
    </cfRule>
  </conditionalFormatting>
  <conditionalFormatting sqref="E131:E133">
    <cfRule type="containsBlanks" dxfId="663" priority="1106">
      <formula>LEN(TRIM(E131))=0</formula>
    </cfRule>
  </conditionalFormatting>
  <conditionalFormatting sqref="E131:E133">
    <cfRule type="containsBlanks" dxfId="662" priority="1105">
      <formula>LEN(TRIM(E131))=0</formula>
    </cfRule>
  </conditionalFormatting>
  <conditionalFormatting sqref="L138">
    <cfRule type="containsBlanks" dxfId="661" priority="1081">
      <formula>LEN(TRIM(L138))=0</formula>
    </cfRule>
  </conditionalFormatting>
  <conditionalFormatting sqref="K133">
    <cfRule type="containsBlanks" dxfId="660" priority="1104">
      <formula>LEN(TRIM(K133))=0</formula>
    </cfRule>
  </conditionalFormatting>
  <conditionalFormatting sqref="K134">
    <cfRule type="containsBlanks" dxfId="659" priority="1103">
      <formula>LEN(TRIM(K134))=0</formula>
    </cfRule>
  </conditionalFormatting>
  <conditionalFormatting sqref="L134">
    <cfRule type="containsBlanks" dxfId="658" priority="1102">
      <formula>LEN(TRIM(L134))=0</formula>
    </cfRule>
  </conditionalFormatting>
  <conditionalFormatting sqref="D141:D144">
    <cfRule type="containsBlanks" dxfId="657" priority="1076">
      <formula>LEN(TRIM(D141))=0</formula>
    </cfRule>
  </conditionalFormatting>
  <conditionalFormatting sqref="L143">
    <cfRule type="containsBlanks" dxfId="656" priority="1061">
      <formula>LEN(TRIM(L143))=0</formula>
    </cfRule>
  </conditionalFormatting>
  <conditionalFormatting sqref="K136:K137">
    <cfRule type="containsBlanks" dxfId="655" priority="1100">
      <formula>LEN(TRIM(K136))=0</formula>
    </cfRule>
  </conditionalFormatting>
  <conditionalFormatting sqref="L136:L137">
    <cfRule type="containsBlanks" dxfId="654" priority="1099">
      <formula>LEN(TRIM(L136))=0</formula>
    </cfRule>
  </conditionalFormatting>
  <conditionalFormatting sqref="H136:H138">
    <cfRule type="containsBlanks" dxfId="653" priority="1098">
      <formula>LEN(TRIM(H136))=0</formula>
    </cfRule>
  </conditionalFormatting>
  <conditionalFormatting sqref="H136:H138">
    <cfRule type="containsBlanks" dxfId="652" priority="1097">
      <formula>LEN(TRIM(H136))=0</formula>
    </cfRule>
  </conditionalFormatting>
  <conditionalFormatting sqref="I136:I138">
    <cfRule type="containsBlanks" dxfId="651" priority="1089">
      <formula>LEN(TRIM(I136))=0</formula>
    </cfRule>
  </conditionalFormatting>
  <conditionalFormatting sqref="C136:C139">
    <cfRule type="containsBlanks" dxfId="650" priority="1095">
      <formula>LEN(TRIM(C136))=0</formula>
    </cfRule>
  </conditionalFormatting>
  <conditionalFormatting sqref="F136:F138">
    <cfRule type="containsBlanks" dxfId="649" priority="1094">
      <formula>LEN(TRIM(F136))=0</formula>
    </cfRule>
  </conditionalFormatting>
  <conditionalFormatting sqref="I136:I138">
    <cfRule type="containsBlanks" dxfId="648" priority="1090">
      <formula>LEN(TRIM(I136))=0</formula>
    </cfRule>
  </conditionalFormatting>
  <conditionalFormatting sqref="G136:G138">
    <cfRule type="containsBlanks" dxfId="647" priority="1092">
      <formula>LEN(TRIM(G136))=0</formula>
    </cfRule>
  </conditionalFormatting>
  <conditionalFormatting sqref="F136:F138">
    <cfRule type="containsBlanks" dxfId="646" priority="1093">
      <formula>LEN(TRIM(F136))=0</formula>
    </cfRule>
  </conditionalFormatting>
  <conditionalFormatting sqref="G136:G138">
    <cfRule type="containsBlanks" dxfId="645" priority="1091">
      <formula>LEN(TRIM(G136))=0</formula>
    </cfRule>
  </conditionalFormatting>
  <conditionalFormatting sqref="L136:L137">
    <cfRule type="containsBlanks" dxfId="644" priority="1087">
      <formula>LEN(TRIM(L136))=0</formula>
    </cfRule>
  </conditionalFormatting>
  <conditionalFormatting sqref="K136:K137">
    <cfRule type="containsBlanks" dxfId="643" priority="1088">
      <formula>LEN(TRIM(K136))=0</formula>
    </cfRule>
  </conditionalFormatting>
  <conditionalFormatting sqref="E136:E138">
    <cfRule type="containsBlanks" dxfId="642" priority="1086">
      <formula>LEN(TRIM(E136))=0</formula>
    </cfRule>
  </conditionalFormatting>
  <conditionalFormatting sqref="E136:E138">
    <cfRule type="containsBlanks" dxfId="641" priority="1085">
      <formula>LEN(TRIM(E136))=0</formula>
    </cfRule>
  </conditionalFormatting>
  <conditionalFormatting sqref="K138">
    <cfRule type="containsBlanks" dxfId="640" priority="1084">
      <formula>LEN(TRIM(K138))=0</formula>
    </cfRule>
  </conditionalFormatting>
  <conditionalFormatting sqref="K139">
    <cfRule type="containsBlanks" dxfId="639" priority="1083">
      <formula>LEN(TRIM(K139))=0</formula>
    </cfRule>
  </conditionalFormatting>
  <conditionalFormatting sqref="L139">
    <cfRule type="containsBlanks" dxfId="638" priority="1082">
      <formula>LEN(TRIM(L139))=0</formula>
    </cfRule>
  </conditionalFormatting>
  <conditionalFormatting sqref="D146:D149">
    <cfRule type="containsBlanks" dxfId="637" priority="1056">
      <formula>LEN(TRIM(D146))=0</formula>
    </cfRule>
  </conditionalFormatting>
  <conditionalFormatting sqref="L148">
    <cfRule type="containsBlanks" dxfId="636" priority="1041">
      <formula>LEN(TRIM(L148))=0</formula>
    </cfRule>
  </conditionalFormatting>
  <conditionalFormatting sqref="K141:K142">
    <cfRule type="containsBlanks" dxfId="635" priority="1080">
      <formula>LEN(TRIM(K141))=0</formula>
    </cfRule>
  </conditionalFormatting>
  <conditionalFormatting sqref="L141:L142">
    <cfRule type="containsBlanks" dxfId="634" priority="1079">
      <formula>LEN(TRIM(L141))=0</formula>
    </cfRule>
  </conditionalFormatting>
  <conditionalFormatting sqref="H141:H143">
    <cfRule type="containsBlanks" dxfId="633" priority="1078">
      <formula>LEN(TRIM(H141))=0</formula>
    </cfRule>
  </conditionalFormatting>
  <conditionalFormatting sqref="H141:H143">
    <cfRule type="containsBlanks" dxfId="632" priority="1077">
      <formula>LEN(TRIM(H141))=0</formula>
    </cfRule>
  </conditionalFormatting>
  <conditionalFormatting sqref="I141:I143">
    <cfRule type="containsBlanks" dxfId="631" priority="1069">
      <formula>LEN(TRIM(I141))=0</formula>
    </cfRule>
  </conditionalFormatting>
  <conditionalFormatting sqref="C141:C144">
    <cfRule type="containsBlanks" dxfId="630" priority="1075">
      <formula>LEN(TRIM(C141))=0</formula>
    </cfRule>
  </conditionalFormatting>
  <conditionalFormatting sqref="F141:F143">
    <cfRule type="containsBlanks" dxfId="629" priority="1074">
      <formula>LEN(TRIM(F141))=0</formula>
    </cfRule>
  </conditionalFormatting>
  <conditionalFormatting sqref="I141:I143">
    <cfRule type="containsBlanks" dxfId="628" priority="1070">
      <formula>LEN(TRIM(I141))=0</formula>
    </cfRule>
  </conditionalFormatting>
  <conditionalFormatting sqref="G141:G143">
    <cfRule type="containsBlanks" dxfId="627" priority="1072">
      <formula>LEN(TRIM(G141))=0</formula>
    </cfRule>
  </conditionalFormatting>
  <conditionalFormatting sqref="F141:F143">
    <cfRule type="containsBlanks" dxfId="626" priority="1073">
      <formula>LEN(TRIM(F141))=0</formula>
    </cfRule>
  </conditionalFormatting>
  <conditionalFormatting sqref="G141:G143">
    <cfRule type="containsBlanks" dxfId="625" priority="1071">
      <formula>LEN(TRIM(G141))=0</formula>
    </cfRule>
  </conditionalFormatting>
  <conditionalFormatting sqref="L141:L142">
    <cfRule type="containsBlanks" dxfId="624" priority="1067">
      <formula>LEN(TRIM(L141))=0</formula>
    </cfRule>
  </conditionalFormatting>
  <conditionalFormatting sqref="K141:K142">
    <cfRule type="containsBlanks" dxfId="623" priority="1068">
      <formula>LEN(TRIM(K141))=0</formula>
    </cfRule>
  </conditionalFormatting>
  <conditionalFormatting sqref="E141:E143">
    <cfRule type="containsBlanks" dxfId="622" priority="1066">
      <formula>LEN(TRIM(E141))=0</formula>
    </cfRule>
  </conditionalFormatting>
  <conditionalFormatting sqref="E141:E143">
    <cfRule type="containsBlanks" dxfId="621" priority="1065">
      <formula>LEN(TRIM(E141))=0</formula>
    </cfRule>
  </conditionalFormatting>
  <conditionalFormatting sqref="K143">
    <cfRule type="containsBlanks" dxfId="620" priority="1064">
      <formula>LEN(TRIM(K143))=0</formula>
    </cfRule>
  </conditionalFormatting>
  <conditionalFormatting sqref="K144">
    <cfRule type="containsBlanks" dxfId="619" priority="1063">
      <formula>LEN(TRIM(K144))=0</formula>
    </cfRule>
  </conditionalFormatting>
  <conditionalFormatting sqref="L144">
    <cfRule type="containsBlanks" dxfId="618" priority="1062">
      <formula>LEN(TRIM(L144))=0</formula>
    </cfRule>
  </conditionalFormatting>
  <conditionalFormatting sqref="D151:D154">
    <cfRule type="containsBlanks" dxfId="617" priority="1036">
      <formula>LEN(TRIM(D151))=0</formula>
    </cfRule>
  </conditionalFormatting>
  <conditionalFormatting sqref="L153">
    <cfRule type="containsBlanks" dxfId="616" priority="1021">
      <formula>LEN(TRIM(L153))=0</formula>
    </cfRule>
  </conditionalFormatting>
  <conditionalFormatting sqref="K146:K147">
    <cfRule type="containsBlanks" dxfId="615" priority="1060">
      <formula>LEN(TRIM(K146))=0</formula>
    </cfRule>
  </conditionalFormatting>
  <conditionalFormatting sqref="L146:L147">
    <cfRule type="containsBlanks" dxfId="614" priority="1059">
      <formula>LEN(TRIM(L146))=0</formula>
    </cfRule>
  </conditionalFormatting>
  <conditionalFormatting sqref="H146:H148">
    <cfRule type="containsBlanks" dxfId="613" priority="1058">
      <formula>LEN(TRIM(H146))=0</formula>
    </cfRule>
  </conditionalFormatting>
  <conditionalFormatting sqref="H146:H148">
    <cfRule type="containsBlanks" dxfId="612" priority="1057">
      <formula>LEN(TRIM(H146))=0</formula>
    </cfRule>
  </conditionalFormatting>
  <conditionalFormatting sqref="I146:I148">
    <cfRule type="containsBlanks" dxfId="611" priority="1049">
      <formula>LEN(TRIM(I146))=0</formula>
    </cfRule>
  </conditionalFormatting>
  <conditionalFormatting sqref="C146:C149">
    <cfRule type="containsBlanks" dxfId="610" priority="1055">
      <formula>LEN(TRIM(C146))=0</formula>
    </cfRule>
  </conditionalFormatting>
  <conditionalFormatting sqref="F146:F148">
    <cfRule type="containsBlanks" dxfId="609" priority="1054">
      <formula>LEN(TRIM(F146))=0</formula>
    </cfRule>
  </conditionalFormatting>
  <conditionalFormatting sqref="I146:I148">
    <cfRule type="containsBlanks" dxfId="608" priority="1050">
      <formula>LEN(TRIM(I146))=0</formula>
    </cfRule>
  </conditionalFormatting>
  <conditionalFormatting sqref="G146:G148">
    <cfRule type="containsBlanks" dxfId="607" priority="1052">
      <formula>LEN(TRIM(G146))=0</formula>
    </cfRule>
  </conditionalFormatting>
  <conditionalFormatting sqref="F146:F148">
    <cfRule type="containsBlanks" dxfId="606" priority="1053">
      <formula>LEN(TRIM(F146))=0</formula>
    </cfRule>
  </conditionalFormatting>
  <conditionalFormatting sqref="G146:G148">
    <cfRule type="containsBlanks" dxfId="605" priority="1051">
      <formula>LEN(TRIM(G146))=0</formula>
    </cfRule>
  </conditionalFormatting>
  <conditionalFormatting sqref="L146:L147">
    <cfRule type="containsBlanks" dxfId="604" priority="1047">
      <formula>LEN(TRIM(L146))=0</formula>
    </cfRule>
  </conditionalFormatting>
  <conditionalFormatting sqref="K146:K147">
    <cfRule type="containsBlanks" dxfId="603" priority="1048">
      <formula>LEN(TRIM(K146))=0</formula>
    </cfRule>
  </conditionalFormatting>
  <conditionalFormatting sqref="E146:E148">
    <cfRule type="containsBlanks" dxfId="602" priority="1046">
      <formula>LEN(TRIM(E146))=0</formula>
    </cfRule>
  </conditionalFormatting>
  <conditionalFormatting sqref="E146:E148">
    <cfRule type="containsBlanks" dxfId="601" priority="1045">
      <formula>LEN(TRIM(E146))=0</formula>
    </cfRule>
  </conditionalFormatting>
  <conditionalFormatting sqref="K148">
    <cfRule type="containsBlanks" dxfId="600" priority="1044">
      <formula>LEN(TRIM(K148))=0</formula>
    </cfRule>
  </conditionalFormatting>
  <conditionalFormatting sqref="K149">
    <cfRule type="containsBlanks" dxfId="599" priority="1043">
      <formula>LEN(TRIM(K149))=0</formula>
    </cfRule>
  </conditionalFormatting>
  <conditionalFormatting sqref="L149">
    <cfRule type="containsBlanks" dxfId="598" priority="1042">
      <formula>LEN(TRIM(L149))=0</formula>
    </cfRule>
  </conditionalFormatting>
  <conditionalFormatting sqref="D156:D159">
    <cfRule type="containsBlanks" dxfId="597" priority="1016">
      <formula>LEN(TRIM(D156))=0</formula>
    </cfRule>
  </conditionalFormatting>
  <conditionalFormatting sqref="L158">
    <cfRule type="containsBlanks" dxfId="596" priority="1001">
      <formula>LEN(TRIM(L158))=0</formula>
    </cfRule>
  </conditionalFormatting>
  <conditionalFormatting sqref="K151:K152">
    <cfRule type="containsBlanks" dxfId="595" priority="1040">
      <formula>LEN(TRIM(K151))=0</formula>
    </cfRule>
  </conditionalFormatting>
  <conditionalFormatting sqref="L151:L152">
    <cfRule type="containsBlanks" dxfId="594" priority="1039">
      <formula>LEN(TRIM(L151))=0</formula>
    </cfRule>
  </conditionalFormatting>
  <conditionalFormatting sqref="H151:H153">
    <cfRule type="containsBlanks" dxfId="593" priority="1038">
      <formula>LEN(TRIM(H151))=0</formula>
    </cfRule>
  </conditionalFormatting>
  <conditionalFormatting sqref="H151:H153">
    <cfRule type="containsBlanks" dxfId="592" priority="1037">
      <formula>LEN(TRIM(H151))=0</formula>
    </cfRule>
  </conditionalFormatting>
  <conditionalFormatting sqref="I151:I153">
    <cfRule type="containsBlanks" dxfId="591" priority="1029">
      <formula>LEN(TRIM(I151))=0</formula>
    </cfRule>
  </conditionalFormatting>
  <conditionalFormatting sqref="C151:C154">
    <cfRule type="containsBlanks" dxfId="590" priority="1035">
      <formula>LEN(TRIM(C151))=0</formula>
    </cfRule>
  </conditionalFormatting>
  <conditionalFormatting sqref="F151:F153">
    <cfRule type="containsBlanks" dxfId="589" priority="1034">
      <formula>LEN(TRIM(F151))=0</formula>
    </cfRule>
  </conditionalFormatting>
  <conditionalFormatting sqref="I151:I153">
    <cfRule type="containsBlanks" dxfId="588" priority="1030">
      <formula>LEN(TRIM(I151))=0</formula>
    </cfRule>
  </conditionalFormatting>
  <conditionalFormatting sqref="G151:G153">
    <cfRule type="containsBlanks" dxfId="587" priority="1032">
      <formula>LEN(TRIM(G151))=0</formula>
    </cfRule>
  </conditionalFormatting>
  <conditionalFormatting sqref="F151:F153">
    <cfRule type="containsBlanks" dxfId="586" priority="1033">
      <formula>LEN(TRIM(F151))=0</formula>
    </cfRule>
  </conditionalFormatting>
  <conditionalFormatting sqref="G151:G153">
    <cfRule type="containsBlanks" dxfId="585" priority="1031">
      <formula>LEN(TRIM(G151))=0</formula>
    </cfRule>
  </conditionalFormatting>
  <conditionalFormatting sqref="L151:L152">
    <cfRule type="containsBlanks" dxfId="584" priority="1027">
      <formula>LEN(TRIM(L151))=0</formula>
    </cfRule>
  </conditionalFormatting>
  <conditionalFormatting sqref="K151:K152">
    <cfRule type="containsBlanks" dxfId="583" priority="1028">
      <formula>LEN(TRIM(K151))=0</formula>
    </cfRule>
  </conditionalFormatting>
  <conditionalFormatting sqref="E151:E153">
    <cfRule type="containsBlanks" dxfId="582" priority="1026">
      <formula>LEN(TRIM(E151))=0</formula>
    </cfRule>
  </conditionalFormatting>
  <conditionalFormatting sqref="E151:E153">
    <cfRule type="containsBlanks" dxfId="581" priority="1025">
      <formula>LEN(TRIM(E151))=0</formula>
    </cfRule>
  </conditionalFormatting>
  <conditionalFormatting sqref="K153">
    <cfRule type="containsBlanks" dxfId="580" priority="1024">
      <formula>LEN(TRIM(K153))=0</formula>
    </cfRule>
  </conditionalFormatting>
  <conditionalFormatting sqref="K154">
    <cfRule type="containsBlanks" dxfId="579" priority="1023">
      <formula>LEN(TRIM(K154))=0</formula>
    </cfRule>
  </conditionalFormatting>
  <conditionalFormatting sqref="L154">
    <cfRule type="containsBlanks" dxfId="578" priority="1022">
      <formula>LEN(TRIM(L154))=0</formula>
    </cfRule>
  </conditionalFormatting>
  <conditionalFormatting sqref="D161:D164">
    <cfRule type="containsBlanks" dxfId="577" priority="996">
      <formula>LEN(TRIM(D161))=0</formula>
    </cfRule>
  </conditionalFormatting>
  <conditionalFormatting sqref="L163">
    <cfRule type="containsBlanks" dxfId="576" priority="981">
      <formula>LEN(TRIM(L163))=0</formula>
    </cfRule>
  </conditionalFormatting>
  <conditionalFormatting sqref="K156:K157">
    <cfRule type="containsBlanks" dxfId="575" priority="1020">
      <formula>LEN(TRIM(K156))=0</formula>
    </cfRule>
  </conditionalFormatting>
  <conditionalFormatting sqref="L156:L157">
    <cfRule type="containsBlanks" dxfId="574" priority="1019">
      <formula>LEN(TRIM(L156))=0</formula>
    </cfRule>
  </conditionalFormatting>
  <conditionalFormatting sqref="H156:H158">
    <cfRule type="containsBlanks" dxfId="573" priority="1018">
      <formula>LEN(TRIM(H156))=0</formula>
    </cfRule>
  </conditionalFormatting>
  <conditionalFormatting sqref="H156:H158">
    <cfRule type="containsBlanks" dxfId="572" priority="1017">
      <formula>LEN(TRIM(H156))=0</formula>
    </cfRule>
  </conditionalFormatting>
  <conditionalFormatting sqref="I156:I158">
    <cfRule type="containsBlanks" dxfId="571" priority="1009">
      <formula>LEN(TRIM(I156))=0</formula>
    </cfRule>
  </conditionalFormatting>
  <conditionalFormatting sqref="C156:C159">
    <cfRule type="containsBlanks" dxfId="570" priority="1015">
      <formula>LEN(TRIM(C156))=0</formula>
    </cfRule>
  </conditionalFormatting>
  <conditionalFormatting sqref="F156:F158">
    <cfRule type="containsBlanks" dxfId="569" priority="1014">
      <formula>LEN(TRIM(F156))=0</formula>
    </cfRule>
  </conditionalFormatting>
  <conditionalFormatting sqref="I156:I158">
    <cfRule type="containsBlanks" dxfId="568" priority="1010">
      <formula>LEN(TRIM(I156))=0</formula>
    </cfRule>
  </conditionalFormatting>
  <conditionalFormatting sqref="G156:G158">
    <cfRule type="containsBlanks" dxfId="567" priority="1012">
      <formula>LEN(TRIM(G156))=0</formula>
    </cfRule>
  </conditionalFormatting>
  <conditionalFormatting sqref="F156:F158">
    <cfRule type="containsBlanks" dxfId="566" priority="1013">
      <formula>LEN(TRIM(F156))=0</formula>
    </cfRule>
  </conditionalFormatting>
  <conditionalFormatting sqref="G156:G158">
    <cfRule type="containsBlanks" dxfId="565" priority="1011">
      <formula>LEN(TRIM(G156))=0</formula>
    </cfRule>
  </conditionalFormatting>
  <conditionalFormatting sqref="L156:L157">
    <cfRule type="containsBlanks" dxfId="564" priority="1007">
      <formula>LEN(TRIM(L156))=0</formula>
    </cfRule>
  </conditionalFormatting>
  <conditionalFormatting sqref="K156:K157">
    <cfRule type="containsBlanks" dxfId="563" priority="1008">
      <formula>LEN(TRIM(K156))=0</formula>
    </cfRule>
  </conditionalFormatting>
  <conditionalFormatting sqref="E156:E158">
    <cfRule type="containsBlanks" dxfId="562" priority="1006">
      <formula>LEN(TRIM(E156))=0</formula>
    </cfRule>
  </conditionalFormatting>
  <conditionalFormatting sqref="E156:E158">
    <cfRule type="containsBlanks" dxfId="561" priority="1005">
      <formula>LEN(TRIM(E156))=0</formula>
    </cfRule>
  </conditionalFormatting>
  <conditionalFormatting sqref="K158">
    <cfRule type="containsBlanks" dxfId="560" priority="1004">
      <formula>LEN(TRIM(K158))=0</formula>
    </cfRule>
  </conditionalFormatting>
  <conditionalFormatting sqref="K159">
    <cfRule type="containsBlanks" dxfId="559" priority="1003">
      <formula>LEN(TRIM(K159))=0</formula>
    </cfRule>
  </conditionalFormatting>
  <conditionalFormatting sqref="L159">
    <cfRule type="containsBlanks" dxfId="558" priority="1002">
      <formula>LEN(TRIM(L159))=0</formula>
    </cfRule>
  </conditionalFormatting>
  <conditionalFormatting sqref="K161:K162">
    <cfRule type="containsBlanks" dxfId="557" priority="1000">
      <formula>LEN(TRIM(K161))=0</formula>
    </cfRule>
  </conditionalFormatting>
  <conditionalFormatting sqref="L161:L162">
    <cfRule type="containsBlanks" dxfId="556" priority="999">
      <formula>LEN(TRIM(L161))=0</formula>
    </cfRule>
  </conditionalFormatting>
  <conditionalFormatting sqref="H161:H163">
    <cfRule type="containsBlanks" dxfId="555" priority="998">
      <formula>LEN(TRIM(H161))=0</formula>
    </cfRule>
  </conditionalFormatting>
  <conditionalFormatting sqref="H161:H163">
    <cfRule type="containsBlanks" dxfId="554" priority="997">
      <formula>LEN(TRIM(H161))=0</formula>
    </cfRule>
  </conditionalFormatting>
  <conditionalFormatting sqref="I161:I163">
    <cfRule type="containsBlanks" dxfId="553" priority="989">
      <formula>LEN(TRIM(I161))=0</formula>
    </cfRule>
  </conditionalFormatting>
  <conditionalFormatting sqref="C161:C164">
    <cfRule type="containsBlanks" dxfId="552" priority="995">
      <formula>LEN(TRIM(C161))=0</formula>
    </cfRule>
  </conditionalFormatting>
  <conditionalFormatting sqref="F161:F163">
    <cfRule type="containsBlanks" dxfId="551" priority="994">
      <formula>LEN(TRIM(F161))=0</formula>
    </cfRule>
  </conditionalFormatting>
  <conditionalFormatting sqref="I161:I163">
    <cfRule type="containsBlanks" dxfId="550" priority="990">
      <formula>LEN(TRIM(I161))=0</formula>
    </cfRule>
  </conditionalFormatting>
  <conditionalFormatting sqref="G161:G163">
    <cfRule type="containsBlanks" dxfId="549" priority="992">
      <formula>LEN(TRIM(G161))=0</formula>
    </cfRule>
  </conditionalFormatting>
  <conditionalFormatting sqref="F161:F163">
    <cfRule type="containsBlanks" dxfId="548" priority="993">
      <formula>LEN(TRIM(F161))=0</formula>
    </cfRule>
  </conditionalFormatting>
  <conditionalFormatting sqref="G161:G163">
    <cfRule type="containsBlanks" dxfId="547" priority="991">
      <formula>LEN(TRIM(G161))=0</formula>
    </cfRule>
  </conditionalFormatting>
  <conditionalFormatting sqref="L161:L162">
    <cfRule type="containsBlanks" dxfId="546" priority="987">
      <formula>LEN(TRIM(L161))=0</formula>
    </cfRule>
  </conditionalFormatting>
  <conditionalFormatting sqref="K161:K162">
    <cfRule type="containsBlanks" dxfId="545" priority="988">
      <formula>LEN(TRIM(K161))=0</formula>
    </cfRule>
  </conditionalFormatting>
  <conditionalFormatting sqref="E161:E163">
    <cfRule type="containsBlanks" dxfId="544" priority="986">
      <formula>LEN(TRIM(E161))=0</formula>
    </cfRule>
  </conditionalFormatting>
  <conditionalFormatting sqref="E161:E163">
    <cfRule type="containsBlanks" dxfId="543" priority="985">
      <formula>LEN(TRIM(E161))=0</formula>
    </cfRule>
  </conditionalFormatting>
  <conditionalFormatting sqref="K163">
    <cfRule type="containsBlanks" dxfId="542" priority="984">
      <formula>LEN(TRIM(K163))=0</formula>
    </cfRule>
  </conditionalFormatting>
  <conditionalFormatting sqref="K164">
    <cfRule type="containsBlanks" dxfId="541" priority="983">
      <formula>LEN(TRIM(K164))=0</formula>
    </cfRule>
  </conditionalFormatting>
  <conditionalFormatting sqref="L164">
    <cfRule type="containsBlanks" dxfId="540" priority="982">
      <formula>LEN(TRIM(L164))=0</formula>
    </cfRule>
  </conditionalFormatting>
  <conditionalFormatting sqref="C120:D120 C100:D100 C95:D95 C90:D90 C85:D85 C80:D80 C75:D75 C70:D70 C65:D65 C60:D60 C55:D55 C50:D50 C45:D45 C40:D40 C35:D35 C30:D30 C25:D25 J15 J20 J25 J30 J35 J40 J45 J50 J55 J60 J65 J70 J75 J80 J85 J90 J95 J100 J105 J110 J115 J120">
    <cfRule type="containsBlanks" dxfId="539" priority="652">
      <formula>LEN(TRIM(C15))=0</formula>
    </cfRule>
  </conditionalFormatting>
  <conditionalFormatting sqref="K15:K17 K20 K25 K30 K35 K40 K45 K50 K55 K60 K65 K70 K75 K80 K85 K90 K95 K100 K120">
    <cfRule type="containsBlanks" dxfId="538" priority="651">
      <formula>LEN(TRIM(K15))=0</formula>
    </cfRule>
  </conditionalFormatting>
  <conditionalFormatting sqref="L15:L17 L20 L25 L30 L35 L40 L45 L50 L55 L60 L65 L70 L75 L80 L85 L90 L95 L100 L120">
    <cfRule type="containsBlanks" dxfId="537" priority="650">
      <formula>LEN(TRIM(L15))=0</formula>
    </cfRule>
  </conditionalFormatting>
  <conditionalFormatting sqref="J15:J18 J20:J23 J25:J28 J30:J33 J35:J38 J40:J43 J45:J48 J50:J53 J55:J58 J60:J63 J65:J68 J70:J73 J75:J78 J80:J83 J85:J88 J90:J93 J95:J98 J100:J103 J105:J108 J110:J113 J115:J118 J120:J123">
    <cfRule type="containsBlanks" dxfId="536" priority="647">
      <formula>LEN(TRIM(J15))=0</formula>
    </cfRule>
  </conditionalFormatting>
  <conditionalFormatting sqref="J15:J18 J20:J23 J25:J28 J30:J33 J35:J38 J40:J43 J45:J48 J50:J53 J55:J58 J60:J63 J65:J68 J70:J73 J75:J78 J80:J83 J85:J88 J90:J93 J95:J98 J100:J103 J105:J108 J110:J113 J115:J118 J120:J123">
    <cfRule type="containsBlanks" dxfId="535" priority="646">
      <formula>LEN(TRIM(J15))=0</formula>
    </cfRule>
  </conditionalFormatting>
  <conditionalFormatting sqref="H15:H18 H20 H25 H30 H35 H40 H45 H50 H55 H60 H65 H70 H75 H80 H85 H90 H95 H100 H120">
    <cfRule type="containsBlanks" dxfId="534" priority="649">
      <formula>LEN(TRIM(H15))=0</formula>
    </cfRule>
  </conditionalFormatting>
  <conditionalFormatting sqref="H15:H18 H20 H25 H30 H35 H40 H45 H50 H55 H60 H65 H70 H75 H80 H85 H90 H95 H100 H120">
    <cfRule type="containsBlanks" dxfId="533" priority="648">
      <formula>LEN(TRIM(H15))=0</formula>
    </cfRule>
  </conditionalFormatting>
  <conditionalFormatting sqref="I15:I18 I20 I25 I30 I35 I40 I45 I50 I55 I60 I65 I70 I75 I80 I85 I90 I95 I100 I120">
    <cfRule type="containsBlanks" dxfId="532" priority="636">
      <formula>LEN(TRIM(I15))=0</formula>
    </cfRule>
  </conditionalFormatting>
  <conditionalFormatting sqref="D15:D20">
    <cfRule type="containsBlanks" dxfId="531" priority="645">
      <formula>LEN(TRIM(D15))=0</formula>
    </cfRule>
  </conditionalFormatting>
  <conditionalFormatting sqref="C15:C20">
    <cfRule type="containsBlanks" dxfId="530" priority="644">
      <formula>LEN(TRIM(C15))=0</formula>
    </cfRule>
  </conditionalFormatting>
  <conditionalFormatting sqref="F15:F18 F20 F25 F30 F35 F40 F45 F50 F55 F60 F65 F70 F75 F80 F85 F90 F95 F100 F120">
    <cfRule type="containsBlanks" dxfId="529" priority="641">
      <formula>LEN(TRIM(F15))=0</formula>
    </cfRule>
  </conditionalFormatting>
  <conditionalFormatting sqref="I15:I18 I20 I25 I30 I35 I40 I45 I50 I55 I60 I65 I70 I75 I80 I85 I90 I95 I100 I120">
    <cfRule type="containsBlanks" dxfId="528" priority="637">
      <formula>LEN(TRIM(I15))=0</formula>
    </cfRule>
  </conditionalFormatting>
  <conditionalFormatting sqref="E20 E25 E30 E35 E40 E45 E50 E55 E60 E65 E70 E75 E80 E85 E90 E95 E100 E120">
    <cfRule type="containsBlanks" dxfId="527" priority="643">
      <formula>LEN(TRIM(E20))=0</formula>
    </cfRule>
  </conditionalFormatting>
  <conditionalFormatting sqref="E20 E25 E30 E35 E40 E45 E50 E55 E60 E65 E70 E75 E80 E85 E90 E95 E100 E120">
    <cfRule type="containsBlanks" dxfId="526" priority="642">
      <formula>LEN(TRIM(E20))=0</formula>
    </cfRule>
  </conditionalFormatting>
  <conditionalFormatting sqref="G15:G18 G20 G25 G30 G35 G40 G45 G50 G55 G60 G65 G70 G75 G80 G85 G90 G95 G100 G120">
    <cfRule type="containsBlanks" dxfId="525" priority="639">
      <formula>LEN(TRIM(G15))=0</formula>
    </cfRule>
  </conditionalFormatting>
  <conditionalFormatting sqref="F15:F18 F20 F25 F30 F35 F40 F45 F50 F55 F60 F65 F70 F75 F80 F85 F90 F95 F100 F120">
    <cfRule type="containsBlanks" dxfId="524" priority="640">
      <formula>LEN(TRIM(F15))=0</formula>
    </cfRule>
  </conditionalFormatting>
  <conditionalFormatting sqref="G15:G18 G20 G25 G30 G35 G40 G45 G50 G55 G60 G65 G70 G75 G80 G85 G90 G95 G100 G120">
    <cfRule type="containsBlanks" dxfId="523" priority="638">
      <formula>LEN(TRIM(G15))=0</formula>
    </cfRule>
  </conditionalFormatting>
  <conditionalFormatting sqref="L15:L17 L20 L25 L30 L35 L40 L45 L50 L55 L60 L65 L70 L75 L80 L85 L90 L95 L100 L120">
    <cfRule type="containsBlanks" dxfId="522" priority="634">
      <formula>LEN(TRIM(L15))=0</formula>
    </cfRule>
  </conditionalFormatting>
  <conditionalFormatting sqref="K15:K17 K20 K25 K30 K35 K40 K45 K50 K55 K60 K65 K70 K75 K80 K85 K90 K95 K100 K120">
    <cfRule type="containsBlanks" dxfId="521" priority="635">
      <formula>LEN(TRIM(K15))=0</formula>
    </cfRule>
  </conditionalFormatting>
  <conditionalFormatting sqref="D21:D24">
    <cfRule type="containsBlanks" dxfId="520" priority="623">
      <formula>LEN(TRIM(D21))=0</formula>
    </cfRule>
  </conditionalFormatting>
  <conditionalFormatting sqref="E15:E18">
    <cfRule type="containsBlanks" dxfId="519" priority="633">
      <formula>LEN(TRIM(E15))=0</formula>
    </cfRule>
  </conditionalFormatting>
  <conditionalFormatting sqref="E15:E18">
    <cfRule type="containsBlanks" dxfId="518" priority="632">
      <formula>LEN(TRIM(E15))=0</formula>
    </cfRule>
  </conditionalFormatting>
  <conditionalFormatting sqref="L18">
    <cfRule type="containsBlanks" dxfId="517" priority="628">
      <formula>LEN(TRIM(L18))=0</formula>
    </cfRule>
  </conditionalFormatting>
  <conditionalFormatting sqref="K18">
    <cfRule type="containsBlanks" dxfId="516" priority="631">
      <formula>LEN(TRIM(K18))=0</formula>
    </cfRule>
  </conditionalFormatting>
  <conditionalFormatting sqref="K19">
    <cfRule type="containsBlanks" dxfId="515" priority="630">
      <formula>LEN(TRIM(K19))=0</formula>
    </cfRule>
  </conditionalFormatting>
  <conditionalFormatting sqref="L19">
    <cfRule type="containsBlanks" dxfId="514" priority="629">
      <formula>LEN(TRIM(L19))=0</formula>
    </cfRule>
  </conditionalFormatting>
  <conditionalFormatting sqref="L23">
    <cfRule type="containsBlanks" dxfId="513" priority="608">
      <formula>LEN(TRIM(L23))=0</formula>
    </cfRule>
  </conditionalFormatting>
  <conditionalFormatting sqref="K21:K22">
    <cfRule type="containsBlanks" dxfId="512" priority="627">
      <formula>LEN(TRIM(K21))=0</formula>
    </cfRule>
  </conditionalFormatting>
  <conditionalFormatting sqref="L21:L22">
    <cfRule type="containsBlanks" dxfId="511" priority="626">
      <formula>LEN(TRIM(L21))=0</formula>
    </cfRule>
  </conditionalFormatting>
  <conditionalFormatting sqref="H21:H23">
    <cfRule type="containsBlanks" dxfId="510" priority="625">
      <formula>LEN(TRIM(H21))=0</formula>
    </cfRule>
  </conditionalFormatting>
  <conditionalFormatting sqref="H21:H23">
    <cfRule type="containsBlanks" dxfId="509" priority="624">
      <formula>LEN(TRIM(H21))=0</formula>
    </cfRule>
  </conditionalFormatting>
  <conditionalFormatting sqref="I21:I23">
    <cfRule type="containsBlanks" dxfId="508" priority="616">
      <formula>LEN(TRIM(I21))=0</formula>
    </cfRule>
  </conditionalFormatting>
  <conditionalFormatting sqref="D26:D29">
    <cfRule type="containsBlanks" dxfId="507" priority="603">
      <formula>LEN(TRIM(D26))=0</formula>
    </cfRule>
  </conditionalFormatting>
  <conditionalFormatting sqref="C21:C24">
    <cfRule type="containsBlanks" dxfId="506" priority="622">
      <formula>LEN(TRIM(C21))=0</formula>
    </cfRule>
  </conditionalFormatting>
  <conditionalFormatting sqref="F21:F23">
    <cfRule type="containsBlanks" dxfId="505" priority="621">
      <formula>LEN(TRIM(F21))=0</formula>
    </cfRule>
  </conditionalFormatting>
  <conditionalFormatting sqref="I21:I23">
    <cfRule type="containsBlanks" dxfId="504" priority="617">
      <formula>LEN(TRIM(I21))=0</formula>
    </cfRule>
  </conditionalFormatting>
  <conditionalFormatting sqref="G21:G23">
    <cfRule type="containsBlanks" dxfId="503" priority="619">
      <formula>LEN(TRIM(G21))=0</formula>
    </cfRule>
  </conditionalFormatting>
  <conditionalFormatting sqref="F21:F23">
    <cfRule type="containsBlanks" dxfId="502" priority="620">
      <formula>LEN(TRIM(F21))=0</formula>
    </cfRule>
  </conditionalFormatting>
  <conditionalFormatting sqref="G21:G23">
    <cfRule type="containsBlanks" dxfId="501" priority="618">
      <formula>LEN(TRIM(G21))=0</formula>
    </cfRule>
  </conditionalFormatting>
  <conditionalFormatting sqref="L21:L22">
    <cfRule type="containsBlanks" dxfId="500" priority="614">
      <formula>LEN(TRIM(L21))=0</formula>
    </cfRule>
  </conditionalFormatting>
  <conditionalFormatting sqref="K21:K22">
    <cfRule type="containsBlanks" dxfId="499" priority="615">
      <formula>LEN(TRIM(K21))=0</formula>
    </cfRule>
  </conditionalFormatting>
  <conditionalFormatting sqref="E21:E23">
    <cfRule type="containsBlanks" dxfId="498" priority="613">
      <formula>LEN(TRIM(E21))=0</formula>
    </cfRule>
  </conditionalFormatting>
  <conditionalFormatting sqref="E21:E23">
    <cfRule type="containsBlanks" dxfId="497" priority="612">
      <formula>LEN(TRIM(E21))=0</formula>
    </cfRule>
  </conditionalFormatting>
  <conditionalFormatting sqref="L28">
    <cfRule type="containsBlanks" dxfId="496" priority="588">
      <formula>LEN(TRIM(L28))=0</formula>
    </cfRule>
  </conditionalFormatting>
  <conditionalFormatting sqref="K23">
    <cfRule type="containsBlanks" dxfId="495" priority="611">
      <formula>LEN(TRIM(K23))=0</formula>
    </cfRule>
  </conditionalFormatting>
  <conditionalFormatting sqref="K24">
    <cfRule type="containsBlanks" dxfId="494" priority="610">
      <formula>LEN(TRIM(K24))=0</formula>
    </cfRule>
  </conditionalFormatting>
  <conditionalFormatting sqref="L24">
    <cfRule type="containsBlanks" dxfId="493" priority="609">
      <formula>LEN(TRIM(L24))=0</formula>
    </cfRule>
  </conditionalFormatting>
  <conditionalFormatting sqref="D31:D34">
    <cfRule type="containsBlanks" dxfId="492" priority="583">
      <formula>LEN(TRIM(D31))=0</formula>
    </cfRule>
  </conditionalFormatting>
  <conditionalFormatting sqref="L33">
    <cfRule type="containsBlanks" dxfId="491" priority="568">
      <formula>LEN(TRIM(L33))=0</formula>
    </cfRule>
  </conditionalFormatting>
  <conditionalFormatting sqref="K26:K27">
    <cfRule type="containsBlanks" dxfId="490" priority="607">
      <formula>LEN(TRIM(K26))=0</formula>
    </cfRule>
  </conditionalFormatting>
  <conditionalFormatting sqref="L26:L27">
    <cfRule type="containsBlanks" dxfId="489" priority="606">
      <formula>LEN(TRIM(L26))=0</formula>
    </cfRule>
  </conditionalFormatting>
  <conditionalFormatting sqref="H26:H28">
    <cfRule type="containsBlanks" dxfId="488" priority="605">
      <formula>LEN(TRIM(H26))=0</formula>
    </cfRule>
  </conditionalFormatting>
  <conditionalFormatting sqref="H26:H28">
    <cfRule type="containsBlanks" dxfId="487" priority="604">
      <formula>LEN(TRIM(H26))=0</formula>
    </cfRule>
  </conditionalFormatting>
  <conditionalFormatting sqref="I26:I28">
    <cfRule type="containsBlanks" dxfId="486" priority="596">
      <formula>LEN(TRIM(I26))=0</formula>
    </cfRule>
  </conditionalFormatting>
  <conditionalFormatting sqref="C26:C29">
    <cfRule type="containsBlanks" dxfId="485" priority="602">
      <formula>LEN(TRIM(C26))=0</formula>
    </cfRule>
  </conditionalFormatting>
  <conditionalFormatting sqref="F26:F28">
    <cfRule type="containsBlanks" dxfId="484" priority="601">
      <formula>LEN(TRIM(F26))=0</formula>
    </cfRule>
  </conditionalFormatting>
  <conditionalFormatting sqref="I26:I28">
    <cfRule type="containsBlanks" dxfId="483" priority="597">
      <formula>LEN(TRIM(I26))=0</formula>
    </cfRule>
  </conditionalFormatting>
  <conditionalFormatting sqref="G26:G28">
    <cfRule type="containsBlanks" dxfId="482" priority="599">
      <formula>LEN(TRIM(G26))=0</formula>
    </cfRule>
  </conditionalFormatting>
  <conditionalFormatting sqref="F26:F28">
    <cfRule type="containsBlanks" dxfId="481" priority="600">
      <formula>LEN(TRIM(F26))=0</formula>
    </cfRule>
  </conditionalFormatting>
  <conditionalFormatting sqref="G26:G28">
    <cfRule type="containsBlanks" dxfId="480" priority="598">
      <formula>LEN(TRIM(G26))=0</formula>
    </cfRule>
  </conditionalFormatting>
  <conditionalFormatting sqref="L26:L27">
    <cfRule type="containsBlanks" dxfId="479" priority="594">
      <formula>LEN(TRIM(L26))=0</formula>
    </cfRule>
  </conditionalFormatting>
  <conditionalFormatting sqref="K26:K27">
    <cfRule type="containsBlanks" dxfId="478" priority="595">
      <formula>LEN(TRIM(K26))=0</formula>
    </cfRule>
  </conditionalFormatting>
  <conditionalFormatting sqref="E26:E28">
    <cfRule type="containsBlanks" dxfId="477" priority="593">
      <formula>LEN(TRIM(E26))=0</formula>
    </cfRule>
  </conditionalFormatting>
  <conditionalFormatting sqref="E26:E28">
    <cfRule type="containsBlanks" dxfId="476" priority="592">
      <formula>LEN(TRIM(E26))=0</formula>
    </cfRule>
  </conditionalFormatting>
  <conditionalFormatting sqref="K28">
    <cfRule type="containsBlanks" dxfId="475" priority="591">
      <formula>LEN(TRIM(K28))=0</formula>
    </cfRule>
  </conditionalFormatting>
  <conditionalFormatting sqref="K29">
    <cfRule type="containsBlanks" dxfId="474" priority="590">
      <formula>LEN(TRIM(K29))=0</formula>
    </cfRule>
  </conditionalFormatting>
  <conditionalFormatting sqref="L29">
    <cfRule type="containsBlanks" dxfId="473" priority="589">
      <formula>LEN(TRIM(L29))=0</formula>
    </cfRule>
  </conditionalFormatting>
  <conditionalFormatting sqref="D36:D39">
    <cfRule type="containsBlanks" dxfId="472" priority="563">
      <formula>LEN(TRIM(D36))=0</formula>
    </cfRule>
  </conditionalFormatting>
  <conditionalFormatting sqref="L38">
    <cfRule type="containsBlanks" dxfId="471" priority="548">
      <formula>LEN(TRIM(L38))=0</formula>
    </cfRule>
  </conditionalFormatting>
  <conditionalFormatting sqref="K31:K32">
    <cfRule type="containsBlanks" dxfId="470" priority="587">
      <formula>LEN(TRIM(K31))=0</formula>
    </cfRule>
  </conditionalFormatting>
  <conditionalFormatting sqref="L31:L32">
    <cfRule type="containsBlanks" dxfId="469" priority="586">
      <formula>LEN(TRIM(L31))=0</formula>
    </cfRule>
  </conditionalFormatting>
  <conditionalFormatting sqref="H31:H33">
    <cfRule type="containsBlanks" dxfId="468" priority="585">
      <formula>LEN(TRIM(H31))=0</formula>
    </cfRule>
  </conditionalFormatting>
  <conditionalFormatting sqref="H31:H33">
    <cfRule type="containsBlanks" dxfId="467" priority="584">
      <formula>LEN(TRIM(H31))=0</formula>
    </cfRule>
  </conditionalFormatting>
  <conditionalFormatting sqref="I31:I33">
    <cfRule type="containsBlanks" dxfId="466" priority="576">
      <formula>LEN(TRIM(I31))=0</formula>
    </cfRule>
  </conditionalFormatting>
  <conditionalFormatting sqref="C31:C34">
    <cfRule type="containsBlanks" dxfId="465" priority="582">
      <formula>LEN(TRIM(C31))=0</formula>
    </cfRule>
  </conditionalFormatting>
  <conditionalFormatting sqref="F31:F33">
    <cfRule type="containsBlanks" dxfId="464" priority="581">
      <formula>LEN(TRIM(F31))=0</formula>
    </cfRule>
  </conditionalFormatting>
  <conditionalFormatting sqref="I31:I33">
    <cfRule type="containsBlanks" dxfId="463" priority="577">
      <formula>LEN(TRIM(I31))=0</formula>
    </cfRule>
  </conditionalFormatting>
  <conditionalFormatting sqref="G31:G33">
    <cfRule type="containsBlanks" dxfId="462" priority="579">
      <formula>LEN(TRIM(G31))=0</formula>
    </cfRule>
  </conditionalFormatting>
  <conditionalFormatting sqref="F31:F33">
    <cfRule type="containsBlanks" dxfId="461" priority="580">
      <formula>LEN(TRIM(F31))=0</formula>
    </cfRule>
  </conditionalFormatting>
  <conditionalFormatting sqref="G31:G33">
    <cfRule type="containsBlanks" dxfId="460" priority="578">
      <formula>LEN(TRIM(G31))=0</formula>
    </cfRule>
  </conditionalFormatting>
  <conditionalFormatting sqref="L31:L32">
    <cfRule type="containsBlanks" dxfId="459" priority="574">
      <formula>LEN(TRIM(L31))=0</formula>
    </cfRule>
  </conditionalFormatting>
  <conditionalFormatting sqref="K31:K32">
    <cfRule type="containsBlanks" dxfId="458" priority="575">
      <formula>LEN(TRIM(K31))=0</formula>
    </cfRule>
  </conditionalFormatting>
  <conditionalFormatting sqref="E31:E33">
    <cfRule type="containsBlanks" dxfId="457" priority="573">
      <formula>LEN(TRIM(E31))=0</formula>
    </cfRule>
  </conditionalFormatting>
  <conditionalFormatting sqref="E31:E33">
    <cfRule type="containsBlanks" dxfId="456" priority="572">
      <formula>LEN(TRIM(E31))=0</formula>
    </cfRule>
  </conditionalFormatting>
  <conditionalFormatting sqref="K33">
    <cfRule type="containsBlanks" dxfId="455" priority="571">
      <formula>LEN(TRIM(K33))=0</formula>
    </cfRule>
  </conditionalFormatting>
  <conditionalFormatting sqref="K34">
    <cfRule type="containsBlanks" dxfId="454" priority="570">
      <formula>LEN(TRIM(K34))=0</formula>
    </cfRule>
  </conditionalFormatting>
  <conditionalFormatting sqref="L34">
    <cfRule type="containsBlanks" dxfId="453" priority="569">
      <formula>LEN(TRIM(L34))=0</formula>
    </cfRule>
  </conditionalFormatting>
  <conditionalFormatting sqref="D41:D44">
    <cfRule type="containsBlanks" dxfId="452" priority="543">
      <formula>LEN(TRIM(D41))=0</formula>
    </cfRule>
  </conditionalFormatting>
  <conditionalFormatting sqref="L43">
    <cfRule type="containsBlanks" dxfId="451" priority="528">
      <formula>LEN(TRIM(L43))=0</formula>
    </cfRule>
  </conditionalFormatting>
  <conditionalFormatting sqref="K36:K37">
    <cfRule type="containsBlanks" dxfId="450" priority="567">
      <formula>LEN(TRIM(K36))=0</formula>
    </cfRule>
  </conditionalFormatting>
  <conditionalFormatting sqref="L36:L37">
    <cfRule type="containsBlanks" dxfId="449" priority="566">
      <formula>LEN(TRIM(L36))=0</formula>
    </cfRule>
  </conditionalFormatting>
  <conditionalFormatting sqref="H36:H38">
    <cfRule type="containsBlanks" dxfId="448" priority="565">
      <formula>LEN(TRIM(H36))=0</formula>
    </cfRule>
  </conditionalFormatting>
  <conditionalFormatting sqref="H36:H38">
    <cfRule type="containsBlanks" dxfId="447" priority="564">
      <formula>LEN(TRIM(H36))=0</formula>
    </cfRule>
  </conditionalFormatting>
  <conditionalFormatting sqref="I36:I38">
    <cfRule type="containsBlanks" dxfId="446" priority="556">
      <formula>LEN(TRIM(I36))=0</formula>
    </cfRule>
  </conditionalFormatting>
  <conditionalFormatting sqref="C36:C39">
    <cfRule type="containsBlanks" dxfId="445" priority="562">
      <formula>LEN(TRIM(C36))=0</formula>
    </cfRule>
  </conditionalFormatting>
  <conditionalFormatting sqref="F36:F38">
    <cfRule type="containsBlanks" dxfId="444" priority="561">
      <formula>LEN(TRIM(F36))=0</formula>
    </cfRule>
  </conditionalFormatting>
  <conditionalFormatting sqref="I36:I38">
    <cfRule type="containsBlanks" dxfId="443" priority="557">
      <formula>LEN(TRIM(I36))=0</formula>
    </cfRule>
  </conditionalFormatting>
  <conditionalFormatting sqref="G36:G38">
    <cfRule type="containsBlanks" dxfId="442" priority="559">
      <formula>LEN(TRIM(G36))=0</formula>
    </cfRule>
  </conditionalFormatting>
  <conditionalFormatting sqref="F36:F38">
    <cfRule type="containsBlanks" dxfId="441" priority="560">
      <formula>LEN(TRIM(F36))=0</formula>
    </cfRule>
  </conditionalFormatting>
  <conditionalFormatting sqref="G36:G38">
    <cfRule type="containsBlanks" dxfId="440" priority="558">
      <formula>LEN(TRIM(G36))=0</formula>
    </cfRule>
  </conditionalFormatting>
  <conditionalFormatting sqref="L36:L37">
    <cfRule type="containsBlanks" dxfId="439" priority="554">
      <formula>LEN(TRIM(L36))=0</formula>
    </cfRule>
  </conditionalFormatting>
  <conditionalFormatting sqref="K36:K37">
    <cfRule type="containsBlanks" dxfId="438" priority="555">
      <formula>LEN(TRIM(K36))=0</formula>
    </cfRule>
  </conditionalFormatting>
  <conditionalFormatting sqref="E36:E38">
    <cfRule type="containsBlanks" dxfId="437" priority="553">
      <formula>LEN(TRIM(E36))=0</formula>
    </cfRule>
  </conditionalFormatting>
  <conditionalFormatting sqref="E36:E38">
    <cfRule type="containsBlanks" dxfId="436" priority="552">
      <formula>LEN(TRIM(E36))=0</formula>
    </cfRule>
  </conditionalFormatting>
  <conditionalFormatting sqref="K38">
    <cfRule type="containsBlanks" dxfId="435" priority="551">
      <formula>LEN(TRIM(K38))=0</formula>
    </cfRule>
  </conditionalFormatting>
  <conditionalFormatting sqref="K39">
    <cfRule type="containsBlanks" dxfId="434" priority="550">
      <formula>LEN(TRIM(K39))=0</formula>
    </cfRule>
  </conditionalFormatting>
  <conditionalFormatting sqref="L39">
    <cfRule type="containsBlanks" dxfId="433" priority="549">
      <formula>LEN(TRIM(L39))=0</formula>
    </cfRule>
  </conditionalFormatting>
  <conditionalFormatting sqref="D46:D49">
    <cfRule type="containsBlanks" dxfId="432" priority="523">
      <formula>LEN(TRIM(D46))=0</formula>
    </cfRule>
  </conditionalFormatting>
  <conditionalFormatting sqref="L48">
    <cfRule type="containsBlanks" dxfId="431" priority="508">
      <formula>LEN(TRIM(L48))=0</formula>
    </cfRule>
  </conditionalFormatting>
  <conditionalFormatting sqref="K41:K42">
    <cfRule type="containsBlanks" dxfId="430" priority="547">
      <formula>LEN(TRIM(K41))=0</formula>
    </cfRule>
  </conditionalFormatting>
  <conditionalFormatting sqref="L41:L42">
    <cfRule type="containsBlanks" dxfId="429" priority="546">
      <formula>LEN(TRIM(L41))=0</formula>
    </cfRule>
  </conditionalFormatting>
  <conditionalFormatting sqref="H41:H43">
    <cfRule type="containsBlanks" dxfId="428" priority="545">
      <formula>LEN(TRIM(H41))=0</formula>
    </cfRule>
  </conditionalFormatting>
  <conditionalFormatting sqref="H41:H43">
    <cfRule type="containsBlanks" dxfId="427" priority="544">
      <formula>LEN(TRIM(H41))=0</formula>
    </cfRule>
  </conditionalFormatting>
  <conditionalFormatting sqref="I41:I43">
    <cfRule type="containsBlanks" dxfId="426" priority="536">
      <formula>LEN(TRIM(I41))=0</formula>
    </cfRule>
  </conditionalFormatting>
  <conditionalFormatting sqref="C41:C44">
    <cfRule type="containsBlanks" dxfId="425" priority="542">
      <formula>LEN(TRIM(C41))=0</formula>
    </cfRule>
  </conditionalFormatting>
  <conditionalFormatting sqref="F41:F43">
    <cfRule type="containsBlanks" dxfId="424" priority="541">
      <formula>LEN(TRIM(F41))=0</formula>
    </cfRule>
  </conditionalFormatting>
  <conditionalFormatting sqref="I41:I43">
    <cfRule type="containsBlanks" dxfId="423" priority="537">
      <formula>LEN(TRIM(I41))=0</formula>
    </cfRule>
  </conditionalFormatting>
  <conditionalFormatting sqref="G41:G43">
    <cfRule type="containsBlanks" dxfId="422" priority="539">
      <formula>LEN(TRIM(G41))=0</formula>
    </cfRule>
  </conditionalFormatting>
  <conditionalFormatting sqref="F41:F43">
    <cfRule type="containsBlanks" dxfId="421" priority="540">
      <formula>LEN(TRIM(F41))=0</formula>
    </cfRule>
  </conditionalFormatting>
  <conditionalFormatting sqref="G41:G43">
    <cfRule type="containsBlanks" dxfId="420" priority="538">
      <formula>LEN(TRIM(G41))=0</formula>
    </cfRule>
  </conditionalFormatting>
  <conditionalFormatting sqref="L41:L42">
    <cfRule type="containsBlanks" dxfId="419" priority="534">
      <formula>LEN(TRIM(L41))=0</formula>
    </cfRule>
  </conditionalFormatting>
  <conditionalFormatting sqref="K41:K42">
    <cfRule type="containsBlanks" dxfId="418" priority="535">
      <formula>LEN(TRIM(K41))=0</formula>
    </cfRule>
  </conditionalFormatting>
  <conditionalFormatting sqref="E41:E43">
    <cfRule type="containsBlanks" dxfId="417" priority="533">
      <formula>LEN(TRIM(E41))=0</formula>
    </cfRule>
  </conditionalFormatting>
  <conditionalFormatting sqref="E41:E43">
    <cfRule type="containsBlanks" dxfId="416" priority="532">
      <formula>LEN(TRIM(E41))=0</formula>
    </cfRule>
  </conditionalFormatting>
  <conditionalFormatting sqref="K43">
    <cfRule type="containsBlanks" dxfId="415" priority="531">
      <formula>LEN(TRIM(K43))=0</formula>
    </cfRule>
  </conditionalFormatting>
  <conditionalFormatting sqref="K44">
    <cfRule type="containsBlanks" dxfId="414" priority="530">
      <formula>LEN(TRIM(K44))=0</formula>
    </cfRule>
  </conditionalFormatting>
  <conditionalFormatting sqref="L44">
    <cfRule type="containsBlanks" dxfId="413" priority="529">
      <formula>LEN(TRIM(L44))=0</formula>
    </cfRule>
  </conditionalFormatting>
  <conditionalFormatting sqref="D51:D54">
    <cfRule type="containsBlanks" dxfId="412" priority="503">
      <formula>LEN(TRIM(D51))=0</formula>
    </cfRule>
  </conditionalFormatting>
  <conditionalFormatting sqref="L53">
    <cfRule type="containsBlanks" dxfId="411" priority="488">
      <formula>LEN(TRIM(L53))=0</formula>
    </cfRule>
  </conditionalFormatting>
  <conditionalFormatting sqref="K46:K47">
    <cfRule type="containsBlanks" dxfId="410" priority="527">
      <formula>LEN(TRIM(K46))=0</formula>
    </cfRule>
  </conditionalFormatting>
  <conditionalFormatting sqref="L46:L47">
    <cfRule type="containsBlanks" dxfId="409" priority="526">
      <formula>LEN(TRIM(L46))=0</formula>
    </cfRule>
  </conditionalFormatting>
  <conditionalFormatting sqref="H46:H48">
    <cfRule type="containsBlanks" dxfId="408" priority="525">
      <formula>LEN(TRIM(H46))=0</formula>
    </cfRule>
  </conditionalFormatting>
  <conditionalFormatting sqref="H46:H48">
    <cfRule type="containsBlanks" dxfId="407" priority="524">
      <formula>LEN(TRIM(H46))=0</formula>
    </cfRule>
  </conditionalFormatting>
  <conditionalFormatting sqref="I46:I48">
    <cfRule type="containsBlanks" dxfId="406" priority="516">
      <formula>LEN(TRIM(I46))=0</formula>
    </cfRule>
  </conditionalFormatting>
  <conditionalFormatting sqref="C46:C49">
    <cfRule type="containsBlanks" dxfId="405" priority="522">
      <formula>LEN(TRIM(C46))=0</formula>
    </cfRule>
  </conditionalFormatting>
  <conditionalFormatting sqref="F46:F48">
    <cfRule type="containsBlanks" dxfId="404" priority="521">
      <formula>LEN(TRIM(F46))=0</formula>
    </cfRule>
  </conditionalFormatting>
  <conditionalFormatting sqref="I46:I48">
    <cfRule type="containsBlanks" dxfId="403" priority="517">
      <formula>LEN(TRIM(I46))=0</formula>
    </cfRule>
  </conditionalFormatting>
  <conditionalFormatting sqref="G46:G48">
    <cfRule type="containsBlanks" dxfId="402" priority="519">
      <formula>LEN(TRIM(G46))=0</formula>
    </cfRule>
  </conditionalFormatting>
  <conditionalFormatting sqref="F46:F48">
    <cfRule type="containsBlanks" dxfId="401" priority="520">
      <formula>LEN(TRIM(F46))=0</formula>
    </cfRule>
  </conditionalFormatting>
  <conditionalFormatting sqref="G46:G48">
    <cfRule type="containsBlanks" dxfId="400" priority="518">
      <formula>LEN(TRIM(G46))=0</formula>
    </cfRule>
  </conditionalFormatting>
  <conditionalFormatting sqref="L46:L47">
    <cfRule type="containsBlanks" dxfId="399" priority="514">
      <formula>LEN(TRIM(L46))=0</formula>
    </cfRule>
  </conditionalFormatting>
  <conditionalFormatting sqref="K46:K47">
    <cfRule type="containsBlanks" dxfId="398" priority="515">
      <formula>LEN(TRIM(K46))=0</formula>
    </cfRule>
  </conditionalFormatting>
  <conditionalFormatting sqref="E46:E48">
    <cfRule type="containsBlanks" dxfId="397" priority="513">
      <formula>LEN(TRIM(E46))=0</formula>
    </cfRule>
  </conditionalFormatting>
  <conditionalFormatting sqref="E46:E48">
    <cfRule type="containsBlanks" dxfId="396" priority="512">
      <formula>LEN(TRIM(E46))=0</formula>
    </cfRule>
  </conditionalFormatting>
  <conditionalFormatting sqref="K48">
    <cfRule type="containsBlanks" dxfId="395" priority="511">
      <formula>LEN(TRIM(K48))=0</formula>
    </cfRule>
  </conditionalFormatting>
  <conditionalFormatting sqref="K49">
    <cfRule type="containsBlanks" dxfId="394" priority="510">
      <formula>LEN(TRIM(K49))=0</formula>
    </cfRule>
  </conditionalFormatting>
  <conditionalFormatting sqref="L49">
    <cfRule type="containsBlanks" dxfId="393" priority="509">
      <formula>LEN(TRIM(L49))=0</formula>
    </cfRule>
  </conditionalFormatting>
  <conditionalFormatting sqref="D56:D59">
    <cfRule type="containsBlanks" dxfId="392" priority="483">
      <formula>LEN(TRIM(D56))=0</formula>
    </cfRule>
  </conditionalFormatting>
  <conditionalFormatting sqref="L58">
    <cfRule type="containsBlanks" dxfId="391" priority="468">
      <formula>LEN(TRIM(L58))=0</formula>
    </cfRule>
  </conditionalFormatting>
  <conditionalFormatting sqref="K51:K52">
    <cfRule type="containsBlanks" dxfId="390" priority="507">
      <formula>LEN(TRIM(K51))=0</formula>
    </cfRule>
  </conditionalFormatting>
  <conditionalFormatting sqref="L51:L52">
    <cfRule type="containsBlanks" dxfId="389" priority="506">
      <formula>LEN(TRIM(L51))=0</formula>
    </cfRule>
  </conditionalFormatting>
  <conditionalFormatting sqref="H51:H53">
    <cfRule type="containsBlanks" dxfId="388" priority="505">
      <formula>LEN(TRIM(H51))=0</formula>
    </cfRule>
  </conditionalFormatting>
  <conditionalFormatting sqref="H51:H53">
    <cfRule type="containsBlanks" dxfId="387" priority="504">
      <formula>LEN(TRIM(H51))=0</formula>
    </cfRule>
  </conditionalFormatting>
  <conditionalFormatting sqref="I51:I53">
    <cfRule type="containsBlanks" dxfId="386" priority="496">
      <formula>LEN(TRIM(I51))=0</formula>
    </cfRule>
  </conditionalFormatting>
  <conditionalFormatting sqref="C51:C54">
    <cfRule type="containsBlanks" dxfId="385" priority="502">
      <formula>LEN(TRIM(C51))=0</formula>
    </cfRule>
  </conditionalFormatting>
  <conditionalFormatting sqref="F51:F53">
    <cfRule type="containsBlanks" dxfId="384" priority="501">
      <formula>LEN(TRIM(F51))=0</formula>
    </cfRule>
  </conditionalFormatting>
  <conditionalFormatting sqref="I51:I53">
    <cfRule type="containsBlanks" dxfId="383" priority="497">
      <formula>LEN(TRIM(I51))=0</formula>
    </cfRule>
  </conditionalFormatting>
  <conditionalFormatting sqref="G51:G53">
    <cfRule type="containsBlanks" dxfId="382" priority="499">
      <formula>LEN(TRIM(G51))=0</formula>
    </cfRule>
  </conditionalFormatting>
  <conditionalFormatting sqref="F51:F53">
    <cfRule type="containsBlanks" dxfId="381" priority="500">
      <formula>LEN(TRIM(F51))=0</formula>
    </cfRule>
  </conditionalFormatting>
  <conditionalFormatting sqref="G51:G53">
    <cfRule type="containsBlanks" dxfId="380" priority="498">
      <formula>LEN(TRIM(G51))=0</formula>
    </cfRule>
  </conditionalFormatting>
  <conditionalFormatting sqref="L51:L52">
    <cfRule type="containsBlanks" dxfId="379" priority="494">
      <formula>LEN(TRIM(L51))=0</formula>
    </cfRule>
  </conditionalFormatting>
  <conditionalFormatting sqref="K51:K52">
    <cfRule type="containsBlanks" dxfId="378" priority="495">
      <formula>LEN(TRIM(K51))=0</formula>
    </cfRule>
  </conditionalFormatting>
  <conditionalFormatting sqref="E51:E53">
    <cfRule type="containsBlanks" dxfId="377" priority="493">
      <formula>LEN(TRIM(E51))=0</formula>
    </cfRule>
  </conditionalFormatting>
  <conditionalFormatting sqref="E51:E53">
    <cfRule type="containsBlanks" dxfId="376" priority="492">
      <formula>LEN(TRIM(E51))=0</formula>
    </cfRule>
  </conditionalFormatting>
  <conditionalFormatting sqref="K53">
    <cfRule type="containsBlanks" dxfId="375" priority="491">
      <formula>LEN(TRIM(K53))=0</formula>
    </cfRule>
  </conditionalFormatting>
  <conditionalFormatting sqref="K54">
    <cfRule type="containsBlanks" dxfId="374" priority="490">
      <formula>LEN(TRIM(K54))=0</formula>
    </cfRule>
  </conditionalFormatting>
  <conditionalFormatting sqref="L54">
    <cfRule type="containsBlanks" dxfId="373" priority="489">
      <formula>LEN(TRIM(L54))=0</formula>
    </cfRule>
  </conditionalFormatting>
  <conditionalFormatting sqref="D61:D64">
    <cfRule type="containsBlanks" dxfId="372" priority="463">
      <formula>LEN(TRIM(D61))=0</formula>
    </cfRule>
  </conditionalFormatting>
  <conditionalFormatting sqref="L63">
    <cfRule type="containsBlanks" dxfId="371" priority="448">
      <formula>LEN(TRIM(L63))=0</formula>
    </cfRule>
  </conditionalFormatting>
  <conditionalFormatting sqref="K56:K57">
    <cfRule type="containsBlanks" dxfId="370" priority="487">
      <formula>LEN(TRIM(K56))=0</formula>
    </cfRule>
  </conditionalFormatting>
  <conditionalFormatting sqref="L56:L57">
    <cfRule type="containsBlanks" dxfId="369" priority="486">
      <formula>LEN(TRIM(L56))=0</formula>
    </cfRule>
  </conditionalFormatting>
  <conditionalFormatting sqref="H56:H58">
    <cfRule type="containsBlanks" dxfId="368" priority="485">
      <formula>LEN(TRIM(H56))=0</formula>
    </cfRule>
  </conditionalFormatting>
  <conditionalFormatting sqref="H56:H58">
    <cfRule type="containsBlanks" dxfId="367" priority="484">
      <formula>LEN(TRIM(H56))=0</formula>
    </cfRule>
  </conditionalFormatting>
  <conditionalFormatting sqref="I56:I58">
    <cfRule type="containsBlanks" dxfId="366" priority="476">
      <formula>LEN(TRIM(I56))=0</formula>
    </cfRule>
  </conditionalFormatting>
  <conditionalFormatting sqref="C56:C59">
    <cfRule type="containsBlanks" dxfId="365" priority="482">
      <formula>LEN(TRIM(C56))=0</formula>
    </cfRule>
  </conditionalFormatting>
  <conditionalFormatting sqref="F56:F58">
    <cfRule type="containsBlanks" dxfId="364" priority="481">
      <formula>LEN(TRIM(F56))=0</formula>
    </cfRule>
  </conditionalFormatting>
  <conditionalFormatting sqref="I56:I58">
    <cfRule type="containsBlanks" dxfId="363" priority="477">
      <formula>LEN(TRIM(I56))=0</formula>
    </cfRule>
  </conditionalFormatting>
  <conditionalFormatting sqref="G56:G58">
    <cfRule type="containsBlanks" dxfId="362" priority="479">
      <formula>LEN(TRIM(G56))=0</formula>
    </cfRule>
  </conditionalFormatting>
  <conditionalFormatting sqref="F56:F58">
    <cfRule type="containsBlanks" dxfId="361" priority="480">
      <formula>LEN(TRIM(F56))=0</formula>
    </cfRule>
  </conditionalFormatting>
  <conditionalFormatting sqref="G56:G58">
    <cfRule type="containsBlanks" dxfId="360" priority="478">
      <formula>LEN(TRIM(G56))=0</formula>
    </cfRule>
  </conditionalFormatting>
  <conditionalFormatting sqref="L56:L57">
    <cfRule type="containsBlanks" dxfId="359" priority="474">
      <formula>LEN(TRIM(L56))=0</formula>
    </cfRule>
  </conditionalFormatting>
  <conditionalFormatting sqref="K56:K57">
    <cfRule type="containsBlanks" dxfId="358" priority="475">
      <formula>LEN(TRIM(K56))=0</formula>
    </cfRule>
  </conditionalFormatting>
  <conditionalFormatting sqref="E56:E58">
    <cfRule type="containsBlanks" dxfId="357" priority="473">
      <formula>LEN(TRIM(E56))=0</formula>
    </cfRule>
  </conditionalFormatting>
  <conditionalFormatting sqref="E56:E58">
    <cfRule type="containsBlanks" dxfId="356" priority="472">
      <formula>LEN(TRIM(E56))=0</formula>
    </cfRule>
  </conditionalFormatting>
  <conditionalFormatting sqref="K58">
    <cfRule type="containsBlanks" dxfId="355" priority="471">
      <formula>LEN(TRIM(K58))=0</formula>
    </cfRule>
  </conditionalFormatting>
  <conditionalFormatting sqref="K59">
    <cfRule type="containsBlanks" dxfId="354" priority="470">
      <formula>LEN(TRIM(K59))=0</formula>
    </cfRule>
  </conditionalFormatting>
  <conditionalFormatting sqref="L59">
    <cfRule type="containsBlanks" dxfId="353" priority="469">
      <formula>LEN(TRIM(L59))=0</formula>
    </cfRule>
  </conditionalFormatting>
  <conditionalFormatting sqref="D66:D69">
    <cfRule type="containsBlanks" dxfId="352" priority="443">
      <formula>LEN(TRIM(D66))=0</formula>
    </cfRule>
  </conditionalFormatting>
  <conditionalFormatting sqref="L68">
    <cfRule type="containsBlanks" dxfId="351" priority="428">
      <formula>LEN(TRIM(L68))=0</formula>
    </cfRule>
  </conditionalFormatting>
  <conditionalFormatting sqref="K61:K62">
    <cfRule type="containsBlanks" dxfId="350" priority="467">
      <formula>LEN(TRIM(K61))=0</formula>
    </cfRule>
  </conditionalFormatting>
  <conditionalFormatting sqref="L61:L62">
    <cfRule type="containsBlanks" dxfId="349" priority="466">
      <formula>LEN(TRIM(L61))=0</formula>
    </cfRule>
  </conditionalFormatting>
  <conditionalFormatting sqref="H61:H63">
    <cfRule type="containsBlanks" dxfId="348" priority="465">
      <formula>LEN(TRIM(H61))=0</formula>
    </cfRule>
  </conditionalFormatting>
  <conditionalFormatting sqref="H61:H63">
    <cfRule type="containsBlanks" dxfId="347" priority="464">
      <formula>LEN(TRIM(H61))=0</formula>
    </cfRule>
  </conditionalFormatting>
  <conditionalFormatting sqref="I61:I63">
    <cfRule type="containsBlanks" dxfId="346" priority="456">
      <formula>LEN(TRIM(I61))=0</formula>
    </cfRule>
  </conditionalFormatting>
  <conditionalFormatting sqref="C61:C64">
    <cfRule type="containsBlanks" dxfId="345" priority="462">
      <formula>LEN(TRIM(C61))=0</formula>
    </cfRule>
  </conditionalFormatting>
  <conditionalFormatting sqref="F61:F63">
    <cfRule type="containsBlanks" dxfId="344" priority="461">
      <formula>LEN(TRIM(F61))=0</formula>
    </cfRule>
  </conditionalFormatting>
  <conditionalFormatting sqref="I61:I63">
    <cfRule type="containsBlanks" dxfId="343" priority="457">
      <formula>LEN(TRIM(I61))=0</formula>
    </cfRule>
  </conditionalFormatting>
  <conditionalFormatting sqref="G61:G63">
    <cfRule type="containsBlanks" dxfId="342" priority="459">
      <formula>LEN(TRIM(G61))=0</formula>
    </cfRule>
  </conditionalFormatting>
  <conditionalFormatting sqref="F61:F63">
    <cfRule type="containsBlanks" dxfId="341" priority="460">
      <formula>LEN(TRIM(F61))=0</formula>
    </cfRule>
  </conditionalFormatting>
  <conditionalFormatting sqref="G61:G63">
    <cfRule type="containsBlanks" dxfId="340" priority="458">
      <formula>LEN(TRIM(G61))=0</formula>
    </cfRule>
  </conditionalFormatting>
  <conditionalFormatting sqref="L61:L62">
    <cfRule type="containsBlanks" dxfId="339" priority="454">
      <formula>LEN(TRIM(L61))=0</formula>
    </cfRule>
  </conditionalFormatting>
  <conditionalFormatting sqref="K61:K62">
    <cfRule type="containsBlanks" dxfId="338" priority="455">
      <formula>LEN(TRIM(K61))=0</formula>
    </cfRule>
  </conditionalFormatting>
  <conditionalFormatting sqref="E61:E63">
    <cfRule type="containsBlanks" dxfId="337" priority="453">
      <formula>LEN(TRIM(E61))=0</formula>
    </cfRule>
  </conditionalFormatting>
  <conditionalFormatting sqref="E61:E63">
    <cfRule type="containsBlanks" dxfId="336" priority="452">
      <formula>LEN(TRIM(E61))=0</formula>
    </cfRule>
  </conditionalFormatting>
  <conditionalFormatting sqref="K63">
    <cfRule type="containsBlanks" dxfId="335" priority="451">
      <formula>LEN(TRIM(K63))=0</formula>
    </cfRule>
  </conditionalFormatting>
  <conditionalFormatting sqref="K64">
    <cfRule type="containsBlanks" dxfId="334" priority="450">
      <formula>LEN(TRIM(K64))=0</formula>
    </cfRule>
  </conditionalFormatting>
  <conditionalFormatting sqref="L64">
    <cfRule type="containsBlanks" dxfId="333" priority="449">
      <formula>LEN(TRIM(L64))=0</formula>
    </cfRule>
  </conditionalFormatting>
  <conditionalFormatting sqref="D71:D74">
    <cfRule type="containsBlanks" dxfId="332" priority="423">
      <formula>LEN(TRIM(D71))=0</formula>
    </cfRule>
  </conditionalFormatting>
  <conditionalFormatting sqref="L73">
    <cfRule type="containsBlanks" dxfId="331" priority="408">
      <formula>LEN(TRIM(L73))=0</formula>
    </cfRule>
  </conditionalFormatting>
  <conditionalFormatting sqref="K66:K67">
    <cfRule type="containsBlanks" dxfId="330" priority="447">
      <formula>LEN(TRIM(K66))=0</formula>
    </cfRule>
  </conditionalFormatting>
  <conditionalFormatting sqref="L66:L67">
    <cfRule type="containsBlanks" dxfId="329" priority="446">
      <formula>LEN(TRIM(L66))=0</formula>
    </cfRule>
  </conditionalFormatting>
  <conditionalFormatting sqref="H66:H68">
    <cfRule type="containsBlanks" dxfId="328" priority="445">
      <formula>LEN(TRIM(H66))=0</formula>
    </cfRule>
  </conditionalFormatting>
  <conditionalFormatting sqref="H66:H68">
    <cfRule type="containsBlanks" dxfId="327" priority="444">
      <formula>LEN(TRIM(H66))=0</formula>
    </cfRule>
  </conditionalFormatting>
  <conditionalFormatting sqref="I66:I68">
    <cfRule type="containsBlanks" dxfId="326" priority="436">
      <formula>LEN(TRIM(I66))=0</formula>
    </cfRule>
  </conditionalFormatting>
  <conditionalFormatting sqref="C66:C69">
    <cfRule type="containsBlanks" dxfId="325" priority="442">
      <formula>LEN(TRIM(C66))=0</formula>
    </cfRule>
  </conditionalFormatting>
  <conditionalFormatting sqref="F66:F68">
    <cfRule type="containsBlanks" dxfId="324" priority="441">
      <formula>LEN(TRIM(F66))=0</formula>
    </cfRule>
  </conditionalFormatting>
  <conditionalFormatting sqref="I66:I68">
    <cfRule type="containsBlanks" dxfId="323" priority="437">
      <formula>LEN(TRIM(I66))=0</formula>
    </cfRule>
  </conditionalFormatting>
  <conditionalFormatting sqref="G66:G68">
    <cfRule type="containsBlanks" dxfId="322" priority="439">
      <formula>LEN(TRIM(G66))=0</formula>
    </cfRule>
  </conditionalFormatting>
  <conditionalFormatting sqref="F66:F68">
    <cfRule type="containsBlanks" dxfId="321" priority="440">
      <formula>LEN(TRIM(F66))=0</formula>
    </cfRule>
  </conditionalFormatting>
  <conditionalFormatting sqref="G66:G68">
    <cfRule type="containsBlanks" dxfId="320" priority="438">
      <formula>LEN(TRIM(G66))=0</formula>
    </cfRule>
  </conditionalFormatting>
  <conditionalFormatting sqref="L66:L67">
    <cfRule type="containsBlanks" dxfId="319" priority="434">
      <formula>LEN(TRIM(L66))=0</formula>
    </cfRule>
  </conditionalFormatting>
  <conditionalFormatting sqref="K66:K67">
    <cfRule type="containsBlanks" dxfId="318" priority="435">
      <formula>LEN(TRIM(K66))=0</formula>
    </cfRule>
  </conditionalFormatting>
  <conditionalFormatting sqref="E66:E68">
    <cfRule type="containsBlanks" dxfId="317" priority="433">
      <formula>LEN(TRIM(E66))=0</formula>
    </cfRule>
  </conditionalFormatting>
  <conditionalFormatting sqref="E66:E68">
    <cfRule type="containsBlanks" dxfId="316" priority="432">
      <formula>LEN(TRIM(E66))=0</formula>
    </cfRule>
  </conditionalFormatting>
  <conditionalFormatting sqref="K68">
    <cfRule type="containsBlanks" dxfId="315" priority="431">
      <formula>LEN(TRIM(K68))=0</formula>
    </cfRule>
  </conditionalFormatting>
  <conditionalFormatting sqref="K69">
    <cfRule type="containsBlanks" dxfId="314" priority="430">
      <formula>LEN(TRIM(K69))=0</formula>
    </cfRule>
  </conditionalFormatting>
  <conditionalFormatting sqref="L69">
    <cfRule type="containsBlanks" dxfId="313" priority="429">
      <formula>LEN(TRIM(L69))=0</formula>
    </cfRule>
  </conditionalFormatting>
  <conditionalFormatting sqref="D76:D79">
    <cfRule type="containsBlanks" dxfId="312" priority="403">
      <formula>LEN(TRIM(D76))=0</formula>
    </cfRule>
  </conditionalFormatting>
  <conditionalFormatting sqref="L78">
    <cfRule type="containsBlanks" dxfId="311" priority="388">
      <formula>LEN(TRIM(L78))=0</formula>
    </cfRule>
  </conditionalFormatting>
  <conditionalFormatting sqref="K71:K72">
    <cfRule type="containsBlanks" dxfId="310" priority="427">
      <formula>LEN(TRIM(K71))=0</formula>
    </cfRule>
  </conditionalFormatting>
  <conditionalFormatting sqref="L71:L72">
    <cfRule type="containsBlanks" dxfId="309" priority="426">
      <formula>LEN(TRIM(L71))=0</formula>
    </cfRule>
  </conditionalFormatting>
  <conditionalFormatting sqref="H71:H73">
    <cfRule type="containsBlanks" dxfId="308" priority="425">
      <formula>LEN(TRIM(H71))=0</formula>
    </cfRule>
  </conditionalFormatting>
  <conditionalFormatting sqref="H71:H73">
    <cfRule type="containsBlanks" dxfId="307" priority="424">
      <formula>LEN(TRIM(H71))=0</formula>
    </cfRule>
  </conditionalFormatting>
  <conditionalFormatting sqref="I71:I73">
    <cfRule type="containsBlanks" dxfId="306" priority="416">
      <formula>LEN(TRIM(I71))=0</formula>
    </cfRule>
  </conditionalFormatting>
  <conditionalFormatting sqref="C71:C74">
    <cfRule type="containsBlanks" dxfId="305" priority="422">
      <formula>LEN(TRIM(C71))=0</formula>
    </cfRule>
  </conditionalFormatting>
  <conditionalFormatting sqref="F71:F73">
    <cfRule type="containsBlanks" dxfId="304" priority="421">
      <formula>LEN(TRIM(F71))=0</formula>
    </cfRule>
  </conditionalFormatting>
  <conditionalFormatting sqref="I71:I73">
    <cfRule type="containsBlanks" dxfId="303" priority="417">
      <formula>LEN(TRIM(I71))=0</formula>
    </cfRule>
  </conditionalFormatting>
  <conditionalFormatting sqref="G71:G73">
    <cfRule type="containsBlanks" dxfId="302" priority="419">
      <formula>LEN(TRIM(G71))=0</formula>
    </cfRule>
  </conditionalFormatting>
  <conditionalFormatting sqref="F71:F73">
    <cfRule type="containsBlanks" dxfId="301" priority="420">
      <formula>LEN(TRIM(F71))=0</formula>
    </cfRule>
  </conditionalFormatting>
  <conditionalFormatting sqref="G71:G73">
    <cfRule type="containsBlanks" dxfId="300" priority="418">
      <formula>LEN(TRIM(G71))=0</formula>
    </cfRule>
  </conditionalFormatting>
  <conditionalFormatting sqref="L71:L72">
    <cfRule type="containsBlanks" dxfId="299" priority="414">
      <formula>LEN(TRIM(L71))=0</formula>
    </cfRule>
  </conditionalFormatting>
  <conditionalFormatting sqref="K71:K72">
    <cfRule type="containsBlanks" dxfId="298" priority="415">
      <formula>LEN(TRIM(K71))=0</formula>
    </cfRule>
  </conditionalFormatting>
  <conditionalFormatting sqref="E71:E73">
    <cfRule type="containsBlanks" dxfId="297" priority="413">
      <formula>LEN(TRIM(E71))=0</formula>
    </cfRule>
  </conditionalFormatting>
  <conditionalFormatting sqref="E71:E73">
    <cfRule type="containsBlanks" dxfId="296" priority="412">
      <formula>LEN(TRIM(E71))=0</formula>
    </cfRule>
  </conditionalFormatting>
  <conditionalFormatting sqref="K73">
    <cfRule type="containsBlanks" dxfId="295" priority="411">
      <formula>LEN(TRIM(K73))=0</formula>
    </cfRule>
  </conditionalFormatting>
  <conditionalFormatting sqref="K74">
    <cfRule type="containsBlanks" dxfId="294" priority="410">
      <formula>LEN(TRIM(K74))=0</formula>
    </cfRule>
  </conditionalFormatting>
  <conditionalFormatting sqref="L74">
    <cfRule type="containsBlanks" dxfId="293" priority="409">
      <formula>LEN(TRIM(L74))=0</formula>
    </cfRule>
  </conditionalFormatting>
  <conditionalFormatting sqref="D81:D84">
    <cfRule type="containsBlanks" dxfId="292" priority="383">
      <formula>LEN(TRIM(D81))=0</formula>
    </cfRule>
  </conditionalFormatting>
  <conditionalFormatting sqref="L83">
    <cfRule type="containsBlanks" dxfId="291" priority="368">
      <formula>LEN(TRIM(L83))=0</formula>
    </cfRule>
  </conditionalFormatting>
  <conditionalFormatting sqref="K76:K77">
    <cfRule type="containsBlanks" dxfId="290" priority="407">
      <formula>LEN(TRIM(K76))=0</formula>
    </cfRule>
  </conditionalFormatting>
  <conditionalFormatting sqref="L76:L77">
    <cfRule type="containsBlanks" dxfId="289" priority="406">
      <formula>LEN(TRIM(L76))=0</formula>
    </cfRule>
  </conditionalFormatting>
  <conditionalFormatting sqref="H76:H78">
    <cfRule type="containsBlanks" dxfId="288" priority="405">
      <formula>LEN(TRIM(H76))=0</formula>
    </cfRule>
  </conditionalFormatting>
  <conditionalFormatting sqref="H76:H78">
    <cfRule type="containsBlanks" dxfId="287" priority="404">
      <formula>LEN(TRIM(H76))=0</formula>
    </cfRule>
  </conditionalFormatting>
  <conditionalFormatting sqref="I76:I78">
    <cfRule type="containsBlanks" dxfId="286" priority="396">
      <formula>LEN(TRIM(I76))=0</formula>
    </cfRule>
  </conditionalFormatting>
  <conditionalFormatting sqref="C76:C79">
    <cfRule type="containsBlanks" dxfId="285" priority="402">
      <formula>LEN(TRIM(C76))=0</formula>
    </cfRule>
  </conditionalFormatting>
  <conditionalFormatting sqref="F76:F78">
    <cfRule type="containsBlanks" dxfId="284" priority="401">
      <formula>LEN(TRIM(F76))=0</formula>
    </cfRule>
  </conditionalFormatting>
  <conditionalFormatting sqref="I76:I78">
    <cfRule type="containsBlanks" dxfId="283" priority="397">
      <formula>LEN(TRIM(I76))=0</formula>
    </cfRule>
  </conditionalFormatting>
  <conditionalFormatting sqref="G76:G78">
    <cfRule type="containsBlanks" dxfId="282" priority="399">
      <formula>LEN(TRIM(G76))=0</formula>
    </cfRule>
  </conditionalFormatting>
  <conditionalFormatting sqref="F76:F78">
    <cfRule type="containsBlanks" dxfId="281" priority="400">
      <formula>LEN(TRIM(F76))=0</formula>
    </cfRule>
  </conditionalFormatting>
  <conditionalFormatting sqref="G76:G78">
    <cfRule type="containsBlanks" dxfId="280" priority="398">
      <formula>LEN(TRIM(G76))=0</formula>
    </cfRule>
  </conditionalFormatting>
  <conditionalFormatting sqref="L76:L77">
    <cfRule type="containsBlanks" dxfId="279" priority="394">
      <formula>LEN(TRIM(L76))=0</formula>
    </cfRule>
  </conditionalFormatting>
  <conditionalFormatting sqref="K76:K77">
    <cfRule type="containsBlanks" dxfId="278" priority="395">
      <formula>LEN(TRIM(K76))=0</formula>
    </cfRule>
  </conditionalFormatting>
  <conditionalFormatting sqref="E76:E78">
    <cfRule type="containsBlanks" dxfId="277" priority="393">
      <formula>LEN(TRIM(E76))=0</formula>
    </cfRule>
  </conditionalFormatting>
  <conditionalFormatting sqref="E76:E78">
    <cfRule type="containsBlanks" dxfId="276" priority="392">
      <formula>LEN(TRIM(E76))=0</formula>
    </cfRule>
  </conditionalFormatting>
  <conditionalFormatting sqref="K78">
    <cfRule type="containsBlanks" dxfId="275" priority="391">
      <formula>LEN(TRIM(K78))=0</formula>
    </cfRule>
  </conditionalFormatting>
  <conditionalFormatting sqref="K79">
    <cfRule type="containsBlanks" dxfId="274" priority="390">
      <formula>LEN(TRIM(K79))=0</formula>
    </cfRule>
  </conditionalFormatting>
  <conditionalFormatting sqref="L79">
    <cfRule type="containsBlanks" dxfId="273" priority="389">
      <formula>LEN(TRIM(L79))=0</formula>
    </cfRule>
  </conditionalFormatting>
  <conditionalFormatting sqref="D86:D89">
    <cfRule type="containsBlanks" dxfId="272" priority="363">
      <formula>LEN(TRIM(D86))=0</formula>
    </cfRule>
  </conditionalFormatting>
  <conditionalFormatting sqref="L88">
    <cfRule type="containsBlanks" dxfId="271" priority="348">
      <formula>LEN(TRIM(L88))=0</formula>
    </cfRule>
  </conditionalFormatting>
  <conditionalFormatting sqref="K81:K82">
    <cfRule type="containsBlanks" dxfId="270" priority="387">
      <formula>LEN(TRIM(K81))=0</formula>
    </cfRule>
  </conditionalFormatting>
  <conditionalFormatting sqref="L81:L82">
    <cfRule type="containsBlanks" dxfId="269" priority="386">
      <formula>LEN(TRIM(L81))=0</formula>
    </cfRule>
  </conditionalFormatting>
  <conditionalFormatting sqref="H81:H83">
    <cfRule type="containsBlanks" dxfId="268" priority="385">
      <formula>LEN(TRIM(H81))=0</formula>
    </cfRule>
  </conditionalFormatting>
  <conditionalFormatting sqref="H81:H83">
    <cfRule type="containsBlanks" dxfId="267" priority="384">
      <formula>LEN(TRIM(H81))=0</formula>
    </cfRule>
  </conditionalFormatting>
  <conditionalFormatting sqref="I81:I83">
    <cfRule type="containsBlanks" dxfId="266" priority="376">
      <formula>LEN(TRIM(I81))=0</formula>
    </cfRule>
  </conditionalFormatting>
  <conditionalFormatting sqref="C81:C84">
    <cfRule type="containsBlanks" dxfId="265" priority="382">
      <formula>LEN(TRIM(C81))=0</formula>
    </cfRule>
  </conditionalFormatting>
  <conditionalFormatting sqref="F81:F83">
    <cfRule type="containsBlanks" dxfId="264" priority="381">
      <formula>LEN(TRIM(F81))=0</formula>
    </cfRule>
  </conditionalFormatting>
  <conditionalFormatting sqref="I81:I83">
    <cfRule type="containsBlanks" dxfId="263" priority="377">
      <formula>LEN(TRIM(I81))=0</formula>
    </cfRule>
  </conditionalFormatting>
  <conditionalFormatting sqref="G81:G83">
    <cfRule type="containsBlanks" dxfId="262" priority="379">
      <formula>LEN(TRIM(G81))=0</formula>
    </cfRule>
  </conditionalFormatting>
  <conditionalFormatting sqref="F81:F83">
    <cfRule type="containsBlanks" dxfId="261" priority="380">
      <formula>LEN(TRIM(F81))=0</formula>
    </cfRule>
  </conditionalFormatting>
  <conditionalFormatting sqref="G81:G83">
    <cfRule type="containsBlanks" dxfId="260" priority="378">
      <formula>LEN(TRIM(G81))=0</formula>
    </cfRule>
  </conditionalFormatting>
  <conditionalFormatting sqref="L81:L82">
    <cfRule type="containsBlanks" dxfId="259" priority="374">
      <formula>LEN(TRIM(L81))=0</formula>
    </cfRule>
  </conditionalFormatting>
  <conditionalFormatting sqref="K81:K82">
    <cfRule type="containsBlanks" dxfId="258" priority="375">
      <formula>LEN(TRIM(K81))=0</formula>
    </cfRule>
  </conditionalFormatting>
  <conditionalFormatting sqref="E81:E83">
    <cfRule type="containsBlanks" dxfId="257" priority="373">
      <formula>LEN(TRIM(E81))=0</formula>
    </cfRule>
  </conditionalFormatting>
  <conditionalFormatting sqref="E81:E83">
    <cfRule type="containsBlanks" dxfId="256" priority="372">
      <formula>LEN(TRIM(E81))=0</formula>
    </cfRule>
  </conditionalFormatting>
  <conditionalFormatting sqref="K83">
    <cfRule type="containsBlanks" dxfId="255" priority="371">
      <formula>LEN(TRIM(K83))=0</formula>
    </cfRule>
  </conditionalFormatting>
  <conditionalFormatting sqref="K84">
    <cfRule type="containsBlanks" dxfId="254" priority="370">
      <formula>LEN(TRIM(K84))=0</formula>
    </cfRule>
  </conditionalFormatting>
  <conditionalFormatting sqref="L84">
    <cfRule type="containsBlanks" dxfId="253" priority="369">
      <formula>LEN(TRIM(L84))=0</formula>
    </cfRule>
  </conditionalFormatting>
  <conditionalFormatting sqref="D91:D94">
    <cfRule type="containsBlanks" dxfId="252" priority="343">
      <formula>LEN(TRIM(D91))=0</formula>
    </cfRule>
  </conditionalFormatting>
  <conditionalFormatting sqref="L93">
    <cfRule type="containsBlanks" dxfId="251" priority="328">
      <formula>LEN(TRIM(L93))=0</formula>
    </cfRule>
  </conditionalFormatting>
  <conditionalFormatting sqref="K86:K87">
    <cfRule type="containsBlanks" dxfId="250" priority="367">
      <formula>LEN(TRIM(K86))=0</formula>
    </cfRule>
  </conditionalFormatting>
  <conditionalFormatting sqref="L86:L87">
    <cfRule type="containsBlanks" dxfId="249" priority="366">
      <formula>LEN(TRIM(L86))=0</formula>
    </cfRule>
  </conditionalFormatting>
  <conditionalFormatting sqref="H86:H88">
    <cfRule type="containsBlanks" dxfId="248" priority="365">
      <formula>LEN(TRIM(H86))=0</formula>
    </cfRule>
  </conditionalFormatting>
  <conditionalFormatting sqref="H86:H88">
    <cfRule type="containsBlanks" dxfId="247" priority="364">
      <formula>LEN(TRIM(H86))=0</formula>
    </cfRule>
  </conditionalFormatting>
  <conditionalFormatting sqref="I86:I88">
    <cfRule type="containsBlanks" dxfId="246" priority="356">
      <formula>LEN(TRIM(I86))=0</formula>
    </cfRule>
  </conditionalFormatting>
  <conditionalFormatting sqref="C86:C89">
    <cfRule type="containsBlanks" dxfId="245" priority="362">
      <formula>LEN(TRIM(C86))=0</formula>
    </cfRule>
  </conditionalFormatting>
  <conditionalFormatting sqref="F86:F88">
    <cfRule type="containsBlanks" dxfId="244" priority="361">
      <formula>LEN(TRIM(F86))=0</formula>
    </cfRule>
  </conditionalFormatting>
  <conditionalFormatting sqref="I86:I88">
    <cfRule type="containsBlanks" dxfId="243" priority="357">
      <formula>LEN(TRIM(I86))=0</formula>
    </cfRule>
  </conditionalFormatting>
  <conditionalFormatting sqref="G86:G88">
    <cfRule type="containsBlanks" dxfId="242" priority="359">
      <formula>LEN(TRIM(G86))=0</formula>
    </cfRule>
  </conditionalFormatting>
  <conditionalFormatting sqref="F86:F88">
    <cfRule type="containsBlanks" dxfId="241" priority="360">
      <formula>LEN(TRIM(F86))=0</formula>
    </cfRule>
  </conditionalFormatting>
  <conditionalFormatting sqref="G86:G88">
    <cfRule type="containsBlanks" dxfId="240" priority="358">
      <formula>LEN(TRIM(G86))=0</formula>
    </cfRule>
  </conditionalFormatting>
  <conditionalFormatting sqref="L86:L87">
    <cfRule type="containsBlanks" dxfId="239" priority="354">
      <formula>LEN(TRIM(L86))=0</formula>
    </cfRule>
  </conditionalFormatting>
  <conditionalFormatting sqref="K86:K87">
    <cfRule type="containsBlanks" dxfId="238" priority="355">
      <formula>LEN(TRIM(K86))=0</formula>
    </cfRule>
  </conditionalFormatting>
  <conditionalFormatting sqref="E86:E88">
    <cfRule type="containsBlanks" dxfId="237" priority="353">
      <formula>LEN(TRIM(E86))=0</formula>
    </cfRule>
  </conditionalFormatting>
  <conditionalFormatting sqref="E86:E88">
    <cfRule type="containsBlanks" dxfId="236" priority="352">
      <formula>LEN(TRIM(E86))=0</formula>
    </cfRule>
  </conditionalFormatting>
  <conditionalFormatting sqref="K88">
    <cfRule type="containsBlanks" dxfId="235" priority="351">
      <formula>LEN(TRIM(K88))=0</formula>
    </cfRule>
  </conditionalFormatting>
  <conditionalFormatting sqref="K89">
    <cfRule type="containsBlanks" dxfId="234" priority="350">
      <formula>LEN(TRIM(K89))=0</formula>
    </cfRule>
  </conditionalFormatting>
  <conditionalFormatting sqref="L89">
    <cfRule type="containsBlanks" dxfId="233" priority="349">
      <formula>LEN(TRIM(L89))=0</formula>
    </cfRule>
  </conditionalFormatting>
  <conditionalFormatting sqref="D96:D99">
    <cfRule type="containsBlanks" dxfId="232" priority="323">
      <formula>LEN(TRIM(D96))=0</formula>
    </cfRule>
  </conditionalFormatting>
  <conditionalFormatting sqref="L98">
    <cfRule type="containsBlanks" dxfId="231" priority="308">
      <formula>LEN(TRIM(L98))=0</formula>
    </cfRule>
  </conditionalFormatting>
  <conditionalFormatting sqref="K91:K92">
    <cfRule type="containsBlanks" dxfId="230" priority="347">
      <formula>LEN(TRIM(K91))=0</formula>
    </cfRule>
  </conditionalFormatting>
  <conditionalFormatting sqref="L91:L92">
    <cfRule type="containsBlanks" dxfId="229" priority="346">
      <formula>LEN(TRIM(L91))=0</formula>
    </cfRule>
  </conditionalFormatting>
  <conditionalFormatting sqref="H91:H93">
    <cfRule type="containsBlanks" dxfId="228" priority="345">
      <formula>LEN(TRIM(H91))=0</formula>
    </cfRule>
  </conditionalFormatting>
  <conditionalFormatting sqref="H91:H93">
    <cfRule type="containsBlanks" dxfId="227" priority="344">
      <formula>LEN(TRIM(H91))=0</formula>
    </cfRule>
  </conditionalFormatting>
  <conditionalFormatting sqref="I91:I93">
    <cfRule type="containsBlanks" dxfId="226" priority="336">
      <formula>LEN(TRIM(I91))=0</formula>
    </cfRule>
  </conditionalFormatting>
  <conditionalFormatting sqref="C91:C94">
    <cfRule type="containsBlanks" dxfId="225" priority="342">
      <formula>LEN(TRIM(C91))=0</formula>
    </cfRule>
  </conditionalFormatting>
  <conditionalFormatting sqref="F91:F93">
    <cfRule type="containsBlanks" dxfId="224" priority="341">
      <formula>LEN(TRIM(F91))=0</formula>
    </cfRule>
  </conditionalFormatting>
  <conditionalFormatting sqref="I91:I93">
    <cfRule type="containsBlanks" dxfId="223" priority="337">
      <formula>LEN(TRIM(I91))=0</formula>
    </cfRule>
  </conditionalFormatting>
  <conditionalFormatting sqref="G91:G93">
    <cfRule type="containsBlanks" dxfId="222" priority="339">
      <formula>LEN(TRIM(G91))=0</formula>
    </cfRule>
  </conditionalFormatting>
  <conditionalFormatting sqref="F91:F93">
    <cfRule type="containsBlanks" dxfId="221" priority="340">
      <formula>LEN(TRIM(F91))=0</formula>
    </cfRule>
  </conditionalFormatting>
  <conditionalFormatting sqref="G91:G93">
    <cfRule type="containsBlanks" dxfId="220" priority="338">
      <formula>LEN(TRIM(G91))=0</formula>
    </cfRule>
  </conditionalFormatting>
  <conditionalFormatting sqref="L91:L92">
    <cfRule type="containsBlanks" dxfId="219" priority="334">
      <formula>LEN(TRIM(L91))=0</formula>
    </cfRule>
  </conditionalFormatting>
  <conditionalFormatting sqref="K91:K92">
    <cfRule type="containsBlanks" dxfId="218" priority="335">
      <formula>LEN(TRIM(K91))=0</formula>
    </cfRule>
  </conditionalFormatting>
  <conditionalFormatting sqref="E91:E93">
    <cfRule type="containsBlanks" dxfId="217" priority="333">
      <formula>LEN(TRIM(E91))=0</formula>
    </cfRule>
  </conditionalFormatting>
  <conditionalFormatting sqref="E91:E93">
    <cfRule type="containsBlanks" dxfId="216" priority="332">
      <formula>LEN(TRIM(E91))=0</formula>
    </cfRule>
  </conditionalFormatting>
  <conditionalFormatting sqref="K93">
    <cfRule type="containsBlanks" dxfId="215" priority="331">
      <formula>LEN(TRIM(K93))=0</formula>
    </cfRule>
  </conditionalFormatting>
  <conditionalFormatting sqref="K94">
    <cfRule type="containsBlanks" dxfId="214" priority="330">
      <formula>LEN(TRIM(K94))=0</formula>
    </cfRule>
  </conditionalFormatting>
  <conditionalFormatting sqref="L94">
    <cfRule type="containsBlanks" dxfId="213" priority="329">
      <formula>LEN(TRIM(L94))=0</formula>
    </cfRule>
  </conditionalFormatting>
  <conditionalFormatting sqref="D101:D104">
    <cfRule type="containsBlanks" dxfId="212" priority="303">
      <formula>LEN(TRIM(D101))=0</formula>
    </cfRule>
  </conditionalFormatting>
  <conditionalFormatting sqref="L103">
    <cfRule type="containsBlanks" dxfId="211" priority="288">
      <formula>LEN(TRIM(L103))=0</formula>
    </cfRule>
  </conditionalFormatting>
  <conditionalFormatting sqref="K96:K97">
    <cfRule type="containsBlanks" dxfId="210" priority="327">
      <formula>LEN(TRIM(K96))=0</formula>
    </cfRule>
  </conditionalFormatting>
  <conditionalFormatting sqref="L96:L97">
    <cfRule type="containsBlanks" dxfId="209" priority="326">
      <formula>LEN(TRIM(L96))=0</formula>
    </cfRule>
  </conditionalFormatting>
  <conditionalFormatting sqref="H96:H98">
    <cfRule type="containsBlanks" dxfId="208" priority="325">
      <formula>LEN(TRIM(H96))=0</formula>
    </cfRule>
  </conditionalFormatting>
  <conditionalFormatting sqref="H96:H98">
    <cfRule type="containsBlanks" dxfId="207" priority="324">
      <formula>LEN(TRIM(H96))=0</formula>
    </cfRule>
  </conditionalFormatting>
  <conditionalFormatting sqref="I96:I98">
    <cfRule type="containsBlanks" dxfId="206" priority="316">
      <formula>LEN(TRIM(I96))=0</formula>
    </cfRule>
  </conditionalFormatting>
  <conditionalFormatting sqref="C96:C99">
    <cfRule type="containsBlanks" dxfId="205" priority="322">
      <formula>LEN(TRIM(C96))=0</formula>
    </cfRule>
  </conditionalFormatting>
  <conditionalFormatting sqref="F96:F98">
    <cfRule type="containsBlanks" dxfId="204" priority="321">
      <formula>LEN(TRIM(F96))=0</formula>
    </cfRule>
  </conditionalFormatting>
  <conditionalFormatting sqref="I96:I98">
    <cfRule type="containsBlanks" dxfId="203" priority="317">
      <formula>LEN(TRIM(I96))=0</formula>
    </cfRule>
  </conditionalFormatting>
  <conditionalFormatting sqref="G96:G98">
    <cfRule type="containsBlanks" dxfId="202" priority="319">
      <formula>LEN(TRIM(G96))=0</formula>
    </cfRule>
  </conditionalFormatting>
  <conditionalFormatting sqref="F96:F98">
    <cfRule type="containsBlanks" dxfId="201" priority="320">
      <formula>LEN(TRIM(F96))=0</formula>
    </cfRule>
  </conditionalFormatting>
  <conditionalFormatting sqref="G96:G98">
    <cfRule type="containsBlanks" dxfId="200" priority="318">
      <formula>LEN(TRIM(G96))=0</formula>
    </cfRule>
  </conditionalFormatting>
  <conditionalFormatting sqref="L96:L97">
    <cfRule type="containsBlanks" dxfId="199" priority="314">
      <formula>LEN(TRIM(L96))=0</formula>
    </cfRule>
  </conditionalFormatting>
  <conditionalFormatting sqref="K96:K97">
    <cfRule type="containsBlanks" dxfId="198" priority="315">
      <formula>LEN(TRIM(K96))=0</formula>
    </cfRule>
  </conditionalFormatting>
  <conditionalFormatting sqref="E96:E98">
    <cfRule type="containsBlanks" dxfId="197" priority="313">
      <formula>LEN(TRIM(E96))=0</formula>
    </cfRule>
  </conditionalFormatting>
  <conditionalFormatting sqref="E96:E98">
    <cfRule type="containsBlanks" dxfId="196" priority="312">
      <formula>LEN(TRIM(E96))=0</formula>
    </cfRule>
  </conditionalFormatting>
  <conditionalFormatting sqref="K98">
    <cfRule type="containsBlanks" dxfId="195" priority="311">
      <formula>LEN(TRIM(K98))=0</formula>
    </cfRule>
  </conditionalFormatting>
  <conditionalFormatting sqref="K99">
    <cfRule type="containsBlanks" dxfId="194" priority="310">
      <formula>LEN(TRIM(K99))=0</formula>
    </cfRule>
  </conditionalFormatting>
  <conditionalFormatting sqref="L99">
    <cfRule type="containsBlanks" dxfId="193" priority="309">
      <formula>LEN(TRIM(L99))=0</formula>
    </cfRule>
  </conditionalFormatting>
  <conditionalFormatting sqref="D121:D124">
    <cfRule type="containsBlanks" dxfId="192" priority="283">
      <formula>LEN(TRIM(D121))=0</formula>
    </cfRule>
  </conditionalFormatting>
  <conditionalFormatting sqref="L123">
    <cfRule type="containsBlanks" dxfId="191" priority="268">
      <formula>LEN(TRIM(L123))=0</formula>
    </cfRule>
  </conditionalFormatting>
  <conditionalFormatting sqref="K101:K102">
    <cfRule type="containsBlanks" dxfId="190" priority="307">
      <formula>LEN(TRIM(K101))=0</formula>
    </cfRule>
  </conditionalFormatting>
  <conditionalFormatting sqref="L101:L102">
    <cfRule type="containsBlanks" dxfId="189" priority="306">
      <formula>LEN(TRIM(L101))=0</formula>
    </cfRule>
  </conditionalFormatting>
  <conditionalFormatting sqref="H101:H103">
    <cfRule type="containsBlanks" dxfId="188" priority="305">
      <formula>LEN(TRIM(H101))=0</formula>
    </cfRule>
  </conditionalFormatting>
  <conditionalFormatting sqref="H101:H103">
    <cfRule type="containsBlanks" dxfId="187" priority="304">
      <formula>LEN(TRIM(H101))=0</formula>
    </cfRule>
  </conditionalFormatting>
  <conditionalFormatting sqref="I101:I103">
    <cfRule type="containsBlanks" dxfId="186" priority="296">
      <formula>LEN(TRIM(I101))=0</formula>
    </cfRule>
  </conditionalFormatting>
  <conditionalFormatting sqref="C101:C104">
    <cfRule type="containsBlanks" dxfId="185" priority="302">
      <formula>LEN(TRIM(C101))=0</formula>
    </cfRule>
  </conditionalFormatting>
  <conditionalFormatting sqref="F101:F103">
    <cfRule type="containsBlanks" dxfId="184" priority="301">
      <formula>LEN(TRIM(F101))=0</formula>
    </cfRule>
  </conditionalFormatting>
  <conditionalFormatting sqref="I101:I103">
    <cfRule type="containsBlanks" dxfId="183" priority="297">
      <formula>LEN(TRIM(I101))=0</formula>
    </cfRule>
  </conditionalFormatting>
  <conditionalFormatting sqref="G101:G103">
    <cfRule type="containsBlanks" dxfId="182" priority="299">
      <formula>LEN(TRIM(G101))=0</formula>
    </cfRule>
  </conditionalFormatting>
  <conditionalFormatting sqref="F101:F103">
    <cfRule type="containsBlanks" dxfId="181" priority="300">
      <formula>LEN(TRIM(F101))=0</formula>
    </cfRule>
  </conditionalFormatting>
  <conditionalFormatting sqref="G101:G103">
    <cfRule type="containsBlanks" dxfId="180" priority="298">
      <formula>LEN(TRIM(G101))=0</formula>
    </cfRule>
  </conditionalFormatting>
  <conditionalFormatting sqref="L101:L102">
    <cfRule type="containsBlanks" dxfId="179" priority="294">
      <formula>LEN(TRIM(L101))=0</formula>
    </cfRule>
  </conditionalFormatting>
  <conditionalFormatting sqref="K101:K102">
    <cfRule type="containsBlanks" dxfId="178" priority="295">
      <formula>LEN(TRIM(K101))=0</formula>
    </cfRule>
  </conditionalFormatting>
  <conditionalFormatting sqref="E101:E103">
    <cfRule type="containsBlanks" dxfId="177" priority="293">
      <formula>LEN(TRIM(E101))=0</formula>
    </cfRule>
  </conditionalFormatting>
  <conditionalFormatting sqref="E101:E103">
    <cfRule type="containsBlanks" dxfId="176" priority="292">
      <formula>LEN(TRIM(E101))=0</formula>
    </cfRule>
  </conditionalFormatting>
  <conditionalFormatting sqref="K103">
    <cfRule type="containsBlanks" dxfId="175" priority="291">
      <formula>LEN(TRIM(K103))=0</formula>
    </cfRule>
  </conditionalFormatting>
  <conditionalFormatting sqref="K104">
    <cfRule type="containsBlanks" dxfId="174" priority="290">
      <formula>LEN(TRIM(K104))=0</formula>
    </cfRule>
  </conditionalFormatting>
  <conditionalFormatting sqref="L104">
    <cfRule type="containsBlanks" dxfId="173" priority="289">
      <formula>LEN(TRIM(L104))=0</formula>
    </cfRule>
  </conditionalFormatting>
  <conditionalFormatting sqref="K121:K122">
    <cfRule type="containsBlanks" dxfId="172" priority="287">
      <formula>LEN(TRIM(K121))=0</formula>
    </cfRule>
  </conditionalFormatting>
  <conditionalFormatting sqref="L121:L122">
    <cfRule type="containsBlanks" dxfId="171" priority="286">
      <formula>LEN(TRIM(L121))=0</formula>
    </cfRule>
  </conditionalFormatting>
  <conditionalFormatting sqref="H121:H123">
    <cfRule type="containsBlanks" dxfId="170" priority="285">
      <formula>LEN(TRIM(H121))=0</formula>
    </cfRule>
  </conditionalFormatting>
  <conditionalFormatting sqref="H121:H123">
    <cfRule type="containsBlanks" dxfId="169" priority="284">
      <formula>LEN(TRIM(H121))=0</formula>
    </cfRule>
  </conditionalFormatting>
  <conditionalFormatting sqref="I121:I123">
    <cfRule type="containsBlanks" dxfId="168" priority="276">
      <formula>LEN(TRIM(I121))=0</formula>
    </cfRule>
  </conditionalFormatting>
  <conditionalFormatting sqref="C121:C124">
    <cfRule type="containsBlanks" dxfId="167" priority="282">
      <formula>LEN(TRIM(C121))=0</formula>
    </cfRule>
  </conditionalFormatting>
  <conditionalFormatting sqref="F121:F123">
    <cfRule type="containsBlanks" dxfId="166" priority="281">
      <formula>LEN(TRIM(F121))=0</formula>
    </cfRule>
  </conditionalFormatting>
  <conditionalFormatting sqref="I121:I123">
    <cfRule type="containsBlanks" dxfId="165" priority="277">
      <formula>LEN(TRIM(I121))=0</formula>
    </cfRule>
  </conditionalFormatting>
  <conditionalFormatting sqref="G121:G123">
    <cfRule type="containsBlanks" dxfId="164" priority="279">
      <formula>LEN(TRIM(G121))=0</formula>
    </cfRule>
  </conditionalFormatting>
  <conditionalFormatting sqref="F121:F123">
    <cfRule type="containsBlanks" dxfId="163" priority="280">
      <formula>LEN(TRIM(F121))=0</formula>
    </cfRule>
  </conditionalFormatting>
  <conditionalFormatting sqref="G121:G123">
    <cfRule type="containsBlanks" dxfId="162" priority="278">
      <formula>LEN(TRIM(G121))=0</formula>
    </cfRule>
  </conditionalFormatting>
  <conditionalFormatting sqref="L121:L122">
    <cfRule type="containsBlanks" dxfId="161" priority="274">
      <formula>LEN(TRIM(L121))=0</formula>
    </cfRule>
  </conditionalFormatting>
  <conditionalFormatting sqref="K121:K122">
    <cfRule type="containsBlanks" dxfId="160" priority="275">
      <formula>LEN(TRIM(K121))=0</formula>
    </cfRule>
  </conditionalFormatting>
  <conditionalFormatting sqref="E121:E123">
    <cfRule type="containsBlanks" dxfId="159" priority="273">
      <formula>LEN(TRIM(E121))=0</formula>
    </cfRule>
  </conditionalFormatting>
  <conditionalFormatting sqref="E121:E123">
    <cfRule type="containsBlanks" dxfId="158" priority="272">
      <formula>LEN(TRIM(E121))=0</formula>
    </cfRule>
  </conditionalFormatting>
  <conditionalFormatting sqref="K123">
    <cfRule type="containsBlanks" dxfId="157" priority="271">
      <formula>LEN(TRIM(K123))=0</formula>
    </cfRule>
  </conditionalFormatting>
  <conditionalFormatting sqref="K124">
    <cfRule type="containsBlanks" dxfId="156" priority="270">
      <formula>LEN(TRIM(K124))=0</formula>
    </cfRule>
  </conditionalFormatting>
  <conditionalFormatting sqref="L124">
    <cfRule type="containsBlanks" dxfId="155" priority="269">
      <formula>LEN(TRIM(L124))=0</formula>
    </cfRule>
  </conditionalFormatting>
  <conditionalFormatting sqref="C115:D115">
    <cfRule type="containsBlanks" dxfId="154" priority="267">
      <formula>LEN(TRIM(C115))=0</formula>
    </cfRule>
  </conditionalFormatting>
  <conditionalFormatting sqref="K115">
    <cfRule type="containsBlanks" dxfId="153" priority="266">
      <formula>LEN(TRIM(K115))=0</formula>
    </cfRule>
  </conditionalFormatting>
  <conditionalFormatting sqref="L115">
    <cfRule type="containsBlanks" dxfId="152" priority="265">
      <formula>LEN(TRIM(L115))=0</formula>
    </cfRule>
  </conditionalFormatting>
  <conditionalFormatting sqref="H115">
    <cfRule type="containsBlanks" dxfId="151" priority="264">
      <formula>LEN(TRIM(H115))=0</formula>
    </cfRule>
  </conditionalFormatting>
  <conditionalFormatting sqref="H115">
    <cfRule type="containsBlanks" dxfId="150" priority="263">
      <formula>LEN(TRIM(H115))=0</formula>
    </cfRule>
  </conditionalFormatting>
  <conditionalFormatting sqref="I115">
    <cfRule type="containsBlanks" dxfId="149" priority="255">
      <formula>LEN(TRIM(I115))=0</formula>
    </cfRule>
  </conditionalFormatting>
  <conditionalFormatting sqref="F115">
    <cfRule type="containsBlanks" dxfId="148" priority="260">
      <formula>LEN(TRIM(F115))=0</formula>
    </cfRule>
  </conditionalFormatting>
  <conditionalFormatting sqref="I115">
    <cfRule type="containsBlanks" dxfId="147" priority="256">
      <formula>LEN(TRIM(I115))=0</formula>
    </cfRule>
  </conditionalFormatting>
  <conditionalFormatting sqref="E115">
    <cfRule type="containsBlanks" dxfId="146" priority="262">
      <formula>LEN(TRIM(E115))=0</formula>
    </cfRule>
  </conditionalFormatting>
  <conditionalFormatting sqref="E115">
    <cfRule type="containsBlanks" dxfId="145" priority="261">
      <formula>LEN(TRIM(E115))=0</formula>
    </cfRule>
  </conditionalFormatting>
  <conditionalFormatting sqref="G115">
    <cfRule type="containsBlanks" dxfId="144" priority="258">
      <formula>LEN(TRIM(G115))=0</formula>
    </cfRule>
  </conditionalFormatting>
  <conditionalFormatting sqref="F115">
    <cfRule type="containsBlanks" dxfId="143" priority="259">
      <formula>LEN(TRIM(F115))=0</formula>
    </cfRule>
  </conditionalFormatting>
  <conditionalFormatting sqref="G115">
    <cfRule type="containsBlanks" dxfId="142" priority="257">
      <formula>LEN(TRIM(G115))=0</formula>
    </cfRule>
  </conditionalFormatting>
  <conditionalFormatting sqref="L115">
    <cfRule type="containsBlanks" dxfId="141" priority="253">
      <formula>LEN(TRIM(L115))=0</formula>
    </cfRule>
  </conditionalFormatting>
  <conditionalFormatting sqref="K115">
    <cfRule type="containsBlanks" dxfId="140" priority="254">
      <formula>LEN(TRIM(K115))=0</formula>
    </cfRule>
  </conditionalFormatting>
  <conditionalFormatting sqref="D116:D119">
    <cfRule type="containsBlanks" dxfId="139" priority="248">
      <formula>LEN(TRIM(D116))=0</formula>
    </cfRule>
  </conditionalFormatting>
  <conditionalFormatting sqref="L118">
    <cfRule type="containsBlanks" dxfId="138" priority="233">
      <formula>LEN(TRIM(L118))=0</formula>
    </cfRule>
  </conditionalFormatting>
  <conditionalFormatting sqref="K116:K117">
    <cfRule type="containsBlanks" dxfId="137" priority="252">
      <formula>LEN(TRIM(K116))=0</formula>
    </cfRule>
  </conditionalFormatting>
  <conditionalFormatting sqref="L116:L117">
    <cfRule type="containsBlanks" dxfId="136" priority="251">
      <formula>LEN(TRIM(L116))=0</formula>
    </cfRule>
  </conditionalFormatting>
  <conditionalFormatting sqref="H116:H118">
    <cfRule type="containsBlanks" dxfId="135" priority="250">
      <formula>LEN(TRIM(H116))=0</formula>
    </cfRule>
  </conditionalFormatting>
  <conditionalFormatting sqref="H116:H118">
    <cfRule type="containsBlanks" dxfId="134" priority="249">
      <formula>LEN(TRIM(H116))=0</formula>
    </cfRule>
  </conditionalFormatting>
  <conditionalFormatting sqref="I116:I118">
    <cfRule type="containsBlanks" dxfId="133" priority="241">
      <formula>LEN(TRIM(I116))=0</formula>
    </cfRule>
  </conditionalFormatting>
  <conditionalFormatting sqref="C116:C119">
    <cfRule type="containsBlanks" dxfId="132" priority="247">
      <formula>LEN(TRIM(C116))=0</formula>
    </cfRule>
  </conditionalFormatting>
  <conditionalFormatting sqref="F116:F118">
    <cfRule type="containsBlanks" dxfId="131" priority="246">
      <formula>LEN(TRIM(F116))=0</formula>
    </cfRule>
  </conditionalFormatting>
  <conditionalFormatting sqref="I116:I118">
    <cfRule type="containsBlanks" dxfId="130" priority="242">
      <formula>LEN(TRIM(I116))=0</formula>
    </cfRule>
  </conditionalFormatting>
  <conditionalFormatting sqref="G116:G118">
    <cfRule type="containsBlanks" dxfId="129" priority="244">
      <formula>LEN(TRIM(G116))=0</formula>
    </cfRule>
  </conditionalFormatting>
  <conditionalFormatting sqref="F116:F118">
    <cfRule type="containsBlanks" dxfId="128" priority="245">
      <formula>LEN(TRIM(F116))=0</formula>
    </cfRule>
  </conditionalFormatting>
  <conditionalFormatting sqref="G116:G118">
    <cfRule type="containsBlanks" dxfId="127" priority="243">
      <formula>LEN(TRIM(G116))=0</formula>
    </cfRule>
  </conditionalFormatting>
  <conditionalFormatting sqref="L116:L117">
    <cfRule type="containsBlanks" dxfId="126" priority="239">
      <formula>LEN(TRIM(L116))=0</formula>
    </cfRule>
  </conditionalFormatting>
  <conditionalFormatting sqref="K116:K117">
    <cfRule type="containsBlanks" dxfId="125" priority="240">
      <formula>LEN(TRIM(K116))=0</formula>
    </cfRule>
  </conditionalFormatting>
  <conditionalFormatting sqref="E116:E118">
    <cfRule type="containsBlanks" dxfId="124" priority="238">
      <formula>LEN(TRIM(E116))=0</formula>
    </cfRule>
  </conditionalFormatting>
  <conditionalFormatting sqref="E116:E118">
    <cfRule type="containsBlanks" dxfId="123" priority="237">
      <formula>LEN(TRIM(E116))=0</formula>
    </cfRule>
  </conditionalFormatting>
  <conditionalFormatting sqref="K118">
    <cfRule type="containsBlanks" dxfId="122" priority="236">
      <formula>LEN(TRIM(K118))=0</formula>
    </cfRule>
  </conditionalFormatting>
  <conditionalFormatting sqref="K119">
    <cfRule type="containsBlanks" dxfId="121" priority="235">
      <formula>LEN(TRIM(K119))=0</formula>
    </cfRule>
  </conditionalFormatting>
  <conditionalFormatting sqref="L119">
    <cfRule type="containsBlanks" dxfId="120" priority="234">
      <formula>LEN(TRIM(L119))=0</formula>
    </cfRule>
  </conditionalFormatting>
  <conditionalFormatting sqref="C110:D110">
    <cfRule type="containsBlanks" dxfId="119" priority="232">
      <formula>LEN(TRIM(C110))=0</formula>
    </cfRule>
  </conditionalFormatting>
  <conditionalFormatting sqref="K110">
    <cfRule type="containsBlanks" dxfId="118" priority="231">
      <formula>LEN(TRIM(K110))=0</formula>
    </cfRule>
  </conditionalFormatting>
  <conditionalFormatting sqref="L110">
    <cfRule type="containsBlanks" dxfId="117" priority="230">
      <formula>LEN(TRIM(L110))=0</formula>
    </cfRule>
  </conditionalFormatting>
  <conditionalFormatting sqref="H110">
    <cfRule type="containsBlanks" dxfId="116" priority="229">
      <formula>LEN(TRIM(H110))=0</formula>
    </cfRule>
  </conditionalFormatting>
  <conditionalFormatting sqref="H110">
    <cfRule type="containsBlanks" dxfId="115" priority="228">
      <formula>LEN(TRIM(H110))=0</formula>
    </cfRule>
  </conditionalFormatting>
  <conditionalFormatting sqref="I110">
    <cfRule type="containsBlanks" dxfId="114" priority="220">
      <formula>LEN(TRIM(I110))=0</formula>
    </cfRule>
  </conditionalFormatting>
  <conditionalFormatting sqref="F110">
    <cfRule type="containsBlanks" dxfId="113" priority="225">
      <formula>LEN(TRIM(F110))=0</formula>
    </cfRule>
  </conditionalFormatting>
  <conditionalFormatting sqref="I110">
    <cfRule type="containsBlanks" dxfId="112" priority="221">
      <formula>LEN(TRIM(I110))=0</formula>
    </cfRule>
  </conditionalFormatting>
  <conditionalFormatting sqref="E110">
    <cfRule type="containsBlanks" dxfId="111" priority="227">
      <formula>LEN(TRIM(E110))=0</formula>
    </cfRule>
  </conditionalFormatting>
  <conditionalFormatting sqref="E110">
    <cfRule type="containsBlanks" dxfId="110" priority="226">
      <formula>LEN(TRIM(E110))=0</formula>
    </cfRule>
  </conditionalFormatting>
  <conditionalFormatting sqref="G110">
    <cfRule type="containsBlanks" dxfId="109" priority="223">
      <formula>LEN(TRIM(G110))=0</formula>
    </cfRule>
  </conditionalFormatting>
  <conditionalFormatting sqref="F110">
    <cfRule type="containsBlanks" dxfId="108" priority="224">
      <formula>LEN(TRIM(F110))=0</formula>
    </cfRule>
  </conditionalFormatting>
  <conditionalFormatting sqref="G110">
    <cfRule type="containsBlanks" dxfId="107" priority="222">
      <formula>LEN(TRIM(G110))=0</formula>
    </cfRule>
  </conditionalFormatting>
  <conditionalFormatting sqref="L110">
    <cfRule type="containsBlanks" dxfId="106" priority="218">
      <formula>LEN(TRIM(L110))=0</formula>
    </cfRule>
  </conditionalFormatting>
  <conditionalFormatting sqref="K110">
    <cfRule type="containsBlanks" dxfId="105" priority="219">
      <formula>LEN(TRIM(K110))=0</formula>
    </cfRule>
  </conditionalFormatting>
  <conditionalFormatting sqref="D111:D114">
    <cfRule type="containsBlanks" dxfId="104" priority="213">
      <formula>LEN(TRIM(D111))=0</formula>
    </cfRule>
  </conditionalFormatting>
  <conditionalFormatting sqref="L113">
    <cfRule type="containsBlanks" dxfId="103" priority="198">
      <formula>LEN(TRIM(L113))=0</formula>
    </cfRule>
  </conditionalFormatting>
  <conditionalFormatting sqref="K111:K112">
    <cfRule type="containsBlanks" dxfId="102" priority="217">
      <formula>LEN(TRIM(K111))=0</formula>
    </cfRule>
  </conditionalFormatting>
  <conditionalFormatting sqref="L111:L112">
    <cfRule type="containsBlanks" dxfId="101" priority="216">
      <formula>LEN(TRIM(L111))=0</formula>
    </cfRule>
  </conditionalFormatting>
  <conditionalFormatting sqref="H111:H113">
    <cfRule type="containsBlanks" dxfId="100" priority="215">
      <formula>LEN(TRIM(H111))=0</formula>
    </cfRule>
  </conditionalFormatting>
  <conditionalFormatting sqref="H111:H113">
    <cfRule type="containsBlanks" dxfId="99" priority="214">
      <formula>LEN(TRIM(H111))=0</formula>
    </cfRule>
  </conditionalFormatting>
  <conditionalFormatting sqref="I111:I113">
    <cfRule type="containsBlanks" dxfId="98" priority="206">
      <formula>LEN(TRIM(I111))=0</formula>
    </cfRule>
  </conditionalFormatting>
  <conditionalFormatting sqref="C111:C114">
    <cfRule type="containsBlanks" dxfId="97" priority="212">
      <formula>LEN(TRIM(C111))=0</formula>
    </cfRule>
  </conditionalFormatting>
  <conditionalFormatting sqref="F111:F113">
    <cfRule type="containsBlanks" dxfId="96" priority="211">
      <formula>LEN(TRIM(F111))=0</formula>
    </cfRule>
  </conditionalFormatting>
  <conditionalFormatting sqref="I111:I113">
    <cfRule type="containsBlanks" dxfId="95" priority="207">
      <formula>LEN(TRIM(I111))=0</formula>
    </cfRule>
  </conditionalFormatting>
  <conditionalFormatting sqref="G111:G113">
    <cfRule type="containsBlanks" dxfId="94" priority="209">
      <formula>LEN(TRIM(G111))=0</formula>
    </cfRule>
  </conditionalFormatting>
  <conditionalFormatting sqref="F111:F113">
    <cfRule type="containsBlanks" dxfId="93" priority="210">
      <formula>LEN(TRIM(F111))=0</formula>
    </cfRule>
  </conditionalFormatting>
  <conditionalFormatting sqref="G111:G113">
    <cfRule type="containsBlanks" dxfId="92" priority="208">
      <formula>LEN(TRIM(G111))=0</formula>
    </cfRule>
  </conditionalFormatting>
  <conditionalFormatting sqref="L111:L112">
    <cfRule type="containsBlanks" dxfId="91" priority="204">
      <formula>LEN(TRIM(L111))=0</formula>
    </cfRule>
  </conditionalFormatting>
  <conditionalFormatting sqref="K111:K112">
    <cfRule type="containsBlanks" dxfId="90" priority="205">
      <formula>LEN(TRIM(K111))=0</formula>
    </cfRule>
  </conditionalFormatting>
  <conditionalFormatting sqref="E111:E113">
    <cfRule type="containsBlanks" dxfId="89" priority="203">
      <formula>LEN(TRIM(E111))=0</formula>
    </cfRule>
  </conditionalFormatting>
  <conditionalFormatting sqref="E111:E113">
    <cfRule type="containsBlanks" dxfId="88" priority="202">
      <formula>LEN(TRIM(E111))=0</formula>
    </cfRule>
  </conditionalFormatting>
  <conditionalFormatting sqref="K113">
    <cfRule type="containsBlanks" dxfId="87" priority="201">
      <formula>LEN(TRIM(K113))=0</formula>
    </cfRule>
  </conditionalFormatting>
  <conditionalFormatting sqref="K114">
    <cfRule type="containsBlanks" dxfId="86" priority="200">
      <formula>LEN(TRIM(K114))=0</formula>
    </cfRule>
  </conditionalFormatting>
  <conditionalFormatting sqref="L114">
    <cfRule type="containsBlanks" dxfId="85" priority="199">
      <formula>LEN(TRIM(L114))=0</formula>
    </cfRule>
  </conditionalFormatting>
  <conditionalFormatting sqref="C105:D105">
    <cfRule type="containsBlanks" dxfId="84" priority="197">
      <formula>LEN(TRIM(C105))=0</formula>
    </cfRule>
  </conditionalFormatting>
  <conditionalFormatting sqref="K105">
    <cfRule type="containsBlanks" dxfId="83" priority="196">
      <formula>LEN(TRIM(K105))=0</formula>
    </cfRule>
  </conditionalFormatting>
  <conditionalFormatting sqref="L105">
    <cfRule type="containsBlanks" dxfId="82" priority="195">
      <formula>LEN(TRIM(L105))=0</formula>
    </cfRule>
  </conditionalFormatting>
  <conditionalFormatting sqref="H105">
    <cfRule type="containsBlanks" dxfId="81" priority="194">
      <formula>LEN(TRIM(H105))=0</formula>
    </cfRule>
  </conditionalFormatting>
  <conditionalFormatting sqref="H105">
    <cfRule type="containsBlanks" dxfId="80" priority="193">
      <formula>LEN(TRIM(H105))=0</formula>
    </cfRule>
  </conditionalFormatting>
  <conditionalFormatting sqref="I105">
    <cfRule type="containsBlanks" dxfId="79" priority="185">
      <formula>LEN(TRIM(I105))=0</formula>
    </cfRule>
  </conditionalFormatting>
  <conditionalFormatting sqref="F105">
    <cfRule type="containsBlanks" dxfId="78" priority="190">
      <formula>LEN(TRIM(F105))=0</formula>
    </cfRule>
  </conditionalFormatting>
  <conditionalFormatting sqref="I105">
    <cfRule type="containsBlanks" dxfId="77" priority="186">
      <formula>LEN(TRIM(I105))=0</formula>
    </cfRule>
  </conditionalFormatting>
  <conditionalFormatting sqref="E105">
    <cfRule type="containsBlanks" dxfId="76" priority="192">
      <formula>LEN(TRIM(E105))=0</formula>
    </cfRule>
  </conditionalFormatting>
  <conditionalFormatting sqref="E105">
    <cfRule type="containsBlanks" dxfId="75" priority="191">
      <formula>LEN(TRIM(E105))=0</formula>
    </cfRule>
  </conditionalFormatting>
  <conditionalFormatting sqref="G105">
    <cfRule type="containsBlanks" dxfId="74" priority="188">
      <formula>LEN(TRIM(G105))=0</formula>
    </cfRule>
  </conditionalFormatting>
  <conditionalFormatting sqref="F105">
    <cfRule type="containsBlanks" dxfId="73" priority="189">
      <formula>LEN(TRIM(F105))=0</formula>
    </cfRule>
  </conditionalFormatting>
  <conditionalFormatting sqref="G105">
    <cfRule type="containsBlanks" dxfId="72" priority="187">
      <formula>LEN(TRIM(G105))=0</formula>
    </cfRule>
  </conditionalFormatting>
  <conditionalFormatting sqref="L105">
    <cfRule type="containsBlanks" dxfId="71" priority="183">
      <formula>LEN(TRIM(L105))=0</formula>
    </cfRule>
  </conditionalFormatting>
  <conditionalFormatting sqref="K105">
    <cfRule type="containsBlanks" dxfId="70" priority="184">
      <formula>LEN(TRIM(K105))=0</formula>
    </cfRule>
  </conditionalFormatting>
  <conditionalFormatting sqref="D106:D109">
    <cfRule type="containsBlanks" dxfId="69" priority="178">
      <formula>LEN(TRIM(D106))=0</formula>
    </cfRule>
  </conditionalFormatting>
  <conditionalFormatting sqref="L108">
    <cfRule type="containsBlanks" dxfId="68" priority="163">
      <formula>LEN(TRIM(L108))=0</formula>
    </cfRule>
  </conditionalFormatting>
  <conditionalFormatting sqref="K106:K107">
    <cfRule type="containsBlanks" dxfId="67" priority="182">
      <formula>LEN(TRIM(K106))=0</formula>
    </cfRule>
  </conditionalFormatting>
  <conditionalFormatting sqref="L106:L107">
    <cfRule type="containsBlanks" dxfId="66" priority="181">
      <formula>LEN(TRIM(L106))=0</formula>
    </cfRule>
  </conditionalFormatting>
  <conditionalFormatting sqref="H106:H108">
    <cfRule type="containsBlanks" dxfId="65" priority="180">
      <formula>LEN(TRIM(H106))=0</formula>
    </cfRule>
  </conditionalFormatting>
  <conditionalFormatting sqref="H106:H108">
    <cfRule type="containsBlanks" dxfId="64" priority="179">
      <formula>LEN(TRIM(H106))=0</formula>
    </cfRule>
  </conditionalFormatting>
  <conditionalFormatting sqref="I106:I108">
    <cfRule type="containsBlanks" dxfId="63" priority="171">
      <formula>LEN(TRIM(I106))=0</formula>
    </cfRule>
  </conditionalFormatting>
  <conditionalFormatting sqref="C106:C109">
    <cfRule type="containsBlanks" dxfId="62" priority="177">
      <formula>LEN(TRIM(C106))=0</formula>
    </cfRule>
  </conditionalFormatting>
  <conditionalFormatting sqref="F106:F108">
    <cfRule type="containsBlanks" dxfId="61" priority="176">
      <formula>LEN(TRIM(F106))=0</formula>
    </cfRule>
  </conditionalFormatting>
  <conditionalFormatting sqref="I106:I108">
    <cfRule type="containsBlanks" dxfId="60" priority="172">
      <formula>LEN(TRIM(I106))=0</formula>
    </cfRule>
  </conditionalFormatting>
  <conditionalFormatting sqref="G106:G108">
    <cfRule type="containsBlanks" dxfId="59" priority="174">
      <formula>LEN(TRIM(G106))=0</formula>
    </cfRule>
  </conditionalFormatting>
  <conditionalFormatting sqref="F106:F108">
    <cfRule type="containsBlanks" dxfId="58" priority="175">
      <formula>LEN(TRIM(F106))=0</formula>
    </cfRule>
  </conditionalFormatting>
  <conditionalFormatting sqref="G106:G108">
    <cfRule type="containsBlanks" dxfId="57" priority="173">
      <formula>LEN(TRIM(G106))=0</formula>
    </cfRule>
  </conditionalFormatting>
  <conditionalFormatting sqref="L106:L107">
    <cfRule type="containsBlanks" dxfId="56" priority="169">
      <formula>LEN(TRIM(L106))=0</formula>
    </cfRule>
  </conditionalFormatting>
  <conditionalFormatting sqref="K106:K107">
    <cfRule type="containsBlanks" dxfId="55" priority="170">
      <formula>LEN(TRIM(K106))=0</formula>
    </cfRule>
  </conditionalFormatting>
  <conditionalFormatting sqref="E106:E108">
    <cfRule type="containsBlanks" dxfId="54" priority="168">
      <formula>LEN(TRIM(E106))=0</formula>
    </cfRule>
  </conditionalFormatting>
  <conditionalFormatting sqref="E106:E108">
    <cfRule type="containsBlanks" dxfId="53" priority="167">
      <formula>LEN(TRIM(E106))=0</formula>
    </cfRule>
  </conditionalFormatting>
  <conditionalFormatting sqref="K108">
    <cfRule type="containsBlanks" dxfId="52" priority="166">
      <formula>LEN(TRIM(K108))=0</formula>
    </cfRule>
  </conditionalFormatting>
  <conditionalFormatting sqref="K109">
    <cfRule type="containsBlanks" dxfId="51" priority="165">
      <formula>LEN(TRIM(K109))=0</formula>
    </cfRule>
  </conditionalFormatting>
  <conditionalFormatting sqref="L109">
    <cfRule type="containsBlanks" dxfId="50" priority="164">
      <formula>LEN(TRIM(L109))=0</formula>
    </cfRule>
  </conditionalFormatting>
  <dataValidations count="6">
    <dataValidation type="list" allowBlank="1" showInputMessage="1" showErrorMessage="1" sqref="K10:K12 K125:K127 K130:K132 K135:K137 K140:K142 K145:K147 K150:K152 K155:K157 K160:K162 K95:K97 K100:K102 K15:K17 K20:K22 K25:K27 K30:K32 K35:K37 K40:K42 K45:K47 K50:K52 K55:K57 K60:K62 K65:K67 K70:K72 K75:K77 K80:K82 K85:K87 K90:K92 K120:K122 K115:K117 K110:K112 K105:K107" xr:uid="{888A4851-71B0-4513-8A2A-B7656D9FA9EA}">
      <formula1>"技術士,エネルギー管理士,建築士,建築設備士,ガス主任技術者,電気工事士（1種）,電気主任技術者,電気工事施工管理技士,ボイラー・タービン主任技術者,管工事施工管理技士,その他,経歴書参照"</formula1>
    </dataValidation>
    <dataValidation type="list" allowBlank="1" showInputMessage="1" showErrorMessage="1" sqref="L10:L12 L125:L127 L130:L132 L135:L137 L140:L142 L145:L147 L150:L152 L155:L157 L160:L162 L15:L17 L20:L22 L25:L27 L30:L32 L35:L37 L40:L42 L45:L47 L50:L52 L55:L57 L60:L62 L65:L67 L70:L72 L75:L77 L80:L82 L85:L87 L90:L92 L95:L97 L120:L122 L115:L117 L110:L112 L105:L107 L100:L102" xr:uid="{2CFF9502-68C1-42D9-A315-A460348B843F}">
      <formula1>"公認会計士,中小企業診断士,税理士,社会保険労務士,ファイナンシャルプランニング技能士,行政書士,司法書士,その他,経歴書参照"</formula1>
    </dataValidation>
    <dataValidation type="list" allowBlank="1" showInputMessage="1" showErrorMessage="1" sqref="C10:C164" xr:uid="{387A968E-B2A0-4699-B00A-7B6657E06180}">
      <formula1>"内部,外部"</formula1>
    </dataValidation>
    <dataValidation type="textLength" imeMode="halfAlpha" operator="equal" allowBlank="1" showInputMessage="1" showErrorMessage="1" errorTitle="無効な入力" error="半角13桁の法人番号を入力してください。" sqref="H10:H164" xr:uid="{17A81065-E86A-4AD4-9EAF-9D091A9D400B}">
      <formula1>13</formula1>
    </dataValidation>
    <dataValidation type="list" allowBlank="1" showInputMessage="1" showErrorMessage="1" sqref="J10:J164" xr:uid="{9416AD49-FC7F-48BF-AEA9-993F6D68F06B}">
      <formula1>"熱,電気,熱・電気,経営"</formula1>
    </dataValidation>
    <dataValidation imeMode="halfAlpha" allowBlank="1" showInputMessage="1" showErrorMessage="1" sqref="E10:E164" xr:uid="{E97E765F-4CAB-4E67-B6A6-E0C3B42CC4BE}"/>
  </dataValidations>
  <pageMargins left="0.74803149606299213" right="0.15748031496062992" top="0.55118110236220474" bottom="0.43307086614173229" header="0.31496062992125984" footer="0.15748031496062992"/>
  <pageSetup paperSize="9" scale="39" fitToHeight="0" orientation="portrait" r:id="rId1"/>
  <rowBreaks count="3" manualBreakCount="3">
    <brk id="44" min="1" max="11" man="1"/>
    <brk id="84" min="1" max="11" man="1"/>
    <brk id="124" min="1" max="11"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3105A-D68C-47CC-9B6E-3FE7CC980ACD}">
  <sheetPr codeName="Sheet14">
    <tabColor theme="8" tint="0.39997558519241921"/>
    <pageSetUpPr fitToPage="1"/>
  </sheetPr>
  <dimension ref="A1:Y120"/>
  <sheetViews>
    <sheetView showGridLines="0" zoomScaleNormal="100" zoomScaleSheetLayoutView="70" workbookViewId="0"/>
  </sheetViews>
  <sheetFormatPr defaultColWidth="8.88671875" defaultRowHeight="15.75" customHeight="1" x14ac:dyDescent="0.2"/>
  <cols>
    <col min="1" max="1" width="1.33203125" style="144" customWidth="1"/>
    <col min="2" max="2" width="5.21875" style="144" customWidth="1"/>
    <col min="3" max="3" width="11.88671875" style="144" customWidth="1"/>
    <col min="4" max="4" width="25.21875" style="144" bestFit="1" customWidth="1"/>
    <col min="5" max="5" width="25.21875" style="144" customWidth="1"/>
    <col min="6" max="6" width="15.6640625" style="144" customWidth="1"/>
    <col min="7" max="7" width="10" style="144" bestFit="1" customWidth="1"/>
    <col min="8" max="8" width="34.88671875" style="144" customWidth="1"/>
    <col min="9" max="9" width="15.6640625" style="246" customWidth="1"/>
    <col min="10" max="10" width="12.109375" style="144" bestFit="1" customWidth="1"/>
    <col min="11" max="11" width="15.6640625" style="91" customWidth="1"/>
    <col min="12" max="12" width="2.88671875" style="144" bestFit="1" customWidth="1"/>
    <col min="13" max="25" width="8.88671875" style="115"/>
    <col min="26" max="16384" width="8.88671875" style="144"/>
  </cols>
  <sheetData>
    <row r="1" spans="1:25" ht="51" customHeight="1" x14ac:dyDescent="0.2"/>
    <row r="2" spans="1:25" ht="15.75" customHeight="1" x14ac:dyDescent="0.2">
      <c r="B2" s="93" t="s">
        <v>178</v>
      </c>
      <c r="C2" s="94"/>
      <c r="D2" s="145"/>
      <c r="E2" s="145"/>
      <c r="F2" s="145"/>
      <c r="G2" s="145"/>
      <c r="H2" s="145"/>
      <c r="K2" s="221"/>
      <c r="S2" s="144"/>
      <c r="T2" s="144"/>
      <c r="U2" s="144"/>
      <c r="V2" s="144"/>
      <c r="W2" s="144"/>
      <c r="X2" s="144"/>
      <c r="Y2" s="144"/>
    </row>
    <row r="3" spans="1:25" s="146" customFormat="1" ht="30" customHeight="1" x14ac:dyDescent="0.2">
      <c r="B3" s="95" t="s">
        <v>264</v>
      </c>
      <c r="C3" s="96"/>
      <c r="D3" s="147"/>
      <c r="E3" s="147"/>
      <c r="F3" s="147"/>
      <c r="G3" s="147"/>
      <c r="H3" s="147"/>
      <c r="M3" s="110"/>
      <c r="N3" s="110"/>
      <c r="O3" s="110"/>
      <c r="P3" s="110"/>
      <c r="Q3" s="110"/>
      <c r="R3" s="110"/>
    </row>
    <row r="4" spans="1:25" ht="27" customHeight="1" x14ac:dyDescent="0.2">
      <c r="B4" s="428" t="s">
        <v>426</v>
      </c>
      <c r="C4" s="429"/>
      <c r="D4" s="429"/>
      <c r="E4" s="429"/>
      <c r="F4" s="429"/>
      <c r="G4" s="161"/>
      <c r="H4" s="161"/>
    </row>
    <row r="5" spans="1:25" s="146" customFormat="1" ht="27" customHeight="1" x14ac:dyDescent="0.2">
      <c r="B5" s="430" t="s">
        <v>427</v>
      </c>
      <c r="C5" s="161"/>
      <c r="D5" s="161"/>
      <c r="E5" s="161"/>
      <c r="F5" s="161"/>
      <c r="G5" s="161"/>
      <c r="H5" s="161"/>
    </row>
    <row r="6" spans="1:25" s="146" customFormat="1" ht="27.75" customHeight="1" x14ac:dyDescent="0.2">
      <c r="B6" s="1093" t="s">
        <v>25</v>
      </c>
      <c r="C6" s="1094"/>
      <c r="D6" s="1113">
        <f>'補助事業概要説明書(別添１)１～２'!$E$6</f>
        <v>0</v>
      </c>
      <c r="E6" s="1113"/>
      <c r="F6" s="1113"/>
      <c r="G6" s="1113"/>
      <c r="H6" s="384"/>
      <c r="I6" s="1112" t="s">
        <v>383</v>
      </c>
      <c r="J6" s="1112"/>
      <c r="K6" s="1117">
        <f>COUNTIF(L:L,1)</f>
        <v>0</v>
      </c>
      <c r="M6" s="1114" t="s">
        <v>2</v>
      </c>
      <c r="N6" s="1115"/>
      <c r="O6" s="1115"/>
      <c r="P6" s="1115"/>
      <c r="Q6" s="1115"/>
      <c r="R6" s="1115"/>
      <c r="S6" s="1115"/>
      <c r="T6" s="1115"/>
      <c r="U6" s="1115"/>
      <c r="V6" s="1115"/>
      <c r="W6" s="1115"/>
      <c r="X6" s="1115"/>
      <c r="Y6" s="1116"/>
    </row>
    <row r="7" spans="1:25" s="245" customFormat="1" ht="9.75" customHeight="1" x14ac:dyDescent="0.2">
      <c r="B7" s="229"/>
      <c r="C7" s="230"/>
      <c r="D7" s="231"/>
      <c r="E7" s="231"/>
      <c r="F7" s="231"/>
      <c r="G7" s="231"/>
      <c r="H7" s="231"/>
      <c r="I7" s="1112"/>
      <c r="J7" s="1112"/>
      <c r="K7" s="1118"/>
      <c r="M7" s="1119" t="s">
        <v>518</v>
      </c>
      <c r="N7" s="1120"/>
      <c r="O7" s="1120"/>
      <c r="P7" s="1120"/>
      <c r="Q7" s="1120"/>
      <c r="R7" s="1120"/>
      <c r="S7" s="1120"/>
      <c r="T7" s="1120"/>
      <c r="U7" s="1120"/>
      <c r="V7" s="1120"/>
      <c r="W7" s="1120"/>
      <c r="X7" s="1120"/>
      <c r="Y7" s="1120"/>
    </row>
    <row r="8" spans="1:25" s="146" customFormat="1" ht="27.75" customHeight="1" x14ac:dyDescent="0.2">
      <c r="B8" s="1109" t="s">
        <v>445</v>
      </c>
      <c r="C8" s="1109"/>
      <c r="D8" s="1110" t="s">
        <v>442</v>
      </c>
      <c r="E8" s="1110"/>
      <c r="F8" s="1110"/>
      <c r="G8" s="1110"/>
      <c r="H8" s="431"/>
      <c r="I8" s="1112" t="s">
        <v>384</v>
      </c>
      <c r="J8" s="1112"/>
      <c r="K8" s="607">
        <f>COUNTIF($D$14:$D$115,"&lt;&gt;")</f>
        <v>0</v>
      </c>
      <c r="L8" s="431"/>
      <c r="M8" s="1120"/>
      <c r="N8" s="1120"/>
      <c r="O8" s="1120"/>
      <c r="P8" s="1120"/>
      <c r="Q8" s="1120"/>
      <c r="R8" s="1120"/>
      <c r="S8" s="1120"/>
      <c r="T8" s="1120"/>
      <c r="U8" s="1120"/>
      <c r="V8" s="1120"/>
      <c r="W8" s="1120"/>
      <c r="X8" s="1120"/>
      <c r="Y8" s="1120"/>
    </row>
    <row r="9" spans="1:25" s="146" customFormat="1" ht="27.75" customHeight="1" x14ac:dyDescent="0.2">
      <c r="B9" s="1109"/>
      <c r="C9" s="1109"/>
      <c r="D9" s="1111" t="s">
        <v>443</v>
      </c>
      <c r="E9" s="1111"/>
      <c r="F9" s="1111"/>
      <c r="G9" s="1111"/>
      <c r="H9" s="431"/>
      <c r="I9" s="1112" t="s">
        <v>294</v>
      </c>
      <c r="J9" s="1112"/>
      <c r="K9" s="607">
        <f>COUNTIF($D$14:$D$115,"*未定*")</f>
        <v>0</v>
      </c>
      <c r="L9" s="431"/>
      <c r="M9" s="1120"/>
      <c r="N9" s="1120"/>
      <c r="O9" s="1120"/>
      <c r="P9" s="1120"/>
      <c r="Q9" s="1120"/>
      <c r="R9" s="1120"/>
      <c r="S9" s="1120"/>
      <c r="T9" s="1120"/>
      <c r="U9" s="1120"/>
      <c r="V9" s="1120"/>
      <c r="W9" s="1120"/>
      <c r="X9" s="1120"/>
      <c r="Y9" s="1120"/>
    </row>
    <row r="10" spans="1:25" s="146" customFormat="1" ht="27.75" customHeight="1" x14ac:dyDescent="0.2">
      <c r="B10" s="1109"/>
      <c r="C10" s="1109"/>
      <c r="D10" s="1111" t="s">
        <v>444</v>
      </c>
      <c r="E10" s="1111"/>
      <c r="F10" s="1111"/>
      <c r="G10" s="1111"/>
      <c r="H10" s="431"/>
      <c r="I10" s="1112" t="s">
        <v>295</v>
      </c>
      <c r="J10" s="1112"/>
      <c r="K10" s="608" t="str">
        <f>IFERROR(K9/K8,"-")</f>
        <v>-</v>
      </c>
      <c r="L10" s="431"/>
      <c r="M10" s="1120"/>
      <c r="N10" s="1120"/>
      <c r="O10" s="1120"/>
      <c r="P10" s="1120"/>
      <c r="Q10" s="1120"/>
      <c r="R10" s="1120"/>
      <c r="S10" s="1120"/>
      <c r="T10" s="1120"/>
      <c r="U10" s="1120"/>
      <c r="V10" s="1120"/>
      <c r="W10" s="1120"/>
      <c r="X10" s="1120"/>
      <c r="Y10" s="1120"/>
    </row>
    <row r="11" spans="1:25" s="146" customFormat="1" ht="24.9" customHeight="1" x14ac:dyDescent="0.2">
      <c r="B11" s="148"/>
      <c r="C11" s="148"/>
      <c r="D11" s="148"/>
      <c r="E11" s="148"/>
      <c r="F11" s="148"/>
      <c r="G11" s="97" t="s">
        <v>30</v>
      </c>
      <c r="I11" s="248"/>
      <c r="J11" s="232"/>
      <c r="K11" s="92"/>
    </row>
    <row r="12" spans="1:25" s="146" customFormat="1" ht="19.95" customHeight="1" x14ac:dyDescent="0.2">
      <c r="B12" s="1095" t="s">
        <v>195</v>
      </c>
      <c r="C12" s="1095" t="s">
        <v>131</v>
      </c>
      <c r="D12" s="1095" t="s">
        <v>265</v>
      </c>
      <c r="E12" s="1095" t="s">
        <v>385</v>
      </c>
      <c r="F12" s="1103" t="s">
        <v>29</v>
      </c>
      <c r="G12" s="1105" t="s">
        <v>26</v>
      </c>
      <c r="H12" s="1106"/>
      <c r="I12" s="1107" t="s">
        <v>28</v>
      </c>
      <c r="J12" s="1095" t="s">
        <v>263</v>
      </c>
      <c r="K12" s="1103" t="s">
        <v>82</v>
      </c>
      <c r="M12" s="1097" t="s">
        <v>145</v>
      </c>
      <c r="N12" s="1098"/>
      <c r="O12" s="1098"/>
      <c r="P12" s="1098"/>
      <c r="Q12" s="1098"/>
      <c r="R12" s="1098"/>
      <c r="S12" s="1098"/>
      <c r="T12" s="1098"/>
      <c r="U12" s="1098"/>
      <c r="V12" s="1098"/>
      <c r="W12" s="1098"/>
      <c r="X12" s="1098"/>
      <c r="Y12" s="1099"/>
    </row>
    <row r="13" spans="1:25" s="146" customFormat="1" ht="19.95" customHeight="1" x14ac:dyDescent="0.2">
      <c r="B13" s="1096"/>
      <c r="C13" s="1096"/>
      <c r="D13" s="1096"/>
      <c r="E13" s="1096"/>
      <c r="F13" s="1104"/>
      <c r="G13" s="98" t="s">
        <v>70</v>
      </c>
      <c r="H13" s="99" t="s">
        <v>71</v>
      </c>
      <c r="I13" s="1108"/>
      <c r="J13" s="1104"/>
      <c r="K13" s="1104"/>
      <c r="M13" s="1100"/>
      <c r="N13" s="1101"/>
      <c r="O13" s="1101"/>
      <c r="P13" s="1101"/>
      <c r="Q13" s="1101"/>
      <c r="R13" s="1101"/>
      <c r="S13" s="1101"/>
      <c r="T13" s="1101"/>
      <c r="U13" s="1101"/>
      <c r="V13" s="1101"/>
      <c r="W13" s="1101"/>
      <c r="X13" s="1101"/>
      <c r="Y13" s="1102"/>
    </row>
    <row r="14" spans="1:25" s="92" customFormat="1" ht="40.049999999999997" customHeight="1" x14ac:dyDescent="0.2">
      <c r="A14" s="100"/>
      <c r="B14" s="192">
        <v>1</v>
      </c>
      <c r="C14" s="162"/>
      <c r="D14" s="162"/>
      <c r="E14" s="162"/>
      <c r="F14" s="233"/>
      <c r="G14" s="234"/>
      <c r="H14" s="101"/>
      <c r="I14" s="465"/>
      <c r="J14" s="235"/>
      <c r="K14" s="233"/>
      <c r="L14" s="436">
        <f>IF(COUNTIF(D14,"*未定*")=1,1,COUNTIF(D$13:D14,D14))</f>
        <v>0</v>
      </c>
      <c r="M14" s="409" t="s">
        <v>433</v>
      </c>
      <c r="N14" s="410"/>
      <c r="O14" s="410"/>
      <c r="P14" s="410"/>
      <c r="Q14" s="410"/>
      <c r="R14" s="410"/>
      <c r="S14" s="410"/>
      <c r="T14" s="410"/>
      <c r="U14" s="410"/>
      <c r="V14" s="410"/>
      <c r="W14" s="410"/>
      <c r="X14" s="410"/>
      <c r="Y14" s="411"/>
    </row>
    <row r="15" spans="1:25" s="92" customFormat="1" ht="40.049999999999997" customHeight="1" x14ac:dyDescent="0.2">
      <c r="A15" s="102"/>
      <c r="B15" s="192">
        <v>2</v>
      </c>
      <c r="C15" s="162"/>
      <c r="D15" s="162"/>
      <c r="E15" s="162"/>
      <c r="F15" s="233"/>
      <c r="G15" s="234"/>
      <c r="H15" s="101"/>
      <c r="I15" s="465"/>
      <c r="J15" s="235"/>
      <c r="K15" s="233"/>
      <c r="L15" s="436">
        <f>IF(COUNTIF(D15,"*未定*")=1,1,COUNTIF(D$13:D15,D15))</f>
        <v>0</v>
      </c>
      <c r="M15" s="409"/>
      <c r="N15" s="410"/>
      <c r="O15" s="410"/>
      <c r="P15" s="410"/>
      <c r="Q15" s="410"/>
      <c r="R15" s="410"/>
      <c r="S15" s="410"/>
      <c r="T15" s="410"/>
      <c r="U15" s="410"/>
      <c r="V15" s="410"/>
      <c r="W15" s="410"/>
      <c r="X15" s="410"/>
      <c r="Y15" s="411"/>
    </row>
    <row r="16" spans="1:25" s="92" customFormat="1" ht="40.049999999999997" customHeight="1" x14ac:dyDescent="0.2">
      <c r="A16" s="102"/>
      <c r="B16" s="192">
        <v>3</v>
      </c>
      <c r="C16" s="162"/>
      <c r="D16" s="162"/>
      <c r="E16" s="162"/>
      <c r="F16" s="233"/>
      <c r="G16" s="234"/>
      <c r="H16" s="101"/>
      <c r="I16" s="465"/>
      <c r="J16" s="235"/>
      <c r="K16" s="233"/>
      <c r="L16" s="436">
        <f>IF(COUNTIF(D16,"*未定*")=1,1,COUNTIF(D$13:D16,D16))</f>
        <v>0</v>
      </c>
      <c r="M16" s="409"/>
      <c r="N16" s="410"/>
      <c r="O16" s="410"/>
      <c r="P16" s="410"/>
      <c r="Q16" s="410"/>
      <c r="R16" s="410"/>
      <c r="S16" s="410"/>
      <c r="T16" s="410"/>
      <c r="U16" s="410"/>
      <c r="V16" s="410"/>
      <c r="W16" s="410"/>
      <c r="X16" s="410"/>
      <c r="Y16" s="411"/>
    </row>
    <row r="17" spans="1:25" s="92" customFormat="1" ht="40.049999999999997" customHeight="1" x14ac:dyDescent="0.2">
      <c r="A17" s="102"/>
      <c r="B17" s="192">
        <v>4</v>
      </c>
      <c r="C17" s="162"/>
      <c r="D17" s="162"/>
      <c r="E17" s="162"/>
      <c r="F17" s="233"/>
      <c r="G17" s="234"/>
      <c r="H17" s="101"/>
      <c r="I17" s="465"/>
      <c r="J17" s="235"/>
      <c r="K17" s="233"/>
      <c r="L17" s="436">
        <f>IF(COUNTIF(D17,"*未定*")=1,1,COUNTIF(D$13:D17,D17))</f>
        <v>0</v>
      </c>
      <c r="M17" s="409"/>
      <c r="N17" s="410"/>
      <c r="O17" s="410"/>
      <c r="P17" s="410"/>
      <c r="Q17" s="410"/>
      <c r="R17" s="410"/>
      <c r="S17" s="410"/>
      <c r="T17" s="410"/>
      <c r="U17" s="193"/>
      <c r="V17" s="194"/>
      <c r="W17" s="410"/>
      <c r="X17" s="410"/>
      <c r="Y17" s="411"/>
    </row>
    <row r="18" spans="1:25" s="92" customFormat="1" ht="40.049999999999997" customHeight="1" x14ac:dyDescent="0.2">
      <c r="A18" s="102"/>
      <c r="B18" s="192">
        <v>5</v>
      </c>
      <c r="C18" s="162"/>
      <c r="D18" s="162"/>
      <c r="E18" s="162"/>
      <c r="F18" s="233"/>
      <c r="G18" s="234"/>
      <c r="H18" s="101"/>
      <c r="I18" s="465"/>
      <c r="J18" s="235"/>
      <c r="K18" s="233"/>
      <c r="L18" s="436">
        <f>IF(COUNTIF(D18,"*未定*")=1,1,COUNTIF(D$13:D18,D18))</f>
        <v>0</v>
      </c>
      <c r="M18" s="409"/>
      <c r="N18" s="410"/>
      <c r="O18" s="410"/>
      <c r="P18" s="410"/>
      <c r="Q18" s="410"/>
      <c r="R18" s="410"/>
      <c r="S18" s="410"/>
      <c r="T18" s="410"/>
      <c r="U18" s="410"/>
      <c r="V18" s="410"/>
      <c r="W18" s="410"/>
      <c r="X18" s="410"/>
      <c r="Y18" s="411"/>
    </row>
    <row r="19" spans="1:25" s="92" customFormat="1" ht="40.049999999999997" customHeight="1" x14ac:dyDescent="0.2">
      <c r="A19" s="102"/>
      <c r="B19" s="192">
        <v>6</v>
      </c>
      <c r="C19" s="162"/>
      <c r="D19" s="162"/>
      <c r="E19" s="162"/>
      <c r="F19" s="233"/>
      <c r="G19" s="234"/>
      <c r="H19" s="101"/>
      <c r="I19" s="465"/>
      <c r="J19" s="235"/>
      <c r="K19" s="233"/>
      <c r="L19" s="436">
        <f>IF(COUNTIF(D19,"*未定*")=1,1,COUNTIF(D$13:D19,D19))</f>
        <v>0</v>
      </c>
      <c r="M19" s="409"/>
      <c r="N19" s="410"/>
      <c r="O19" s="410"/>
      <c r="P19" s="410"/>
      <c r="Q19" s="410"/>
      <c r="R19" s="410"/>
      <c r="S19" s="410"/>
      <c r="T19" s="410"/>
      <c r="U19" s="410"/>
      <c r="V19" s="410"/>
      <c r="W19" s="410"/>
      <c r="X19" s="410"/>
      <c r="Y19" s="411"/>
    </row>
    <row r="20" spans="1:25" s="92" customFormat="1" ht="40.049999999999997" customHeight="1" x14ac:dyDescent="0.2">
      <c r="A20" s="102"/>
      <c r="B20" s="192">
        <v>7</v>
      </c>
      <c r="C20" s="162"/>
      <c r="D20" s="162"/>
      <c r="E20" s="162"/>
      <c r="F20" s="233"/>
      <c r="G20" s="234"/>
      <c r="H20" s="101"/>
      <c r="I20" s="465"/>
      <c r="J20" s="235"/>
      <c r="K20" s="233"/>
      <c r="L20" s="436">
        <f>IF(COUNTIF(D20,"*未定*")=1,1,COUNTIF(D$13:D20,D20))</f>
        <v>0</v>
      </c>
      <c r="M20" s="409"/>
      <c r="N20" s="410"/>
      <c r="O20" s="410"/>
      <c r="P20" s="410"/>
      <c r="Q20" s="410"/>
      <c r="R20" s="410"/>
      <c r="S20" s="410"/>
      <c r="T20" s="410"/>
      <c r="U20" s="410"/>
      <c r="V20" s="410"/>
      <c r="W20" s="410"/>
      <c r="X20" s="410"/>
      <c r="Y20" s="411"/>
    </row>
    <row r="21" spans="1:25" s="92" customFormat="1" ht="40.049999999999997" customHeight="1" x14ac:dyDescent="0.2">
      <c r="A21" s="102"/>
      <c r="B21" s="192">
        <v>8</v>
      </c>
      <c r="C21" s="162"/>
      <c r="D21" s="162"/>
      <c r="E21" s="162"/>
      <c r="F21" s="233"/>
      <c r="G21" s="234"/>
      <c r="H21" s="101"/>
      <c r="I21" s="465"/>
      <c r="J21" s="235"/>
      <c r="K21" s="233"/>
      <c r="L21" s="436">
        <f>IF(COUNTIF(D21,"*未定*")=1,1,COUNTIF(D$13:D21,D21))</f>
        <v>0</v>
      </c>
      <c r="M21" s="409"/>
      <c r="N21" s="410"/>
      <c r="O21" s="410"/>
      <c r="P21" s="410"/>
      <c r="Q21" s="410"/>
      <c r="R21" s="410"/>
      <c r="S21" s="410"/>
      <c r="T21" s="410"/>
      <c r="U21" s="410"/>
      <c r="V21" s="410"/>
      <c r="W21" s="410"/>
      <c r="X21" s="410"/>
      <c r="Y21" s="411"/>
    </row>
    <row r="22" spans="1:25" s="92" customFormat="1" ht="40.049999999999997" customHeight="1" x14ac:dyDescent="0.2">
      <c r="A22" s="102"/>
      <c r="B22" s="192">
        <v>9</v>
      </c>
      <c r="C22" s="162"/>
      <c r="D22" s="162"/>
      <c r="E22" s="162"/>
      <c r="F22" s="233"/>
      <c r="G22" s="234"/>
      <c r="H22" s="101"/>
      <c r="I22" s="465"/>
      <c r="J22" s="235"/>
      <c r="K22" s="233"/>
      <c r="L22" s="436">
        <f>IF(COUNTIF(D22,"*未定*")=1,1,COUNTIF(D$13:D22,D22))</f>
        <v>0</v>
      </c>
      <c r="M22" s="464" t="s">
        <v>436</v>
      </c>
      <c r="N22" s="532"/>
      <c r="O22" s="532"/>
      <c r="P22" s="532"/>
      <c r="Q22" s="532"/>
      <c r="R22" s="532"/>
      <c r="S22" s="532"/>
      <c r="T22" s="532"/>
      <c r="U22" s="532"/>
      <c r="V22" s="532"/>
      <c r="W22" s="532"/>
      <c r="X22" s="532"/>
      <c r="Y22" s="533"/>
    </row>
    <row r="23" spans="1:25" s="92" customFormat="1" ht="40.049999999999997" customHeight="1" x14ac:dyDescent="0.2">
      <c r="A23" s="102"/>
      <c r="B23" s="192">
        <v>10</v>
      </c>
      <c r="C23" s="162"/>
      <c r="D23" s="162"/>
      <c r="E23" s="162"/>
      <c r="F23" s="233"/>
      <c r="G23" s="234"/>
      <c r="H23" s="101"/>
      <c r="I23" s="465"/>
      <c r="J23" s="235"/>
      <c r="K23" s="233"/>
      <c r="L23" s="436">
        <f>IF(COUNTIF(D23,"*未定*")=1,1,COUNTIF(D$13:D23,D23))</f>
        <v>0</v>
      </c>
      <c r="M23" s="1090" t="s">
        <v>437</v>
      </c>
      <c r="N23" s="1091"/>
      <c r="O23" s="1091"/>
      <c r="P23" s="1091"/>
      <c r="Q23" s="1091"/>
      <c r="R23" s="1091"/>
      <c r="S23" s="1091"/>
      <c r="T23" s="1091"/>
      <c r="U23" s="1091"/>
      <c r="V23" s="1091"/>
      <c r="W23" s="1091"/>
      <c r="X23" s="1091"/>
      <c r="Y23" s="1092"/>
    </row>
    <row r="24" spans="1:25" s="92" customFormat="1" ht="40.049999999999997" customHeight="1" x14ac:dyDescent="0.2">
      <c r="A24" s="102"/>
      <c r="B24" s="192">
        <v>11</v>
      </c>
      <c r="C24" s="162"/>
      <c r="D24" s="162"/>
      <c r="E24" s="162"/>
      <c r="F24" s="233"/>
      <c r="G24" s="234"/>
      <c r="H24" s="101"/>
      <c r="I24" s="465"/>
      <c r="J24" s="235"/>
      <c r="K24" s="233"/>
      <c r="L24" s="436">
        <f>IF(COUNTIF(D24,"*未定*")=1,1,COUNTIF(D$13:D24,D24))</f>
        <v>0</v>
      </c>
      <c r="M24" s="1090"/>
      <c r="N24" s="1091"/>
      <c r="O24" s="1091"/>
      <c r="P24" s="1091"/>
      <c r="Q24" s="1091"/>
      <c r="R24" s="1091"/>
      <c r="S24" s="1091"/>
      <c r="T24" s="1091"/>
      <c r="U24" s="1091"/>
      <c r="V24" s="1091"/>
      <c r="W24" s="1091"/>
      <c r="X24" s="1091"/>
      <c r="Y24" s="1092"/>
    </row>
    <row r="25" spans="1:25" s="92" customFormat="1" ht="40.049999999999997" customHeight="1" x14ac:dyDescent="0.2">
      <c r="A25" s="102"/>
      <c r="B25" s="192">
        <v>12</v>
      </c>
      <c r="C25" s="162"/>
      <c r="D25" s="162"/>
      <c r="E25" s="162"/>
      <c r="F25" s="233"/>
      <c r="G25" s="234"/>
      <c r="H25" s="101"/>
      <c r="I25" s="465"/>
      <c r="J25" s="235"/>
      <c r="K25" s="233"/>
      <c r="L25" s="436">
        <f>IF(COUNTIF(D25,"*未定*")=1,1,COUNTIF(D$13:D25,D25))</f>
        <v>0</v>
      </c>
      <c r="M25" s="534" t="s">
        <v>435</v>
      </c>
      <c r="N25" s="535"/>
      <c r="O25" s="535"/>
      <c r="P25" s="535"/>
      <c r="Q25" s="535"/>
      <c r="R25" s="535"/>
      <c r="S25" s="535"/>
      <c r="T25" s="535"/>
      <c r="U25" s="535"/>
      <c r="V25" s="535"/>
      <c r="W25" s="535"/>
      <c r="X25" s="535"/>
      <c r="Y25" s="536"/>
    </row>
    <row r="26" spans="1:25" s="92" customFormat="1" ht="40.049999999999997" customHeight="1" x14ac:dyDescent="0.2">
      <c r="A26" s="102"/>
      <c r="B26" s="192">
        <v>13</v>
      </c>
      <c r="C26" s="162"/>
      <c r="D26" s="162"/>
      <c r="E26" s="162"/>
      <c r="F26" s="233"/>
      <c r="G26" s="234"/>
      <c r="H26" s="101"/>
      <c r="I26" s="465"/>
      <c r="J26" s="235"/>
      <c r="K26" s="233"/>
      <c r="L26" s="436">
        <f>IF(COUNTIF(D26,"*未定*")=1,1,COUNTIF(D$13:D26,D26))</f>
        <v>0</v>
      </c>
      <c r="M26" s="534" t="s">
        <v>434</v>
      </c>
      <c r="N26" s="532"/>
      <c r="O26" s="532"/>
      <c r="P26" s="532"/>
      <c r="Q26" s="532"/>
      <c r="R26" s="532"/>
      <c r="S26" s="532"/>
      <c r="T26" s="532"/>
      <c r="U26" s="532"/>
      <c r="V26" s="532"/>
      <c r="W26" s="532"/>
      <c r="X26" s="532"/>
      <c r="Y26" s="533"/>
    </row>
    <row r="27" spans="1:25" s="92" customFormat="1" ht="40.049999999999997" customHeight="1" x14ac:dyDescent="0.2">
      <c r="A27" s="102"/>
      <c r="B27" s="192">
        <v>14</v>
      </c>
      <c r="C27" s="162"/>
      <c r="D27" s="162"/>
      <c r="E27" s="162"/>
      <c r="F27" s="233"/>
      <c r="G27" s="234"/>
      <c r="H27" s="101"/>
      <c r="I27" s="465"/>
      <c r="J27" s="235"/>
      <c r="K27" s="233"/>
      <c r="L27" s="436">
        <f>IF(COUNTIF(D27,"*未定*")=1,1,COUNTIF(D$13:D27,D27))</f>
        <v>0</v>
      </c>
      <c r="M27" s="477"/>
      <c r="N27" s="478"/>
      <c r="O27" s="478"/>
      <c r="P27" s="478"/>
      <c r="Q27" s="478"/>
      <c r="R27" s="478"/>
      <c r="S27" s="478"/>
      <c r="T27" s="478"/>
      <c r="U27" s="478"/>
      <c r="V27" s="478"/>
      <c r="W27" s="478"/>
      <c r="X27" s="478"/>
      <c r="Y27" s="479"/>
    </row>
    <row r="28" spans="1:25" s="92" customFormat="1" ht="40.049999999999997" customHeight="1" x14ac:dyDescent="0.2">
      <c r="A28" s="102"/>
      <c r="B28" s="192">
        <v>15</v>
      </c>
      <c r="C28" s="162"/>
      <c r="D28" s="162"/>
      <c r="E28" s="162"/>
      <c r="F28" s="233"/>
      <c r="G28" s="234"/>
      <c r="H28" s="101"/>
      <c r="I28" s="465"/>
      <c r="J28" s="235"/>
      <c r="K28" s="233"/>
      <c r="L28" s="436">
        <f>IF(COUNTIF(D28,"*未定*")=1,1,COUNTIF(D$13:D28,D28))</f>
        <v>0</v>
      </c>
      <c r="M28" s="409"/>
      <c r="N28" s="195"/>
      <c r="O28" s="195"/>
      <c r="P28" s="195"/>
      <c r="Q28" s="195"/>
      <c r="R28" s="195"/>
      <c r="S28" s="195"/>
      <c r="T28" s="195"/>
      <c r="U28" s="195"/>
      <c r="V28" s="195"/>
      <c r="W28" s="195"/>
      <c r="X28" s="195"/>
      <c r="Y28" s="196"/>
    </row>
    <row r="29" spans="1:25" s="92" customFormat="1" ht="40.049999999999997" customHeight="1" x14ac:dyDescent="0.2">
      <c r="A29" s="102"/>
      <c r="B29" s="192">
        <v>16</v>
      </c>
      <c r="C29" s="162"/>
      <c r="D29" s="162"/>
      <c r="E29" s="162"/>
      <c r="F29" s="233"/>
      <c r="G29" s="234"/>
      <c r="H29" s="101"/>
      <c r="I29" s="465"/>
      <c r="J29" s="235"/>
      <c r="K29" s="233"/>
      <c r="L29" s="436">
        <f>IF(COUNTIF(D29,"*未定*")=1,1,COUNTIF(D$13:D29,D29))</f>
        <v>0</v>
      </c>
      <c r="M29" s="480"/>
      <c r="N29" s="481"/>
      <c r="O29" s="481"/>
      <c r="P29" s="481"/>
      <c r="Q29" s="481"/>
      <c r="R29" s="481"/>
      <c r="S29" s="481"/>
      <c r="T29" s="481"/>
      <c r="U29" s="481"/>
      <c r="V29" s="481"/>
      <c r="W29" s="481"/>
      <c r="X29" s="481"/>
      <c r="Y29" s="482"/>
    </row>
    <row r="30" spans="1:25" s="92" customFormat="1" ht="40.049999999999997" customHeight="1" x14ac:dyDescent="0.2">
      <c r="A30" s="102"/>
      <c r="B30" s="192">
        <v>17</v>
      </c>
      <c r="C30" s="162"/>
      <c r="D30" s="162"/>
      <c r="E30" s="162"/>
      <c r="F30" s="233"/>
      <c r="G30" s="234"/>
      <c r="H30" s="101"/>
      <c r="I30" s="465"/>
      <c r="J30" s="235"/>
      <c r="K30" s="233"/>
      <c r="L30" s="436">
        <f>IF(COUNTIF(D30,"*未定*")=1,1,COUNTIF(D$13:D30,D30))</f>
        <v>0</v>
      </c>
      <c r="M30" s="186"/>
      <c r="N30" s="190"/>
      <c r="O30" s="190"/>
      <c r="P30" s="190"/>
      <c r="Q30" s="190"/>
      <c r="R30" s="190"/>
      <c r="S30" s="190"/>
      <c r="T30" s="190"/>
      <c r="U30" s="190"/>
      <c r="V30" s="190"/>
      <c r="W30" s="190"/>
      <c r="X30" s="190"/>
      <c r="Y30" s="191"/>
    </row>
    <row r="31" spans="1:25" s="92" customFormat="1" ht="40.049999999999997" customHeight="1" x14ac:dyDescent="0.2">
      <c r="A31" s="102"/>
      <c r="B31" s="192">
        <v>18</v>
      </c>
      <c r="C31" s="162"/>
      <c r="D31" s="162"/>
      <c r="E31" s="162"/>
      <c r="F31" s="233"/>
      <c r="G31" s="234"/>
      <c r="H31" s="101"/>
      <c r="I31" s="465"/>
      <c r="J31" s="235"/>
      <c r="K31" s="233"/>
      <c r="L31" s="436">
        <f>IF(COUNTIF(D31,"*未定*")=1,1,COUNTIF(D$13:D31,D31))</f>
        <v>0</v>
      </c>
      <c r="M31" s="186"/>
      <c r="N31" s="190"/>
      <c r="O31" s="190"/>
      <c r="P31" s="190"/>
      <c r="Q31" s="190"/>
      <c r="R31" s="190"/>
      <c r="S31" s="190"/>
      <c r="T31" s="190"/>
      <c r="U31" s="190"/>
      <c r="V31" s="190"/>
      <c r="W31" s="190"/>
      <c r="X31" s="190"/>
      <c r="Y31" s="191"/>
    </row>
    <row r="32" spans="1:25" s="92" customFormat="1" ht="40.049999999999997" customHeight="1" x14ac:dyDescent="0.2">
      <c r="A32" s="102"/>
      <c r="B32" s="192">
        <v>19</v>
      </c>
      <c r="C32" s="162"/>
      <c r="D32" s="162"/>
      <c r="E32" s="162"/>
      <c r="F32" s="233"/>
      <c r="G32" s="234"/>
      <c r="H32" s="101"/>
      <c r="I32" s="465"/>
      <c r="J32" s="235"/>
      <c r="K32" s="233"/>
      <c r="L32" s="436">
        <f>IF(COUNTIF(D32,"*未定*")=1,1,COUNTIF(D$13:D32,D32))</f>
        <v>0</v>
      </c>
      <c r="M32" s="186"/>
      <c r="N32" s="190"/>
      <c r="O32" s="190"/>
      <c r="P32" s="190"/>
      <c r="Q32" s="190"/>
      <c r="R32" s="190"/>
      <c r="S32" s="190"/>
      <c r="T32" s="190"/>
      <c r="U32" s="190"/>
      <c r="V32" s="190"/>
      <c r="W32" s="190"/>
      <c r="X32" s="190"/>
      <c r="Y32" s="191"/>
    </row>
    <row r="33" spans="1:25" s="92" customFormat="1" ht="40.049999999999997" customHeight="1" x14ac:dyDescent="0.2">
      <c r="A33" s="102"/>
      <c r="B33" s="192">
        <v>20</v>
      </c>
      <c r="C33" s="162"/>
      <c r="D33" s="162"/>
      <c r="E33" s="162"/>
      <c r="F33" s="233"/>
      <c r="G33" s="234"/>
      <c r="H33" s="101"/>
      <c r="I33" s="465"/>
      <c r="J33" s="235"/>
      <c r="K33" s="233"/>
      <c r="L33" s="436">
        <f>IF(COUNTIF(D33,"*未定*")=1,1,COUNTIF(D$13:D33,D33))</f>
        <v>0</v>
      </c>
      <c r="M33" s="186"/>
      <c r="N33" s="190"/>
      <c r="O33" s="190"/>
      <c r="P33" s="190"/>
      <c r="Q33" s="190"/>
      <c r="R33" s="190"/>
      <c r="S33" s="190"/>
      <c r="T33" s="190"/>
      <c r="U33" s="190"/>
      <c r="V33" s="190"/>
      <c r="W33" s="190"/>
      <c r="X33" s="190"/>
      <c r="Y33" s="191"/>
    </row>
    <row r="34" spans="1:25" s="92" customFormat="1" ht="40.049999999999997" customHeight="1" x14ac:dyDescent="0.2">
      <c r="A34" s="102"/>
      <c r="B34" s="192">
        <v>21</v>
      </c>
      <c r="C34" s="162"/>
      <c r="D34" s="162"/>
      <c r="E34" s="162"/>
      <c r="F34" s="233"/>
      <c r="G34" s="234"/>
      <c r="H34" s="101"/>
      <c r="I34" s="465"/>
      <c r="J34" s="235"/>
      <c r="K34" s="233"/>
      <c r="L34" s="436">
        <f>IF(COUNTIF(D34,"*未定*")=1,1,COUNTIF(D$13:D34,D34))</f>
        <v>0</v>
      </c>
      <c r="M34" s="186"/>
      <c r="N34" s="190"/>
      <c r="O34" s="190"/>
      <c r="P34" s="190"/>
      <c r="Q34" s="190"/>
      <c r="R34" s="190"/>
      <c r="S34" s="190"/>
      <c r="T34" s="190"/>
      <c r="U34" s="190"/>
      <c r="V34" s="190"/>
      <c r="W34" s="190"/>
      <c r="X34" s="190"/>
      <c r="Y34" s="191"/>
    </row>
    <row r="35" spans="1:25" s="92" customFormat="1" ht="40.049999999999997" customHeight="1" x14ac:dyDescent="0.2">
      <c r="A35" s="102"/>
      <c r="B35" s="192">
        <v>22</v>
      </c>
      <c r="C35" s="162"/>
      <c r="D35" s="162"/>
      <c r="E35" s="162"/>
      <c r="F35" s="233"/>
      <c r="G35" s="234"/>
      <c r="H35" s="101"/>
      <c r="I35" s="465"/>
      <c r="J35" s="235"/>
      <c r="K35" s="233"/>
      <c r="L35" s="436">
        <f>IF(COUNTIF(D35,"*未定*")=1,1,COUNTIF(D$13:D35,D35))</f>
        <v>0</v>
      </c>
      <c r="M35" s="534" t="s">
        <v>446</v>
      </c>
      <c r="N35" s="190"/>
      <c r="O35" s="190"/>
      <c r="P35" s="190"/>
      <c r="Q35" s="190"/>
      <c r="R35" s="190"/>
      <c r="S35" s="190"/>
      <c r="T35" s="190"/>
      <c r="U35" s="190"/>
      <c r="V35" s="190"/>
      <c r="W35" s="190"/>
      <c r="X35" s="190"/>
      <c r="Y35" s="191"/>
    </row>
    <row r="36" spans="1:25" s="92" customFormat="1" ht="40.049999999999997" customHeight="1" x14ac:dyDescent="0.2">
      <c r="A36" s="102"/>
      <c r="B36" s="192">
        <v>23</v>
      </c>
      <c r="C36" s="162"/>
      <c r="D36" s="162"/>
      <c r="E36" s="162"/>
      <c r="F36" s="233"/>
      <c r="G36" s="234"/>
      <c r="H36" s="101"/>
      <c r="I36" s="465"/>
      <c r="J36" s="235"/>
      <c r="K36" s="233"/>
      <c r="L36" s="436">
        <f>IF(COUNTIF(D36,"*未定*")=1,1,COUNTIF(D$13:D36,D36))</f>
        <v>0</v>
      </c>
      <c r="M36" s="534" t="s">
        <v>377</v>
      </c>
      <c r="N36" s="190"/>
      <c r="O36" s="190"/>
      <c r="P36" s="190"/>
      <c r="Q36" s="190"/>
      <c r="R36" s="190"/>
      <c r="S36" s="190"/>
      <c r="T36" s="190"/>
      <c r="U36" s="190"/>
      <c r="V36" s="190"/>
      <c r="W36" s="190"/>
      <c r="X36" s="190"/>
      <c r="Y36" s="191"/>
    </row>
    <row r="37" spans="1:25" s="92" customFormat="1" ht="40.049999999999997" customHeight="1" x14ac:dyDescent="0.2">
      <c r="A37" s="102"/>
      <c r="B37" s="192">
        <v>24</v>
      </c>
      <c r="C37" s="162"/>
      <c r="D37" s="162"/>
      <c r="E37" s="162"/>
      <c r="F37" s="233"/>
      <c r="G37" s="234"/>
      <c r="H37" s="101"/>
      <c r="I37" s="465"/>
      <c r="J37" s="235"/>
      <c r="K37" s="233"/>
      <c r="L37" s="436">
        <f>IF(COUNTIF(D37,"*未定*")=1,1,COUNTIF(D$13:D37,D37))</f>
        <v>0</v>
      </c>
      <c r="M37" s="623"/>
      <c r="N37" s="624"/>
      <c r="O37" s="624"/>
      <c r="P37" s="624"/>
      <c r="Q37" s="624"/>
      <c r="R37" s="624"/>
      <c r="S37" s="624"/>
      <c r="T37" s="624"/>
      <c r="U37" s="624"/>
      <c r="V37" s="624"/>
      <c r="W37" s="624"/>
      <c r="X37" s="624"/>
      <c r="Y37" s="624"/>
    </row>
    <row r="38" spans="1:25" s="92" customFormat="1" ht="40.049999999999997" customHeight="1" x14ac:dyDescent="0.2">
      <c r="A38" s="102"/>
      <c r="B38" s="192">
        <v>25</v>
      </c>
      <c r="C38" s="162"/>
      <c r="D38" s="162"/>
      <c r="E38" s="162"/>
      <c r="F38" s="233"/>
      <c r="G38" s="234"/>
      <c r="H38" s="101"/>
      <c r="I38" s="465"/>
      <c r="J38" s="235"/>
      <c r="K38" s="233"/>
      <c r="L38" s="436">
        <f>IF(COUNTIF(D38,"*未定*")=1,1,COUNTIF(D$13:D38,D38))</f>
        <v>0</v>
      </c>
      <c r="M38" s="625"/>
      <c r="N38" s="284"/>
      <c r="O38" s="284"/>
      <c r="P38" s="284"/>
      <c r="Q38" s="284"/>
      <c r="R38" s="284"/>
      <c r="S38" s="284"/>
      <c r="T38" s="284"/>
      <c r="U38" s="284"/>
      <c r="V38" s="284"/>
      <c r="W38" s="284"/>
      <c r="X38" s="284"/>
      <c r="Y38" s="284"/>
    </row>
    <row r="39" spans="1:25" s="92" customFormat="1" ht="40.049999999999997" customHeight="1" x14ac:dyDescent="0.2">
      <c r="A39" s="102"/>
      <c r="B39" s="192">
        <v>26</v>
      </c>
      <c r="C39" s="162"/>
      <c r="D39" s="162"/>
      <c r="E39" s="162"/>
      <c r="F39" s="233"/>
      <c r="G39" s="234"/>
      <c r="H39" s="101"/>
      <c r="I39" s="465"/>
      <c r="J39" s="235"/>
      <c r="K39" s="233"/>
      <c r="L39" s="436">
        <f>IF(COUNTIF(D39,"*未定*")=1,1,COUNTIF(D$13:D39,D39))</f>
        <v>0</v>
      </c>
      <c r="M39" s="625"/>
      <c r="N39" s="284"/>
      <c r="O39" s="284"/>
      <c r="P39" s="284"/>
      <c r="Q39" s="284"/>
      <c r="R39" s="284"/>
      <c r="S39" s="284"/>
      <c r="T39" s="284"/>
      <c r="U39" s="284"/>
      <c r="V39" s="284"/>
      <c r="W39" s="284"/>
      <c r="X39" s="284"/>
      <c r="Y39" s="284"/>
    </row>
    <row r="40" spans="1:25" s="92" customFormat="1" ht="40.049999999999997" customHeight="1" x14ac:dyDescent="0.2">
      <c r="A40" s="102"/>
      <c r="B40" s="192">
        <v>27</v>
      </c>
      <c r="C40" s="162"/>
      <c r="D40" s="162"/>
      <c r="E40" s="162"/>
      <c r="F40" s="233"/>
      <c r="G40" s="234"/>
      <c r="H40" s="101"/>
      <c r="I40" s="465"/>
      <c r="J40" s="235"/>
      <c r="K40" s="233"/>
      <c r="L40" s="436">
        <f>IF(COUNTIF(D40,"*未定*")=1,1,COUNTIF(D$13:D40,D40))</f>
        <v>0</v>
      </c>
      <c r="M40" s="625"/>
      <c r="N40" s="284"/>
      <c r="O40" s="284"/>
      <c r="P40" s="284"/>
      <c r="Q40" s="284"/>
      <c r="R40" s="284"/>
      <c r="S40" s="284"/>
      <c r="T40" s="284"/>
      <c r="U40" s="284"/>
      <c r="V40" s="284"/>
      <c r="W40" s="284"/>
      <c r="X40" s="284"/>
      <c r="Y40" s="284"/>
    </row>
    <row r="41" spans="1:25" s="92" customFormat="1" ht="40.049999999999997" customHeight="1" x14ac:dyDescent="0.2">
      <c r="A41" s="102"/>
      <c r="B41" s="192">
        <v>28</v>
      </c>
      <c r="C41" s="162"/>
      <c r="D41" s="162"/>
      <c r="E41" s="162"/>
      <c r="F41" s="233"/>
      <c r="G41" s="234"/>
      <c r="H41" s="101"/>
      <c r="I41" s="465"/>
      <c r="J41" s="235"/>
      <c r="K41" s="233"/>
      <c r="L41" s="436">
        <f>IF(COUNTIF(D41,"*未定*")=1,1,COUNTIF(D$13:D41,D41))</f>
        <v>0</v>
      </c>
      <c r="M41" s="625"/>
      <c r="N41" s="284"/>
      <c r="O41" s="284"/>
      <c r="P41" s="284"/>
      <c r="Q41" s="284"/>
      <c r="R41" s="284"/>
      <c r="S41" s="284"/>
      <c r="T41" s="284"/>
      <c r="U41" s="284"/>
      <c r="V41" s="284"/>
      <c r="W41" s="284"/>
      <c r="X41" s="284"/>
      <c r="Y41" s="284"/>
    </row>
    <row r="42" spans="1:25" s="92" customFormat="1" ht="40.049999999999997" customHeight="1" x14ac:dyDescent="0.2">
      <c r="A42" s="102"/>
      <c r="B42" s="192">
        <v>29</v>
      </c>
      <c r="C42" s="162"/>
      <c r="D42" s="162"/>
      <c r="E42" s="162"/>
      <c r="F42" s="233"/>
      <c r="G42" s="234"/>
      <c r="H42" s="101"/>
      <c r="I42" s="465"/>
      <c r="J42" s="235"/>
      <c r="K42" s="233"/>
      <c r="L42" s="436">
        <f>IF(COUNTIF(D42,"*未定*")=1,1,COUNTIF(D$13:D42,D42))</f>
        <v>0</v>
      </c>
      <c r="M42" s="626"/>
      <c r="N42" s="284"/>
      <c r="O42" s="284"/>
      <c r="P42" s="284"/>
      <c r="Q42" s="284"/>
      <c r="R42" s="284"/>
      <c r="S42" s="284"/>
      <c r="T42" s="284"/>
      <c r="U42" s="284"/>
      <c r="V42" s="284"/>
      <c r="W42" s="284"/>
      <c r="X42" s="284"/>
      <c r="Y42" s="284"/>
    </row>
    <row r="43" spans="1:25" s="92" customFormat="1" ht="40.049999999999997" customHeight="1" x14ac:dyDescent="0.2">
      <c r="A43" s="102"/>
      <c r="B43" s="192">
        <v>30</v>
      </c>
      <c r="C43" s="628"/>
      <c r="D43" s="628"/>
      <c r="E43" s="628"/>
      <c r="F43" s="629"/>
      <c r="G43" s="630"/>
      <c r="H43" s="631"/>
      <c r="I43" s="465"/>
      <c r="J43" s="632"/>
      <c r="K43" s="629"/>
      <c r="L43" s="436">
        <f>IF(COUNTIF(D43,"*未定*")=1,1,COUNTIF(D$13:D43,D43))</f>
        <v>0</v>
      </c>
      <c r="M43" s="626"/>
      <c r="N43" s="284"/>
      <c r="O43" s="284"/>
      <c r="P43" s="284"/>
      <c r="Q43" s="284"/>
      <c r="R43" s="284"/>
      <c r="S43" s="284"/>
      <c r="T43" s="284"/>
      <c r="U43" s="284"/>
      <c r="V43" s="284"/>
      <c r="W43" s="284"/>
      <c r="X43" s="284"/>
      <c r="Y43" s="284"/>
    </row>
    <row r="44" spans="1:25" s="92" customFormat="1" ht="40.049999999999997" customHeight="1" x14ac:dyDescent="0.2">
      <c r="A44" s="102"/>
      <c r="B44" s="192">
        <v>31</v>
      </c>
      <c r="C44" s="162"/>
      <c r="D44" s="162"/>
      <c r="E44" s="162"/>
      <c r="F44" s="233"/>
      <c r="G44" s="234"/>
      <c r="H44" s="101"/>
      <c r="I44" s="627"/>
      <c r="J44" s="235"/>
      <c r="K44" s="233"/>
      <c r="L44" s="436">
        <f>IF(COUNTIF(D44,"*未定*")=1,1,COUNTIF(D$13:D44,D44))</f>
        <v>0</v>
      </c>
      <c r="M44" s="625"/>
      <c r="N44" s="284"/>
      <c r="O44" s="284"/>
      <c r="P44" s="284"/>
      <c r="Q44" s="284"/>
      <c r="R44" s="284"/>
      <c r="S44" s="284"/>
      <c r="T44" s="284"/>
      <c r="U44" s="284"/>
      <c r="V44" s="284"/>
      <c r="W44" s="284"/>
      <c r="X44" s="284"/>
      <c r="Y44" s="284"/>
    </row>
    <row r="45" spans="1:25" s="92" customFormat="1" ht="40.049999999999997" customHeight="1" x14ac:dyDescent="0.2">
      <c r="A45" s="102"/>
      <c r="B45" s="192">
        <v>32</v>
      </c>
      <c r="C45" s="162"/>
      <c r="D45" s="162"/>
      <c r="E45" s="162"/>
      <c r="F45" s="233"/>
      <c r="G45" s="234"/>
      <c r="H45" s="101"/>
      <c r="I45" s="465"/>
      <c r="J45" s="235"/>
      <c r="K45" s="233"/>
      <c r="L45" s="436">
        <f>IF(COUNTIF(D45,"*未定*")=1,1,COUNTIF(D$13:D45,D45))</f>
        <v>0</v>
      </c>
      <c r="M45" s="625"/>
      <c r="N45" s="284"/>
      <c r="O45" s="284"/>
      <c r="P45" s="284"/>
      <c r="Q45" s="284"/>
      <c r="R45" s="284"/>
      <c r="S45" s="284"/>
      <c r="T45" s="284"/>
      <c r="U45" s="284"/>
      <c r="V45" s="284"/>
      <c r="W45" s="284"/>
      <c r="X45" s="284"/>
      <c r="Y45" s="284"/>
    </row>
    <row r="46" spans="1:25" s="92" customFormat="1" ht="40.049999999999997" customHeight="1" x14ac:dyDescent="0.2">
      <c r="A46" s="102"/>
      <c r="B46" s="192">
        <v>33</v>
      </c>
      <c r="C46" s="162"/>
      <c r="D46" s="162"/>
      <c r="E46" s="162"/>
      <c r="F46" s="233"/>
      <c r="G46" s="234"/>
      <c r="H46" s="101"/>
      <c r="I46" s="465"/>
      <c r="J46" s="235"/>
      <c r="K46" s="233"/>
      <c r="L46" s="436">
        <f>IF(COUNTIF(D46,"*未定*")=1,1,COUNTIF(D$13:D46,D46))</f>
        <v>0</v>
      </c>
      <c r="M46" s="625"/>
      <c r="N46" s="284"/>
      <c r="O46" s="284"/>
      <c r="P46" s="284"/>
      <c r="Q46" s="284"/>
      <c r="R46" s="284"/>
      <c r="S46" s="284"/>
      <c r="T46" s="284"/>
      <c r="U46" s="284"/>
      <c r="V46" s="284"/>
      <c r="W46" s="284"/>
      <c r="X46" s="284"/>
      <c r="Y46" s="284"/>
    </row>
    <row r="47" spans="1:25" s="92" customFormat="1" ht="40.049999999999997" customHeight="1" x14ac:dyDescent="0.2">
      <c r="A47" s="102"/>
      <c r="B47" s="192">
        <v>34</v>
      </c>
      <c r="C47" s="162"/>
      <c r="D47" s="162"/>
      <c r="E47" s="162"/>
      <c r="F47" s="233"/>
      <c r="G47" s="234"/>
      <c r="H47" s="101"/>
      <c r="I47" s="465"/>
      <c r="J47" s="235"/>
      <c r="K47" s="233"/>
      <c r="L47" s="436">
        <f>IF(COUNTIF(D47,"*未定*")=1,1,COUNTIF(D$13:D47,D47))</f>
        <v>0</v>
      </c>
      <c r="M47" s="625"/>
      <c r="N47" s="284"/>
      <c r="O47" s="284"/>
      <c r="P47" s="284"/>
      <c r="Q47" s="284"/>
      <c r="R47" s="284"/>
      <c r="S47" s="284"/>
      <c r="T47" s="284"/>
      <c r="U47" s="284"/>
      <c r="V47" s="284"/>
      <c r="W47" s="284"/>
      <c r="X47" s="284"/>
      <c r="Y47" s="284"/>
    </row>
    <row r="48" spans="1:25" s="92" customFormat="1" ht="40.049999999999997" customHeight="1" x14ac:dyDescent="0.2">
      <c r="A48" s="102"/>
      <c r="B48" s="192">
        <v>35</v>
      </c>
      <c r="C48" s="162"/>
      <c r="D48" s="162"/>
      <c r="E48" s="162"/>
      <c r="F48" s="233"/>
      <c r="G48" s="234"/>
      <c r="H48" s="101"/>
      <c r="I48" s="465"/>
      <c r="J48" s="235"/>
      <c r="K48" s="233"/>
      <c r="L48" s="436">
        <f>IF(COUNTIF(D48,"*未定*")=1,1,COUNTIF(D$13:D48,D48))</f>
        <v>0</v>
      </c>
      <c r="M48" s="625"/>
      <c r="N48" s="284"/>
      <c r="O48" s="284"/>
      <c r="P48" s="284"/>
      <c r="Q48" s="284"/>
      <c r="R48" s="284"/>
      <c r="S48" s="284"/>
      <c r="T48" s="284"/>
      <c r="U48" s="284"/>
      <c r="V48" s="284"/>
      <c r="W48" s="284"/>
      <c r="X48" s="284"/>
      <c r="Y48" s="284"/>
    </row>
    <row r="49" spans="1:25" s="92" customFormat="1" ht="40.049999999999997" customHeight="1" x14ac:dyDescent="0.2">
      <c r="A49" s="102"/>
      <c r="B49" s="192">
        <v>36</v>
      </c>
      <c r="C49" s="162"/>
      <c r="D49" s="162"/>
      <c r="E49" s="162"/>
      <c r="F49" s="233"/>
      <c r="G49" s="234"/>
      <c r="H49" s="101"/>
      <c r="I49" s="465"/>
      <c r="J49" s="235"/>
      <c r="K49" s="233"/>
      <c r="L49" s="436">
        <f>IF(COUNTIF(D49,"*未定*")=1,1,COUNTIF(D$13:D49,D49))</f>
        <v>0</v>
      </c>
      <c r="M49" s="626"/>
      <c r="N49" s="284"/>
      <c r="O49" s="284"/>
      <c r="P49" s="284"/>
      <c r="Q49" s="284"/>
      <c r="R49" s="284"/>
      <c r="S49" s="284"/>
      <c r="T49" s="284"/>
      <c r="U49" s="284"/>
      <c r="V49" s="284"/>
      <c r="W49" s="284"/>
      <c r="X49" s="284"/>
      <c r="Y49" s="284"/>
    </row>
    <row r="50" spans="1:25" s="92" customFormat="1" ht="40.049999999999997" customHeight="1" x14ac:dyDescent="0.2">
      <c r="A50" s="102"/>
      <c r="B50" s="192">
        <v>37</v>
      </c>
      <c r="C50" s="628"/>
      <c r="D50" s="628"/>
      <c r="E50" s="628"/>
      <c r="F50" s="629"/>
      <c r="G50" s="630"/>
      <c r="H50" s="631"/>
      <c r="I50" s="465"/>
      <c r="J50" s="632"/>
      <c r="K50" s="629"/>
      <c r="L50" s="436">
        <f>IF(COUNTIF(D50,"*未定*")=1,1,COUNTIF(D$13:D50,D50))</f>
        <v>0</v>
      </c>
      <c r="M50" s="626"/>
      <c r="N50" s="284"/>
      <c r="O50" s="284"/>
      <c r="P50" s="284"/>
      <c r="Q50" s="284"/>
      <c r="R50" s="284"/>
      <c r="S50" s="284"/>
      <c r="T50" s="284"/>
      <c r="U50" s="284"/>
      <c r="V50" s="284"/>
      <c r="W50" s="284"/>
      <c r="X50" s="284"/>
      <c r="Y50" s="284"/>
    </row>
    <row r="51" spans="1:25" s="92" customFormat="1" ht="40.049999999999997" customHeight="1" x14ac:dyDescent="0.2">
      <c r="A51" s="102"/>
      <c r="B51" s="192">
        <v>38</v>
      </c>
      <c r="C51" s="162"/>
      <c r="D51" s="162"/>
      <c r="E51" s="162"/>
      <c r="F51" s="233"/>
      <c r="G51" s="234"/>
      <c r="H51" s="101"/>
      <c r="I51" s="627"/>
      <c r="J51" s="235"/>
      <c r="K51" s="233"/>
      <c r="L51" s="436">
        <f>IF(COUNTIF(D51,"*未定*")=1,1,COUNTIF(D$13:D51,D51))</f>
        <v>0</v>
      </c>
      <c r="M51" s="625"/>
      <c r="N51" s="284"/>
      <c r="O51" s="284"/>
      <c r="P51" s="284"/>
      <c r="Q51" s="284"/>
      <c r="R51" s="284"/>
      <c r="S51" s="284"/>
      <c r="T51" s="284"/>
      <c r="U51" s="284"/>
      <c r="V51" s="284"/>
      <c r="W51" s="284"/>
      <c r="X51" s="284"/>
      <c r="Y51" s="284"/>
    </row>
    <row r="52" spans="1:25" s="92" customFormat="1" ht="40.049999999999997" customHeight="1" x14ac:dyDescent="0.2">
      <c r="A52" s="102"/>
      <c r="B52" s="192">
        <v>39</v>
      </c>
      <c r="C52" s="162"/>
      <c r="D52" s="162"/>
      <c r="E52" s="162"/>
      <c r="F52" s="233"/>
      <c r="G52" s="234"/>
      <c r="H52" s="101"/>
      <c r="I52" s="465"/>
      <c r="J52" s="235"/>
      <c r="K52" s="233"/>
      <c r="L52" s="436">
        <f>IF(COUNTIF(D52,"*未定*")=1,1,COUNTIF(D$13:D52,D52))</f>
        <v>0</v>
      </c>
      <c r="M52" s="625"/>
      <c r="N52" s="284"/>
      <c r="O52" s="284"/>
      <c r="P52" s="284"/>
      <c r="Q52" s="284"/>
      <c r="R52" s="284"/>
      <c r="S52" s="284"/>
      <c r="T52" s="284"/>
      <c r="U52" s="284"/>
      <c r="V52" s="284"/>
      <c r="W52" s="284"/>
      <c r="X52" s="284"/>
      <c r="Y52" s="284"/>
    </row>
    <row r="53" spans="1:25" s="92" customFormat="1" ht="40.049999999999997" customHeight="1" x14ac:dyDescent="0.2">
      <c r="A53" s="102"/>
      <c r="B53" s="192">
        <v>40</v>
      </c>
      <c r="C53" s="162"/>
      <c r="D53" s="162"/>
      <c r="E53" s="162"/>
      <c r="F53" s="233"/>
      <c r="G53" s="234"/>
      <c r="H53" s="101"/>
      <c r="I53" s="465"/>
      <c r="J53" s="235"/>
      <c r="K53" s="233"/>
      <c r="L53" s="436">
        <f>IF(COUNTIF(D53,"*未定*")=1,1,COUNTIF(D$13:D53,D53))</f>
        <v>0</v>
      </c>
      <c r="M53" s="625"/>
      <c r="N53" s="284"/>
      <c r="O53" s="284"/>
      <c r="P53" s="284"/>
      <c r="Q53" s="284"/>
      <c r="R53" s="284"/>
      <c r="S53" s="284"/>
      <c r="T53" s="284"/>
      <c r="U53" s="284"/>
      <c r="V53" s="284"/>
      <c r="W53" s="284"/>
      <c r="X53" s="284"/>
      <c r="Y53" s="284"/>
    </row>
    <row r="54" spans="1:25" s="92" customFormat="1" ht="40.049999999999997" customHeight="1" x14ac:dyDescent="0.2">
      <c r="A54" s="102"/>
      <c r="B54" s="192">
        <v>41</v>
      </c>
      <c r="C54" s="162"/>
      <c r="D54" s="162"/>
      <c r="E54" s="162"/>
      <c r="F54" s="233"/>
      <c r="G54" s="234"/>
      <c r="H54" s="101"/>
      <c r="I54" s="465"/>
      <c r="J54" s="235"/>
      <c r="K54" s="233"/>
      <c r="L54" s="436">
        <f>IF(COUNTIF(D54,"*未定*")=1,1,COUNTIF(D$13:D54,D54))</f>
        <v>0</v>
      </c>
      <c r="M54" s="625"/>
      <c r="N54" s="284"/>
      <c r="O54" s="284"/>
      <c r="P54" s="284"/>
      <c r="Q54" s="284"/>
      <c r="R54" s="284"/>
      <c r="S54" s="284"/>
      <c r="T54" s="284"/>
      <c r="U54" s="284"/>
      <c r="V54" s="284"/>
      <c r="W54" s="284"/>
      <c r="X54" s="284"/>
      <c r="Y54" s="284"/>
    </row>
    <row r="55" spans="1:25" s="92" customFormat="1" ht="40.049999999999997" customHeight="1" x14ac:dyDescent="0.2">
      <c r="A55" s="102"/>
      <c r="B55" s="192">
        <v>42</v>
      </c>
      <c r="C55" s="162"/>
      <c r="D55" s="162"/>
      <c r="E55" s="162"/>
      <c r="F55" s="233"/>
      <c r="G55" s="234"/>
      <c r="H55" s="101"/>
      <c r="I55" s="465"/>
      <c r="J55" s="235"/>
      <c r="K55" s="233"/>
      <c r="L55" s="436">
        <f>IF(COUNTIF(D55,"*未定*")=1,1,COUNTIF(D$13:D55,D55))</f>
        <v>0</v>
      </c>
      <c r="M55" s="625"/>
      <c r="N55" s="284"/>
      <c r="O55" s="284"/>
      <c r="P55" s="284"/>
      <c r="Q55" s="284"/>
      <c r="R55" s="284"/>
      <c r="S55" s="284"/>
      <c r="T55" s="284"/>
      <c r="U55" s="284"/>
      <c r="V55" s="284"/>
      <c r="W55" s="284"/>
      <c r="X55" s="284"/>
      <c r="Y55" s="284"/>
    </row>
    <row r="56" spans="1:25" s="92" customFormat="1" ht="40.049999999999997" customHeight="1" x14ac:dyDescent="0.2">
      <c r="A56" s="102"/>
      <c r="B56" s="192">
        <v>43</v>
      </c>
      <c r="C56" s="162"/>
      <c r="D56" s="162"/>
      <c r="E56" s="162"/>
      <c r="F56" s="233"/>
      <c r="G56" s="234"/>
      <c r="H56" s="101"/>
      <c r="I56" s="465"/>
      <c r="J56" s="235"/>
      <c r="K56" s="233"/>
      <c r="L56" s="436">
        <f>IF(COUNTIF(D56,"*未定*")=1,1,COUNTIF(D$13:D56,D56))</f>
        <v>0</v>
      </c>
      <c r="M56" s="626"/>
      <c r="N56" s="284"/>
      <c r="O56" s="284"/>
      <c r="P56" s="284"/>
      <c r="Q56" s="284"/>
      <c r="R56" s="284"/>
      <c r="S56" s="284"/>
      <c r="T56" s="284"/>
      <c r="U56" s="284"/>
      <c r="V56" s="284"/>
      <c r="W56" s="284"/>
      <c r="X56" s="284"/>
      <c r="Y56" s="284"/>
    </row>
    <row r="57" spans="1:25" s="92" customFormat="1" ht="40.049999999999997" customHeight="1" x14ac:dyDescent="0.2">
      <c r="A57" s="102"/>
      <c r="B57" s="192">
        <v>44</v>
      </c>
      <c r="C57" s="628"/>
      <c r="D57" s="628"/>
      <c r="E57" s="628"/>
      <c r="F57" s="629"/>
      <c r="G57" s="630"/>
      <c r="H57" s="631"/>
      <c r="I57" s="465"/>
      <c r="J57" s="632"/>
      <c r="K57" s="629"/>
      <c r="L57" s="436">
        <f>IF(COUNTIF(D57,"*未定*")=1,1,COUNTIF(D$13:D57,D57))</f>
        <v>0</v>
      </c>
      <c r="M57" s="626"/>
      <c r="N57" s="284"/>
      <c r="O57" s="284"/>
      <c r="P57" s="284"/>
      <c r="Q57" s="284"/>
      <c r="R57" s="284"/>
      <c r="S57" s="284"/>
      <c r="T57" s="284"/>
      <c r="U57" s="284"/>
      <c r="V57" s="284"/>
      <c r="W57" s="284"/>
      <c r="X57" s="284"/>
      <c r="Y57" s="284"/>
    </row>
    <row r="58" spans="1:25" s="92" customFormat="1" ht="40.049999999999997" customHeight="1" x14ac:dyDescent="0.2">
      <c r="A58" s="102"/>
      <c r="B58" s="192">
        <v>45</v>
      </c>
      <c r="C58" s="162"/>
      <c r="D58" s="162"/>
      <c r="E58" s="162"/>
      <c r="F58" s="233"/>
      <c r="G58" s="234"/>
      <c r="H58" s="101"/>
      <c r="I58" s="627"/>
      <c r="J58" s="235"/>
      <c r="K58" s="233"/>
      <c r="L58" s="436">
        <f>IF(COUNTIF(D58,"*未定*")=1,1,COUNTIF(D$13:D58,D58))</f>
        <v>0</v>
      </c>
      <c r="M58" s="625"/>
      <c r="N58" s="284"/>
      <c r="O58" s="284"/>
      <c r="P58" s="284"/>
      <c r="Q58" s="284"/>
      <c r="R58" s="284"/>
      <c r="S58" s="284"/>
      <c r="T58" s="284"/>
      <c r="U58" s="284"/>
      <c r="V58" s="284"/>
      <c r="W58" s="284"/>
      <c r="X58" s="284"/>
      <c r="Y58" s="284"/>
    </row>
    <row r="59" spans="1:25" s="92" customFormat="1" ht="40.049999999999997" customHeight="1" x14ac:dyDescent="0.2">
      <c r="A59" s="102"/>
      <c r="B59" s="192">
        <v>46</v>
      </c>
      <c r="C59" s="162"/>
      <c r="D59" s="162"/>
      <c r="E59" s="162"/>
      <c r="F59" s="233"/>
      <c r="G59" s="234"/>
      <c r="H59" s="101"/>
      <c r="I59" s="465"/>
      <c r="J59" s="235"/>
      <c r="K59" s="233"/>
      <c r="L59" s="436">
        <f>IF(COUNTIF(D59,"*未定*")=1,1,COUNTIF(D$13:D59,D59))</f>
        <v>0</v>
      </c>
      <c r="M59" s="625"/>
      <c r="N59" s="284"/>
      <c r="O59" s="284"/>
      <c r="P59" s="284"/>
      <c r="Q59" s="284"/>
      <c r="R59" s="284"/>
      <c r="S59" s="284"/>
      <c r="T59" s="284"/>
      <c r="U59" s="284"/>
      <c r="V59" s="284"/>
      <c r="W59" s="284"/>
      <c r="X59" s="284"/>
      <c r="Y59" s="284"/>
    </row>
    <row r="60" spans="1:25" s="92" customFormat="1" ht="40.049999999999997" customHeight="1" x14ac:dyDescent="0.2">
      <c r="A60" s="102"/>
      <c r="B60" s="192">
        <v>47</v>
      </c>
      <c r="C60" s="162"/>
      <c r="D60" s="162"/>
      <c r="E60" s="162"/>
      <c r="F60" s="233"/>
      <c r="G60" s="234"/>
      <c r="H60" s="101"/>
      <c r="I60" s="465"/>
      <c r="J60" s="235"/>
      <c r="K60" s="233"/>
      <c r="L60" s="436">
        <f>IF(COUNTIF(D60,"*未定*")=1,1,COUNTIF(D$13:D60,D60))</f>
        <v>0</v>
      </c>
      <c r="M60" s="625"/>
      <c r="N60" s="284"/>
      <c r="O60" s="284"/>
      <c r="P60" s="284"/>
      <c r="Q60" s="284"/>
      <c r="R60" s="284"/>
      <c r="S60" s="284"/>
      <c r="T60" s="284"/>
      <c r="U60" s="284"/>
      <c r="V60" s="284"/>
      <c r="W60" s="284"/>
      <c r="X60" s="284"/>
      <c r="Y60" s="284"/>
    </row>
    <row r="61" spans="1:25" s="92" customFormat="1" ht="40.049999999999997" customHeight="1" x14ac:dyDescent="0.2">
      <c r="A61" s="102"/>
      <c r="B61" s="192">
        <v>48</v>
      </c>
      <c r="C61" s="162"/>
      <c r="D61" s="162"/>
      <c r="E61" s="162"/>
      <c r="F61" s="233"/>
      <c r="G61" s="234"/>
      <c r="H61" s="101"/>
      <c r="I61" s="465"/>
      <c r="J61" s="235"/>
      <c r="K61" s="233"/>
      <c r="L61" s="436">
        <f>IF(COUNTIF(D61,"*未定*")=1,1,COUNTIF(D$13:D61,D61))</f>
        <v>0</v>
      </c>
      <c r="M61" s="625"/>
      <c r="N61" s="284"/>
      <c r="O61" s="284"/>
      <c r="P61" s="284"/>
      <c r="Q61" s="284"/>
      <c r="R61" s="284"/>
      <c r="S61" s="284"/>
      <c r="T61" s="284"/>
      <c r="U61" s="284"/>
      <c r="V61" s="284"/>
      <c r="W61" s="284"/>
      <c r="X61" s="284"/>
      <c r="Y61" s="284"/>
    </row>
    <row r="62" spans="1:25" s="92" customFormat="1" ht="40.049999999999997" customHeight="1" x14ac:dyDescent="0.2">
      <c r="A62" s="102"/>
      <c r="B62" s="192">
        <v>49</v>
      </c>
      <c r="C62" s="162"/>
      <c r="D62" s="162"/>
      <c r="E62" s="162"/>
      <c r="F62" s="233"/>
      <c r="G62" s="234"/>
      <c r="H62" s="101"/>
      <c r="I62" s="465"/>
      <c r="J62" s="235"/>
      <c r="K62" s="233"/>
      <c r="L62" s="436">
        <f>IF(COUNTIF(D62,"*未定*")=1,1,COUNTIF(D$13:D62,D62))</f>
        <v>0</v>
      </c>
      <c r="M62" s="625"/>
      <c r="N62" s="284"/>
      <c r="O62" s="284"/>
      <c r="P62" s="284"/>
      <c r="Q62" s="284"/>
      <c r="R62" s="284"/>
      <c r="S62" s="284"/>
      <c r="T62" s="284"/>
      <c r="U62" s="284"/>
      <c r="V62" s="284"/>
      <c r="W62" s="284"/>
      <c r="X62" s="284"/>
      <c r="Y62" s="284"/>
    </row>
    <row r="63" spans="1:25" s="92" customFormat="1" ht="40.049999999999997" customHeight="1" x14ac:dyDescent="0.2">
      <c r="A63" s="102"/>
      <c r="B63" s="192">
        <v>50</v>
      </c>
      <c r="C63" s="162"/>
      <c r="D63" s="162"/>
      <c r="E63" s="162"/>
      <c r="F63" s="233"/>
      <c r="G63" s="234"/>
      <c r="H63" s="101"/>
      <c r="I63" s="465"/>
      <c r="J63" s="235"/>
      <c r="K63" s="233"/>
      <c r="L63" s="436">
        <f>IF(COUNTIF(D63,"*未定*")=1,1,COUNTIF(D$13:D63,D63))</f>
        <v>0</v>
      </c>
      <c r="M63" s="626"/>
      <c r="N63" s="284"/>
      <c r="O63" s="284"/>
      <c r="P63" s="284"/>
      <c r="Q63" s="284"/>
      <c r="R63" s="284"/>
      <c r="S63" s="284"/>
      <c r="T63" s="284"/>
      <c r="U63" s="284"/>
      <c r="V63" s="284"/>
      <c r="W63" s="284"/>
      <c r="X63" s="284"/>
      <c r="Y63" s="284"/>
    </row>
    <row r="64" spans="1:25" s="92" customFormat="1" ht="40.049999999999997" customHeight="1" x14ac:dyDescent="0.2">
      <c r="A64" s="102"/>
      <c r="B64" s="192">
        <v>51</v>
      </c>
      <c r="C64" s="162"/>
      <c r="D64" s="162"/>
      <c r="E64" s="162"/>
      <c r="F64" s="233"/>
      <c r="G64" s="234"/>
      <c r="H64" s="101"/>
      <c r="I64" s="465"/>
      <c r="J64" s="235"/>
      <c r="K64" s="233"/>
      <c r="L64" s="436">
        <f>IF(COUNTIF(D64,"*未定*")=1,1,COUNTIF(D$13:D64,D64))</f>
        <v>0</v>
      </c>
      <c r="M64" s="625"/>
      <c r="N64" s="284"/>
      <c r="O64" s="284"/>
      <c r="P64" s="284"/>
      <c r="Q64" s="284"/>
      <c r="R64" s="284"/>
      <c r="S64" s="284"/>
      <c r="T64" s="284"/>
      <c r="U64" s="284"/>
      <c r="V64" s="284"/>
      <c r="W64" s="284"/>
      <c r="X64" s="284"/>
      <c r="Y64" s="284"/>
    </row>
    <row r="65" spans="1:25" s="92" customFormat="1" ht="40.049999999999997" customHeight="1" x14ac:dyDescent="0.2">
      <c r="A65" s="102"/>
      <c r="B65" s="192">
        <v>52</v>
      </c>
      <c r="C65" s="162"/>
      <c r="D65" s="162"/>
      <c r="E65" s="162"/>
      <c r="F65" s="233"/>
      <c r="G65" s="234"/>
      <c r="H65" s="101"/>
      <c r="I65" s="465"/>
      <c r="J65" s="235"/>
      <c r="K65" s="233"/>
      <c r="L65" s="436">
        <f>IF(COUNTIF(D65,"*未定*")=1,1,COUNTIF(D$13:D65,D65))</f>
        <v>0</v>
      </c>
      <c r="M65" s="625"/>
      <c r="N65" s="284"/>
      <c r="O65" s="284"/>
      <c r="P65" s="284"/>
      <c r="Q65" s="284"/>
      <c r="R65" s="284"/>
      <c r="S65" s="284"/>
      <c r="T65" s="284"/>
      <c r="U65" s="284"/>
      <c r="V65" s="284"/>
      <c r="W65" s="284"/>
      <c r="X65" s="284"/>
      <c r="Y65" s="284"/>
    </row>
    <row r="66" spans="1:25" s="92" customFormat="1" ht="40.049999999999997" customHeight="1" x14ac:dyDescent="0.2">
      <c r="A66" s="102"/>
      <c r="B66" s="192">
        <v>53</v>
      </c>
      <c r="C66" s="162"/>
      <c r="D66" s="162"/>
      <c r="E66" s="162"/>
      <c r="F66" s="233"/>
      <c r="G66" s="234"/>
      <c r="H66" s="101"/>
      <c r="I66" s="465"/>
      <c r="J66" s="235"/>
      <c r="K66" s="233"/>
      <c r="L66" s="436">
        <f>IF(COUNTIF(D66,"*未定*")=1,1,COUNTIF(D$13:D66,D66))</f>
        <v>0</v>
      </c>
      <c r="M66" s="625"/>
      <c r="N66" s="284"/>
      <c r="O66" s="284"/>
      <c r="P66" s="284"/>
      <c r="Q66" s="284"/>
      <c r="R66" s="284"/>
      <c r="S66" s="284"/>
      <c r="T66" s="284"/>
      <c r="U66" s="284"/>
      <c r="V66" s="284"/>
      <c r="W66" s="284"/>
      <c r="X66" s="284"/>
      <c r="Y66" s="284"/>
    </row>
    <row r="67" spans="1:25" s="92" customFormat="1" ht="40.049999999999997" customHeight="1" x14ac:dyDescent="0.2">
      <c r="A67" s="102"/>
      <c r="B67" s="192">
        <v>54</v>
      </c>
      <c r="C67" s="162"/>
      <c r="D67" s="162"/>
      <c r="E67" s="162"/>
      <c r="F67" s="233"/>
      <c r="G67" s="234"/>
      <c r="H67" s="101"/>
      <c r="I67" s="465"/>
      <c r="J67" s="235"/>
      <c r="K67" s="233"/>
      <c r="L67" s="436">
        <f>IF(COUNTIF(D67,"*未定*")=1,1,COUNTIF(D$13:D67,D67))</f>
        <v>0</v>
      </c>
      <c r="M67" s="625"/>
      <c r="N67" s="284"/>
      <c r="O67" s="284"/>
      <c r="P67" s="284"/>
      <c r="Q67" s="284"/>
      <c r="R67" s="284"/>
      <c r="S67" s="284"/>
      <c r="T67" s="284"/>
      <c r="U67" s="284"/>
      <c r="V67" s="284"/>
      <c r="W67" s="284"/>
      <c r="X67" s="284"/>
      <c r="Y67" s="284"/>
    </row>
    <row r="68" spans="1:25" s="92" customFormat="1" ht="40.049999999999997" customHeight="1" x14ac:dyDescent="0.2">
      <c r="A68" s="102"/>
      <c r="B68" s="192">
        <v>55</v>
      </c>
      <c r="C68" s="162"/>
      <c r="D68" s="162"/>
      <c r="E68" s="162"/>
      <c r="F68" s="233"/>
      <c r="G68" s="234"/>
      <c r="H68" s="101"/>
      <c r="I68" s="465"/>
      <c r="J68" s="235"/>
      <c r="K68" s="233"/>
      <c r="L68" s="436">
        <f>IF(COUNTIF(D68,"*未定*")=1,1,COUNTIF(D$13:D68,D68))</f>
        <v>0</v>
      </c>
      <c r="M68" s="626"/>
      <c r="N68" s="284"/>
      <c r="O68" s="284"/>
      <c r="P68" s="284"/>
      <c r="Q68" s="284"/>
      <c r="R68" s="284"/>
      <c r="S68" s="284"/>
      <c r="T68" s="284"/>
      <c r="U68" s="284"/>
      <c r="V68" s="284"/>
      <c r="W68" s="284"/>
      <c r="X68" s="284"/>
      <c r="Y68" s="284"/>
    </row>
    <row r="69" spans="1:25" s="92" customFormat="1" ht="40.049999999999997" customHeight="1" x14ac:dyDescent="0.2">
      <c r="A69" s="102"/>
      <c r="B69" s="192">
        <v>56</v>
      </c>
      <c r="C69" s="628"/>
      <c r="D69" s="628"/>
      <c r="E69" s="628"/>
      <c r="F69" s="629"/>
      <c r="G69" s="630"/>
      <c r="H69" s="631"/>
      <c r="I69" s="465"/>
      <c r="J69" s="632"/>
      <c r="K69" s="629"/>
      <c r="L69" s="436">
        <f>IF(COUNTIF(D69,"*未定*")=1,1,COUNTIF(D$13:D69,D69))</f>
        <v>0</v>
      </c>
      <c r="M69" s="626"/>
      <c r="N69" s="284"/>
      <c r="O69" s="284"/>
      <c r="P69" s="284"/>
      <c r="Q69" s="284"/>
      <c r="R69" s="284"/>
      <c r="S69" s="284"/>
      <c r="T69" s="284"/>
      <c r="U69" s="284"/>
      <c r="V69" s="284"/>
      <c r="W69" s="284"/>
      <c r="X69" s="284"/>
      <c r="Y69" s="284"/>
    </row>
    <row r="70" spans="1:25" s="92" customFormat="1" ht="40.049999999999997" customHeight="1" x14ac:dyDescent="0.2">
      <c r="A70" s="102"/>
      <c r="B70" s="192">
        <v>57</v>
      </c>
      <c r="C70" s="162"/>
      <c r="D70" s="162"/>
      <c r="E70" s="162"/>
      <c r="F70" s="233"/>
      <c r="G70" s="234"/>
      <c r="H70" s="101"/>
      <c r="I70" s="627"/>
      <c r="J70" s="235"/>
      <c r="K70" s="233"/>
      <c r="L70" s="436">
        <f>IF(COUNTIF(D70,"*未定*")=1,1,COUNTIF(D$13:D70,D70))</f>
        <v>0</v>
      </c>
      <c r="M70" s="625"/>
      <c r="N70" s="284"/>
      <c r="O70" s="284"/>
      <c r="P70" s="284"/>
      <c r="Q70" s="284"/>
      <c r="R70" s="284"/>
      <c r="S70" s="284"/>
      <c r="T70" s="284"/>
      <c r="U70" s="284"/>
      <c r="V70" s="284"/>
      <c r="W70" s="284"/>
      <c r="X70" s="284"/>
      <c r="Y70" s="284"/>
    </row>
    <row r="71" spans="1:25" s="92" customFormat="1" ht="40.049999999999997" customHeight="1" x14ac:dyDescent="0.2">
      <c r="A71" s="102"/>
      <c r="B71" s="192">
        <v>58</v>
      </c>
      <c r="C71" s="162"/>
      <c r="D71" s="162"/>
      <c r="E71" s="162"/>
      <c r="F71" s="233"/>
      <c r="G71" s="234"/>
      <c r="H71" s="101"/>
      <c r="I71" s="465"/>
      <c r="J71" s="235"/>
      <c r="K71" s="233"/>
      <c r="L71" s="436">
        <f>IF(COUNTIF(D71,"*未定*")=1,1,COUNTIF(D$13:D71,D71))</f>
        <v>0</v>
      </c>
      <c r="M71" s="625"/>
      <c r="N71" s="284"/>
      <c r="O71" s="284"/>
      <c r="P71" s="284"/>
      <c r="Q71" s="284"/>
      <c r="R71" s="284"/>
      <c r="S71" s="284"/>
      <c r="T71" s="284"/>
      <c r="U71" s="284"/>
      <c r="V71" s="284"/>
      <c r="W71" s="284"/>
      <c r="X71" s="284"/>
      <c r="Y71" s="284"/>
    </row>
    <row r="72" spans="1:25" s="92" customFormat="1" ht="40.049999999999997" customHeight="1" x14ac:dyDescent="0.2">
      <c r="A72" s="102"/>
      <c r="B72" s="192">
        <v>59</v>
      </c>
      <c r="C72" s="162"/>
      <c r="D72" s="162"/>
      <c r="E72" s="162"/>
      <c r="F72" s="233"/>
      <c r="G72" s="234"/>
      <c r="H72" s="101"/>
      <c r="I72" s="465"/>
      <c r="J72" s="235"/>
      <c r="K72" s="233"/>
      <c r="L72" s="436">
        <f>IF(COUNTIF(D72,"*未定*")=1,1,COUNTIF(D$13:D72,D72))</f>
        <v>0</v>
      </c>
      <c r="M72" s="625"/>
      <c r="N72" s="284"/>
      <c r="O72" s="284"/>
      <c r="P72" s="284"/>
      <c r="Q72" s="284"/>
      <c r="R72" s="284"/>
      <c r="S72" s="284"/>
      <c r="T72" s="284"/>
      <c r="U72" s="284"/>
      <c r="V72" s="284"/>
      <c r="W72" s="284"/>
      <c r="X72" s="284"/>
      <c r="Y72" s="284"/>
    </row>
    <row r="73" spans="1:25" s="92" customFormat="1" ht="40.049999999999997" customHeight="1" x14ac:dyDescent="0.2">
      <c r="A73" s="102"/>
      <c r="B73" s="192">
        <v>60</v>
      </c>
      <c r="C73" s="162"/>
      <c r="D73" s="162"/>
      <c r="E73" s="162"/>
      <c r="F73" s="233"/>
      <c r="G73" s="234"/>
      <c r="H73" s="101"/>
      <c r="I73" s="465"/>
      <c r="J73" s="235"/>
      <c r="K73" s="233"/>
      <c r="L73" s="436">
        <f>IF(COUNTIF(D73,"*未定*")=1,1,COUNTIF(D$13:D73,D73))</f>
        <v>0</v>
      </c>
      <c r="M73" s="625"/>
      <c r="N73" s="284"/>
      <c r="O73" s="284"/>
      <c r="P73" s="284"/>
      <c r="Q73" s="284"/>
      <c r="R73" s="284"/>
      <c r="S73" s="284"/>
      <c r="T73" s="284"/>
      <c r="U73" s="284"/>
      <c r="V73" s="284"/>
      <c r="W73" s="284"/>
      <c r="X73" s="284"/>
      <c r="Y73" s="284"/>
    </row>
    <row r="74" spans="1:25" s="92" customFormat="1" ht="40.049999999999997" customHeight="1" x14ac:dyDescent="0.2">
      <c r="A74" s="102"/>
      <c r="B74" s="192">
        <v>61</v>
      </c>
      <c r="C74" s="162"/>
      <c r="D74" s="162"/>
      <c r="E74" s="162"/>
      <c r="F74" s="233"/>
      <c r="G74" s="234"/>
      <c r="H74" s="101"/>
      <c r="I74" s="465"/>
      <c r="J74" s="235"/>
      <c r="K74" s="233"/>
      <c r="L74" s="436">
        <f>IF(COUNTIF(D74,"*未定*")=1,1,COUNTIF(D$13:D74,D74))</f>
        <v>0</v>
      </c>
      <c r="M74" s="625"/>
      <c r="N74" s="284"/>
      <c r="O74" s="284"/>
      <c r="P74" s="284"/>
      <c r="Q74" s="284"/>
      <c r="R74" s="284"/>
      <c r="S74" s="284"/>
      <c r="T74" s="284"/>
      <c r="U74" s="284"/>
      <c r="V74" s="284"/>
      <c r="W74" s="284"/>
      <c r="X74" s="284"/>
      <c r="Y74" s="284"/>
    </row>
    <row r="75" spans="1:25" s="92" customFormat="1" ht="40.049999999999997" customHeight="1" x14ac:dyDescent="0.2">
      <c r="A75" s="102"/>
      <c r="B75" s="192">
        <v>62</v>
      </c>
      <c r="C75" s="162"/>
      <c r="D75" s="162"/>
      <c r="E75" s="162"/>
      <c r="F75" s="233"/>
      <c r="G75" s="234"/>
      <c r="H75" s="101"/>
      <c r="I75" s="465"/>
      <c r="J75" s="235"/>
      <c r="K75" s="233"/>
      <c r="L75" s="436">
        <f>IF(COUNTIF(D75,"*未定*")=1,1,COUNTIF(D$13:D75,D75))</f>
        <v>0</v>
      </c>
      <c r="M75" s="626"/>
      <c r="N75" s="284"/>
      <c r="O75" s="284"/>
      <c r="P75" s="284"/>
      <c r="Q75" s="284"/>
      <c r="R75" s="284"/>
      <c r="S75" s="284"/>
      <c r="T75" s="284"/>
      <c r="U75" s="284"/>
      <c r="V75" s="284"/>
      <c r="W75" s="284"/>
      <c r="X75" s="284"/>
      <c r="Y75" s="284"/>
    </row>
    <row r="76" spans="1:25" s="92" customFormat="1" ht="40.049999999999997" customHeight="1" x14ac:dyDescent="0.2">
      <c r="A76" s="102"/>
      <c r="B76" s="192">
        <v>63</v>
      </c>
      <c r="C76" s="628"/>
      <c r="D76" s="628"/>
      <c r="E76" s="628"/>
      <c r="F76" s="629"/>
      <c r="G76" s="630"/>
      <c r="H76" s="631"/>
      <c r="I76" s="465"/>
      <c r="J76" s="632"/>
      <c r="K76" s="629"/>
      <c r="L76" s="436">
        <f>IF(COUNTIF(D76,"*未定*")=1,1,COUNTIF(D$13:D76,D76))</f>
        <v>0</v>
      </c>
      <c r="M76" s="626"/>
      <c r="N76" s="284"/>
      <c r="O76" s="284"/>
      <c r="P76" s="284"/>
      <c r="Q76" s="284"/>
      <c r="R76" s="284"/>
      <c r="S76" s="284"/>
      <c r="T76" s="284"/>
      <c r="U76" s="284"/>
      <c r="V76" s="284"/>
      <c r="W76" s="284"/>
      <c r="X76" s="284"/>
      <c r="Y76" s="284"/>
    </row>
    <row r="77" spans="1:25" s="92" customFormat="1" ht="40.049999999999997" customHeight="1" x14ac:dyDescent="0.2">
      <c r="A77" s="102"/>
      <c r="B77" s="192">
        <v>64</v>
      </c>
      <c r="C77" s="162"/>
      <c r="D77" s="162"/>
      <c r="E77" s="162"/>
      <c r="F77" s="233"/>
      <c r="G77" s="234"/>
      <c r="H77" s="101"/>
      <c r="I77" s="627"/>
      <c r="J77" s="235"/>
      <c r="K77" s="233"/>
      <c r="L77" s="436">
        <f>IF(COUNTIF(D77,"*未定*")=1,1,COUNTIF(D$13:D77,D77))</f>
        <v>0</v>
      </c>
      <c r="M77" s="625"/>
      <c r="N77" s="284"/>
      <c r="O77" s="284"/>
      <c r="P77" s="284"/>
      <c r="Q77" s="284"/>
      <c r="R77" s="284"/>
      <c r="S77" s="284"/>
      <c r="T77" s="284"/>
      <c r="U77" s="284"/>
      <c r="V77" s="284"/>
      <c r="W77" s="284"/>
      <c r="X77" s="284"/>
      <c r="Y77" s="284"/>
    </row>
    <row r="78" spans="1:25" s="92" customFormat="1" ht="40.049999999999997" customHeight="1" x14ac:dyDescent="0.2">
      <c r="A78" s="102"/>
      <c r="B78" s="192">
        <v>65</v>
      </c>
      <c r="C78" s="162"/>
      <c r="D78" s="162"/>
      <c r="E78" s="162"/>
      <c r="F78" s="233"/>
      <c r="G78" s="234"/>
      <c r="H78" s="101"/>
      <c r="I78" s="465"/>
      <c r="J78" s="235"/>
      <c r="K78" s="233"/>
      <c r="L78" s="436">
        <f>IF(COUNTIF(D78,"*未定*")=1,1,COUNTIF(D$13:D78,D78))</f>
        <v>0</v>
      </c>
      <c r="M78" s="625"/>
      <c r="N78" s="284"/>
      <c r="O78" s="284"/>
      <c r="P78" s="284"/>
      <c r="Q78" s="284"/>
      <c r="R78" s="284"/>
      <c r="S78" s="284"/>
      <c r="T78" s="284"/>
      <c r="U78" s="284"/>
      <c r="V78" s="284"/>
      <c r="W78" s="284"/>
      <c r="X78" s="284"/>
      <c r="Y78" s="284"/>
    </row>
    <row r="79" spans="1:25" s="92" customFormat="1" ht="40.049999999999997" customHeight="1" x14ac:dyDescent="0.2">
      <c r="A79" s="102"/>
      <c r="B79" s="192">
        <v>66</v>
      </c>
      <c r="C79" s="162"/>
      <c r="D79" s="162"/>
      <c r="E79" s="162"/>
      <c r="F79" s="233"/>
      <c r="G79" s="234"/>
      <c r="H79" s="101"/>
      <c r="I79" s="465"/>
      <c r="J79" s="235"/>
      <c r="K79" s="233"/>
      <c r="L79" s="436">
        <f>IF(COUNTIF(D79,"*未定*")=1,1,COUNTIF(D$13:D79,D79))</f>
        <v>0</v>
      </c>
      <c r="M79" s="625"/>
      <c r="N79" s="284"/>
      <c r="O79" s="284"/>
      <c r="P79" s="284"/>
      <c r="Q79" s="284"/>
      <c r="R79" s="284"/>
      <c r="S79" s="284"/>
      <c r="T79" s="284"/>
      <c r="U79" s="284"/>
      <c r="V79" s="284"/>
      <c r="W79" s="284"/>
      <c r="X79" s="284"/>
      <c r="Y79" s="284"/>
    </row>
    <row r="80" spans="1:25" s="92" customFormat="1" ht="40.049999999999997" customHeight="1" x14ac:dyDescent="0.2">
      <c r="A80" s="102"/>
      <c r="B80" s="192">
        <v>67</v>
      </c>
      <c r="C80" s="162"/>
      <c r="D80" s="162"/>
      <c r="E80" s="162"/>
      <c r="F80" s="233"/>
      <c r="G80" s="234"/>
      <c r="H80" s="101"/>
      <c r="I80" s="465"/>
      <c r="J80" s="235"/>
      <c r="K80" s="233"/>
      <c r="L80" s="436">
        <f>IF(COUNTIF(D80,"*未定*")=1,1,COUNTIF(D$13:D80,D80))</f>
        <v>0</v>
      </c>
      <c r="M80" s="625"/>
      <c r="N80" s="284"/>
      <c r="O80" s="284"/>
      <c r="P80" s="284"/>
      <c r="Q80" s="284"/>
      <c r="R80" s="284"/>
      <c r="S80" s="284"/>
      <c r="T80" s="284"/>
      <c r="U80" s="284"/>
      <c r="V80" s="284"/>
      <c r="W80" s="284"/>
      <c r="X80" s="284"/>
      <c r="Y80" s="284"/>
    </row>
    <row r="81" spans="1:25" s="92" customFormat="1" ht="40.049999999999997" customHeight="1" x14ac:dyDescent="0.2">
      <c r="A81" s="102"/>
      <c r="B81" s="192">
        <v>68</v>
      </c>
      <c r="C81" s="162"/>
      <c r="D81" s="162"/>
      <c r="E81" s="162"/>
      <c r="F81" s="233"/>
      <c r="G81" s="234"/>
      <c r="H81" s="101"/>
      <c r="I81" s="465"/>
      <c r="J81" s="235"/>
      <c r="K81" s="233"/>
      <c r="L81" s="436">
        <f>IF(COUNTIF(D81,"*未定*")=1,1,COUNTIF(D$13:D81,D81))</f>
        <v>0</v>
      </c>
      <c r="M81" s="625"/>
      <c r="N81" s="284"/>
      <c r="O81" s="284"/>
      <c r="P81" s="284"/>
      <c r="Q81" s="284"/>
      <c r="R81" s="284"/>
      <c r="S81" s="284"/>
      <c r="T81" s="284"/>
      <c r="U81" s="284"/>
      <c r="V81" s="284"/>
      <c r="W81" s="284"/>
      <c r="X81" s="284"/>
      <c r="Y81" s="284"/>
    </row>
    <row r="82" spans="1:25" s="92" customFormat="1" ht="40.049999999999997" customHeight="1" x14ac:dyDescent="0.2">
      <c r="A82" s="102"/>
      <c r="B82" s="192">
        <v>69</v>
      </c>
      <c r="C82" s="162"/>
      <c r="D82" s="162"/>
      <c r="E82" s="162"/>
      <c r="F82" s="233"/>
      <c r="G82" s="234"/>
      <c r="H82" s="101"/>
      <c r="I82" s="465"/>
      <c r="J82" s="235"/>
      <c r="K82" s="233"/>
      <c r="L82" s="436">
        <f>IF(COUNTIF(D82,"*未定*")=1,1,COUNTIF(D$13:D82,D82))</f>
        <v>0</v>
      </c>
      <c r="M82" s="626"/>
      <c r="N82" s="284"/>
      <c r="O82" s="284"/>
      <c r="P82" s="284"/>
      <c r="Q82" s="284"/>
      <c r="R82" s="284"/>
      <c r="S82" s="284"/>
      <c r="T82" s="284"/>
      <c r="U82" s="284"/>
      <c r="V82" s="284"/>
      <c r="W82" s="284"/>
      <c r="X82" s="284"/>
      <c r="Y82" s="284"/>
    </row>
    <row r="83" spans="1:25" s="92" customFormat="1" ht="40.049999999999997" customHeight="1" x14ac:dyDescent="0.2">
      <c r="A83" s="102"/>
      <c r="B83" s="192">
        <v>70</v>
      </c>
      <c r="C83" s="628"/>
      <c r="D83" s="628"/>
      <c r="E83" s="628"/>
      <c r="F83" s="629"/>
      <c r="G83" s="630"/>
      <c r="H83" s="631"/>
      <c r="I83" s="465"/>
      <c r="J83" s="632"/>
      <c r="K83" s="629"/>
      <c r="L83" s="436">
        <f>IF(COUNTIF(D83,"*未定*")=1,1,COUNTIF(D$13:D83,D83))</f>
        <v>0</v>
      </c>
      <c r="M83" s="626"/>
      <c r="N83" s="284"/>
      <c r="O83" s="284"/>
      <c r="P83" s="284"/>
      <c r="Q83" s="284"/>
      <c r="R83" s="284"/>
      <c r="S83" s="284"/>
      <c r="T83" s="284"/>
      <c r="U83" s="284"/>
      <c r="V83" s="284"/>
      <c r="W83" s="284"/>
      <c r="X83" s="284"/>
      <c r="Y83" s="284"/>
    </row>
    <row r="84" spans="1:25" s="92" customFormat="1" ht="40.049999999999997" customHeight="1" x14ac:dyDescent="0.2">
      <c r="A84" s="102"/>
      <c r="B84" s="192">
        <v>71</v>
      </c>
      <c r="C84" s="162"/>
      <c r="D84" s="162"/>
      <c r="E84" s="162"/>
      <c r="F84" s="233"/>
      <c r="G84" s="234"/>
      <c r="H84" s="101"/>
      <c r="I84" s="627"/>
      <c r="J84" s="235"/>
      <c r="K84" s="233"/>
      <c r="L84" s="436">
        <f>IF(COUNTIF(D84,"*未定*")=1,1,COUNTIF(D$13:D84,D84))</f>
        <v>0</v>
      </c>
      <c r="M84" s="625"/>
      <c r="N84" s="284"/>
      <c r="O84" s="284"/>
      <c r="P84" s="284"/>
      <c r="Q84" s="284"/>
      <c r="R84" s="284"/>
      <c r="S84" s="284"/>
      <c r="T84" s="284"/>
      <c r="U84" s="284"/>
      <c r="V84" s="284"/>
      <c r="W84" s="284"/>
      <c r="X84" s="284"/>
      <c r="Y84" s="284"/>
    </row>
    <row r="85" spans="1:25" s="92" customFormat="1" ht="40.049999999999997" customHeight="1" x14ac:dyDescent="0.2">
      <c r="A85" s="102"/>
      <c r="B85" s="192">
        <v>72</v>
      </c>
      <c r="C85" s="162"/>
      <c r="D85" s="162"/>
      <c r="E85" s="162"/>
      <c r="F85" s="233"/>
      <c r="G85" s="234"/>
      <c r="H85" s="101"/>
      <c r="I85" s="465"/>
      <c r="J85" s="235"/>
      <c r="K85" s="233"/>
      <c r="L85" s="436">
        <f>IF(COUNTIF(D85,"*未定*")=1,1,COUNTIF(D$13:D85,D85))</f>
        <v>0</v>
      </c>
      <c r="M85" s="625"/>
      <c r="N85" s="284"/>
      <c r="O85" s="284"/>
      <c r="P85" s="284"/>
      <c r="Q85" s="284"/>
      <c r="R85" s="284"/>
      <c r="S85" s="284"/>
      <c r="T85" s="284"/>
      <c r="U85" s="284"/>
      <c r="V85" s="284"/>
      <c r="W85" s="284"/>
      <c r="X85" s="284"/>
      <c r="Y85" s="284"/>
    </row>
    <row r="86" spans="1:25" s="92" customFormat="1" ht="40.049999999999997" customHeight="1" x14ac:dyDescent="0.2">
      <c r="A86" s="102"/>
      <c r="B86" s="192">
        <v>73</v>
      </c>
      <c r="C86" s="162"/>
      <c r="D86" s="162"/>
      <c r="E86" s="162"/>
      <c r="F86" s="233"/>
      <c r="G86" s="234"/>
      <c r="H86" s="101"/>
      <c r="I86" s="465"/>
      <c r="J86" s="235"/>
      <c r="K86" s="233"/>
      <c r="L86" s="436">
        <f>IF(COUNTIF(D86,"*未定*")=1,1,COUNTIF(D$13:D86,D86))</f>
        <v>0</v>
      </c>
      <c r="M86" s="625"/>
      <c r="N86" s="284"/>
      <c r="O86" s="284"/>
      <c r="P86" s="284"/>
      <c r="Q86" s="284"/>
      <c r="R86" s="284"/>
      <c r="S86" s="284"/>
      <c r="T86" s="284"/>
      <c r="U86" s="284"/>
      <c r="V86" s="284"/>
      <c r="W86" s="284"/>
      <c r="X86" s="284"/>
      <c r="Y86" s="284"/>
    </row>
    <row r="87" spans="1:25" s="92" customFormat="1" ht="40.049999999999997" customHeight="1" x14ac:dyDescent="0.2">
      <c r="A87" s="102"/>
      <c r="B87" s="192">
        <v>74</v>
      </c>
      <c r="C87" s="162"/>
      <c r="D87" s="162"/>
      <c r="E87" s="162"/>
      <c r="F87" s="233"/>
      <c r="G87" s="234"/>
      <c r="H87" s="101"/>
      <c r="I87" s="465"/>
      <c r="J87" s="235"/>
      <c r="K87" s="233"/>
      <c r="L87" s="436">
        <f>IF(COUNTIF(D87,"*未定*")=1,1,COUNTIF(D$13:D87,D87))</f>
        <v>0</v>
      </c>
      <c r="M87" s="625"/>
      <c r="N87" s="284"/>
      <c r="O87" s="284"/>
      <c r="P87" s="284"/>
      <c r="Q87" s="284"/>
      <c r="R87" s="284"/>
      <c r="S87" s="284"/>
      <c r="T87" s="284"/>
      <c r="U87" s="284"/>
      <c r="V87" s="284"/>
      <c r="W87" s="284"/>
      <c r="X87" s="284"/>
      <c r="Y87" s="284"/>
    </row>
    <row r="88" spans="1:25" s="92" customFormat="1" ht="40.049999999999997" customHeight="1" x14ac:dyDescent="0.2">
      <c r="A88" s="102"/>
      <c r="B88" s="192">
        <v>75</v>
      </c>
      <c r="C88" s="162"/>
      <c r="D88" s="162"/>
      <c r="E88" s="162"/>
      <c r="F88" s="233"/>
      <c r="G88" s="234"/>
      <c r="H88" s="101"/>
      <c r="I88" s="465"/>
      <c r="J88" s="235"/>
      <c r="K88" s="233"/>
      <c r="L88" s="436">
        <f>IF(COUNTIF(D88,"*未定*")=1,1,COUNTIF(D$13:D88,D88))</f>
        <v>0</v>
      </c>
      <c r="M88" s="625"/>
      <c r="N88" s="284"/>
      <c r="O88" s="284"/>
      <c r="P88" s="284"/>
      <c r="Q88" s="284"/>
      <c r="R88" s="284"/>
      <c r="S88" s="284"/>
      <c r="T88" s="284"/>
      <c r="U88" s="284"/>
      <c r="V88" s="284"/>
      <c r="W88" s="284"/>
      <c r="X88" s="284"/>
      <c r="Y88" s="284"/>
    </row>
    <row r="89" spans="1:25" s="92" customFormat="1" ht="40.049999999999997" customHeight="1" x14ac:dyDescent="0.2">
      <c r="A89" s="102"/>
      <c r="B89" s="192">
        <v>76</v>
      </c>
      <c r="C89" s="162"/>
      <c r="D89" s="162"/>
      <c r="E89" s="162"/>
      <c r="F89" s="233"/>
      <c r="G89" s="234"/>
      <c r="H89" s="101"/>
      <c r="I89" s="465"/>
      <c r="J89" s="235"/>
      <c r="K89" s="233"/>
      <c r="L89" s="436">
        <f>IF(COUNTIF(D89,"*未定*")=1,1,COUNTIF(D$13:D89,D89))</f>
        <v>0</v>
      </c>
      <c r="M89" s="626"/>
      <c r="N89" s="284"/>
      <c r="O89" s="284"/>
      <c r="P89" s="284"/>
      <c r="Q89" s="284"/>
      <c r="R89" s="284"/>
      <c r="S89" s="284"/>
      <c r="T89" s="284"/>
      <c r="U89" s="284"/>
      <c r="V89" s="284"/>
      <c r="W89" s="284"/>
      <c r="X89" s="284"/>
      <c r="Y89" s="284"/>
    </row>
    <row r="90" spans="1:25" s="92" customFormat="1" ht="40.049999999999997" customHeight="1" x14ac:dyDescent="0.2">
      <c r="A90" s="102"/>
      <c r="B90" s="192">
        <v>77</v>
      </c>
      <c r="C90" s="162"/>
      <c r="D90" s="162"/>
      <c r="E90" s="162"/>
      <c r="F90" s="233"/>
      <c r="G90" s="234"/>
      <c r="H90" s="101"/>
      <c r="I90" s="465"/>
      <c r="J90" s="235"/>
      <c r="K90" s="233"/>
      <c r="L90" s="436">
        <f>IF(COUNTIF(D90,"*未定*")=1,1,COUNTIF(D$13:D90,D90))</f>
        <v>0</v>
      </c>
      <c r="M90" s="625"/>
      <c r="N90" s="284"/>
      <c r="O90" s="284"/>
      <c r="P90" s="284"/>
      <c r="Q90" s="284"/>
      <c r="R90" s="284"/>
      <c r="S90" s="284"/>
      <c r="T90" s="284"/>
      <c r="U90" s="284"/>
      <c r="V90" s="284"/>
      <c r="W90" s="284"/>
      <c r="X90" s="284"/>
      <c r="Y90" s="284"/>
    </row>
    <row r="91" spans="1:25" s="92" customFormat="1" ht="40.049999999999997" customHeight="1" x14ac:dyDescent="0.2">
      <c r="A91" s="102"/>
      <c r="B91" s="192">
        <v>78</v>
      </c>
      <c r="C91" s="162"/>
      <c r="D91" s="162"/>
      <c r="E91" s="162"/>
      <c r="F91" s="233"/>
      <c r="G91" s="234"/>
      <c r="H91" s="101"/>
      <c r="I91" s="465"/>
      <c r="J91" s="235"/>
      <c r="K91" s="233"/>
      <c r="L91" s="436">
        <f>IF(COUNTIF(D91,"*未定*")=1,1,COUNTIF(D$13:D91,D91))</f>
        <v>0</v>
      </c>
      <c r="M91" s="625"/>
      <c r="N91" s="284"/>
      <c r="O91" s="284"/>
      <c r="P91" s="284"/>
      <c r="Q91" s="284"/>
      <c r="R91" s="284"/>
      <c r="S91" s="284"/>
      <c r="T91" s="284"/>
      <c r="U91" s="284"/>
      <c r="V91" s="284"/>
      <c r="W91" s="284"/>
      <c r="X91" s="284"/>
      <c r="Y91" s="284"/>
    </row>
    <row r="92" spans="1:25" s="92" customFormat="1" ht="40.049999999999997" customHeight="1" x14ac:dyDescent="0.2">
      <c r="A92" s="102"/>
      <c r="B92" s="192">
        <v>79</v>
      </c>
      <c r="C92" s="162"/>
      <c r="D92" s="162"/>
      <c r="E92" s="162"/>
      <c r="F92" s="233"/>
      <c r="G92" s="234"/>
      <c r="H92" s="101"/>
      <c r="I92" s="465"/>
      <c r="J92" s="235"/>
      <c r="K92" s="233"/>
      <c r="L92" s="436">
        <f>IF(COUNTIF(D92,"*未定*")=1,1,COUNTIF(D$13:D92,D92))</f>
        <v>0</v>
      </c>
      <c r="M92" s="625"/>
      <c r="N92" s="284"/>
      <c r="O92" s="284"/>
      <c r="P92" s="284"/>
      <c r="Q92" s="284"/>
      <c r="R92" s="284"/>
      <c r="S92" s="284"/>
      <c r="T92" s="284"/>
      <c r="U92" s="284"/>
      <c r="V92" s="284"/>
      <c r="W92" s="284"/>
      <c r="X92" s="284"/>
      <c r="Y92" s="284"/>
    </row>
    <row r="93" spans="1:25" s="92" customFormat="1" ht="40.049999999999997" customHeight="1" x14ac:dyDescent="0.2">
      <c r="A93" s="102"/>
      <c r="B93" s="192">
        <v>80</v>
      </c>
      <c r="C93" s="162"/>
      <c r="D93" s="162"/>
      <c r="E93" s="162"/>
      <c r="F93" s="233"/>
      <c r="G93" s="234"/>
      <c r="H93" s="101"/>
      <c r="I93" s="465"/>
      <c r="J93" s="235"/>
      <c r="K93" s="233"/>
      <c r="L93" s="436">
        <f>IF(COUNTIF(D93,"*未定*")=1,1,COUNTIF(D$13:D93,D93))</f>
        <v>0</v>
      </c>
      <c r="M93" s="625"/>
      <c r="N93" s="284"/>
      <c r="O93" s="284"/>
      <c r="P93" s="284"/>
      <c r="Q93" s="284"/>
      <c r="R93" s="284"/>
      <c r="S93" s="284"/>
      <c r="T93" s="284"/>
      <c r="U93" s="284"/>
      <c r="V93" s="284"/>
      <c r="W93" s="284"/>
      <c r="X93" s="284"/>
      <c r="Y93" s="284"/>
    </row>
    <row r="94" spans="1:25" s="92" customFormat="1" ht="40.049999999999997" customHeight="1" x14ac:dyDescent="0.2">
      <c r="A94" s="102"/>
      <c r="B94" s="192">
        <v>81</v>
      </c>
      <c r="C94" s="162"/>
      <c r="D94" s="162"/>
      <c r="E94" s="162"/>
      <c r="F94" s="233"/>
      <c r="G94" s="234"/>
      <c r="H94" s="101"/>
      <c r="I94" s="465"/>
      <c r="J94" s="235"/>
      <c r="K94" s="233"/>
      <c r="L94" s="436">
        <f>IF(COUNTIF(D94,"*未定*")=1,1,COUNTIF(D$13:D94,D94))</f>
        <v>0</v>
      </c>
      <c r="M94" s="626"/>
      <c r="N94" s="284"/>
      <c r="O94" s="284"/>
      <c r="P94" s="284"/>
      <c r="Q94" s="284"/>
      <c r="R94" s="284"/>
      <c r="S94" s="284"/>
      <c r="T94" s="284"/>
      <c r="U94" s="284"/>
      <c r="V94" s="284"/>
      <c r="W94" s="284"/>
      <c r="X94" s="284"/>
      <c r="Y94" s="284"/>
    </row>
    <row r="95" spans="1:25" s="92" customFormat="1" ht="40.049999999999997" customHeight="1" x14ac:dyDescent="0.2">
      <c r="A95" s="102"/>
      <c r="B95" s="192">
        <v>82</v>
      </c>
      <c r="C95" s="628"/>
      <c r="D95" s="628"/>
      <c r="E95" s="628"/>
      <c r="F95" s="629"/>
      <c r="G95" s="630"/>
      <c r="H95" s="631"/>
      <c r="I95" s="465"/>
      <c r="J95" s="632"/>
      <c r="K95" s="629"/>
      <c r="L95" s="436">
        <f>IF(COUNTIF(D95,"*未定*")=1,1,COUNTIF(D$13:D95,D95))</f>
        <v>0</v>
      </c>
      <c r="M95" s="626"/>
      <c r="N95" s="284"/>
      <c r="O95" s="284"/>
      <c r="P95" s="284"/>
      <c r="Q95" s="284"/>
      <c r="R95" s="284"/>
      <c r="S95" s="284"/>
      <c r="T95" s="284"/>
      <c r="U95" s="284"/>
      <c r="V95" s="284"/>
      <c r="W95" s="284"/>
      <c r="X95" s="284"/>
      <c r="Y95" s="284"/>
    </row>
    <row r="96" spans="1:25" s="92" customFormat="1" ht="40.049999999999997" customHeight="1" x14ac:dyDescent="0.2">
      <c r="A96" s="102"/>
      <c r="B96" s="192">
        <v>83</v>
      </c>
      <c r="C96" s="162"/>
      <c r="D96" s="162"/>
      <c r="E96" s="162"/>
      <c r="F96" s="233"/>
      <c r="G96" s="234"/>
      <c r="H96" s="101"/>
      <c r="I96" s="627"/>
      <c r="J96" s="235"/>
      <c r="K96" s="233"/>
      <c r="L96" s="436">
        <f>IF(COUNTIF(D96,"*未定*")=1,1,COUNTIF(D$13:D96,D96))</f>
        <v>0</v>
      </c>
      <c r="M96" s="625"/>
      <c r="N96" s="284"/>
      <c r="O96" s="284"/>
      <c r="P96" s="284"/>
      <c r="Q96" s="284"/>
      <c r="R96" s="284"/>
      <c r="S96" s="284"/>
      <c r="T96" s="284"/>
      <c r="U96" s="284"/>
      <c r="V96" s="284"/>
      <c r="W96" s="284"/>
      <c r="X96" s="284"/>
      <c r="Y96" s="284"/>
    </row>
    <row r="97" spans="1:25" s="92" customFormat="1" ht="40.049999999999997" customHeight="1" x14ac:dyDescent="0.2">
      <c r="A97" s="102"/>
      <c r="B97" s="192">
        <v>84</v>
      </c>
      <c r="C97" s="162"/>
      <c r="D97" s="162"/>
      <c r="E97" s="162"/>
      <c r="F97" s="233"/>
      <c r="G97" s="234"/>
      <c r="H97" s="101"/>
      <c r="I97" s="465"/>
      <c r="J97" s="235"/>
      <c r="K97" s="233"/>
      <c r="L97" s="436">
        <f>IF(COUNTIF(D97,"*未定*")=1,1,COUNTIF(D$13:D97,D97))</f>
        <v>0</v>
      </c>
      <c r="M97" s="625"/>
      <c r="N97" s="284"/>
      <c r="O97" s="284"/>
      <c r="P97" s="284"/>
      <c r="Q97" s="284"/>
      <c r="R97" s="284"/>
      <c r="S97" s="284"/>
      <c r="T97" s="284"/>
      <c r="U97" s="284"/>
      <c r="V97" s="284"/>
      <c r="W97" s="284"/>
      <c r="X97" s="284"/>
      <c r="Y97" s="284"/>
    </row>
    <row r="98" spans="1:25" s="92" customFormat="1" ht="40.049999999999997" customHeight="1" x14ac:dyDescent="0.2">
      <c r="A98" s="102"/>
      <c r="B98" s="192">
        <v>85</v>
      </c>
      <c r="C98" s="162"/>
      <c r="D98" s="162"/>
      <c r="E98" s="162"/>
      <c r="F98" s="233"/>
      <c r="G98" s="234"/>
      <c r="H98" s="101"/>
      <c r="I98" s="465"/>
      <c r="J98" s="235"/>
      <c r="K98" s="233"/>
      <c r="L98" s="436">
        <f>IF(COUNTIF(D98,"*未定*")=1,1,COUNTIF(D$13:D98,D98))</f>
        <v>0</v>
      </c>
      <c r="M98" s="625"/>
      <c r="N98" s="284"/>
      <c r="O98" s="284"/>
      <c r="P98" s="284"/>
      <c r="Q98" s="284"/>
      <c r="R98" s="284"/>
      <c r="S98" s="284"/>
      <c r="T98" s="284"/>
      <c r="U98" s="284"/>
      <c r="V98" s="284"/>
      <c r="W98" s="284"/>
      <c r="X98" s="284"/>
      <c r="Y98" s="284"/>
    </row>
    <row r="99" spans="1:25" s="92" customFormat="1" ht="40.049999999999997" customHeight="1" x14ac:dyDescent="0.2">
      <c r="A99" s="102"/>
      <c r="B99" s="192">
        <v>86</v>
      </c>
      <c r="C99" s="162"/>
      <c r="D99" s="162"/>
      <c r="E99" s="162"/>
      <c r="F99" s="233"/>
      <c r="G99" s="234"/>
      <c r="H99" s="101"/>
      <c r="I99" s="465"/>
      <c r="J99" s="235"/>
      <c r="K99" s="233"/>
      <c r="L99" s="436">
        <f>IF(COUNTIF(D99,"*未定*")=1,1,COUNTIF(D$13:D99,D99))</f>
        <v>0</v>
      </c>
      <c r="M99" s="625"/>
      <c r="N99" s="284"/>
      <c r="O99" s="284"/>
      <c r="P99" s="284"/>
      <c r="Q99" s="284"/>
      <c r="R99" s="284"/>
      <c r="S99" s="284"/>
      <c r="T99" s="284"/>
      <c r="U99" s="284"/>
      <c r="V99" s="284"/>
      <c r="W99" s="284"/>
      <c r="X99" s="284"/>
      <c r="Y99" s="284"/>
    </row>
    <row r="100" spans="1:25" s="92" customFormat="1" ht="40.049999999999997" customHeight="1" x14ac:dyDescent="0.2">
      <c r="A100" s="102"/>
      <c r="B100" s="192">
        <v>87</v>
      </c>
      <c r="C100" s="162"/>
      <c r="D100" s="162"/>
      <c r="E100" s="162"/>
      <c r="F100" s="233"/>
      <c r="G100" s="234"/>
      <c r="H100" s="101"/>
      <c r="I100" s="465"/>
      <c r="J100" s="235"/>
      <c r="K100" s="233"/>
      <c r="L100" s="436">
        <f>IF(COUNTIF(D100,"*未定*")=1,1,COUNTIF(D$13:D100,D100))</f>
        <v>0</v>
      </c>
      <c r="M100" s="625"/>
      <c r="N100" s="284"/>
      <c r="O100" s="284"/>
      <c r="P100" s="284"/>
      <c r="Q100" s="284"/>
      <c r="R100" s="284"/>
      <c r="S100" s="284"/>
      <c r="T100" s="284"/>
      <c r="U100" s="284"/>
      <c r="V100" s="284"/>
      <c r="W100" s="284"/>
      <c r="X100" s="284"/>
      <c r="Y100" s="284"/>
    </row>
    <row r="101" spans="1:25" s="92" customFormat="1" ht="40.049999999999997" customHeight="1" x14ac:dyDescent="0.2">
      <c r="A101" s="102"/>
      <c r="B101" s="192">
        <v>88</v>
      </c>
      <c r="C101" s="162"/>
      <c r="D101" s="162"/>
      <c r="E101" s="162"/>
      <c r="F101" s="233"/>
      <c r="G101" s="234"/>
      <c r="H101" s="101"/>
      <c r="I101" s="465"/>
      <c r="J101" s="235"/>
      <c r="K101" s="233"/>
      <c r="L101" s="436">
        <f>IF(COUNTIF(D101,"*未定*")=1,1,COUNTIF(D$13:D101,D101))</f>
        <v>0</v>
      </c>
      <c r="M101" s="626"/>
      <c r="N101" s="284"/>
      <c r="O101" s="284"/>
      <c r="P101" s="284"/>
      <c r="Q101" s="284"/>
      <c r="R101" s="284"/>
      <c r="S101" s="284"/>
      <c r="T101" s="284"/>
      <c r="U101" s="284"/>
      <c r="V101" s="284"/>
      <c r="W101" s="284"/>
      <c r="X101" s="284"/>
      <c r="Y101" s="284"/>
    </row>
    <row r="102" spans="1:25" s="92" customFormat="1" ht="40.049999999999997" customHeight="1" x14ac:dyDescent="0.2">
      <c r="A102" s="102"/>
      <c r="B102" s="192">
        <v>89</v>
      </c>
      <c r="C102" s="628"/>
      <c r="D102" s="628"/>
      <c r="E102" s="628"/>
      <c r="F102" s="629"/>
      <c r="G102" s="630"/>
      <c r="H102" s="631"/>
      <c r="I102" s="465"/>
      <c r="J102" s="632"/>
      <c r="K102" s="629"/>
      <c r="L102" s="436">
        <f>IF(COUNTIF(D102,"*未定*")=1,1,COUNTIF(D$13:D102,D102))</f>
        <v>0</v>
      </c>
      <c r="M102" s="626"/>
      <c r="N102" s="284"/>
      <c r="O102" s="284"/>
      <c r="P102" s="284"/>
      <c r="Q102" s="284"/>
      <c r="R102" s="284"/>
      <c r="S102" s="284"/>
      <c r="T102" s="284"/>
      <c r="U102" s="284"/>
      <c r="V102" s="284"/>
      <c r="W102" s="284"/>
      <c r="X102" s="284"/>
      <c r="Y102" s="284"/>
    </row>
    <row r="103" spans="1:25" s="92" customFormat="1" ht="40.049999999999997" customHeight="1" x14ac:dyDescent="0.2">
      <c r="A103" s="102"/>
      <c r="B103" s="192">
        <v>90</v>
      </c>
      <c r="C103" s="162"/>
      <c r="D103" s="162"/>
      <c r="E103" s="162"/>
      <c r="F103" s="233"/>
      <c r="G103" s="234"/>
      <c r="H103" s="101"/>
      <c r="I103" s="627"/>
      <c r="J103" s="235"/>
      <c r="K103" s="233"/>
      <c r="L103" s="436">
        <f>IF(COUNTIF(D103,"*未定*")=1,1,COUNTIF(D$13:D103,D103))</f>
        <v>0</v>
      </c>
      <c r="M103" s="625"/>
      <c r="N103" s="284"/>
      <c r="O103" s="284"/>
      <c r="P103" s="284"/>
      <c r="Q103" s="284"/>
      <c r="R103" s="284"/>
      <c r="S103" s="284"/>
      <c r="T103" s="284"/>
      <c r="U103" s="284"/>
      <c r="V103" s="284"/>
      <c r="W103" s="284"/>
      <c r="X103" s="284"/>
      <c r="Y103" s="284"/>
    </row>
    <row r="104" spans="1:25" s="92" customFormat="1" ht="40.049999999999997" customHeight="1" x14ac:dyDescent="0.2">
      <c r="A104" s="102"/>
      <c r="B104" s="192">
        <v>91</v>
      </c>
      <c r="C104" s="162"/>
      <c r="D104" s="162"/>
      <c r="E104" s="162"/>
      <c r="F104" s="233"/>
      <c r="G104" s="234"/>
      <c r="H104" s="101"/>
      <c r="I104" s="465"/>
      <c r="J104" s="235"/>
      <c r="K104" s="233"/>
      <c r="L104" s="436">
        <f>IF(COUNTIF(D104,"*未定*")=1,1,COUNTIF(D$13:D104,D104))</f>
        <v>0</v>
      </c>
      <c r="M104" s="625"/>
      <c r="N104" s="284"/>
      <c r="O104" s="284"/>
      <c r="P104" s="284"/>
      <c r="Q104" s="284"/>
      <c r="R104" s="284"/>
      <c r="S104" s="284"/>
      <c r="T104" s="284"/>
      <c r="U104" s="284"/>
      <c r="V104" s="284"/>
      <c r="W104" s="284"/>
      <c r="X104" s="284"/>
      <c r="Y104" s="284"/>
    </row>
    <row r="105" spans="1:25" s="92" customFormat="1" ht="40.049999999999997" customHeight="1" x14ac:dyDescent="0.2">
      <c r="A105" s="102"/>
      <c r="B105" s="192">
        <v>92</v>
      </c>
      <c r="C105" s="162"/>
      <c r="D105" s="162"/>
      <c r="E105" s="162"/>
      <c r="F105" s="233"/>
      <c r="G105" s="234"/>
      <c r="H105" s="101"/>
      <c r="I105" s="465"/>
      <c r="J105" s="235"/>
      <c r="K105" s="233"/>
      <c r="L105" s="436">
        <f>IF(COUNTIF(D105,"*未定*")=1,1,COUNTIF(D$13:D105,D105))</f>
        <v>0</v>
      </c>
      <c r="M105" s="625"/>
      <c r="N105" s="284"/>
      <c r="O105" s="284"/>
      <c r="P105" s="284"/>
      <c r="Q105" s="284"/>
      <c r="R105" s="284"/>
      <c r="S105" s="284"/>
      <c r="T105" s="284"/>
      <c r="U105" s="284"/>
      <c r="V105" s="284"/>
      <c r="W105" s="284"/>
      <c r="X105" s="284"/>
      <c r="Y105" s="284"/>
    </row>
    <row r="106" spans="1:25" s="92" customFormat="1" ht="40.049999999999997" customHeight="1" x14ac:dyDescent="0.2">
      <c r="A106" s="102"/>
      <c r="B106" s="192">
        <v>93</v>
      </c>
      <c r="C106" s="162"/>
      <c r="D106" s="162"/>
      <c r="E106" s="162"/>
      <c r="F106" s="233"/>
      <c r="G106" s="234"/>
      <c r="H106" s="101"/>
      <c r="I106" s="465"/>
      <c r="J106" s="235"/>
      <c r="K106" s="233"/>
      <c r="L106" s="436">
        <f>IF(COUNTIF(D106,"*未定*")=1,1,COUNTIF(D$13:D106,D106))</f>
        <v>0</v>
      </c>
      <c r="M106" s="625"/>
      <c r="N106" s="284"/>
      <c r="O106" s="284"/>
      <c r="P106" s="284"/>
      <c r="Q106" s="284"/>
      <c r="R106" s="284"/>
      <c r="S106" s="284"/>
      <c r="T106" s="284"/>
      <c r="U106" s="284"/>
      <c r="V106" s="284"/>
      <c r="W106" s="284"/>
      <c r="X106" s="284"/>
      <c r="Y106" s="284"/>
    </row>
    <row r="107" spans="1:25" s="92" customFormat="1" ht="40.049999999999997" customHeight="1" x14ac:dyDescent="0.2">
      <c r="A107" s="102"/>
      <c r="B107" s="192">
        <v>94</v>
      </c>
      <c r="C107" s="162"/>
      <c r="D107" s="162"/>
      <c r="E107" s="162"/>
      <c r="F107" s="233"/>
      <c r="G107" s="234"/>
      <c r="H107" s="101"/>
      <c r="I107" s="465"/>
      <c r="J107" s="235"/>
      <c r="K107" s="233"/>
      <c r="L107" s="436">
        <f>IF(COUNTIF(D107,"*未定*")=1,1,COUNTIF(D$13:D107,D107))</f>
        <v>0</v>
      </c>
      <c r="M107" s="625"/>
      <c r="N107" s="284"/>
      <c r="O107" s="284"/>
      <c r="P107" s="284"/>
      <c r="Q107" s="284"/>
      <c r="R107" s="284"/>
      <c r="S107" s="284"/>
      <c r="T107" s="284"/>
      <c r="U107" s="284"/>
      <c r="V107" s="284"/>
      <c r="W107" s="284"/>
      <c r="X107" s="284"/>
      <c r="Y107" s="284"/>
    </row>
    <row r="108" spans="1:25" s="92" customFormat="1" ht="40.049999999999997" customHeight="1" x14ac:dyDescent="0.2">
      <c r="A108" s="102"/>
      <c r="B108" s="192">
        <v>95</v>
      </c>
      <c r="C108" s="162"/>
      <c r="D108" s="162"/>
      <c r="E108" s="162"/>
      <c r="F108" s="233"/>
      <c r="G108" s="234"/>
      <c r="H108" s="101"/>
      <c r="I108" s="465"/>
      <c r="J108" s="235"/>
      <c r="K108" s="233"/>
      <c r="L108" s="436">
        <f>IF(COUNTIF(D108,"*未定*")=1,1,COUNTIF(D$13:D108,D108))</f>
        <v>0</v>
      </c>
      <c r="M108" s="626"/>
      <c r="N108" s="284"/>
      <c r="O108" s="284"/>
      <c r="P108" s="284"/>
      <c r="Q108" s="284"/>
      <c r="R108" s="284"/>
      <c r="S108" s="284"/>
      <c r="T108" s="284"/>
      <c r="U108" s="284"/>
      <c r="V108" s="284"/>
      <c r="W108" s="284"/>
      <c r="X108" s="284"/>
      <c r="Y108" s="284"/>
    </row>
    <row r="109" spans="1:25" s="92" customFormat="1" ht="40.049999999999997" customHeight="1" x14ac:dyDescent="0.2">
      <c r="A109" s="102"/>
      <c r="B109" s="192">
        <v>96</v>
      </c>
      <c r="C109" s="628"/>
      <c r="D109" s="628"/>
      <c r="E109" s="628"/>
      <c r="F109" s="629"/>
      <c r="G109" s="630"/>
      <c r="H109" s="631"/>
      <c r="I109" s="465"/>
      <c r="J109" s="632"/>
      <c r="K109" s="629"/>
      <c r="L109" s="436">
        <f>IF(COUNTIF(D109,"*未定*")=1,1,COUNTIF(D$13:D109,D109))</f>
        <v>0</v>
      </c>
      <c r="M109" s="626"/>
      <c r="N109" s="284"/>
      <c r="O109" s="284"/>
      <c r="P109" s="284"/>
      <c r="Q109" s="284"/>
      <c r="R109" s="284"/>
      <c r="S109" s="284"/>
      <c r="T109" s="284"/>
      <c r="U109" s="284"/>
      <c r="V109" s="284"/>
      <c r="W109" s="284"/>
      <c r="X109" s="284"/>
      <c r="Y109" s="284"/>
    </row>
    <row r="110" spans="1:25" s="92" customFormat="1" ht="40.049999999999997" customHeight="1" x14ac:dyDescent="0.2">
      <c r="A110" s="102"/>
      <c r="B110" s="192">
        <v>97</v>
      </c>
      <c r="C110" s="162"/>
      <c r="D110" s="162"/>
      <c r="E110" s="162"/>
      <c r="F110" s="233"/>
      <c r="G110" s="234"/>
      <c r="H110" s="101"/>
      <c r="I110" s="627"/>
      <c r="J110" s="235"/>
      <c r="K110" s="233"/>
      <c r="L110" s="436">
        <f>IF(COUNTIF(D110,"*未定*")=1,1,COUNTIF(D$13:D110,D110))</f>
        <v>0</v>
      </c>
      <c r="M110" s="625"/>
      <c r="N110" s="284"/>
      <c r="O110" s="284"/>
      <c r="P110" s="284"/>
      <c r="Q110" s="284"/>
      <c r="R110" s="284"/>
      <c r="S110" s="284"/>
      <c r="T110" s="284"/>
      <c r="U110" s="284"/>
      <c r="V110" s="284"/>
      <c r="W110" s="284"/>
      <c r="X110" s="284"/>
      <c r="Y110" s="284"/>
    </row>
    <row r="111" spans="1:25" s="92" customFormat="1" ht="40.049999999999997" customHeight="1" x14ac:dyDescent="0.2">
      <c r="A111" s="102"/>
      <c r="B111" s="192">
        <v>98</v>
      </c>
      <c r="C111" s="162"/>
      <c r="D111" s="162"/>
      <c r="E111" s="162"/>
      <c r="F111" s="233"/>
      <c r="G111" s="234"/>
      <c r="H111" s="101"/>
      <c r="I111" s="465"/>
      <c r="J111" s="235"/>
      <c r="K111" s="233"/>
      <c r="L111" s="436">
        <f>IF(COUNTIF(D111,"*未定*")=1,1,COUNTIF(D$13:D111,D111))</f>
        <v>0</v>
      </c>
      <c r="M111" s="625"/>
      <c r="N111" s="284"/>
      <c r="O111" s="284"/>
      <c r="P111" s="284"/>
      <c r="Q111" s="284"/>
      <c r="R111" s="284"/>
      <c r="S111" s="284"/>
      <c r="T111" s="284"/>
      <c r="U111" s="284"/>
      <c r="V111" s="284"/>
      <c r="W111" s="284"/>
      <c r="X111" s="284"/>
      <c r="Y111" s="284"/>
    </row>
    <row r="112" spans="1:25" s="92" customFormat="1" ht="40.049999999999997" customHeight="1" x14ac:dyDescent="0.2">
      <c r="A112" s="102"/>
      <c r="B112" s="192">
        <v>99</v>
      </c>
      <c r="C112" s="162"/>
      <c r="D112" s="162"/>
      <c r="E112" s="162"/>
      <c r="F112" s="233"/>
      <c r="G112" s="234"/>
      <c r="H112" s="101"/>
      <c r="I112" s="465"/>
      <c r="J112" s="235"/>
      <c r="K112" s="233"/>
      <c r="L112" s="436">
        <f>IF(COUNTIF(D112,"*未定*")=1,1,COUNTIF(D$13:D112,D112))</f>
        <v>0</v>
      </c>
      <c r="M112" s="625"/>
      <c r="N112" s="284"/>
      <c r="O112" s="284"/>
      <c r="P112" s="284"/>
      <c r="Q112" s="284"/>
      <c r="R112" s="284"/>
      <c r="S112" s="284"/>
      <c r="T112" s="284"/>
      <c r="U112" s="284"/>
      <c r="V112" s="284"/>
      <c r="W112" s="284"/>
      <c r="X112" s="284"/>
      <c r="Y112" s="284"/>
    </row>
    <row r="113" spans="1:25" s="92" customFormat="1" ht="40.049999999999997" customHeight="1" x14ac:dyDescent="0.2">
      <c r="A113" s="102"/>
      <c r="B113" s="192">
        <v>100</v>
      </c>
      <c r="C113" s="162"/>
      <c r="D113" s="162"/>
      <c r="E113" s="162"/>
      <c r="F113" s="233"/>
      <c r="G113" s="234"/>
      <c r="H113" s="101"/>
      <c r="I113" s="465"/>
      <c r="J113" s="235"/>
      <c r="K113" s="233"/>
      <c r="L113" s="436">
        <f>IF(COUNTIF(D113,"*未定*")=1,1,COUNTIF(D$13:D113,D113))</f>
        <v>0</v>
      </c>
      <c r="M113" s="625"/>
      <c r="N113" s="284"/>
      <c r="O113" s="284"/>
      <c r="P113" s="284"/>
      <c r="Q113" s="284"/>
      <c r="R113" s="284"/>
      <c r="S113" s="284"/>
      <c r="T113" s="284"/>
      <c r="U113" s="284"/>
      <c r="V113" s="284"/>
      <c r="W113" s="284"/>
      <c r="X113" s="284"/>
      <c r="Y113" s="284"/>
    </row>
    <row r="114" spans="1:25" s="92" customFormat="1" ht="40.049999999999997" customHeight="1" x14ac:dyDescent="0.2">
      <c r="A114" s="102"/>
      <c r="B114" s="192">
        <v>101</v>
      </c>
      <c r="C114" s="162"/>
      <c r="D114" s="162"/>
      <c r="E114" s="162"/>
      <c r="F114" s="233"/>
      <c r="G114" s="234"/>
      <c r="H114" s="101"/>
      <c r="I114" s="465"/>
      <c r="J114" s="235"/>
      <c r="K114" s="233"/>
      <c r="L114" s="436">
        <f>IF(COUNTIF(D114,"*未定*")=1,1,COUNTIF(D$13:D114,D114))</f>
        <v>0</v>
      </c>
      <c r="M114" s="625"/>
      <c r="N114" s="284"/>
      <c r="O114" s="284"/>
      <c r="P114" s="284"/>
      <c r="Q114" s="284"/>
      <c r="R114" s="284"/>
      <c r="S114" s="284"/>
      <c r="T114" s="284"/>
      <c r="U114" s="284"/>
      <c r="V114" s="284"/>
      <c r="W114" s="284"/>
      <c r="X114" s="284"/>
      <c r="Y114" s="284"/>
    </row>
    <row r="115" spans="1:25" s="92" customFormat="1" ht="40.049999999999997" customHeight="1" x14ac:dyDescent="0.2">
      <c r="A115" s="102"/>
      <c r="B115" s="192">
        <v>102</v>
      </c>
      <c r="C115" s="162"/>
      <c r="D115" s="162"/>
      <c r="E115" s="162"/>
      <c r="F115" s="233"/>
      <c r="G115" s="234"/>
      <c r="H115" s="101"/>
      <c r="I115" s="465"/>
      <c r="J115" s="235"/>
      <c r="K115" s="233"/>
      <c r="L115" s="436">
        <f>IF(COUNTIF(D115,"*未定*")=1,1,COUNTIF(D$13:D115,D115))</f>
        <v>0</v>
      </c>
      <c r="M115" s="626"/>
      <c r="N115" s="284"/>
      <c r="O115" s="284"/>
      <c r="P115" s="284"/>
      <c r="Q115" s="284"/>
      <c r="R115" s="284"/>
      <c r="S115" s="284"/>
      <c r="T115" s="284"/>
      <c r="U115" s="284"/>
      <c r="V115" s="284"/>
      <c r="W115" s="284"/>
      <c r="X115" s="284"/>
      <c r="Y115" s="284"/>
    </row>
    <row r="116" spans="1:25" s="146" customFormat="1" ht="6" customHeight="1" x14ac:dyDescent="0.2">
      <c r="B116" s="149"/>
      <c r="C116" s="149"/>
      <c r="D116" s="149"/>
      <c r="E116" s="149"/>
      <c r="F116" s="149"/>
      <c r="G116" s="149"/>
      <c r="H116" s="149"/>
      <c r="I116" s="249"/>
      <c r="J116" s="149"/>
      <c r="K116" s="222"/>
      <c r="M116" s="115"/>
      <c r="N116" s="115"/>
      <c r="O116" s="115"/>
      <c r="P116" s="115"/>
      <c r="Q116" s="115"/>
      <c r="R116" s="115"/>
      <c r="S116" s="115"/>
      <c r="T116" s="115"/>
      <c r="U116" s="115"/>
      <c r="V116" s="115"/>
      <c r="W116" s="115"/>
      <c r="X116" s="115"/>
      <c r="Y116" s="115"/>
    </row>
    <row r="117" spans="1:25" s="146" customFormat="1" ht="15.75" customHeight="1" x14ac:dyDescent="0.2">
      <c r="I117" s="247"/>
      <c r="K117" s="92"/>
      <c r="M117" s="115"/>
      <c r="N117" s="115"/>
      <c r="O117" s="115"/>
      <c r="P117" s="115"/>
      <c r="Q117" s="115"/>
      <c r="R117" s="115"/>
      <c r="S117" s="115"/>
      <c r="T117" s="115"/>
      <c r="U117" s="115"/>
      <c r="V117" s="115"/>
      <c r="W117" s="115"/>
      <c r="X117" s="115"/>
      <c r="Y117" s="115"/>
    </row>
    <row r="118" spans="1:25" s="146" customFormat="1" ht="15.75" customHeight="1" x14ac:dyDescent="0.2">
      <c r="I118" s="247"/>
      <c r="K118" s="92"/>
      <c r="M118" s="115"/>
      <c r="N118" s="115"/>
      <c r="O118" s="115"/>
      <c r="P118" s="115"/>
      <c r="Q118" s="115"/>
      <c r="R118" s="115"/>
      <c r="S118" s="115"/>
      <c r="T118" s="115"/>
      <c r="U118" s="115"/>
      <c r="V118" s="115"/>
      <c r="W118" s="115"/>
      <c r="X118" s="115"/>
      <c r="Y118" s="115"/>
    </row>
    <row r="119" spans="1:25" s="146" customFormat="1" ht="15.75" customHeight="1" x14ac:dyDescent="0.2">
      <c r="I119" s="247"/>
      <c r="K119" s="92"/>
      <c r="M119" s="115"/>
      <c r="N119" s="115"/>
      <c r="O119" s="115"/>
      <c r="P119" s="115"/>
      <c r="Q119" s="115"/>
      <c r="R119" s="115"/>
      <c r="S119" s="115"/>
      <c r="T119" s="115"/>
      <c r="U119" s="115"/>
      <c r="V119" s="115"/>
      <c r="W119" s="115"/>
      <c r="X119" s="115"/>
      <c r="Y119" s="115"/>
    </row>
    <row r="120" spans="1:25" s="146" customFormat="1" ht="15.75" customHeight="1" x14ac:dyDescent="0.2">
      <c r="I120" s="247"/>
      <c r="K120" s="92"/>
      <c r="M120" s="115"/>
      <c r="N120" s="115"/>
      <c r="O120" s="115"/>
      <c r="P120" s="115"/>
      <c r="Q120" s="115"/>
      <c r="R120" s="115"/>
      <c r="S120" s="115"/>
      <c r="T120" s="115"/>
      <c r="U120" s="115"/>
      <c r="V120" s="115"/>
      <c r="W120" s="115"/>
      <c r="X120" s="115"/>
      <c r="Y120" s="115"/>
    </row>
  </sheetData>
  <sheetProtection algorithmName="SHA-512" hashValue="u5CIj0UqEy49nATBaVwbW8oZyqh4s9F1xwW2VrX7wk4TnEqmvYURkU+AU7a3WMg/fuWglCSaLA0yFFFj12dV+Q==" saltValue="R5U/+5J5qxPgwgfsmRZUVA==" spinCount="100000" sheet="1" insertColumns="0" insertRows="0" deleteColumns="0" deleteRows="0"/>
  <mergeCells count="24">
    <mergeCell ref="I8:J8"/>
    <mergeCell ref="I10:J10"/>
    <mergeCell ref="D6:G6"/>
    <mergeCell ref="M6:Y6"/>
    <mergeCell ref="I6:J7"/>
    <mergeCell ref="K6:K7"/>
    <mergeCell ref="M7:Y10"/>
    <mergeCell ref="I9:J9"/>
    <mergeCell ref="M23:Y24"/>
    <mergeCell ref="B6:C6"/>
    <mergeCell ref="D12:D13"/>
    <mergeCell ref="M12:Y13"/>
    <mergeCell ref="B12:B13"/>
    <mergeCell ref="C12:C13"/>
    <mergeCell ref="F12:F13"/>
    <mergeCell ref="G12:H12"/>
    <mergeCell ref="I12:I13"/>
    <mergeCell ref="J12:J13"/>
    <mergeCell ref="K12:K13"/>
    <mergeCell ref="B8:C10"/>
    <mergeCell ref="E12:E13"/>
    <mergeCell ref="D8:G8"/>
    <mergeCell ref="D9:G9"/>
    <mergeCell ref="D10:G10"/>
  </mergeCells>
  <phoneticPr fontId="1"/>
  <conditionalFormatting sqref="C14:K36">
    <cfRule type="containsBlanks" dxfId="49" priority="41">
      <formula>LEN(TRIM(C14))=0</formula>
    </cfRule>
  </conditionalFormatting>
  <conditionalFormatting sqref="D6">
    <cfRule type="cellIs" dxfId="48" priority="39" operator="equal">
      <formula>0</formula>
    </cfRule>
  </conditionalFormatting>
  <conditionalFormatting sqref="D9:D10">
    <cfRule type="cellIs" dxfId="47" priority="34" operator="equal">
      <formula>0</formula>
    </cfRule>
  </conditionalFormatting>
  <conditionalFormatting sqref="D8">
    <cfRule type="cellIs" dxfId="46" priority="33" operator="equal">
      <formula>0</formula>
    </cfRule>
  </conditionalFormatting>
  <conditionalFormatting sqref="K6:K9">
    <cfRule type="cellIs" dxfId="45" priority="32" operator="equal">
      <formula>0</formula>
    </cfRule>
  </conditionalFormatting>
  <conditionalFormatting sqref="K10">
    <cfRule type="cellIs" dxfId="44" priority="31" operator="equal">
      <formula>"-"</formula>
    </cfRule>
  </conditionalFormatting>
  <conditionalFormatting sqref="C37:K37">
    <cfRule type="containsBlanks" dxfId="43" priority="28">
      <formula>LEN(TRIM(C37))=0</formula>
    </cfRule>
  </conditionalFormatting>
  <conditionalFormatting sqref="C110:K115">
    <cfRule type="containsBlanks" dxfId="42" priority="23">
      <formula>LEN(TRIM(C110))=0</formula>
    </cfRule>
  </conditionalFormatting>
  <conditionalFormatting sqref="C103:K109">
    <cfRule type="containsBlanks" dxfId="41" priority="22">
      <formula>LEN(TRIM(C103))=0</formula>
    </cfRule>
  </conditionalFormatting>
  <conditionalFormatting sqref="C96:K102">
    <cfRule type="containsBlanks" dxfId="40" priority="21">
      <formula>LEN(TRIM(C96))=0</formula>
    </cfRule>
  </conditionalFormatting>
  <conditionalFormatting sqref="C90:K95">
    <cfRule type="containsBlanks" dxfId="39" priority="20">
      <formula>LEN(TRIM(C90))=0</formula>
    </cfRule>
  </conditionalFormatting>
  <conditionalFormatting sqref="C84:K89">
    <cfRule type="containsBlanks" dxfId="38" priority="19">
      <formula>LEN(TRIM(C84))=0</formula>
    </cfRule>
  </conditionalFormatting>
  <conditionalFormatting sqref="C77:K83">
    <cfRule type="containsBlanks" dxfId="37" priority="18">
      <formula>LEN(TRIM(C77))=0</formula>
    </cfRule>
  </conditionalFormatting>
  <conditionalFormatting sqref="C70:K76">
    <cfRule type="containsBlanks" dxfId="36" priority="17">
      <formula>LEN(TRIM(C70))=0</formula>
    </cfRule>
  </conditionalFormatting>
  <conditionalFormatting sqref="C64:K69">
    <cfRule type="containsBlanks" dxfId="35" priority="16">
      <formula>LEN(TRIM(C64))=0</formula>
    </cfRule>
  </conditionalFormatting>
  <conditionalFormatting sqref="C58:K63">
    <cfRule type="containsBlanks" dxfId="34" priority="15">
      <formula>LEN(TRIM(C58))=0</formula>
    </cfRule>
  </conditionalFormatting>
  <conditionalFormatting sqref="C51:K57">
    <cfRule type="containsBlanks" dxfId="33" priority="14">
      <formula>LEN(TRIM(C51))=0</formula>
    </cfRule>
  </conditionalFormatting>
  <conditionalFormatting sqref="C44:K50">
    <cfRule type="containsBlanks" dxfId="32" priority="13">
      <formula>LEN(TRIM(C44))=0</formula>
    </cfRule>
  </conditionalFormatting>
  <conditionalFormatting sqref="C38:K43">
    <cfRule type="containsBlanks" dxfId="31" priority="12">
      <formula>LEN(TRIM(C38))=0</formula>
    </cfRule>
  </conditionalFormatting>
  <dataValidations count="3">
    <dataValidation type="list" allowBlank="1" showInputMessage="1" showErrorMessage="1" sqref="I14:I115" xr:uid="{938FD8F1-D8EE-4776-AA9D-098E1F8C96F8}">
      <formula1>"農業､林業,漁業,鉱業、採石業、砂利採取業,建設業,製造業,電気･ガス･熱供給･水道業,情報通信業,運輸業､郵便業,卸売業､小売業,金融業､保険業,不動産業､物品賃貸業,学術研究､専門･技術サービス業,宿泊業､飲食サービス業,生活関連サービス業､娯楽業,教育､学習支援業,医療､福祉,複合サービス事業,サービス業(他に分類されないもの)"</formula1>
    </dataValidation>
    <dataValidation type="list" allowBlank="1" showInputMessage="1" showErrorMessage="1" promptTitle="下記から記号選択" prompt="◎：支援の実施について、同意が取れている_x000a_○：本事業の説明を行い、今後実施の意向を確認する_x000a_△：本事業について、今後説明する予定" sqref="J14:J115" xr:uid="{0474502B-F622-4ECE-81C1-DBA422A67057}">
      <formula1>"◎,○,△"</formula1>
    </dataValidation>
    <dataValidation type="list" allowBlank="1" showInputMessage="1" showErrorMessage="1" sqref="C14:C115" xr:uid="{172A84EC-9626-41F2-90BB-2AF9EB327919}">
      <formula1>支援対象地域</formula1>
    </dataValidation>
  </dataValidations>
  <pageMargins left="0.74803149606299213" right="0.15748031496062992" top="0.55118110236220474" bottom="0.43307086614173229" header="0.31496062992125984" footer="0.15748031496062992"/>
  <pageSetup paperSize="9" scale="55" fitToHeight="0" orientation="portrait" r:id="rId1"/>
  <rowBreaks count="2" manualBreakCount="2">
    <brk id="43" min="1" max="10" man="1"/>
    <brk id="79" min="1" max="10" man="1"/>
  </rowBreak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EB4A3-4985-4006-A4D7-C89D1F645F54}">
  <sheetPr codeName="Sheet1">
    <tabColor theme="8" tint="0.39997558519241921"/>
  </sheetPr>
  <dimension ref="B4:P675"/>
  <sheetViews>
    <sheetView zoomScale="115" zoomScaleNormal="115" zoomScaleSheetLayoutView="100" workbookViewId="0"/>
  </sheetViews>
  <sheetFormatPr defaultColWidth="9" defaultRowHeight="12" x14ac:dyDescent="0.2"/>
  <cols>
    <col min="1" max="1" width="2.109375" style="81" customWidth="1"/>
    <col min="2" max="2" width="21.33203125" style="81" customWidth="1"/>
    <col min="3" max="3" width="14.109375" style="81" customWidth="1"/>
    <col min="4" max="4" width="15.6640625" style="81" customWidth="1"/>
    <col min="5" max="5" width="26.44140625" style="199" customWidth="1"/>
    <col min="6" max="6" width="21.21875" style="200" customWidth="1"/>
    <col min="7" max="7" width="2.21875" style="81" customWidth="1"/>
    <col min="8" max="16384" width="9" style="81"/>
  </cols>
  <sheetData>
    <row r="4" spans="2:16" ht="13.5" customHeight="1" x14ac:dyDescent="0.2">
      <c r="B4" s="183" t="s">
        <v>311</v>
      </c>
    </row>
    <row r="5" spans="2:16" ht="20.100000000000001" customHeight="1" x14ac:dyDescent="0.2">
      <c r="B5" s="201" t="s">
        <v>197</v>
      </c>
      <c r="E5" s="1122" t="s">
        <v>198</v>
      </c>
      <c r="F5" s="1122"/>
      <c r="H5" s="1121" t="s">
        <v>2</v>
      </c>
      <c r="I5" s="1121"/>
      <c r="J5" s="1121"/>
      <c r="K5" s="1121"/>
      <c r="L5" s="1121"/>
      <c r="M5" s="1121"/>
      <c r="N5" s="1121"/>
      <c r="O5" s="1121"/>
      <c r="P5" s="1121"/>
    </row>
    <row r="6" spans="2:16" ht="20.100000000000001" customHeight="1" x14ac:dyDescent="0.2">
      <c r="E6" s="1123">
        <f>'補助事業概要説明書(別添１)１～２'!$E$6</f>
        <v>0</v>
      </c>
      <c r="F6" s="1124"/>
      <c r="H6" s="425" t="s">
        <v>517</v>
      </c>
      <c r="I6" s="426"/>
      <c r="J6" s="426"/>
      <c r="K6" s="426"/>
      <c r="L6" s="426"/>
      <c r="M6" s="426"/>
      <c r="N6" s="426"/>
      <c r="O6" s="426"/>
      <c r="P6" s="427"/>
    </row>
    <row r="7" spans="2:16" x14ac:dyDescent="0.2">
      <c r="B7" s="202" t="s">
        <v>266</v>
      </c>
    </row>
    <row r="8" spans="2:16" ht="30" customHeight="1" x14ac:dyDescent="0.2">
      <c r="B8" s="203" t="s">
        <v>130</v>
      </c>
      <c r="C8" s="204" t="s">
        <v>173</v>
      </c>
      <c r="D8" s="1128" t="s">
        <v>309</v>
      </c>
      <c r="E8" s="1128"/>
      <c r="F8" s="413" t="s">
        <v>194</v>
      </c>
      <c r="H8" s="205" t="s">
        <v>356</v>
      </c>
      <c r="I8" s="206"/>
      <c r="J8" s="206"/>
      <c r="K8" s="206"/>
      <c r="L8" s="206"/>
      <c r="M8" s="206"/>
      <c r="N8" s="206"/>
      <c r="O8" s="206"/>
      <c r="P8" s="207"/>
    </row>
    <row r="9" spans="2:16" ht="39.9" customHeight="1" x14ac:dyDescent="0.2">
      <c r="B9" s="160"/>
      <c r="C9" s="412" t="str">
        <f>IFERROR(VLOOKUP(B9,'補助事業概要説明書(別添１)１～２'!$B$43:$G$52,3,0),"")</f>
        <v/>
      </c>
      <c r="D9" s="1129" t="str">
        <f>IFERROR(VLOOKUP(B9,'補助事業概要説明書(別添１)１～２'!$B$43:$G$52,5,0),"")</f>
        <v/>
      </c>
      <c r="E9" s="1129"/>
      <c r="F9" s="412" t="str">
        <f>IFERROR(VLOOKUP(B9,'補助事業概要説明書(別添１)１～２'!$B$43:$G$52,6,0),"")</f>
        <v/>
      </c>
      <c r="H9" s="208"/>
      <c r="I9" s="209"/>
      <c r="J9" s="209"/>
      <c r="K9" s="209"/>
      <c r="L9" s="209"/>
      <c r="M9" s="209"/>
      <c r="N9" s="209"/>
      <c r="O9" s="209"/>
      <c r="P9" s="210"/>
    </row>
    <row r="10" spans="2:16" ht="8.25" customHeight="1" x14ac:dyDescent="0.2"/>
    <row r="11" spans="2:16" x14ac:dyDescent="0.2">
      <c r="B11" s="202" t="s">
        <v>200</v>
      </c>
      <c r="E11" s="211"/>
    </row>
    <row r="12" spans="2:16" ht="16.5" customHeight="1" x14ac:dyDescent="0.2">
      <c r="B12" s="1125" t="s">
        <v>196</v>
      </c>
      <c r="C12" s="1125"/>
      <c r="D12" s="1125"/>
      <c r="E12" s="1125"/>
      <c r="F12" s="1125"/>
    </row>
    <row r="13" spans="2:16" x14ac:dyDescent="0.2">
      <c r="B13" s="163" t="b">
        <v>1</v>
      </c>
      <c r="C13" s="212"/>
    </row>
    <row r="14" spans="2:16" x14ac:dyDescent="0.2">
      <c r="B14" s="236" t="b">
        <v>1</v>
      </c>
      <c r="J14" s="199"/>
    </row>
    <row r="15" spans="2:16" x14ac:dyDescent="0.2">
      <c r="B15" s="202" t="s">
        <v>340</v>
      </c>
      <c r="E15" s="211"/>
    </row>
    <row r="16" spans="2:16" ht="16.5" customHeight="1" x14ac:dyDescent="0.2">
      <c r="B16" s="1125" t="s">
        <v>339</v>
      </c>
      <c r="C16" s="1125"/>
      <c r="D16" s="1125"/>
      <c r="E16" s="1125"/>
      <c r="F16" s="1125"/>
    </row>
    <row r="17" spans="2:10" x14ac:dyDescent="0.2">
      <c r="B17" s="163" t="b">
        <v>1</v>
      </c>
      <c r="C17" s="212"/>
    </row>
    <row r="18" spans="2:10" x14ac:dyDescent="0.2">
      <c r="B18" s="236" t="b">
        <v>1</v>
      </c>
      <c r="J18" s="199"/>
    </row>
    <row r="19" spans="2:10" x14ac:dyDescent="0.2">
      <c r="B19" s="202" t="s">
        <v>201</v>
      </c>
      <c r="C19" s="212" t="s">
        <v>278</v>
      </c>
    </row>
    <row r="20" spans="2:10" ht="11.1" customHeight="1" x14ac:dyDescent="0.2">
      <c r="B20" s="1126" t="s">
        <v>204</v>
      </c>
      <c r="C20" s="1127"/>
      <c r="D20" s="1127"/>
      <c r="E20" s="1127"/>
      <c r="F20" s="1127"/>
    </row>
    <row r="21" spans="2:10" ht="11.1" customHeight="1" x14ac:dyDescent="0.2">
      <c r="B21" s="1126"/>
      <c r="C21" s="1127"/>
      <c r="D21" s="1127"/>
      <c r="E21" s="1127"/>
      <c r="F21" s="1127"/>
    </row>
    <row r="22" spans="2:10" ht="11.1" customHeight="1" x14ac:dyDescent="0.2">
      <c r="B22" s="1126"/>
      <c r="C22" s="1127"/>
      <c r="D22" s="1127"/>
      <c r="E22" s="1127"/>
      <c r="F22" s="1127"/>
    </row>
    <row r="23" spans="2:10" ht="11.1" customHeight="1" x14ac:dyDescent="0.2">
      <c r="B23" s="1126"/>
      <c r="C23" s="1127"/>
      <c r="D23" s="1127"/>
      <c r="E23" s="1127"/>
      <c r="F23" s="1127"/>
    </row>
    <row r="24" spans="2:10" ht="11.1" customHeight="1" x14ac:dyDescent="0.2">
      <c r="B24" s="1126"/>
      <c r="C24" s="1127"/>
      <c r="D24" s="1127"/>
      <c r="E24" s="1127"/>
      <c r="F24" s="1127"/>
    </row>
    <row r="25" spans="2:10" ht="11.1" customHeight="1" x14ac:dyDescent="0.2">
      <c r="B25" s="1126"/>
      <c r="C25" s="1127"/>
      <c r="D25" s="1127"/>
      <c r="E25" s="1127"/>
      <c r="F25" s="1127"/>
    </row>
    <row r="26" spans="2:10" ht="11.1" customHeight="1" x14ac:dyDescent="0.2">
      <c r="B26" s="1126"/>
      <c r="C26" s="1127"/>
      <c r="D26" s="1127"/>
      <c r="E26" s="1127"/>
      <c r="F26" s="1127"/>
    </row>
    <row r="27" spans="2:10" ht="11.1" customHeight="1" x14ac:dyDescent="0.2">
      <c r="B27" s="1126"/>
      <c r="C27" s="1127"/>
      <c r="D27" s="1127"/>
      <c r="E27" s="1127"/>
      <c r="F27" s="1127"/>
    </row>
    <row r="28" spans="2:10" ht="11.1" customHeight="1" x14ac:dyDescent="0.2">
      <c r="B28" s="1126"/>
      <c r="C28" s="1127"/>
      <c r="D28" s="1127"/>
      <c r="E28" s="1127"/>
      <c r="F28" s="1127"/>
    </row>
    <row r="29" spans="2:10" ht="11.1" customHeight="1" x14ac:dyDescent="0.2">
      <c r="B29" s="1126"/>
      <c r="C29" s="1127"/>
      <c r="D29" s="1127"/>
      <c r="E29" s="1127"/>
      <c r="F29" s="1127"/>
    </row>
    <row r="30" spans="2:10" ht="11.1" customHeight="1" x14ac:dyDescent="0.2">
      <c r="B30" s="1126"/>
      <c r="C30" s="1127"/>
      <c r="D30" s="1127"/>
      <c r="E30" s="1127"/>
      <c r="F30" s="1127"/>
    </row>
    <row r="31" spans="2:10" ht="11.1" customHeight="1" x14ac:dyDescent="0.2">
      <c r="B31" s="1126"/>
      <c r="C31" s="1127"/>
      <c r="D31" s="1127"/>
      <c r="E31" s="1127"/>
      <c r="F31" s="1127"/>
    </row>
    <row r="32" spans="2:10" ht="11.1" customHeight="1" x14ac:dyDescent="0.2">
      <c r="B32" s="1126"/>
      <c r="C32" s="1127"/>
      <c r="D32" s="1127"/>
      <c r="E32" s="1127"/>
      <c r="F32" s="1127"/>
    </row>
    <row r="33" spans="2:6" ht="11.1" customHeight="1" x14ac:dyDescent="0.2">
      <c r="B33" s="1126"/>
      <c r="C33" s="1127"/>
      <c r="D33" s="1127"/>
      <c r="E33" s="1127"/>
      <c r="F33" s="1127"/>
    </row>
    <row r="34" spans="2:6" ht="11.1" customHeight="1" x14ac:dyDescent="0.2">
      <c r="B34" s="1126"/>
      <c r="C34" s="1127"/>
      <c r="D34" s="1127"/>
      <c r="E34" s="1127"/>
      <c r="F34" s="1127"/>
    </row>
    <row r="35" spans="2:6" ht="11.1" customHeight="1" x14ac:dyDescent="0.2">
      <c r="B35" s="1126"/>
      <c r="C35" s="1127"/>
      <c r="D35" s="1127"/>
      <c r="E35" s="1127"/>
      <c r="F35" s="1127"/>
    </row>
    <row r="36" spans="2:6" ht="11.1" customHeight="1" x14ac:dyDescent="0.2">
      <c r="B36" s="1126"/>
      <c r="C36" s="1127"/>
      <c r="D36" s="1127"/>
      <c r="E36" s="1127"/>
      <c r="F36" s="1127"/>
    </row>
    <row r="37" spans="2:6" ht="11.1" customHeight="1" x14ac:dyDescent="0.2">
      <c r="B37" s="1126"/>
      <c r="C37" s="1127"/>
      <c r="D37" s="1127"/>
      <c r="E37" s="1127"/>
      <c r="F37" s="1127"/>
    </row>
    <row r="38" spans="2:6" ht="11.1" customHeight="1" x14ac:dyDescent="0.2">
      <c r="B38" s="1126"/>
      <c r="C38" s="1127"/>
      <c r="D38" s="1127"/>
      <c r="E38" s="1127"/>
      <c r="F38" s="1127"/>
    </row>
    <row r="39" spans="2:6" ht="11.1" customHeight="1" x14ac:dyDescent="0.2">
      <c r="B39" s="1126"/>
      <c r="C39" s="1127"/>
      <c r="D39" s="1127"/>
      <c r="E39" s="1127"/>
      <c r="F39" s="1127"/>
    </row>
    <row r="40" spans="2:6" ht="11.1" customHeight="1" x14ac:dyDescent="0.2">
      <c r="B40" s="1126"/>
      <c r="C40" s="1127"/>
      <c r="D40" s="1127"/>
      <c r="E40" s="1127"/>
      <c r="F40" s="1127"/>
    </row>
    <row r="41" spans="2:6" ht="11.1" customHeight="1" x14ac:dyDescent="0.2">
      <c r="B41" s="1126"/>
      <c r="C41" s="1127"/>
      <c r="D41" s="1127"/>
      <c r="E41" s="1127"/>
      <c r="F41" s="1127"/>
    </row>
    <row r="42" spans="2:6" ht="11.1" customHeight="1" x14ac:dyDescent="0.2">
      <c r="B42" s="1126"/>
      <c r="C42" s="1127"/>
      <c r="D42" s="1127"/>
      <c r="E42" s="1127"/>
      <c r="F42" s="1127"/>
    </row>
    <row r="43" spans="2:6" ht="11.1" customHeight="1" x14ac:dyDescent="0.2">
      <c r="B43" s="1126"/>
      <c r="C43" s="1127"/>
      <c r="D43" s="1127"/>
      <c r="E43" s="1127"/>
      <c r="F43" s="1127"/>
    </row>
    <row r="44" spans="2:6" ht="11.1" customHeight="1" x14ac:dyDescent="0.2">
      <c r="B44" s="1126"/>
      <c r="C44" s="1127"/>
      <c r="D44" s="1127"/>
      <c r="E44" s="1127"/>
      <c r="F44" s="1127"/>
    </row>
    <row r="45" spans="2:6" ht="11.1" customHeight="1" x14ac:dyDescent="0.2">
      <c r="B45" s="1126"/>
      <c r="C45" s="1127"/>
      <c r="D45" s="1127"/>
      <c r="E45" s="1127"/>
      <c r="F45" s="1127"/>
    </row>
    <row r="46" spans="2:6" ht="11.1" customHeight="1" x14ac:dyDescent="0.2">
      <c r="B46" s="1126"/>
      <c r="C46" s="1127"/>
      <c r="D46" s="1127"/>
      <c r="E46" s="1127"/>
      <c r="F46" s="1127"/>
    </row>
    <row r="47" spans="2:6" ht="11.1" customHeight="1" x14ac:dyDescent="0.2">
      <c r="B47" s="1126"/>
      <c r="C47" s="1127"/>
      <c r="D47" s="1127"/>
      <c r="E47" s="1127"/>
      <c r="F47" s="1127"/>
    </row>
    <row r="48" spans="2:6" ht="11.1" customHeight="1" x14ac:dyDescent="0.2">
      <c r="B48" s="1126"/>
      <c r="C48" s="1127"/>
      <c r="D48" s="1127"/>
      <c r="E48" s="1127"/>
      <c r="F48" s="1127"/>
    </row>
    <row r="49" spans="2:6" ht="11.1" customHeight="1" x14ac:dyDescent="0.2">
      <c r="B49" s="1126"/>
      <c r="C49" s="1127"/>
      <c r="D49" s="1127"/>
      <c r="E49" s="1127"/>
      <c r="F49" s="1127"/>
    </row>
    <row r="50" spans="2:6" ht="11.1" customHeight="1" x14ac:dyDescent="0.2">
      <c r="B50" s="1126" t="s">
        <v>203</v>
      </c>
      <c r="C50" s="1127"/>
      <c r="D50" s="1127"/>
      <c r="E50" s="1127"/>
      <c r="F50" s="1127"/>
    </row>
    <row r="51" spans="2:6" ht="11.1" customHeight="1" x14ac:dyDescent="0.2">
      <c r="B51" s="1126"/>
      <c r="C51" s="1127"/>
      <c r="D51" s="1127"/>
      <c r="E51" s="1127"/>
      <c r="F51" s="1127"/>
    </row>
    <row r="52" spans="2:6" ht="11.1" customHeight="1" x14ac:dyDescent="0.2">
      <c r="B52" s="1126"/>
      <c r="C52" s="1127"/>
      <c r="D52" s="1127"/>
      <c r="E52" s="1127"/>
      <c r="F52" s="1127"/>
    </row>
    <row r="53" spans="2:6" ht="11.1" customHeight="1" x14ac:dyDescent="0.2">
      <c r="B53" s="1126"/>
      <c r="C53" s="1127"/>
      <c r="D53" s="1127"/>
      <c r="E53" s="1127"/>
      <c r="F53" s="1127"/>
    </row>
    <row r="54" spans="2:6" ht="11.1" customHeight="1" x14ac:dyDescent="0.2">
      <c r="B54" s="1126"/>
      <c r="C54" s="1127"/>
      <c r="D54" s="1127"/>
      <c r="E54" s="1127"/>
      <c r="F54" s="1127"/>
    </row>
    <row r="55" spans="2:6" ht="11.1" customHeight="1" x14ac:dyDescent="0.2">
      <c r="B55" s="1126"/>
      <c r="C55" s="1127"/>
      <c r="D55" s="1127"/>
      <c r="E55" s="1127"/>
      <c r="F55" s="1127"/>
    </row>
    <row r="56" spans="2:6" ht="11.1" customHeight="1" x14ac:dyDescent="0.2">
      <c r="B56" s="1126"/>
      <c r="C56" s="1127"/>
      <c r="D56" s="1127"/>
      <c r="E56" s="1127"/>
      <c r="F56" s="1127"/>
    </row>
    <row r="57" spans="2:6" ht="11.1" customHeight="1" x14ac:dyDescent="0.2">
      <c r="B57" s="1126"/>
      <c r="C57" s="1127"/>
      <c r="D57" s="1127"/>
      <c r="E57" s="1127"/>
      <c r="F57" s="1127"/>
    </row>
    <row r="58" spans="2:6" ht="11.1" customHeight="1" x14ac:dyDescent="0.2">
      <c r="B58" s="1126"/>
      <c r="C58" s="1127"/>
      <c r="D58" s="1127"/>
      <c r="E58" s="1127"/>
      <c r="F58" s="1127"/>
    </row>
    <row r="59" spans="2:6" ht="11.1" customHeight="1" x14ac:dyDescent="0.2">
      <c r="B59" s="1126"/>
      <c r="C59" s="1127"/>
      <c r="D59" s="1127"/>
      <c r="E59" s="1127"/>
      <c r="F59" s="1127"/>
    </row>
    <row r="60" spans="2:6" ht="11.1" customHeight="1" x14ac:dyDescent="0.2">
      <c r="B60" s="1126"/>
      <c r="C60" s="1127"/>
      <c r="D60" s="1127"/>
      <c r="E60" s="1127"/>
      <c r="F60" s="1127"/>
    </row>
    <row r="61" spans="2:6" ht="11.1" customHeight="1" x14ac:dyDescent="0.2">
      <c r="B61" s="1126"/>
      <c r="C61" s="1127"/>
      <c r="D61" s="1127"/>
      <c r="E61" s="1127"/>
      <c r="F61" s="1127"/>
    </row>
    <row r="62" spans="2:6" ht="11.1" customHeight="1" x14ac:dyDescent="0.2">
      <c r="B62" s="1126"/>
      <c r="C62" s="1127"/>
      <c r="D62" s="1127"/>
      <c r="E62" s="1127"/>
      <c r="F62" s="1127"/>
    </row>
    <row r="63" spans="2:6" ht="11.1" customHeight="1" x14ac:dyDescent="0.2">
      <c r="B63" s="1126"/>
      <c r="C63" s="1127"/>
      <c r="D63" s="1127"/>
      <c r="E63" s="1127"/>
      <c r="F63" s="1127"/>
    </row>
    <row r="64" spans="2:6" ht="11.1" customHeight="1" x14ac:dyDescent="0.2">
      <c r="B64" s="1126"/>
      <c r="C64" s="1127"/>
      <c r="D64" s="1127"/>
      <c r="E64" s="1127"/>
      <c r="F64" s="1127"/>
    </row>
    <row r="65" spans="2:6" ht="11.1" customHeight="1" x14ac:dyDescent="0.2">
      <c r="B65" s="1126"/>
      <c r="C65" s="1127"/>
      <c r="D65" s="1127"/>
      <c r="E65" s="1127"/>
      <c r="F65" s="1127"/>
    </row>
    <row r="66" spans="2:6" ht="11.1" customHeight="1" x14ac:dyDescent="0.2">
      <c r="B66" s="1126"/>
      <c r="C66" s="1127"/>
      <c r="D66" s="1127"/>
      <c r="E66" s="1127"/>
      <c r="F66" s="1127"/>
    </row>
    <row r="67" spans="2:6" ht="11.1" customHeight="1" x14ac:dyDescent="0.2">
      <c r="B67" s="1126"/>
      <c r="C67" s="1127"/>
      <c r="D67" s="1127"/>
      <c r="E67" s="1127"/>
      <c r="F67" s="1127"/>
    </row>
    <row r="68" spans="2:6" ht="11.1" customHeight="1" x14ac:dyDescent="0.2">
      <c r="B68" s="1126"/>
      <c r="C68" s="1127"/>
      <c r="D68" s="1127"/>
      <c r="E68" s="1127"/>
      <c r="F68" s="1127"/>
    </row>
    <row r="69" spans="2:6" ht="11.1" customHeight="1" x14ac:dyDescent="0.2">
      <c r="B69" s="1126"/>
      <c r="C69" s="1127"/>
      <c r="D69" s="1127"/>
      <c r="E69" s="1127"/>
      <c r="F69" s="1127"/>
    </row>
    <row r="70" spans="2:6" ht="11.1" customHeight="1" x14ac:dyDescent="0.2">
      <c r="B70" s="1126"/>
      <c r="C70" s="1127"/>
      <c r="D70" s="1127"/>
      <c r="E70" s="1127"/>
      <c r="F70" s="1127"/>
    </row>
    <row r="71" spans="2:6" ht="11.1" customHeight="1" x14ac:dyDescent="0.2">
      <c r="B71" s="1126"/>
      <c r="C71" s="1127"/>
      <c r="D71" s="1127"/>
      <c r="E71" s="1127"/>
      <c r="F71" s="1127"/>
    </row>
    <row r="72" spans="2:6" ht="11.1" customHeight="1" x14ac:dyDescent="0.2">
      <c r="B72" s="1126"/>
      <c r="C72" s="1127"/>
      <c r="D72" s="1127"/>
      <c r="E72" s="1127"/>
      <c r="F72" s="1127"/>
    </row>
    <row r="73" spans="2:6" ht="11.1" customHeight="1" x14ac:dyDescent="0.2">
      <c r="B73" s="1126"/>
      <c r="C73" s="1127"/>
      <c r="D73" s="1127"/>
      <c r="E73" s="1127"/>
      <c r="F73" s="1127"/>
    </row>
    <row r="74" spans="2:6" ht="11.1" customHeight="1" x14ac:dyDescent="0.2">
      <c r="B74" s="1126"/>
      <c r="C74" s="1127"/>
      <c r="D74" s="1127"/>
      <c r="E74" s="1127"/>
      <c r="F74" s="1127"/>
    </row>
    <row r="75" spans="2:6" ht="11.1" customHeight="1" x14ac:dyDescent="0.2">
      <c r="B75" s="1126"/>
      <c r="C75" s="1127"/>
      <c r="D75" s="1127"/>
      <c r="E75" s="1127"/>
      <c r="F75" s="1127"/>
    </row>
    <row r="76" spans="2:6" ht="11.1" customHeight="1" x14ac:dyDescent="0.2">
      <c r="B76" s="1126"/>
      <c r="C76" s="1127"/>
      <c r="D76" s="1127"/>
      <c r="E76" s="1127"/>
      <c r="F76" s="1127"/>
    </row>
    <row r="77" spans="2:6" ht="11.1" customHeight="1" x14ac:dyDescent="0.2">
      <c r="B77" s="1126"/>
      <c r="C77" s="1127"/>
      <c r="D77" s="1127"/>
      <c r="E77" s="1127"/>
      <c r="F77" s="1127"/>
    </row>
    <row r="78" spans="2:6" ht="11.1" customHeight="1" x14ac:dyDescent="0.2">
      <c r="B78" s="1126"/>
      <c r="C78" s="1127"/>
      <c r="D78" s="1127"/>
      <c r="E78" s="1127"/>
      <c r="F78" s="1127"/>
    </row>
    <row r="79" spans="2:6" ht="11.1" customHeight="1" x14ac:dyDescent="0.2">
      <c r="B79" s="1126"/>
      <c r="C79" s="1127"/>
      <c r="D79" s="1127"/>
      <c r="E79" s="1127"/>
      <c r="F79" s="1127"/>
    </row>
    <row r="80" spans="2:6" ht="11.1" customHeight="1" x14ac:dyDescent="0.2">
      <c r="B80" s="1126" t="s">
        <v>205</v>
      </c>
      <c r="C80" s="1127"/>
      <c r="D80" s="1127"/>
      <c r="E80" s="1127"/>
      <c r="F80" s="1127"/>
    </row>
    <row r="81" spans="2:6" ht="11.1" customHeight="1" x14ac:dyDescent="0.2">
      <c r="B81" s="1126"/>
      <c r="C81" s="1127"/>
      <c r="D81" s="1127"/>
      <c r="E81" s="1127"/>
      <c r="F81" s="1127"/>
    </row>
    <row r="82" spans="2:6" ht="11.1" customHeight="1" x14ac:dyDescent="0.2">
      <c r="B82" s="1126"/>
      <c r="C82" s="1127"/>
      <c r="D82" s="1127"/>
      <c r="E82" s="1127"/>
      <c r="F82" s="1127"/>
    </row>
    <row r="83" spans="2:6" ht="11.1" customHeight="1" x14ac:dyDescent="0.2">
      <c r="B83" s="1126"/>
      <c r="C83" s="1127"/>
      <c r="D83" s="1127"/>
      <c r="E83" s="1127"/>
      <c r="F83" s="1127"/>
    </row>
    <row r="84" spans="2:6" ht="11.1" customHeight="1" x14ac:dyDescent="0.2">
      <c r="B84" s="1126"/>
      <c r="C84" s="1127"/>
      <c r="D84" s="1127"/>
      <c r="E84" s="1127"/>
      <c r="F84" s="1127"/>
    </row>
    <row r="85" spans="2:6" ht="11.1" customHeight="1" x14ac:dyDescent="0.2">
      <c r="B85" s="1126"/>
      <c r="C85" s="1127"/>
      <c r="D85" s="1127"/>
      <c r="E85" s="1127"/>
      <c r="F85" s="1127"/>
    </row>
    <row r="86" spans="2:6" ht="11.1" customHeight="1" x14ac:dyDescent="0.2">
      <c r="B86" s="1126"/>
      <c r="C86" s="1127"/>
      <c r="D86" s="1127"/>
      <c r="E86" s="1127"/>
      <c r="F86" s="1127"/>
    </row>
    <row r="87" spans="2:6" ht="11.1" customHeight="1" x14ac:dyDescent="0.2">
      <c r="B87" s="1126"/>
      <c r="C87" s="1127"/>
      <c r="D87" s="1127"/>
      <c r="E87" s="1127"/>
      <c r="F87" s="1127"/>
    </row>
    <row r="88" spans="2:6" ht="11.1" customHeight="1" x14ac:dyDescent="0.2">
      <c r="B88" s="1126"/>
      <c r="C88" s="1127"/>
      <c r="D88" s="1127"/>
      <c r="E88" s="1127"/>
      <c r="F88" s="1127"/>
    </row>
    <row r="89" spans="2:6" ht="11.1" customHeight="1" x14ac:dyDescent="0.2">
      <c r="B89" s="1126"/>
      <c r="C89" s="1127"/>
      <c r="D89" s="1127"/>
      <c r="E89" s="1127"/>
      <c r="F89" s="1127"/>
    </row>
    <row r="90" spans="2:6" ht="11.1" customHeight="1" x14ac:dyDescent="0.2">
      <c r="B90" s="1126"/>
      <c r="C90" s="1127"/>
      <c r="D90" s="1127"/>
      <c r="E90" s="1127"/>
      <c r="F90" s="1127"/>
    </row>
    <row r="91" spans="2:6" ht="11.1" customHeight="1" x14ac:dyDescent="0.2">
      <c r="B91" s="1126"/>
      <c r="C91" s="1127"/>
      <c r="D91" s="1127"/>
      <c r="E91" s="1127"/>
      <c r="F91" s="1127"/>
    </row>
    <row r="92" spans="2:6" ht="11.1" customHeight="1" x14ac:dyDescent="0.2">
      <c r="B92" s="1126"/>
      <c r="C92" s="1127"/>
      <c r="D92" s="1127"/>
      <c r="E92" s="1127"/>
      <c r="F92" s="1127"/>
    </row>
    <row r="93" spans="2:6" ht="11.1" customHeight="1" x14ac:dyDescent="0.2">
      <c r="B93" s="1126"/>
      <c r="C93" s="1127"/>
      <c r="D93" s="1127"/>
      <c r="E93" s="1127"/>
      <c r="F93" s="1127"/>
    </row>
    <row r="94" spans="2:6" ht="11.1" customHeight="1" x14ac:dyDescent="0.2">
      <c r="B94" s="1126"/>
      <c r="C94" s="1127"/>
      <c r="D94" s="1127"/>
      <c r="E94" s="1127"/>
      <c r="F94" s="1127"/>
    </row>
    <row r="95" spans="2:6" ht="11.1" customHeight="1" x14ac:dyDescent="0.2">
      <c r="B95" s="1126"/>
      <c r="C95" s="1127"/>
      <c r="D95" s="1127"/>
      <c r="E95" s="1127"/>
      <c r="F95" s="1127"/>
    </row>
    <row r="96" spans="2:6" ht="11.1" customHeight="1" x14ac:dyDescent="0.2">
      <c r="B96" s="1126"/>
      <c r="C96" s="1127"/>
      <c r="D96" s="1127"/>
      <c r="E96" s="1127"/>
      <c r="F96" s="1127"/>
    </row>
    <row r="97" spans="2:6" ht="11.1" customHeight="1" x14ac:dyDescent="0.2">
      <c r="B97" s="1126"/>
      <c r="C97" s="1127"/>
      <c r="D97" s="1127"/>
      <c r="E97" s="1127"/>
      <c r="F97" s="1127"/>
    </row>
    <row r="98" spans="2:6" ht="11.1" customHeight="1" x14ac:dyDescent="0.2">
      <c r="B98" s="1126"/>
      <c r="C98" s="1127"/>
      <c r="D98" s="1127"/>
      <c r="E98" s="1127"/>
      <c r="F98" s="1127"/>
    </row>
    <row r="99" spans="2:6" ht="11.1" customHeight="1" x14ac:dyDescent="0.2">
      <c r="B99" s="1126"/>
      <c r="C99" s="1127"/>
      <c r="D99" s="1127"/>
      <c r="E99" s="1127"/>
      <c r="F99" s="1127"/>
    </row>
    <row r="100" spans="2:6" ht="11.1" customHeight="1" x14ac:dyDescent="0.2">
      <c r="B100" s="1126"/>
      <c r="C100" s="1127"/>
      <c r="D100" s="1127"/>
      <c r="E100" s="1127"/>
      <c r="F100" s="1127"/>
    </row>
    <row r="101" spans="2:6" ht="11.1" customHeight="1" x14ac:dyDescent="0.2">
      <c r="B101" s="1126"/>
      <c r="C101" s="1127"/>
      <c r="D101" s="1127"/>
      <c r="E101" s="1127"/>
      <c r="F101" s="1127"/>
    </row>
    <row r="102" spans="2:6" ht="11.1" customHeight="1" x14ac:dyDescent="0.2">
      <c r="B102" s="1126"/>
      <c r="C102" s="1127"/>
      <c r="D102" s="1127"/>
      <c r="E102" s="1127"/>
      <c r="F102" s="1127"/>
    </row>
    <row r="103" spans="2:6" ht="11.1" customHeight="1" x14ac:dyDescent="0.2">
      <c r="B103" s="1126"/>
      <c r="C103" s="1127"/>
      <c r="D103" s="1127"/>
      <c r="E103" s="1127"/>
      <c r="F103" s="1127"/>
    </row>
    <row r="104" spans="2:6" ht="11.1" customHeight="1" x14ac:dyDescent="0.2">
      <c r="B104" s="1126"/>
      <c r="C104" s="1127"/>
      <c r="D104" s="1127"/>
      <c r="E104" s="1127"/>
      <c r="F104" s="1127"/>
    </row>
    <row r="105" spans="2:6" ht="11.1" customHeight="1" x14ac:dyDescent="0.2">
      <c r="B105" s="1126"/>
      <c r="C105" s="1127"/>
      <c r="D105" s="1127"/>
      <c r="E105" s="1127"/>
      <c r="F105" s="1127"/>
    </row>
    <row r="106" spans="2:6" ht="11.1" customHeight="1" x14ac:dyDescent="0.2">
      <c r="B106" s="1126"/>
      <c r="C106" s="1127"/>
      <c r="D106" s="1127"/>
      <c r="E106" s="1127"/>
      <c r="F106" s="1127"/>
    </row>
    <row r="107" spans="2:6" ht="11.1" customHeight="1" x14ac:dyDescent="0.2">
      <c r="B107" s="1126"/>
      <c r="C107" s="1127"/>
      <c r="D107" s="1127"/>
      <c r="E107" s="1127"/>
      <c r="F107" s="1127"/>
    </row>
    <row r="108" spans="2:6" ht="11.1" customHeight="1" x14ac:dyDescent="0.2">
      <c r="B108" s="1126"/>
      <c r="C108" s="1127"/>
      <c r="D108" s="1127"/>
      <c r="E108" s="1127"/>
      <c r="F108" s="1127"/>
    </row>
    <row r="109" spans="2:6" ht="11.1" customHeight="1" x14ac:dyDescent="0.2">
      <c r="B109" s="1126"/>
      <c r="C109" s="1127"/>
      <c r="D109" s="1127"/>
      <c r="E109" s="1127"/>
      <c r="F109" s="1127"/>
    </row>
    <row r="110" spans="2:6" ht="11.1" customHeight="1" x14ac:dyDescent="0.2">
      <c r="B110" s="1126" t="s">
        <v>318</v>
      </c>
      <c r="C110" s="1130" t="s">
        <v>310</v>
      </c>
      <c r="D110" s="1130"/>
      <c r="E110" s="1130"/>
      <c r="F110" s="1130"/>
    </row>
    <row r="111" spans="2:6" ht="11.1" customHeight="1" x14ac:dyDescent="0.2">
      <c r="B111" s="1126"/>
      <c r="C111" s="1130"/>
      <c r="D111" s="1130"/>
      <c r="E111" s="1130"/>
      <c r="F111" s="1130"/>
    </row>
    <row r="112" spans="2:6" ht="11.1" customHeight="1" x14ac:dyDescent="0.2">
      <c r="B112" s="1126"/>
      <c r="C112" s="1130"/>
      <c r="D112" s="1130"/>
      <c r="E112" s="1130"/>
      <c r="F112" s="1130"/>
    </row>
    <row r="113" spans="2:6" ht="11.1" customHeight="1" x14ac:dyDescent="0.2">
      <c r="B113" s="1126"/>
      <c r="C113" s="1130"/>
      <c r="D113" s="1130"/>
      <c r="E113" s="1130"/>
      <c r="F113" s="1130"/>
    </row>
    <row r="114" spans="2:6" ht="11.1" customHeight="1" x14ac:dyDescent="0.2">
      <c r="B114" s="1126"/>
      <c r="C114" s="1130"/>
      <c r="D114" s="1130"/>
      <c r="E114" s="1130"/>
      <c r="F114" s="1130"/>
    </row>
    <row r="115" spans="2:6" ht="11.1" customHeight="1" x14ac:dyDescent="0.2">
      <c r="B115" s="1126"/>
      <c r="C115" s="1130"/>
      <c r="D115" s="1130"/>
      <c r="E115" s="1130" t="b">
        <v>0</v>
      </c>
      <c r="F115" s="1130"/>
    </row>
    <row r="116" spans="2:6" ht="11.1" customHeight="1" x14ac:dyDescent="0.2">
      <c r="B116" s="1126"/>
      <c r="C116" s="1130"/>
      <c r="D116" s="1130"/>
      <c r="E116" s="1130" t="b">
        <v>0</v>
      </c>
      <c r="F116" s="1130"/>
    </row>
    <row r="117" spans="2:6" ht="11.1" customHeight="1" x14ac:dyDescent="0.2">
      <c r="B117" s="1126"/>
      <c r="C117" s="1130"/>
      <c r="D117" s="1130"/>
      <c r="E117" s="1130"/>
      <c r="F117" s="1130"/>
    </row>
    <row r="118" spans="2:6" ht="11.1" customHeight="1" x14ac:dyDescent="0.2">
      <c r="B118" s="1126"/>
      <c r="C118" s="1130"/>
      <c r="D118" s="1130"/>
      <c r="E118" s="1130"/>
      <c r="F118" s="1130"/>
    </row>
    <row r="119" spans="2:6" ht="11.1" customHeight="1" x14ac:dyDescent="0.2">
      <c r="B119" s="1126"/>
      <c r="C119" s="1130"/>
      <c r="D119" s="1130"/>
      <c r="E119" s="1130"/>
      <c r="F119" s="1130"/>
    </row>
    <row r="120" spans="2:6" ht="11.1" customHeight="1" x14ac:dyDescent="0.2">
      <c r="B120" s="1126"/>
      <c r="C120" s="1130"/>
      <c r="D120" s="1130"/>
      <c r="E120" s="1130"/>
      <c r="F120" s="1130"/>
    </row>
    <row r="121" spans="2:6" ht="11.1" customHeight="1" x14ac:dyDescent="0.2">
      <c r="B121" s="1126"/>
      <c r="C121" s="1130"/>
      <c r="D121" s="1130"/>
      <c r="E121" s="1130"/>
      <c r="F121" s="1130"/>
    </row>
    <row r="122" spans="2:6" ht="11.1" customHeight="1" x14ac:dyDescent="0.2">
      <c r="B122" s="1126"/>
      <c r="C122" s="1130"/>
      <c r="D122" s="1130"/>
      <c r="E122" s="1130" t="b">
        <v>1</v>
      </c>
      <c r="F122" s="1130"/>
    </row>
    <row r="123" spans="2:6" ht="11.1" customHeight="1" x14ac:dyDescent="0.2">
      <c r="B123" s="1126"/>
      <c r="C123" s="1130"/>
      <c r="D123" s="1130"/>
      <c r="E123" s="1130"/>
      <c r="F123" s="1130"/>
    </row>
    <row r="124" spans="2:6" ht="11.1" customHeight="1" x14ac:dyDescent="0.2">
      <c r="B124" s="1126"/>
      <c r="C124" s="1130"/>
      <c r="D124" s="1130"/>
      <c r="E124" s="1130"/>
      <c r="F124" s="1130"/>
    </row>
    <row r="125" spans="2:6" ht="11.1" customHeight="1" x14ac:dyDescent="0.2">
      <c r="B125" s="1126"/>
      <c r="C125" s="1130"/>
      <c r="D125" s="1130"/>
      <c r="E125" s="1130"/>
      <c r="F125" s="1130"/>
    </row>
    <row r="126" spans="2:6" ht="11.1" customHeight="1" x14ac:dyDescent="0.2">
      <c r="B126" s="1126"/>
      <c r="C126" s="1130"/>
      <c r="D126" s="1130"/>
      <c r="E126" s="1130"/>
      <c r="F126" s="1130"/>
    </row>
    <row r="127" spans="2:6" ht="11.1" customHeight="1" x14ac:dyDescent="0.2">
      <c r="B127" s="1126"/>
      <c r="C127" s="1130"/>
      <c r="D127" s="1130"/>
      <c r="E127" s="1130"/>
      <c r="F127" s="1130"/>
    </row>
    <row r="128" spans="2:6" ht="11.1" customHeight="1" x14ac:dyDescent="0.2">
      <c r="B128" s="1126"/>
      <c r="C128" s="1130"/>
      <c r="D128" s="1130"/>
      <c r="E128" s="1130"/>
      <c r="F128" s="1130"/>
    </row>
    <row r="129" spans="2:16" ht="11.1" customHeight="1" x14ac:dyDescent="0.2">
      <c r="B129" s="1126"/>
      <c r="C129" s="1130"/>
      <c r="D129" s="1130"/>
      <c r="E129" s="1130"/>
      <c r="F129" s="1130"/>
    </row>
    <row r="130" spans="2:16" ht="11.1" customHeight="1" x14ac:dyDescent="0.2">
      <c r="B130" s="1126"/>
      <c r="C130" s="1130"/>
      <c r="D130" s="1130"/>
      <c r="E130" s="1130"/>
      <c r="F130" s="1130"/>
    </row>
    <row r="131" spans="2:16" ht="11.1" customHeight="1" x14ac:dyDescent="0.2">
      <c r="B131" s="1126"/>
      <c r="C131" s="1130"/>
      <c r="D131" s="1130"/>
      <c r="E131" s="1130"/>
      <c r="F131" s="1130"/>
    </row>
    <row r="132" spans="2:16" ht="11.1" customHeight="1" x14ac:dyDescent="0.2">
      <c r="B132" s="1126"/>
      <c r="C132" s="1130"/>
      <c r="D132" s="1130"/>
      <c r="E132" s="1130"/>
      <c r="F132" s="1130"/>
    </row>
    <row r="133" spans="2:16" ht="11.1" customHeight="1" x14ac:dyDescent="0.2">
      <c r="B133" s="1126"/>
      <c r="C133" s="1130"/>
      <c r="D133" s="1130"/>
      <c r="E133" s="1130"/>
      <c r="F133" s="1130"/>
    </row>
    <row r="134" spans="2:16" ht="11.1" customHeight="1" x14ac:dyDescent="0.2">
      <c r="B134" s="1126"/>
      <c r="C134" s="1130"/>
      <c r="D134" s="1130"/>
      <c r="E134" s="1130"/>
      <c r="F134" s="1130"/>
    </row>
    <row r="135" spans="2:16" ht="11.1" customHeight="1" x14ac:dyDescent="0.2">
      <c r="B135" s="1126"/>
      <c r="C135" s="1130"/>
      <c r="D135" s="1130"/>
      <c r="E135" s="1130"/>
      <c r="F135" s="1130"/>
    </row>
    <row r="136" spans="2:16" ht="11.1" customHeight="1" x14ac:dyDescent="0.2">
      <c r="B136" s="1126"/>
      <c r="C136" s="1130"/>
      <c r="D136" s="1130"/>
      <c r="E136" s="1130"/>
      <c r="F136" s="1130"/>
    </row>
    <row r="137" spans="2:16" ht="11.1" customHeight="1" x14ac:dyDescent="0.2">
      <c r="B137" s="1126"/>
      <c r="C137" s="1130"/>
      <c r="D137" s="1130"/>
      <c r="E137" s="1130"/>
      <c r="F137" s="1130"/>
    </row>
    <row r="138" spans="2:16" ht="11.1" customHeight="1" x14ac:dyDescent="0.2">
      <c r="B138" s="1126"/>
      <c r="C138" s="1130"/>
      <c r="D138" s="1130"/>
      <c r="E138" s="1130"/>
      <c r="F138" s="1130"/>
    </row>
    <row r="139" spans="2:16" ht="11.1" customHeight="1" x14ac:dyDescent="0.2">
      <c r="B139" s="1126"/>
      <c r="C139" s="1130"/>
      <c r="D139" s="1130"/>
      <c r="E139" s="1130"/>
      <c r="F139" s="1130"/>
    </row>
    <row r="141" spans="2:16" x14ac:dyDescent="0.2">
      <c r="B141" s="202" t="s">
        <v>268</v>
      </c>
      <c r="F141" s="237">
        <f>$E$6</f>
        <v>0</v>
      </c>
    </row>
    <row r="142" spans="2:16" ht="30" customHeight="1" x14ac:dyDescent="0.2">
      <c r="B142" s="203" t="s">
        <v>130</v>
      </c>
      <c r="C142" s="204" t="s">
        <v>173</v>
      </c>
      <c r="D142" s="1128" t="s">
        <v>309</v>
      </c>
      <c r="E142" s="1128"/>
      <c r="F142" s="413" t="s">
        <v>194</v>
      </c>
      <c r="H142" s="205" t="s">
        <v>240</v>
      </c>
      <c r="I142" s="206"/>
      <c r="J142" s="206"/>
      <c r="K142" s="206"/>
      <c r="L142" s="206"/>
      <c r="M142" s="206"/>
      <c r="N142" s="206"/>
      <c r="O142" s="206"/>
      <c r="P142" s="207"/>
    </row>
    <row r="143" spans="2:16" ht="39.9" customHeight="1" x14ac:dyDescent="0.2">
      <c r="B143" s="160"/>
      <c r="C143" s="412" t="str">
        <f>IFERROR(VLOOKUP(B143,'補助事業概要説明書(別添１)１～２'!$B$43:$G$52,3,0),"")</f>
        <v/>
      </c>
      <c r="D143" s="1129" t="str">
        <f>IFERROR(VLOOKUP(B143,'補助事業概要説明書(別添１)１～２'!$B$43:$G$52,5,0),"")</f>
        <v/>
      </c>
      <c r="E143" s="1129"/>
      <c r="F143" s="412" t="str">
        <f>IFERROR(VLOOKUP(B143,'補助事業概要説明書(別添１)１～２'!$B$43:$G$52,6,0),"")</f>
        <v/>
      </c>
      <c r="H143" s="208"/>
      <c r="I143" s="209"/>
      <c r="J143" s="209"/>
      <c r="K143" s="209"/>
      <c r="L143" s="209"/>
      <c r="M143" s="209"/>
      <c r="N143" s="209"/>
      <c r="O143" s="209"/>
      <c r="P143" s="210"/>
    </row>
    <row r="144" spans="2:16" ht="8.25" customHeight="1" x14ac:dyDescent="0.2"/>
    <row r="145" spans="2:10" x14ac:dyDescent="0.2">
      <c r="B145" s="202" t="s">
        <v>200</v>
      </c>
      <c r="E145" s="211"/>
    </row>
    <row r="146" spans="2:10" ht="16.5" customHeight="1" x14ac:dyDescent="0.2">
      <c r="B146" s="1125" t="s">
        <v>196</v>
      </c>
      <c r="C146" s="1125"/>
      <c r="D146" s="1125"/>
      <c r="E146" s="1125"/>
      <c r="F146" s="1125"/>
    </row>
    <row r="147" spans="2:10" x14ac:dyDescent="0.2">
      <c r="B147" s="163" t="b">
        <v>1</v>
      </c>
      <c r="C147" s="212"/>
    </row>
    <row r="148" spans="2:10" x14ac:dyDescent="0.2">
      <c r="B148" s="236" t="b">
        <v>1</v>
      </c>
      <c r="J148" s="199"/>
    </row>
    <row r="149" spans="2:10" x14ac:dyDescent="0.2">
      <c r="B149" s="202" t="s">
        <v>340</v>
      </c>
      <c r="E149" s="211"/>
    </row>
    <row r="150" spans="2:10" ht="16.5" customHeight="1" x14ac:dyDescent="0.2">
      <c r="B150" s="1125" t="s">
        <v>339</v>
      </c>
      <c r="C150" s="1125"/>
      <c r="D150" s="1125"/>
      <c r="E150" s="1125"/>
      <c r="F150" s="1125"/>
    </row>
    <row r="151" spans="2:10" x14ac:dyDescent="0.2">
      <c r="B151" s="163" t="b">
        <v>1</v>
      </c>
      <c r="C151" s="212"/>
    </row>
    <row r="152" spans="2:10" x14ac:dyDescent="0.2">
      <c r="B152" s="236" t="b">
        <v>1</v>
      </c>
      <c r="J152" s="199"/>
    </row>
    <row r="153" spans="2:10" x14ac:dyDescent="0.2">
      <c r="B153" s="202" t="s">
        <v>201</v>
      </c>
      <c r="C153" s="212" t="s">
        <v>278</v>
      </c>
    </row>
    <row r="154" spans="2:10" ht="11.1" customHeight="1" x14ac:dyDescent="0.2">
      <c r="B154" s="1126" t="s">
        <v>204</v>
      </c>
      <c r="C154" s="1127"/>
      <c r="D154" s="1127"/>
      <c r="E154" s="1127"/>
      <c r="F154" s="1127"/>
    </row>
    <row r="155" spans="2:10" ht="11.1" customHeight="1" x14ac:dyDescent="0.2">
      <c r="B155" s="1126"/>
      <c r="C155" s="1127"/>
      <c r="D155" s="1127"/>
      <c r="E155" s="1127"/>
      <c r="F155" s="1127"/>
    </row>
    <row r="156" spans="2:10" ht="11.1" customHeight="1" x14ac:dyDescent="0.2">
      <c r="B156" s="1126"/>
      <c r="C156" s="1127"/>
      <c r="D156" s="1127"/>
      <c r="E156" s="1127"/>
      <c r="F156" s="1127"/>
    </row>
    <row r="157" spans="2:10" ht="11.1" customHeight="1" x14ac:dyDescent="0.2">
      <c r="B157" s="1126"/>
      <c r="C157" s="1127"/>
      <c r="D157" s="1127"/>
      <c r="E157" s="1127"/>
      <c r="F157" s="1127"/>
    </row>
    <row r="158" spans="2:10" ht="11.1" customHeight="1" x14ac:dyDescent="0.2">
      <c r="B158" s="1126"/>
      <c r="C158" s="1127"/>
      <c r="D158" s="1127"/>
      <c r="E158" s="1127"/>
      <c r="F158" s="1127"/>
    </row>
    <row r="159" spans="2:10" ht="11.1" customHeight="1" x14ac:dyDescent="0.2">
      <c r="B159" s="1126"/>
      <c r="C159" s="1127"/>
      <c r="D159" s="1127"/>
      <c r="E159" s="1127"/>
      <c r="F159" s="1127"/>
    </row>
    <row r="160" spans="2:10" ht="11.1" customHeight="1" x14ac:dyDescent="0.2">
      <c r="B160" s="1126"/>
      <c r="C160" s="1127"/>
      <c r="D160" s="1127"/>
      <c r="E160" s="1127"/>
      <c r="F160" s="1127"/>
    </row>
    <row r="161" spans="2:6" ht="11.1" customHeight="1" x14ac:dyDescent="0.2">
      <c r="B161" s="1126"/>
      <c r="C161" s="1127"/>
      <c r="D161" s="1127"/>
      <c r="E161" s="1127"/>
      <c r="F161" s="1127"/>
    </row>
    <row r="162" spans="2:6" ht="11.1" customHeight="1" x14ac:dyDescent="0.2">
      <c r="B162" s="1126"/>
      <c r="C162" s="1127"/>
      <c r="D162" s="1127"/>
      <c r="E162" s="1127"/>
      <c r="F162" s="1127"/>
    </row>
    <row r="163" spans="2:6" ht="11.1" customHeight="1" x14ac:dyDescent="0.2">
      <c r="B163" s="1126"/>
      <c r="C163" s="1127"/>
      <c r="D163" s="1127"/>
      <c r="E163" s="1127"/>
      <c r="F163" s="1127"/>
    </row>
    <row r="164" spans="2:6" ht="11.1" customHeight="1" x14ac:dyDescent="0.2">
      <c r="B164" s="1126"/>
      <c r="C164" s="1127"/>
      <c r="D164" s="1127"/>
      <c r="E164" s="1127"/>
      <c r="F164" s="1127"/>
    </row>
    <row r="165" spans="2:6" ht="11.1" customHeight="1" x14ac:dyDescent="0.2">
      <c r="B165" s="1126"/>
      <c r="C165" s="1127"/>
      <c r="D165" s="1127"/>
      <c r="E165" s="1127"/>
      <c r="F165" s="1127"/>
    </row>
    <row r="166" spans="2:6" ht="11.1" customHeight="1" x14ac:dyDescent="0.2">
      <c r="B166" s="1126"/>
      <c r="C166" s="1127"/>
      <c r="D166" s="1127"/>
      <c r="E166" s="1127"/>
      <c r="F166" s="1127"/>
    </row>
    <row r="167" spans="2:6" ht="11.1" customHeight="1" x14ac:dyDescent="0.2">
      <c r="B167" s="1126"/>
      <c r="C167" s="1127"/>
      <c r="D167" s="1127"/>
      <c r="E167" s="1127"/>
      <c r="F167" s="1127"/>
    </row>
    <row r="168" spans="2:6" ht="11.1" customHeight="1" x14ac:dyDescent="0.2">
      <c r="B168" s="1126"/>
      <c r="C168" s="1127"/>
      <c r="D168" s="1127"/>
      <c r="E168" s="1127"/>
      <c r="F168" s="1127"/>
    </row>
    <row r="169" spans="2:6" ht="11.1" customHeight="1" x14ac:dyDescent="0.2">
      <c r="B169" s="1126"/>
      <c r="C169" s="1127"/>
      <c r="D169" s="1127"/>
      <c r="E169" s="1127"/>
      <c r="F169" s="1127"/>
    </row>
    <row r="170" spans="2:6" ht="11.1" customHeight="1" x14ac:dyDescent="0.2">
      <c r="B170" s="1126"/>
      <c r="C170" s="1127"/>
      <c r="D170" s="1127"/>
      <c r="E170" s="1127"/>
      <c r="F170" s="1127"/>
    </row>
    <row r="171" spans="2:6" ht="11.1" customHeight="1" x14ac:dyDescent="0.2">
      <c r="B171" s="1126"/>
      <c r="C171" s="1127"/>
      <c r="D171" s="1127"/>
      <c r="E171" s="1127"/>
      <c r="F171" s="1127"/>
    </row>
    <row r="172" spans="2:6" ht="11.1" customHeight="1" x14ac:dyDescent="0.2">
      <c r="B172" s="1126"/>
      <c r="C172" s="1127"/>
      <c r="D172" s="1127"/>
      <c r="E172" s="1127"/>
      <c r="F172" s="1127"/>
    </row>
    <row r="173" spans="2:6" ht="11.1" customHeight="1" x14ac:dyDescent="0.2">
      <c r="B173" s="1126"/>
      <c r="C173" s="1127"/>
      <c r="D173" s="1127"/>
      <c r="E173" s="1127"/>
      <c r="F173" s="1127"/>
    </row>
    <row r="174" spans="2:6" ht="11.1" customHeight="1" x14ac:dyDescent="0.2">
      <c r="B174" s="1126"/>
      <c r="C174" s="1127"/>
      <c r="D174" s="1127"/>
      <c r="E174" s="1127"/>
      <c r="F174" s="1127"/>
    </row>
    <row r="175" spans="2:6" ht="11.1" customHeight="1" x14ac:dyDescent="0.2">
      <c r="B175" s="1126"/>
      <c r="C175" s="1127"/>
      <c r="D175" s="1127"/>
      <c r="E175" s="1127"/>
      <c r="F175" s="1127"/>
    </row>
    <row r="176" spans="2:6" ht="11.1" customHeight="1" x14ac:dyDescent="0.2">
      <c r="B176" s="1126"/>
      <c r="C176" s="1127"/>
      <c r="D176" s="1127"/>
      <c r="E176" s="1127"/>
      <c r="F176" s="1127"/>
    </row>
    <row r="177" spans="2:6" ht="11.1" customHeight="1" x14ac:dyDescent="0.2">
      <c r="B177" s="1126"/>
      <c r="C177" s="1127"/>
      <c r="D177" s="1127"/>
      <c r="E177" s="1127"/>
      <c r="F177" s="1127"/>
    </row>
    <row r="178" spans="2:6" ht="11.1" customHeight="1" x14ac:dyDescent="0.2">
      <c r="B178" s="1126"/>
      <c r="C178" s="1127"/>
      <c r="D178" s="1127"/>
      <c r="E178" s="1127"/>
      <c r="F178" s="1127"/>
    </row>
    <row r="179" spans="2:6" ht="11.1" customHeight="1" x14ac:dyDescent="0.2">
      <c r="B179" s="1126"/>
      <c r="C179" s="1127"/>
      <c r="D179" s="1127"/>
      <c r="E179" s="1127"/>
      <c r="F179" s="1127"/>
    </row>
    <row r="180" spans="2:6" ht="11.1" customHeight="1" x14ac:dyDescent="0.2">
      <c r="B180" s="1126"/>
      <c r="C180" s="1127"/>
      <c r="D180" s="1127"/>
      <c r="E180" s="1127"/>
      <c r="F180" s="1127"/>
    </row>
    <row r="181" spans="2:6" ht="11.1" customHeight="1" x14ac:dyDescent="0.2">
      <c r="B181" s="1126"/>
      <c r="C181" s="1127"/>
      <c r="D181" s="1127"/>
      <c r="E181" s="1127"/>
      <c r="F181" s="1127"/>
    </row>
    <row r="182" spans="2:6" ht="11.1" customHeight="1" x14ac:dyDescent="0.2">
      <c r="B182" s="1126"/>
      <c r="C182" s="1127"/>
      <c r="D182" s="1127"/>
      <c r="E182" s="1127"/>
      <c r="F182" s="1127"/>
    </row>
    <row r="183" spans="2:6" ht="11.1" customHeight="1" x14ac:dyDescent="0.2">
      <c r="B183" s="1126"/>
      <c r="C183" s="1127"/>
      <c r="D183" s="1127"/>
      <c r="E183" s="1127"/>
      <c r="F183" s="1127"/>
    </row>
    <row r="184" spans="2:6" ht="11.1" customHeight="1" x14ac:dyDescent="0.2">
      <c r="B184" s="1126" t="s">
        <v>203</v>
      </c>
      <c r="C184" s="1127"/>
      <c r="D184" s="1127"/>
      <c r="E184" s="1127"/>
      <c r="F184" s="1127"/>
    </row>
    <row r="185" spans="2:6" ht="11.1" customHeight="1" x14ac:dyDescent="0.2">
      <c r="B185" s="1126"/>
      <c r="C185" s="1127"/>
      <c r="D185" s="1127"/>
      <c r="E185" s="1127"/>
      <c r="F185" s="1127"/>
    </row>
    <row r="186" spans="2:6" ht="11.1" customHeight="1" x14ac:dyDescent="0.2">
      <c r="B186" s="1126"/>
      <c r="C186" s="1127"/>
      <c r="D186" s="1127"/>
      <c r="E186" s="1127"/>
      <c r="F186" s="1127"/>
    </row>
    <row r="187" spans="2:6" ht="11.1" customHeight="1" x14ac:dyDescent="0.2">
      <c r="B187" s="1126"/>
      <c r="C187" s="1127"/>
      <c r="D187" s="1127"/>
      <c r="E187" s="1127"/>
      <c r="F187" s="1127"/>
    </row>
    <row r="188" spans="2:6" ht="11.1" customHeight="1" x14ac:dyDescent="0.2">
      <c r="B188" s="1126"/>
      <c r="C188" s="1127"/>
      <c r="D188" s="1127"/>
      <c r="E188" s="1127"/>
      <c r="F188" s="1127"/>
    </row>
    <row r="189" spans="2:6" ht="11.1" customHeight="1" x14ac:dyDescent="0.2">
      <c r="B189" s="1126"/>
      <c r="C189" s="1127"/>
      <c r="D189" s="1127"/>
      <c r="E189" s="1127"/>
      <c r="F189" s="1127"/>
    </row>
    <row r="190" spans="2:6" ht="11.1" customHeight="1" x14ac:dyDescent="0.2">
      <c r="B190" s="1126"/>
      <c r="C190" s="1127"/>
      <c r="D190" s="1127"/>
      <c r="E190" s="1127"/>
      <c r="F190" s="1127"/>
    </row>
    <row r="191" spans="2:6" ht="11.1" customHeight="1" x14ac:dyDescent="0.2">
      <c r="B191" s="1126"/>
      <c r="C191" s="1127"/>
      <c r="D191" s="1127"/>
      <c r="E191" s="1127"/>
      <c r="F191" s="1127"/>
    </row>
    <row r="192" spans="2:6" ht="11.1" customHeight="1" x14ac:dyDescent="0.2">
      <c r="B192" s="1126"/>
      <c r="C192" s="1127"/>
      <c r="D192" s="1127"/>
      <c r="E192" s="1127"/>
      <c r="F192" s="1127"/>
    </row>
    <row r="193" spans="2:6" ht="11.1" customHeight="1" x14ac:dyDescent="0.2">
      <c r="B193" s="1126"/>
      <c r="C193" s="1127"/>
      <c r="D193" s="1127"/>
      <c r="E193" s="1127"/>
      <c r="F193" s="1127"/>
    </row>
    <row r="194" spans="2:6" ht="11.1" customHeight="1" x14ac:dyDescent="0.2">
      <c r="B194" s="1126"/>
      <c r="C194" s="1127"/>
      <c r="D194" s="1127"/>
      <c r="E194" s="1127"/>
      <c r="F194" s="1127"/>
    </row>
    <row r="195" spans="2:6" ht="11.1" customHeight="1" x14ac:dyDescent="0.2">
      <c r="B195" s="1126"/>
      <c r="C195" s="1127"/>
      <c r="D195" s="1127"/>
      <c r="E195" s="1127"/>
      <c r="F195" s="1127"/>
    </row>
    <row r="196" spans="2:6" ht="11.1" customHeight="1" x14ac:dyDescent="0.2">
      <c r="B196" s="1126"/>
      <c r="C196" s="1127"/>
      <c r="D196" s="1127"/>
      <c r="E196" s="1127"/>
      <c r="F196" s="1127"/>
    </row>
    <row r="197" spans="2:6" ht="11.1" customHeight="1" x14ac:dyDescent="0.2">
      <c r="B197" s="1126"/>
      <c r="C197" s="1127"/>
      <c r="D197" s="1127"/>
      <c r="E197" s="1127"/>
      <c r="F197" s="1127"/>
    </row>
    <row r="198" spans="2:6" ht="11.1" customHeight="1" x14ac:dyDescent="0.2">
      <c r="B198" s="1126"/>
      <c r="C198" s="1127"/>
      <c r="D198" s="1127"/>
      <c r="E198" s="1127"/>
      <c r="F198" s="1127"/>
    </row>
    <row r="199" spans="2:6" ht="11.1" customHeight="1" x14ac:dyDescent="0.2">
      <c r="B199" s="1126"/>
      <c r="C199" s="1127"/>
      <c r="D199" s="1127"/>
      <c r="E199" s="1127"/>
      <c r="F199" s="1127"/>
    </row>
    <row r="200" spans="2:6" ht="11.1" customHeight="1" x14ac:dyDescent="0.2">
      <c r="B200" s="1126"/>
      <c r="C200" s="1127"/>
      <c r="D200" s="1127"/>
      <c r="E200" s="1127"/>
      <c r="F200" s="1127"/>
    </row>
    <row r="201" spans="2:6" ht="11.1" customHeight="1" x14ac:dyDescent="0.2">
      <c r="B201" s="1126"/>
      <c r="C201" s="1127"/>
      <c r="D201" s="1127"/>
      <c r="E201" s="1127"/>
      <c r="F201" s="1127"/>
    </row>
    <row r="202" spans="2:6" ht="11.1" customHeight="1" x14ac:dyDescent="0.2">
      <c r="B202" s="1126"/>
      <c r="C202" s="1127"/>
      <c r="D202" s="1127"/>
      <c r="E202" s="1127"/>
      <c r="F202" s="1127"/>
    </row>
    <row r="203" spans="2:6" ht="11.1" customHeight="1" x14ac:dyDescent="0.2">
      <c r="B203" s="1126"/>
      <c r="C203" s="1127"/>
      <c r="D203" s="1127"/>
      <c r="E203" s="1127"/>
      <c r="F203" s="1127"/>
    </row>
    <row r="204" spans="2:6" ht="11.1" customHeight="1" x14ac:dyDescent="0.2">
      <c r="B204" s="1126"/>
      <c r="C204" s="1127"/>
      <c r="D204" s="1127"/>
      <c r="E204" s="1127"/>
      <c r="F204" s="1127"/>
    </row>
    <row r="205" spans="2:6" ht="11.1" customHeight="1" x14ac:dyDescent="0.2">
      <c r="B205" s="1126"/>
      <c r="C205" s="1127"/>
      <c r="D205" s="1127"/>
      <c r="E205" s="1127"/>
      <c r="F205" s="1127"/>
    </row>
    <row r="206" spans="2:6" ht="11.1" customHeight="1" x14ac:dyDescent="0.2">
      <c r="B206" s="1126"/>
      <c r="C206" s="1127"/>
      <c r="D206" s="1127"/>
      <c r="E206" s="1127"/>
      <c r="F206" s="1127"/>
    </row>
    <row r="207" spans="2:6" ht="11.1" customHeight="1" x14ac:dyDescent="0.2">
      <c r="B207" s="1126"/>
      <c r="C207" s="1127"/>
      <c r="D207" s="1127"/>
      <c r="E207" s="1127"/>
      <c r="F207" s="1127"/>
    </row>
    <row r="208" spans="2:6" ht="11.1" customHeight="1" x14ac:dyDescent="0.2">
      <c r="B208" s="1126"/>
      <c r="C208" s="1127"/>
      <c r="D208" s="1127"/>
      <c r="E208" s="1127"/>
      <c r="F208" s="1127"/>
    </row>
    <row r="209" spans="2:6" ht="11.1" customHeight="1" x14ac:dyDescent="0.2">
      <c r="B209" s="1126"/>
      <c r="C209" s="1127"/>
      <c r="D209" s="1127"/>
      <c r="E209" s="1127"/>
      <c r="F209" s="1127"/>
    </row>
    <row r="210" spans="2:6" ht="11.1" customHeight="1" x14ac:dyDescent="0.2">
      <c r="B210" s="1126"/>
      <c r="C210" s="1127"/>
      <c r="D210" s="1127"/>
      <c r="E210" s="1127"/>
      <c r="F210" s="1127"/>
    </row>
    <row r="211" spans="2:6" ht="11.1" customHeight="1" x14ac:dyDescent="0.2">
      <c r="B211" s="1126"/>
      <c r="C211" s="1127"/>
      <c r="D211" s="1127"/>
      <c r="E211" s="1127"/>
      <c r="F211" s="1127"/>
    </row>
    <row r="212" spans="2:6" ht="11.1" customHeight="1" x14ac:dyDescent="0.2">
      <c r="B212" s="1126"/>
      <c r="C212" s="1127"/>
      <c r="D212" s="1127"/>
      <c r="E212" s="1127"/>
      <c r="F212" s="1127"/>
    </row>
    <row r="213" spans="2:6" ht="11.1" customHeight="1" x14ac:dyDescent="0.2">
      <c r="B213" s="1126"/>
      <c r="C213" s="1127"/>
      <c r="D213" s="1127"/>
      <c r="E213" s="1127"/>
      <c r="F213" s="1127"/>
    </row>
    <row r="214" spans="2:6" ht="11.1" customHeight="1" x14ac:dyDescent="0.2">
      <c r="B214" s="1126" t="s">
        <v>205</v>
      </c>
      <c r="C214" s="1127"/>
      <c r="D214" s="1127"/>
      <c r="E214" s="1127"/>
      <c r="F214" s="1127"/>
    </row>
    <row r="215" spans="2:6" ht="11.1" customHeight="1" x14ac:dyDescent="0.2">
      <c r="B215" s="1126"/>
      <c r="C215" s="1127"/>
      <c r="D215" s="1127"/>
      <c r="E215" s="1127"/>
      <c r="F215" s="1127"/>
    </row>
    <row r="216" spans="2:6" ht="11.1" customHeight="1" x14ac:dyDescent="0.2">
      <c r="B216" s="1126"/>
      <c r="C216" s="1127"/>
      <c r="D216" s="1127"/>
      <c r="E216" s="1127"/>
      <c r="F216" s="1127"/>
    </row>
    <row r="217" spans="2:6" ht="11.1" customHeight="1" x14ac:dyDescent="0.2">
      <c r="B217" s="1126"/>
      <c r="C217" s="1127"/>
      <c r="D217" s="1127"/>
      <c r="E217" s="1127"/>
      <c r="F217" s="1127"/>
    </row>
    <row r="218" spans="2:6" ht="11.1" customHeight="1" x14ac:dyDescent="0.2">
      <c r="B218" s="1126"/>
      <c r="C218" s="1127"/>
      <c r="D218" s="1127"/>
      <c r="E218" s="1127"/>
      <c r="F218" s="1127"/>
    </row>
    <row r="219" spans="2:6" ht="11.1" customHeight="1" x14ac:dyDescent="0.2">
      <c r="B219" s="1126"/>
      <c r="C219" s="1127"/>
      <c r="D219" s="1127"/>
      <c r="E219" s="1127"/>
      <c r="F219" s="1127"/>
    </row>
    <row r="220" spans="2:6" ht="11.1" customHeight="1" x14ac:dyDescent="0.2">
      <c r="B220" s="1126"/>
      <c r="C220" s="1127"/>
      <c r="D220" s="1127"/>
      <c r="E220" s="1127"/>
      <c r="F220" s="1127"/>
    </row>
    <row r="221" spans="2:6" ht="11.1" customHeight="1" x14ac:dyDescent="0.2">
      <c r="B221" s="1126"/>
      <c r="C221" s="1127"/>
      <c r="D221" s="1127"/>
      <c r="E221" s="1127"/>
      <c r="F221" s="1127"/>
    </row>
    <row r="222" spans="2:6" ht="11.1" customHeight="1" x14ac:dyDescent="0.2">
      <c r="B222" s="1126"/>
      <c r="C222" s="1127"/>
      <c r="D222" s="1127"/>
      <c r="E222" s="1127"/>
      <c r="F222" s="1127"/>
    </row>
    <row r="223" spans="2:6" ht="11.1" customHeight="1" x14ac:dyDescent="0.2">
      <c r="B223" s="1126"/>
      <c r="C223" s="1127"/>
      <c r="D223" s="1127"/>
      <c r="E223" s="1127"/>
      <c r="F223" s="1127"/>
    </row>
    <row r="224" spans="2:6" ht="11.1" customHeight="1" x14ac:dyDescent="0.2">
      <c r="B224" s="1126"/>
      <c r="C224" s="1127"/>
      <c r="D224" s="1127"/>
      <c r="E224" s="1127"/>
      <c r="F224" s="1127"/>
    </row>
    <row r="225" spans="2:6" ht="11.1" customHeight="1" x14ac:dyDescent="0.2">
      <c r="B225" s="1126"/>
      <c r="C225" s="1127"/>
      <c r="D225" s="1127"/>
      <c r="E225" s="1127"/>
      <c r="F225" s="1127"/>
    </row>
    <row r="226" spans="2:6" ht="11.1" customHeight="1" x14ac:dyDescent="0.2">
      <c r="B226" s="1126"/>
      <c r="C226" s="1127"/>
      <c r="D226" s="1127"/>
      <c r="E226" s="1127"/>
      <c r="F226" s="1127"/>
    </row>
    <row r="227" spans="2:6" ht="11.1" customHeight="1" x14ac:dyDescent="0.2">
      <c r="B227" s="1126"/>
      <c r="C227" s="1127"/>
      <c r="D227" s="1127"/>
      <c r="E227" s="1127"/>
      <c r="F227" s="1127"/>
    </row>
    <row r="228" spans="2:6" ht="11.1" customHeight="1" x14ac:dyDescent="0.2">
      <c r="B228" s="1126"/>
      <c r="C228" s="1127"/>
      <c r="D228" s="1127"/>
      <c r="E228" s="1127"/>
      <c r="F228" s="1127"/>
    </row>
    <row r="229" spans="2:6" ht="11.1" customHeight="1" x14ac:dyDescent="0.2">
      <c r="B229" s="1126"/>
      <c r="C229" s="1127"/>
      <c r="D229" s="1127"/>
      <c r="E229" s="1127"/>
      <c r="F229" s="1127"/>
    </row>
    <row r="230" spans="2:6" ht="11.1" customHeight="1" x14ac:dyDescent="0.2">
      <c r="B230" s="1126"/>
      <c r="C230" s="1127"/>
      <c r="D230" s="1127"/>
      <c r="E230" s="1127"/>
      <c r="F230" s="1127"/>
    </row>
    <row r="231" spans="2:6" ht="11.1" customHeight="1" x14ac:dyDescent="0.2">
      <c r="B231" s="1126"/>
      <c r="C231" s="1127"/>
      <c r="D231" s="1127"/>
      <c r="E231" s="1127"/>
      <c r="F231" s="1127"/>
    </row>
    <row r="232" spans="2:6" ht="11.1" customHeight="1" x14ac:dyDescent="0.2">
      <c r="B232" s="1126"/>
      <c r="C232" s="1127"/>
      <c r="D232" s="1127"/>
      <c r="E232" s="1127"/>
      <c r="F232" s="1127"/>
    </row>
    <row r="233" spans="2:6" ht="11.1" customHeight="1" x14ac:dyDescent="0.2">
      <c r="B233" s="1126"/>
      <c r="C233" s="1127"/>
      <c r="D233" s="1127"/>
      <c r="E233" s="1127"/>
      <c r="F233" s="1127"/>
    </row>
    <row r="234" spans="2:6" ht="11.1" customHeight="1" x14ac:dyDescent="0.2">
      <c r="B234" s="1126"/>
      <c r="C234" s="1127"/>
      <c r="D234" s="1127"/>
      <c r="E234" s="1127"/>
      <c r="F234" s="1127"/>
    </row>
    <row r="235" spans="2:6" ht="11.1" customHeight="1" x14ac:dyDescent="0.2">
      <c r="B235" s="1126"/>
      <c r="C235" s="1127"/>
      <c r="D235" s="1127"/>
      <c r="E235" s="1127"/>
      <c r="F235" s="1127"/>
    </row>
    <row r="236" spans="2:6" ht="11.1" customHeight="1" x14ac:dyDescent="0.2">
      <c r="B236" s="1126"/>
      <c r="C236" s="1127"/>
      <c r="D236" s="1127"/>
      <c r="E236" s="1127"/>
      <c r="F236" s="1127"/>
    </row>
    <row r="237" spans="2:6" ht="11.1" customHeight="1" x14ac:dyDescent="0.2">
      <c r="B237" s="1126"/>
      <c r="C237" s="1127"/>
      <c r="D237" s="1127"/>
      <c r="E237" s="1127"/>
      <c r="F237" s="1127"/>
    </row>
    <row r="238" spans="2:6" ht="11.1" customHeight="1" x14ac:dyDescent="0.2">
      <c r="B238" s="1126"/>
      <c r="C238" s="1127"/>
      <c r="D238" s="1127"/>
      <c r="E238" s="1127"/>
      <c r="F238" s="1127"/>
    </row>
    <row r="239" spans="2:6" ht="11.1" customHeight="1" x14ac:dyDescent="0.2">
      <c r="B239" s="1126"/>
      <c r="C239" s="1127"/>
      <c r="D239" s="1127"/>
      <c r="E239" s="1127"/>
      <c r="F239" s="1127"/>
    </row>
    <row r="240" spans="2:6" ht="11.1" customHeight="1" x14ac:dyDescent="0.2">
      <c r="B240" s="1126"/>
      <c r="C240" s="1127"/>
      <c r="D240" s="1127"/>
      <c r="E240" s="1127"/>
      <c r="F240" s="1127"/>
    </row>
    <row r="241" spans="2:6" ht="11.1" customHeight="1" x14ac:dyDescent="0.2">
      <c r="B241" s="1126"/>
      <c r="C241" s="1127"/>
      <c r="D241" s="1127"/>
      <c r="E241" s="1127"/>
      <c r="F241" s="1127"/>
    </row>
    <row r="242" spans="2:6" ht="11.1" customHeight="1" x14ac:dyDescent="0.2">
      <c r="B242" s="1126"/>
      <c r="C242" s="1127"/>
      <c r="D242" s="1127"/>
      <c r="E242" s="1127"/>
      <c r="F242" s="1127"/>
    </row>
    <row r="243" spans="2:6" ht="11.1" customHeight="1" x14ac:dyDescent="0.2">
      <c r="B243" s="1126"/>
      <c r="C243" s="1127"/>
      <c r="D243" s="1127"/>
      <c r="E243" s="1127"/>
      <c r="F243" s="1127"/>
    </row>
    <row r="244" spans="2:6" ht="11.1" customHeight="1" x14ac:dyDescent="0.2">
      <c r="B244" s="1126" t="s">
        <v>318</v>
      </c>
      <c r="C244" s="1130" t="s">
        <v>310</v>
      </c>
      <c r="D244" s="1130"/>
      <c r="E244" s="1130"/>
      <c r="F244" s="1130"/>
    </row>
    <row r="245" spans="2:6" ht="11.1" customHeight="1" x14ac:dyDescent="0.2">
      <c r="B245" s="1126"/>
      <c r="C245" s="1130"/>
      <c r="D245" s="1130"/>
      <c r="E245" s="1130"/>
      <c r="F245" s="1130"/>
    </row>
    <row r="246" spans="2:6" ht="11.1" customHeight="1" x14ac:dyDescent="0.2">
      <c r="B246" s="1126"/>
      <c r="C246" s="1130"/>
      <c r="D246" s="1130"/>
      <c r="E246" s="1130"/>
      <c r="F246" s="1130"/>
    </row>
    <row r="247" spans="2:6" ht="11.1" customHeight="1" x14ac:dyDescent="0.2">
      <c r="B247" s="1126"/>
      <c r="C247" s="1130"/>
      <c r="D247" s="1130"/>
      <c r="E247" s="1130"/>
      <c r="F247" s="1130"/>
    </row>
    <row r="248" spans="2:6" ht="11.1" customHeight="1" x14ac:dyDescent="0.2">
      <c r="B248" s="1126"/>
      <c r="C248" s="1130"/>
      <c r="D248" s="1130"/>
      <c r="E248" s="1130"/>
      <c r="F248" s="1130"/>
    </row>
    <row r="249" spans="2:6" ht="11.1" customHeight="1" x14ac:dyDescent="0.2">
      <c r="B249" s="1126"/>
      <c r="C249" s="1130"/>
      <c r="D249" s="1130"/>
      <c r="E249" s="1130" t="b">
        <v>0</v>
      </c>
      <c r="F249" s="1130"/>
    </row>
    <row r="250" spans="2:6" ht="11.1" customHeight="1" x14ac:dyDescent="0.2">
      <c r="B250" s="1126"/>
      <c r="C250" s="1130"/>
      <c r="D250" s="1130"/>
      <c r="E250" s="1130" t="b">
        <v>0</v>
      </c>
      <c r="F250" s="1130"/>
    </row>
    <row r="251" spans="2:6" ht="11.1" customHeight="1" x14ac:dyDescent="0.2">
      <c r="B251" s="1126"/>
      <c r="C251" s="1130"/>
      <c r="D251" s="1130"/>
      <c r="E251" s="1130"/>
      <c r="F251" s="1130"/>
    </row>
    <row r="252" spans="2:6" ht="11.1" customHeight="1" x14ac:dyDescent="0.2">
      <c r="B252" s="1126"/>
      <c r="C252" s="1130"/>
      <c r="D252" s="1130"/>
      <c r="E252" s="1130"/>
      <c r="F252" s="1130"/>
    </row>
    <row r="253" spans="2:6" ht="11.1" customHeight="1" x14ac:dyDescent="0.2">
      <c r="B253" s="1126"/>
      <c r="C253" s="1130"/>
      <c r="D253" s="1130"/>
      <c r="E253" s="1130"/>
      <c r="F253" s="1130"/>
    </row>
    <row r="254" spans="2:6" ht="11.1" customHeight="1" x14ac:dyDescent="0.2">
      <c r="B254" s="1126"/>
      <c r="C254" s="1130"/>
      <c r="D254" s="1130"/>
      <c r="E254" s="1130"/>
      <c r="F254" s="1130"/>
    </row>
    <row r="255" spans="2:6" ht="11.1" customHeight="1" x14ac:dyDescent="0.2">
      <c r="B255" s="1126"/>
      <c r="C255" s="1130"/>
      <c r="D255" s="1130"/>
      <c r="E255" s="1130"/>
      <c r="F255" s="1130"/>
    </row>
    <row r="256" spans="2:6" ht="11.1" customHeight="1" x14ac:dyDescent="0.2">
      <c r="B256" s="1126"/>
      <c r="C256" s="1130"/>
      <c r="D256" s="1130"/>
      <c r="E256" s="1130" t="b">
        <v>1</v>
      </c>
      <c r="F256" s="1130"/>
    </row>
    <row r="257" spans="2:6" ht="11.1" customHeight="1" x14ac:dyDescent="0.2">
      <c r="B257" s="1126"/>
      <c r="C257" s="1130"/>
      <c r="D257" s="1130"/>
      <c r="E257" s="1130"/>
      <c r="F257" s="1130"/>
    </row>
    <row r="258" spans="2:6" ht="11.1" customHeight="1" x14ac:dyDescent="0.2">
      <c r="B258" s="1126"/>
      <c r="C258" s="1130"/>
      <c r="D258" s="1130"/>
      <c r="E258" s="1130"/>
      <c r="F258" s="1130"/>
    </row>
    <row r="259" spans="2:6" ht="11.1" customHeight="1" x14ac:dyDescent="0.2">
      <c r="B259" s="1126"/>
      <c r="C259" s="1130"/>
      <c r="D259" s="1130"/>
      <c r="E259" s="1130"/>
      <c r="F259" s="1130"/>
    </row>
    <row r="260" spans="2:6" ht="11.1" customHeight="1" x14ac:dyDescent="0.2">
      <c r="B260" s="1126"/>
      <c r="C260" s="1130"/>
      <c r="D260" s="1130"/>
      <c r="E260" s="1130"/>
      <c r="F260" s="1130"/>
    </row>
    <row r="261" spans="2:6" ht="11.1" customHeight="1" x14ac:dyDescent="0.2">
      <c r="B261" s="1126"/>
      <c r="C261" s="1130"/>
      <c r="D261" s="1130"/>
      <c r="E261" s="1130"/>
      <c r="F261" s="1130"/>
    </row>
    <row r="262" spans="2:6" ht="11.1" customHeight="1" x14ac:dyDescent="0.2">
      <c r="B262" s="1126"/>
      <c r="C262" s="1130"/>
      <c r="D262" s="1130"/>
      <c r="E262" s="1130"/>
      <c r="F262" s="1130"/>
    </row>
    <row r="263" spans="2:6" ht="11.1" customHeight="1" x14ac:dyDescent="0.2">
      <c r="B263" s="1126"/>
      <c r="C263" s="1130"/>
      <c r="D263" s="1130"/>
      <c r="E263" s="1130"/>
      <c r="F263" s="1130"/>
    </row>
    <row r="264" spans="2:6" ht="11.1" customHeight="1" x14ac:dyDescent="0.2">
      <c r="B264" s="1126"/>
      <c r="C264" s="1130"/>
      <c r="D264" s="1130"/>
      <c r="E264" s="1130"/>
      <c r="F264" s="1130"/>
    </row>
    <row r="265" spans="2:6" ht="11.1" customHeight="1" x14ac:dyDescent="0.2">
      <c r="B265" s="1126"/>
      <c r="C265" s="1130"/>
      <c r="D265" s="1130"/>
      <c r="E265" s="1130"/>
      <c r="F265" s="1130"/>
    </row>
    <row r="266" spans="2:6" ht="11.1" customHeight="1" x14ac:dyDescent="0.2">
      <c r="B266" s="1126"/>
      <c r="C266" s="1130"/>
      <c r="D266" s="1130"/>
      <c r="E266" s="1130"/>
      <c r="F266" s="1130"/>
    </row>
    <row r="267" spans="2:6" ht="11.1" customHeight="1" x14ac:dyDescent="0.2">
      <c r="B267" s="1126"/>
      <c r="C267" s="1130"/>
      <c r="D267" s="1130"/>
      <c r="E267" s="1130"/>
      <c r="F267" s="1130"/>
    </row>
    <row r="268" spans="2:6" ht="11.1" customHeight="1" x14ac:dyDescent="0.2">
      <c r="B268" s="1126"/>
      <c r="C268" s="1130"/>
      <c r="D268" s="1130"/>
      <c r="E268" s="1130"/>
      <c r="F268" s="1130"/>
    </row>
    <row r="269" spans="2:6" ht="11.1" customHeight="1" x14ac:dyDescent="0.2">
      <c r="B269" s="1126"/>
      <c r="C269" s="1130"/>
      <c r="D269" s="1130"/>
      <c r="E269" s="1130"/>
      <c r="F269" s="1130"/>
    </row>
    <row r="270" spans="2:6" ht="11.1" customHeight="1" x14ac:dyDescent="0.2">
      <c r="B270" s="1126"/>
      <c r="C270" s="1130"/>
      <c r="D270" s="1130"/>
      <c r="E270" s="1130"/>
      <c r="F270" s="1130"/>
    </row>
    <row r="271" spans="2:6" ht="11.1" customHeight="1" x14ac:dyDescent="0.2">
      <c r="B271" s="1126"/>
      <c r="C271" s="1130"/>
      <c r="D271" s="1130"/>
      <c r="E271" s="1130"/>
      <c r="F271" s="1130"/>
    </row>
    <row r="272" spans="2:6" ht="11.1" customHeight="1" x14ac:dyDescent="0.2">
      <c r="B272" s="1126"/>
      <c r="C272" s="1130"/>
      <c r="D272" s="1130"/>
      <c r="E272" s="1130"/>
      <c r="F272" s="1130"/>
    </row>
    <row r="273" spans="2:16" ht="11.1" customHeight="1" x14ac:dyDescent="0.2">
      <c r="B273" s="1126"/>
      <c r="C273" s="1130"/>
      <c r="D273" s="1130"/>
      <c r="E273" s="1130"/>
      <c r="F273" s="1130"/>
    </row>
    <row r="275" spans="2:16" x14ac:dyDescent="0.2">
      <c r="B275" s="202" t="s">
        <v>267</v>
      </c>
      <c r="F275" s="237">
        <f>$E$6</f>
        <v>0</v>
      </c>
    </row>
    <row r="276" spans="2:16" ht="30" customHeight="1" x14ac:dyDescent="0.2">
      <c r="B276" s="203" t="s">
        <v>130</v>
      </c>
      <c r="C276" s="204" t="s">
        <v>173</v>
      </c>
      <c r="D276" s="1128" t="s">
        <v>309</v>
      </c>
      <c r="E276" s="1128"/>
      <c r="F276" s="584" t="s">
        <v>194</v>
      </c>
      <c r="H276" s="205" t="s">
        <v>240</v>
      </c>
      <c r="I276" s="206"/>
      <c r="J276" s="206"/>
      <c r="K276" s="206"/>
      <c r="L276" s="206"/>
      <c r="M276" s="206"/>
      <c r="N276" s="206"/>
      <c r="O276" s="206"/>
      <c r="P276" s="207"/>
    </row>
    <row r="277" spans="2:16" ht="39.9" customHeight="1" x14ac:dyDescent="0.2">
      <c r="B277" s="160"/>
      <c r="C277" s="585" t="str">
        <f>IFERROR(VLOOKUP(B277,'補助事業概要説明書(別添１)１～２'!$B$43:$G$52,3,0),"")</f>
        <v/>
      </c>
      <c r="D277" s="1129" t="str">
        <f>IFERROR(VLOOKUP(B277,'補助事業概要説明書(別添１)１～２'!$B$43:$G$52,5,0),"")</f>
        <v/>
      </c>
      <c r="E277" s="1129"/>
      <c r="F277" s="585" t="str">
        <f>IFERROR(VLOOKUP(B277,'補助事業概要説明書(別添１)１～２'!$B$43:$G$52,6,0),"")</f>
        <v/>
      </c>
      <c r="H277" s="208"/>
      <c r="I277" s="209"/>
      <c r="J277" s="209"/>
      <c r="K277" s="209"/>
      <c r="L277" s="209"/>
      <c r="M277" s="209"/>
      <c r="N277" s="209"/>
      <c r="O277" s="209"/>
      <c r="P277" s="210"/>
    </row>
    <row r="278" spans="2:16" ht="8.25" customHeight="1" x14ac:dyDescent="0.2"/>
    <row r="279" spans="2:16" x14ac:dyDescent="0.2">
      <c r="B279" s="202" t="s">
        <v>200</v>
      </c>
      <c r="E279" s="211"/>
    </row>
    <row r="280" spans="2:16" ht="16.5" customHeight="1" x14ac:dyDescent="0.2">
      <c r="B280" s="1125" t="s">
        <v>196</v>
      </c>
      <c r="C280" s="1125"/>
      <c r="D280" s="1125"/>
      <c r="E280" s="1125"/>
      <c r="F280" s="1125"/>
    </row>
    <row r="281" spans="2:16" x14ac:dyDescent="0.2">
      <c r="B281" s="163" t="b">
        <v>1</v>
      </c>
      <c r="C281" s="212"/>
    </row>
    <row r="282" spans="2:16" x14ac:dyDescent="0.2">
      <c r="B282" s="236" t="b">
        <v>1</v>
      </c>
      <c r="J282" s="199"/>
    </row>
    <row r="283" spans="2:16" x14ac:dyDescent="0.2">
      <c r="B283" s="202" t="s">
        <v>340</v>
      </c>
      <c r="E283" s="211"/>
    </row>
    <row r="284" spans="2:16" ht="16.5" customHeight="1" x14ac:dyDescent="0.2">
      <c r="B284" s="1125" t="s">
        <v>339</v>
      </c>
      <c r="C284" s="1125"/>
      <c r="D284" s="1125"/>
      <c r="E284" s="1125"/>
      <c r="F284" s="1125"/>
    </row>
    <row r="285" spans="2:16" x14ac:dyDescent="0.2">
      <c r="B285" s="163" t="b">
        <v>1</v>
      </c>
      <c r="C285" s="212"/>
    </row>
    <row r="286" spans="2:16" x14ac:dyDescent="0.2">
      <c r="B286" s="236" t="b">
        <v>1</v>
      </c>
      <c r="J286" s="199"/>
    </row>
    <row r="287" spans="2:16" x14ac:dyDescent="0.2">
      <c r="B287" s="202" t="s">
        <v>201</v>
      </c>
      <c r="C287" s="212" t="s">
        <v>278</v>
      </c>
    </row>
    <row r="288" spans="2:16" ht="11.1" customHeight="1" x14ac:dyDescent="0.2">
      <c r="B288" s="1126" t="s">
        <v>204</v>
      </c>
      <c r="C288" s="1127"/>
      <c r="D288" s="1127"/>
      <c r="E288" s="1127"/>
      <c r="F288" s="1127"/>
    </row>
    <row r="289" spans="2:6" ht="11.1" customHeight="1" x14ac:dyDescent="0.2">
      <c r="B289" s="1126"/>
      <c r="C289" s="1127"/>
      <c r="D289" s="1127"/>
      <c r="E289" s="1127"/>
      <c r="F289" s="1127"/>
    </row>
    <row r="290" spans="2:6" ht="11.1" customHeight="1" x14ac:dyDescent="0.2">
      <c r="B290" s="1126"/>
      <c r="C290" s="1127"/>
      <c r="D290" s="1127"/>
      <c r="E290" s="1127"/>
      <c r="F290" s="1127"/>
    </row>
    <row r="291" spans="2:6" ht="11.1" customHeight="1" x14ac:dyDescent="0.2">
      <c r="B291" s="1126"/>
      <c r="C291" s="1127"/>
      <c r="D291" s="1127"/>
      <c r="E291" s="1127"/>
      <c r="F291" s="1127"/>
    </row>
    <row r="292" spans="2:6" ht="11.1" customHeight="1" x14ac:dyDescent="0.2">
      <c r="B292" s="1126"/>
      <c r="C292" s="1127"/>
      <c r="D292" s="1127"/>
      <c r="E292" s="1127"/>
      <c r="F292" s="1127"/>
    </row>
    <row r="293" spans="2:6" ht="11.1" customHeight="1" x14ac:dyDescent="0.2">
      <c r="B293" s="1126"/>
      <c r="C293" s="1127"/>
      <c r="D293" s="1127"/>
      <c r="E293" s="1127"/>
      <c r="F293" s="1127"/>
    </row>
    <row r="294" spans="2:6" ht="11.1" customHeight="1" x14ac:dyDescent="0.2">
      <c r="B294" s="1126"/>
      <c r="C294" s="1127"/>
      <c r="D294" s="1127"/>
      <c r="E294" s="1127"/>
      <c r="F294" s="1127"/>
    </row>
    <row r="295" spans="2:6" ht="11.1" customHeight="1" x14ac:dyDescent="0.2">
      <c r="B295" s="1126"/>
      <c r="C295" s="1127"/>
      <c r="D295" s="1127"/>
      <c r="E295" s="1127"/>
      <c r="F295" s="1127"/>
    </row>
    <row r="296" spans="2:6" ht="11.1" customHeight="1" x14ac:dyDescent="0.2">
      <c r="B296" s="1126"/>
      <c r="C296" s="1127"/>
      <c r="D296" s="1127"/>
      <c r="E296" s="1127"/>
      <c r="F296" s="1127"/>
    </row>
    <row r="297" spans="2:6" ht="11.1" customHeight="1" x14ac:dyDescent="0.2">
      <c r="B297" s="1126"/>
      <c r="C297" s="1127"/>
      <c r="D297" s="1127"/>
      <c r="E297" s="1127"/>
      <c r="F297" s="1127"/>
    </row>
    <row r="298" spans="2:6" ht="11.1" customHeight="1" x14ac:dyDescent="0.2">
      <c r="B298" s="1126"/>
      <c r="C298" s="1127"/>
      <c r="D298" s="1127"/>
      <c r="E298" s="1127"/>
      <c r="F298" s="1127"/>
    </row>
    <row r="299" spans="2:6" ht="11.1" customHeight="1" x14ac:dyDescent="0.2">
      <c r="B299" s="1126"/>
      <c r="C299" s="1127"/>
      <c r="D299" s="1127"/>
      <c r="E299" s="1127"/>
      <c r="F299" s="1127"/>
    </row>
    <row r="300" spans="2:6" ht="11.1" customHeight="1" x14ac:dyDescent="0.2">
      <c r="B300" s="1126"/>
      <c r="C300" s="1127"/>
      <c r="D300" s="1127"/>
      <c r="E300" s="1127"/>
      <c r="F300" s="1127"/>
    </row>
    <row r="301" spans="2:6" ht="11.1" customHeight="1" x14ac:dyDescent="0.2">
      <c r="B301" s="1126"/>
      <c r="C301" s="1127"/>
      <c r="D301" s="1127"/>
      <c r="E301" s="1127"/>
      <c r="F301" s="1127"/>
    </row>
    <row r="302" spans="2:6" ht="11.1" customHeight="1" x14ac:dyDescent="0.2">
      <c r="B302" s="1126"/>
      <c r="C302" s="1127"/>
      <c r="D302" s="1127"/>
      <c r="E302" s="1127"/>
      <c r="F302" s="1127"/>
    </row>
    <row r="303" spans="2:6" ht="11.1" customHeight="1" x14ac:dyDescent="0.2">
      <c r="B303" s="1126"/>
      <c r="C303" s="1127"/>
      <c r="D303" s="1127"/>
      <c r="E303" s="1127"/>
      <c r="F303" s="1127"/>
    </row>
    <row r="304" spans="2:6" ht="11.1" customHeight="1" x14ac:dyDescent="0.2">
      <c r="B304" s="1126"/>
      <c r="C304" s="1127"/>
      <c r="D304" s="1127"/>
      <c r="E304" s="1127"/>
      <c r="F304" s="1127"/>
    </row>
    <row r="305" spans="2:6" ht="11.1" customHeight="1" x14ac:dyDescent="0.2">
      <c r="B305" s="1126"/>
      <c r="C305" s="1127"/>
      <c r="D305" s="1127"/>
      <c r="E305" s="1127"/>
      <c r="F305" s="1127"/>
    </row>
    <row r="306" spans="2:6" ht="11.1" customHeight="1" x14ac:dyDescent="0.2">
      <c r="B306" s="1126"/>
      <c r="C306" s="1127"/>
      <c r="D306" s="1127"/>
      <c r="E306" s="1127"/>
      <c r="F306" s="1127"/>
    </row>
    <row r="307" spans="2:6" ht="11.1" customHeight="1" x14ac:dyDescent="0.2">
      <c r="B307" s="1126"/>
      <c r="C307" s="1127"/>
      <c r="D307" s="1127"/>
      <c r="E307" s="1127"/>
      <c r="F307" s="1127"/>
    </row>
    <row r="308" spans="2:6" ht="11.1" customHeight="1" x14ac:dyDescent="0.2">
      <c r="B308" s="1126"/>
      <c r="C308" s="1127"/>
      <c r="D308" s="1127"/>
      <c r="E308" s="1127"/>
      <c r="F308" s="1127"/>
    </row>
    <row r="309" spans="2:6" ht="11.1" customHeight="1" x14ac:dyDescent="0.2">
      <c r="B309" s="1126"/>
      <c r="C309" s="1127"/>
      <c r="D309" s="1127"/>
      <c r="E309" s="1127"/>
      <c r="F309" s="1127"/>
    </row>
    <row r="310" spans="2:6" ht="11.1" customHeight="1" x14ac:dyDescent="0.2">
      <c r="B310" s="1126"/>
      <c r="C310" s="1127"/>
      <c r="D310" s="1127"/>
      <c r="E310" s="1127"/>
      <c r="F310" s="1127"/>
    </row>
    <row r="311" spans="2:6" ht="11.1" customHeight="1" x14ac:dyDescent="0.2">
      <c r="B311" s="1126"/>
      <c r="C311" s="1127"/>
      <c r="D311" s="1127"/>
      <c r="E311" s="1127"/>
      <c r="F311" s="1127"/>
    </row>
    <row r="312" spans="2:6" ht="11.1" customHeight="1" x14ac:dyDescent="0.2">
      <c r="B312" s="1126"/>
      <c r="C312" s="1127"/>
      <c r="D312" s="1127"/>
      <c r="E312" s="1127"/>
      <c r="F312" s="1127"/>
    </row>
    <row r="313" spans="2:6" ht="11.1" customHeight="1" x14ac:dyDescent="0.2">
      <c r="B313" s="1126"/>
      <c r="C313" s="1127"/>
      <c r="D313" s="1127"/>
      <c r="E313" s="1127"/>
      <c r="F313" s="1127"/>
    </row>
    <row r="314" spans="2:6" ht="11.1" customHeight="1" x14ac:dyDescent="0.2">
      <c r="B314" s="1126"/>
      <c r="C314" s="1127"/>
      <c r="D314" s="1127"/>
      <c r="E314" s="1127"/>
      <c r="F314" s="1127"/>
    </row>
    <row r="315" spans="2:6" ht="11.1" customHeight="1" x14ac:dyDescent="0.2">
      <c r="B315" s="1126"/>
      <c r="C315" s="1127"/>
      <c r="D315" s="1127"/>
      <c r="E315" s="1127"/>
      <c r="F315" s="1127"/>
    </row>
    <row r="316" spans="2:6" ht="11.1" customHeight="1" x14ac:dyDescent="0.2">
      <c r="B316" s="1126"/>
      <c r="C316" s="1127"/>
      <c r="D316" s="1127"/>
      <c r="E316" s="1127"/>
      <c r="F316" s="1127"/>
    </row>
    <row r="317" spans="2:6" ht="11.1" customHeight="1" x14ac:dyDescent="0.2">
      <c r="B317" s="1126"/>
      <c r="C317" s="1127"/>
      <c r="D317" s="1127"/>
      <c r="E317" s="1127"/>
      <c r="F317" s="1127"/>
    </row>
    <row r="318" spans="2:6" ht="11.1" customHeight="1" x14ac:dyDescent="0.2">
      <c r="B318" s="1126" t="s">
        <v>203</v>
      </c>
      <c r="C318" s="1127"/>
      <c r="D318" s="1127"/>
      <c r="E318" s="1127"/>
      <c r="F318" s="1127"/>
    </row>
    <row r="319" spans="2:6" ht="11.1" customHeight="1" x14ac:dyDescent="0.2">
      <c r="B319" s="1126"/>
      <c r="C319" s="1127"/>
      <c r="D319" s="1127"/>
      <c r="E319" s="1127"/>
      <c r="F319" s="1127"/>
    </row>
    <row r="320" spans="2:6" ht="11.1" customHeight="1" x14ac:dyDescent="0.2">
      <c r="B320" s="1126"/>
      <c r="C320" s="1127"/>
      <c r="D320" s="1127"/>
      <c r="E320" s="1127"/>
      <c r="F320" s="1127"/>
    </row>
    <row r="321" spans="2:6" ht="11.1" customHeight="1" x14ac:dyDescent="0.2">
      <c r="B321" s="1126"/>
      <c r="C321" s="1127"/>
      <c r="D321" s="1127"/>
      <c r="E321" s="1127"/>
      <c r="F321" s="1127"/>
    </row>
    <row r="322" spans="2:6" ht="11.1" customHeight="1" x14ac:dyDescent="0.2">
      <c r="B322" s="1126"/>
      <c r="C322" s="1127"/>
      <c r="D322" s="1127"/>
      <c r="E322" s="1127"/>
      <c r="F322" s="1127"/>
    </row>
    <row r="323" spans="2:6" ht="11.1" customHeight="1" x14ac:dyDescent="0.2">
      <c r="B323" s="1126"/>
      <c r="C323" s="1127"/>
      <c r="D323" s="1127"/>
      <c r="E323" s="1127"/>
      <c r="F323" s="1127"/>
    </row>
    <row r="324" spans="2:6" ht="11.1" customHeight="1" x14ac:dyDescent="0.2">
      <c r="B324" s="1126"/>
      <c r="C324" s="1127"/>
      <c r="D324" s="1127"/>
      <c r="E324" s="1127"/>
      <c r="F324" s="1127"/>
    </row>
    <row r="325" spans="2:6" ht="11.1" customHeight="1" x14ac:dyDescent="0.2">
      <c r="B325" s="1126"/>
      <c r="C325" s="1127"/>
      <c r="D325" s="1127"/>
      <c r="E325" s="1127"/>
      <c r="F325" s="1127"/>
    </row>
    <row r="326" spans="2:6" ht="11.1" customHeight="1" x14ac:dyDescent="0.2">
      <c r="B326" s="1126"/>
      <c r="C326" s="1127"/>
      <c r="D326" s="1127"/>
      <c r="E326" s="1127"/>
      <c r="F326" s="1127"/>
    </row>
    <row r="327" spans="2:6" ht="11.1" customHeight="1" x14ac:dyDescent="0.2">
      <c r="B327" s="1126"/>
      <c r="C327" s="1127"/>
      <c r="D327" s="1127"/>
      <c r="E327" s="1127"/>
      <c r="F327" s="1127"/>
    </row>
    <row r="328" spans="2:6" ht="11.1" customHeight="1" x14ac:dyDescent="0.2">
      <c r="B328" s="1126"/>
      <c r="C328" s="1127"/>
      <c r="D328" s="1127"/>
      <c r="E328" s="1127"/>
      <c r="F328" s="1127"/>
    </row>
    <row r="329" spans="2:6" ht="11.1" customHeight="1" x14ac:dyDescent="0.2">
      <c r="B329" s="1126"/>
      <c r="C329" s="1127"/>
      <c r="D329" s="1127"/>
      <c r="E329" s="1127"/>
      <c r="F329" s="1127"/>
    </row>
    <row r="330" spans="2:6" ht="11.1" customHeight="1" x14ac:dyDescent="0.2">
      <c r="B330" s="1126"/>
      <c r="C330" s="1127"/>
      <c r="D330" s="1127"/>
      <c r="E330" s="1127"/>
      <c r="F330" s="1127"/>
    </row>
    <row r="331" spans="2:6" ht="11.1" customHeight="1" x14ac:dyDescent="0.2">
      <c r="B331" s="1126"/>
      <c r="C331" s="1127"/>
      <c r="D331" s="1127"/>
      <c r="E331" s="1127"/>
      <c r="F331" s="1127"/>
    </row>
    <row r="332" spans="2:6" ht="11.1" customHeight="1" x14ac:dyDescent="0.2">
      <c r="B332" s="1126"/>
      <c r="C332" s="1127"/>
      <c r="D332" s="1127"/>
      <c r="E332" s="1127"/>
      <c r="F332" s="1127"/>
    </row>
    <row r="333" spans="2:6" ht="11.1" customHeight="1" x14ac:dyDescent="0.2">
      <c r="B333" s="1126"/>
      <c r="C333" s="1127"/>
      <c r="D333" s="1127"/>
      <c r="E333" s="1127"/>
      <c r="F333" s="1127"/>
    </row>
    <row r="334" spans="2:6" ht="11.1" customHeight="1" x14ac:dyDescent="0.2">
      <c r="B334" s="1126"/>
      <c r="C334" s="1127"/>
      <c r="D334" s="1127"/>
      <c r="E334" s="1127"/>
      <c r="F334" s="1127"/>
    </row>
    <row r="335" spans="2:6" ht="11.1" customHeight="1" x14ac:dyDescent="0.2">
      <c r="B335" s="1126"/>
      <c r="C335" s="1127"/>
      <c r="D335" s="1127"/>
      <c r="E335" s="1127"/>
      <c r="F335" s="1127"/>
    </row>
    <row r="336" spans="2:6" ht="11.1" customHeight="1" x14ac:dyDescent="0.2">
      <c r="B336" s="1126"/>
      <c r="C336" s="1127"/>
      <c r="D336" s="1127"/>
      <c r="E336" s="1127"/>
      <c r="F336" s="1127"/>
    </row>
    <row r="337" spans="2:6" ht="11.1" customHeight="1" x14ac:dyDescent="0.2">
      <c r="B337" s="1126"/>
      <c r="C337" s="1127"/>
      <c r="D337" s="1127"/>
      <c r="E337" s="1127"/>
      <c r="F337" s="1127"/>
    </row>
    <row r="338" spans="2:6" ht="11.1" customHeight="1" x14ac:dyDescent="0.2">
      <c r="B338" s="1126"/>
      <c r="C338" s="1127"/>
      <c r="D338" s="1127"/>
      <c r="E338" s="1127"/>
      <c r="F338" s="1127"/>
    </row>
    <row r="339" spans="2:6" ht="11.1" customHeight="1" x14ac:dyDescent="0.2">
      <c r="B339" s="1126"/>
      <c r="C339" s="1127"/>
      <c r="D339" s="1127"/>
      <c r="E339" s="1127"/>
      <c r="F339" s="1127"/>
    </row>
    <row r="340" spans="2:6" ht="11.1" customHeight="1" x14ac:dyDescent="0.2">
      <c r="B340" s="1126"/>
      <c r="C340" s="1127"/>
      <c r="D340" s="1127"/>
      <c r="E340" s="1127"/>
      <c r="F340" s="1127"/>
    </row>
    <row r="341" spans="2:6" ht="11.1" customHeight="1" x14ac:dyDescent="0.2">
      <c r="B341" s="1126"/>
      <c r="C341" s="1127"/>
      <c r="D341" s="1127"/>
      <c r="E341" s="1127"/>
      <c r="F341" s="1127"/>
    </row>
    <row r="342" spans="2:6" ht="11.1" customHeight="1" x14ac:dyDescent="0.2">
      <c r="B342" s="1126"/>
      <c r="C342" s="1127"/>
      <c r="D342" s="1127"/>
      <c r="E342" s="1127"/>
      <c r="F342" s="1127"/>
    </row>
    <row r="343" spans="2:6" ht="11.1" customHeight="1" x14ac:dyDescent="0.2">
      <c r="B343" s="1126"/>
      <c r="C343" s="1127"/>
      <c r="D343" s="1127"/>
      <c r="E343" s="1127"/>
      <c r="F343" s="1127"/>
    </row>
    <row r="344" spans="2:6" ht="11.1" customHeight="1" x14ac:dyDescent="0.2">
      <c r="B344" s="1126"/>
      <c r="C344" s="1127"/>
      <c r="D344" s="1127"/>
      <c r="E344" s="1127"/>
      <c r="F344" s="1127"/>
    </row>
    <row r="345" spans="2:6" ht="11.1" customHeight="1" x14ac:dyDescent="0.2">
      <c r="B345" s="1126"/>
      <c r="C345" s="1127"/>
      <c r="D345" s="1127"/>
      <c r="E345" s="1127"/>
      <c r="F345" s="1127"/>
    </row>
    <row r="346" spans="2:6" ht="11.1" customHeight="1" x14ac:dyDescent="0.2">
      <c r="B346" s="1126"/>
      <c r="C346" s="1127"/>
      <c r="D346" s="1127"/>
      <c r="E346" s="1127"/>
      <c r="F346" s="1127"/>
    </row>
    <row r="347" spans="2:6" ht="11.1" customHeight="1" x14ac:dyDescent="0.2">
      <c r="B347" s="1126"/>
      <c r="C347" s="1127"/>
      <c r="D347" s="1127"/>
      <c r="E347" s="1127"/>
      <c r="F347" s="1127"/>
    </row>
    <row r="348" spans="2:6" ht="11.1" customHeight="1" x14ac:dyDescent="0.2">
      <c r="B348" s="1126" t="s">
        <v>205</v>
      </c>
      <c r="C348" s="1127"/>
      <c r="D348" s="1127"/>
      <c r="E348" s="1127"/>
      <c r="F348" s="1127"/>
    </row>
    <row r="349" spans="2:6" ht="11.1" customHeight="1" x14ac:dyDescent="0.2">
      <c r="B349" s="1126"/>
      <c r="C349" s="1127"/>
      <c r="D349" s="1127"/>
      <c r="E349" s="1127"/>
      <c r="F349" s="1127"/>
    </row>
    <row r="350" spans="2:6" ht="11.1" customHeight="1" x14ac:dyDescent="0.2">
      <c r="B350" s="1126"/>
      <c r="C350" s="1127"/>
      <c r="D350" s="1127"/>
      <c r="E350" s="1127"/>
      <c r="F350" s="1127"/>
    </row>
    <row r="351" spans="2:6" ht="11.1" customHeight="1" x14ac:dyDescent="0.2">
      <c r="B351" s="1126"/>
      <c r="C351" s="1127"/>
      <c r="D351" s="1127"/>
      <c r="E351" s="1127"/>
      <c r="F351" s="1127"/>
    </row>
    <row r="352" spans="2:6" ht="11.1" customHeight="1" x14ac:dyDescent="0.2">
      <c r="B352" s="1126"/>
      <c r="C352" s="1127"/>
      <c r="D352" s="1127"/>
      <c r="E352" s="1127"/>
      <c r="F352" s="1127"/>
    </row>
    <row r="353" spans="2:6" ht="11.1" customHeight="1" x14ac:dyDescent="0.2">
      <c r="B353" s="1126"/>
      <c r="C353" s="1127"/>
      <c r="D353" s="1127"/>
      <c r="E353" s="1127"/>
      <c r="F353" s="1127"/>
    </row>
    <row r="354" spans="2:6" ht="11.1" customHeight="1" x14ac:dyDescent="0.2">
      <c r="B354" s="1126"/>
      <c r="C354" s="1127"/>
      <c r="D354" s="1127"/>
      <c r="E354" s="1127"/>
      <c r="F354" s="1127"/>
    </row>
    <row r="355" spans="2:6" ht="11.1" customHeight="1" x14ac:dyDescent="0.2">
      <c r="B355" s="1126"/>
      <c r="C355" s="1127"/>
      <c r="D355" s="1127"/>
      <c r="E355" s="1127"/>
      <c r="F355" s="1127"/>
    </row>
    <row r="356" spans="2:6" ht="11.1" customHeight="1" x14ac:dyDescent="0.2">
      <c r="B356" s="1126"/>
      <c r="C356" s="1127"/>
      <c r="D356" s="1127"/>
      <c r="E356" s="1127"/>
      <c r="F356" s="1127"/>
    </row>
    <row r="357" spans="2:6" ht="11.1" customHeight="1" x14ac:dyDescent="0.2">
      <c r="B357" s="1126"/>
      <c r="C357" s="1127"/>
      <c r="D357" s="1127"/>
      <c r="E357" s="1127"/>
      <c r="F357" s="1127"/>
    </row>
    <row r="358" spans="2:6" ht="11.1" customHeight="1" x14ac:dyDescent="0.2">
      <c r="B358" s="1126"/>
      <c r="C358" s="1127"/>
      <c r="D358" s="1127"/>
      <c r="E358" s="1127"/>
      <c r="F358" s="1127"/>
    </row>
    <row r="359" spans="2:6" ht="11.1" customHeight="1" x14ac:dyDescent="0.2">
      <c r="B359" s="1126"/>
      <c r="C359" s="1127"/>
      <c r="D359" s="1127"/>
      <c r="E359" s="1127"/>
      <c r="F359" s="1127"/>
    </row>
    <row r="360" spans="2:6" ht="11.1" customHeight="1" x14ac:dyDescent="0.2">
      <c r="B360" s="1126"/>
      <c r="C360" s="1127"/>
      <c r="D360" s="1127"/>
      <c r="E360" s="1127"/>
      <c r="F360" s="1127"/>
    </row>
    <row r="361" spans="2:6" ht="11.1" customHeight="1" x14ac:dyDescent="0.2">
      <c r="B361" s="1126"/>
      <c r="C361" s="1127"/>
      <c r="D361" s="1127"/>
      <c r="E361" s="1127"/>
      <c r="F361" s="1127"/>
    </row>
    <row r="362" spans="2:6" ht="11.1" customHeight="1" x14ac:dyDescent="0.2">
      <c r="B362" s="1126"/>
      <c r="C362" s="1127"/>
      <c r="D362" s="1127"/>
      <c r="E362" s="1127"/>
      <c r="F362" s="1127"/>
    </row>
    <row r="363" spans="2:6" ht="11.1" customHeight="1" x14ac:dyDescent="0.2">
      <c r="B363" s="1126"/>
      <c r="C363" s="1127"/>
      <c r="D363" s="1127"/>
      <c r="E363" s="1127"/>
      <c r="F363" s="1127"/>
    </row>
    <row r="364" spans="2:6" ht="11.1" customHeight="1" x14ac:dyDescent="0.2">
      <c r="B364" s="1126"/>
      <c r="C364" s="1127"/>
      <c r="D364" s="1127"/>
      <c r="E364" s="1127"/>
      <c r="F364" s="1127"/>
    </row>
    <row r="365" spans="2:6" ht="11.1" customHeight="1" x14ac:dyDescent="0.2">
      <c r="B365" s="1126"/>
      <c r="C365" s="1127"/>
      <c r="D365" s="1127"/>
      <c r="E365" s="1127"/>
      <c r="F365" s="1127"/>
    </row>
    <row r="366" spans="2:6" ht="11.1" customHeight="1" x14ac:dyDescent="0.2">
      <c r="B366" s="1126"/>
      <c r="C366" s="1127"/>
      <c r="D366" s="1127"/>
      <c r="E366" s="1127"/>
      <c r="F366" s="1127"/>
    </row>
    <row r="367" spans="2:6" ht="11.1" customHeight="1" x14ac:dyDescent="0.2">
      <c r="B367" s="1126"/>
      <c r="C367" s="1127"/>
      <c r="D367" s="1127"/>
      <c r="E367" s="1127"/>
      <c r="F367" s="1127"/>
    </row>
    <row r="368" spans="2:6" ht="11.1" customHeight="1" x14ac:dyDescent="0.2">
      <c r="B368" s="1126"/>
      <c r="C368" s="1127"/>
      <c r="D368" s="1127"/>
      <c r="E368" s="1127"/>
      <c r="F368" s="1127"/>
    </row>
    <row r="369" spans="2:6" ht="11.1" customHeight="1" x14ac:dyDescent="0.2">
      <c r="B369" s="1126"/>
      <c r="C369" s="1127"/>
      <c r="D369" s="1127"/>
      <c r="E369" s="1127"/>
      <c r="F369" s="1127"/>
    </row>
    <row r="370" spans="2:6" ht="11.1" customHeight="1" x14ac:dyDescent="0.2">
      <c r="B370" s="1126"/>
      <c r="C370" s="1127"/>
      <c r="D370" s="1127"/>
      <c r="E370" s="1127"/>
      <c r="F370" s="1127"/>
    </row>
    <row r="371" spans="2:6" ht="11.1" customHeight="1" x14ac:dyDescent="0.2">
      <c r="B371" s="1126"/>
      <c r="C371" s="1127"/>
      <c r="D371" s="1127"/>
      <c r="E371" s="1127"/>
      <c r="F371" s="1127"/>
    </row>
    <row r="372" spans="2:6" ht="11.1" customHeight="1" x14ac:dyDescent="0.2">
      <c r="B372" s="1126"/>
      <c r="C372" s="1127"/>
      <c r="D372" s="1127"/>
      <c r="E372" s="1127"/>
      <c r="F372" s="1127"/>
    </row>
    <row r="373" spans="2:6" ht="11.1" customHeight="1" x14ac:dyDescent="0.2">
      <c r="B373" s="1126"/>
      <c r="C373" s="1127"/>
      <c r="D373" s="1127"/>
      <c r="E373" s="1127"/>
      <c r="F373" s="1127"/>
    </row>
    <row r="374" spans="2:6" ht="11.1" customHeight="1" x14ac:dyDescent="0.2">
      <c r="B374" s="1126"/>
      <c r="C374" s="1127"/>
      <c r="D374" s="1127"/>
      <c r="E374" s="1127"/>
      <c r="F374" s="1127"/>
    </row>
    <row r="375" spans="2:6" ht="11.1" customHeight="1" x14ac:dyDescent="0.2">
      <c r="B375" s="1126"/>
      <c r="C375" s="1127"/>
      <c r="D375" s="1127"/>
      <c r="E375" s="1127"/>
      <c r="F375" s="1127"/>
    </row>
    <row r="376" spans="2:6" ht="11.1" customHeight="1" x14ac:dyDescent="0.2">
      <c r="B376" s="1126"/>
      <c r="C376" s="1127"/>
      <c r="D376" s="1127"/>
      <c r="E376" s="1127"/>
      <c r="F376" s="1127"/>
    </row>
    <row r="377" spans="2:6" ht="11.1" customHeight="1" x14ac:dyDescent="0.2">
      <c r="B377" s="1126"/>
      <c r="C377" s="1127"/>
      <c r="D377" s="1127"/>
      <c r="E377" s="1127"/>
      <c r="F377" s="1127"/>
    </row>
    <row r="378" spans="2:6" ht="11.1" customHeight="1" x14ac:dyDescent="0.2">
      <c r="B378" s="1126" t="s">
        <v>318</v>
      </c>
      <c r="C378" s="1130" t="s">
        <v>310</v>
      </c>
      <c r="D378" s="1130"/>
      <c r="E378" s="1130"/>
      <c r="F378" s="1130"/>
    </row>
    <row r="379" spans="2:6" ht="11.1" customHeight="1" x14ac:dyDescent="0.2">
      <c r="B379" s="1126"/>
      <c r="C379" s="1130"/>
      <c r="D379" s="1130"/>
      <c r="E379" s="1130"/>
      <c r="F379" s="1130"/>
    </row>
    <row r="380" spans="2:6" ht="11.1" customHeight="1" x14ac:dyDescent="0.2">
      <c r="B380" s="1126"/>
      <c r="C380" s="1130"/>
      <c r="D380" s="1130"/>
      <c r="E380" s="1130"/>
      <c r="F380" s="1130"/>
    </row>
    <row r="381" spans="2:6" ht="11.1" customHeight="1" x14ac:dyDescent="0.2">
      <c r="B381" s="1126"/>
      <c r="C381" s="1130"/>
      <c r="D381" s="1130"/>
      <c r="E381" s="1130"/>
      <c r="F381" s="1130"/>
    </row>
    <row r="382" spans="2:6" ht="11.1" customHeight="1" x14ac:dyDescent="0.2">
      <c r="B382" s="1126"/>
      <c r="C382" s="1130"/>
      <c r="D382" s="1130"/>
      <c r="E382" s="1130"/>
      <c r="F382" s="1130"/>
    </row>
    <row r="383" spans="2:6" ht="11.1" customHeight="1" x14ac:dyDescent="0.2">
      <c r="B383" s="1126"/>
      <c r="C383" s="1130"/>
      <c r="D383" s="1130"/>
      <c r="E383" s="1130" t="b">
        <v>0</v>
      </c>
      <c r="F383" s="1130"/>
    </row>
    <row r="384" spans="2:6" ht="11.1" customHeight="1" x14ac:dyDescent="0.2">
      <c r="B384" s="1126"/>
      <c r="C384" s="1130"/>
      <c r="D384" s="1130"/>
      <c r="E384" s="1130" t="b">
        <v>0</v>
      </c>
      <c r="F384" s="1130"/>
    </row>
    <row r="385" spans="2:6" ht="11.1" customHeight="1" x14ac:dyDescent="0.2">
      <c r="B385" s="1126"/>
      <c r="C385" s="1130"/>
      <c r="D385" s="1130"/>
      <c r="E385" s="1130"/>
      <c r="F385" s="1130"/>
    </row>
    <row r="386" spans="2:6" ht="11.1" customHeight="1" x14ac:dyDescent="0.2">
      <c r="B386" s="1126"/>
      <c r="C386" s="1130"/>
      <c r="D386" s="1130"/>
      <c r="E386" s="1130"/>
      <c r="F386" s="1130"/>
    </row>
    <row r="387" spans="2:6" ht="11.1" customHeight="1" x14ac:dyDescent="0.2">
      <c r="B387" s="1126"/>
      <c r="C387" s="1130"/>
      <c r="D387" s="1130"/>
      <c r="E387" s="1130"/>
      <c r="F387" s="1130"/>
    </row>
    <row r="388" spans="2:6" ht="11.1" customHeight="1" x14ac:dyDescent="0.2">
      <c r="B388" s="1126"/>
      <c r="C388" s="1130"/>
      <c r="D388" s="1130"/>
      <c r="E388" s="1130"/>
      <c r="F388" s="1130"/>
    </row>
    <row r="389" spans="2:6" ht="11.1" customHeight="1" x14ac:dyDescent="0.2">
      <c r="B389" s="1126"/>
      <c r="C389" s="1130"/>
      <c r="D389" s="1130"/>
      <c r="E389" s="1130"/>
      <c r="F389" s="1130"/>
    </row>
    <row r="390" spans="2:6" ht="11.1" customHeight="1" x14ac:dyDescent="0.2">
      <c r="B390" s="1126"/>
      <c r="C390" s="1130"/>
      <c r="D390" s="1130"/>
      <c r="E390" s="1130" t="b">
        <v>1</v>
      </c>
      <c r="F390" s="1130"/>
    </row>
    <row r="391" spans="2:6" ht="11.1" customHeight="1" x14ac:dyDescent="0.2">
      <c r="B391" s="1126"/>
      <c r="C391" s="1130"/>
      <c r="D391" s="1130"/>
      <c r="E391" s="1130"/>
      <c r="F391" s="1130"/>
    </row>
    <row r="392" spans="2:6" ht="11.1" customHeight="1" x14ac:dyDescent="0.2">
      <c r="B392" s="1126"/>
      <c r="C392" s="1130"/>
      <c r="D392" s="1130"/>
      <c r="E392" s="1130"/>
      <c r="F392" s="1130"/>
    </row>
    <row r="393" spans="2:6" ht="11.1" customHeight="1" x14ac:dyDescent="0.2">
      <c r="B393" s="1126"/>
      <c r="C393" s="1130"/>
      <c r="D393" s="1130"/>
      <c r="E393" s="1130"/>
      <c r="F393" s="1130"/>
    </row>
    <row r="394" spans="2:6" ht="11.1" customHeight="1" x14ac:dyDescent="0.2">
      <c r="B394" s="1126"/>
      <c r="C394" s="1130"/>
      <c r="D394" s="1130"/>
      <c r="E394" s="1130"/>
      <c r="F394" s="1130"/>
    </row>
    <row r="395" spans="2:6" ht="11.1" customHeight="1" x14ac:dyDescent="0.2">
      <c r="B395" s="1126"/>
      <c r="C395" s="1130"/>
      <c r="D395" s="1130"/>
      <c r="E395" s="1130"/>
      <c r="F395" s="1130"/>
    </row>
    <row r="396" spans="2:6" ht="11.1" customHeight="1" x14ac:dyDescent="0.2">
      <c r="B396" s="1126"/>
      <c r="C396" s="1130"/>
      <c r="D396" s="1130"/>
      <c r="E396" s="1130"/>
      <c r="F396" s="1130"/>
    </row>
    <row r="397" spans="2:6" ht="11.1" customHeight="1" x14ac:dyDescent="0.2">
      <c r="B397" s="1126"/>
      <c r="C397" s="1130"/>
      <c r="D397" s="1130"/>
      <c r="E397" s="1130"/>
      <c r="F397" s="1130"/>
    </row>
    <row r="398" spans="2:6" ht="11.1" customHeight="1" x14ac:dyDescent="0.2">
      <c r="B398" s="1126"/>
      <c r="C398" s="1130"/>
      <c r="D398" s="1130"/>
      <c r="E398" s="1130"/>
      <c r="F398" s="1130"/>
    </row>
    <row r="399" spans="2:6" ht="11.1" customHeight="1" x14ac:dyDescent="0.2">
      <c r="B399" s="1126"/>
      <c r="C399" s="1130"/>
      <c r="D399" s="1130"/>
      <c r="E399" s="1130"/>
      <c r="F399" s="1130"/>
    </row>
    <row r="400" spans="2:6" ht="11.1" customHeight="1" x14ac:dyDescent="0.2">
      <c r="B400" s="1126"/>
      <c r="C400" s="1130"/>
      <c r="D400" s="1130"/>
      <c r="E400" s="1130"/>
      <c r="F400" s="1130"/>
    </row>
    <row r="401" spans="2:16" ht="11.1" customHeight="1" x14ac:dyDescent="0.2">
      <c r="B401" s="1126"/>
      <c r="C401" s="1130"/>
      <c r="D401" s="1130"/>
      <c r="E401" s="1130"/>
      <c r="F401" s="1130"/>
    </row>
    <row r="402" spans="2:16" ht="11.1" customHeight="1" x14ac:dyDescent="0.2">
      <c r="B402" s="1126"/>
      <c r="C402" s="1130"/>
      <c r="D402" s="1130"/>
      <c r="E402" s="1130"/>
      <c r="F402" s="1130"/>
    </row>
    <row r="403" spans="2:16" ht="11.1" customHeight="1" x14ac:dyDescent="0.2">
      <c r="B403" s="1126"/>
      <c r="C403" s="1130"/>
      <c r="D403" s="1130"/>
      <c r="E403" s="1130"/>
      <c r="F403" s="1130"/>
    </row>
    <row r="404" spans="2:16" ht="11.1" customHeight="1" x14ac:dyDescent="0.2">
      <c r="B404" s="1126"/>
      <c r="C404" s="1130"/>
      <c r="D404" s="1130"/>
      <c r="E404" s="1130"/>
      <c r="F404" s="1130"/>
    </row>
    <row r="405" spans="2:16" ht="11.1" customHeight="1" x14ac:dyDescent="0.2">
      <c r="B405" s="1126"/>
      <c r="C405" s="1130"/>
      <c r="D405" s="1130"/>
      <c r="E405" s="1130"/>
      <c r="F405" s="1130"/>
    </row>
    <row r="406" spans="2:16" ht="11.1" customHeight="1" x14ac:dyDescent="0.2">
      <c r="B406" s="1126"/>
      <c r="C406" s="1130"/>
      <c r="D406" s="1130"/>
      <c r="E406" s="1130"/>
      <c r="F406" s="1130"/>
    </row>
    <row r="407" spans="2:16" ht="11.1" customHeight="1" x14ac:dyDescent="0.2">
      <c r="B407" s="1126"/>
      <c r="C407" s="1130"/>
      <c r="D407" s="1130"/>
      <c r="E407" s="1130"/>
      <c r="F407" s="1130"/>
    </row>
    <row r="409" spans="2:16" x14ac:dyDescent="0.2">
      <c r="B409" s="202" t="s">
        <v>544</v>
      </c>
      <c r="F409" s="237">
        <f>$E$6</f>
        <v>0</v>
      </c>
    </row>
    <row r="410" spans="2:16" ht="30" customHeight="1" x14ac:dyDescent="0.2">
      <c r="B410" s="203" t="s">
        <v>130</v>
      </c>
      <c r="C410" s="204" t="s">
        <v>173</v>
      </c>
      <c r="D410" s="1128" t="s">
        <v>309</v>
      </c>
      <c r="E410" s="1128"/>
      <c r="F410" s="584" t="s">
        <v>194</v>
      </c>
      <c r="H410" s="205" t="s">
        <v>240</v>
      </c>
      <c r="I410" s="206"/>
      <c r="J410" s="206"/>
      <c r="K410" s="206"/>
      <c r="L410" s="206"/>
      <c r="M410" s="206"/>
      <c r="N410" s="206"/>
      <c r="O410" s="206"/>
      <c r="P410" s="207"/>
    </row>
    <row r="411" spans="2:16" ht="39.9" customHeight="1" x14ac:dyDescent="0.2">
      <c r="B411" s="160"/>
      <c r="C411" s="585" t="str">
        <f>IFERROR(VLOOKUP(B411,'補助事業概要説明書(別添１)１～２'!$B$43:$G$52,3,0),"")</f>
        <v/>
      </c>
      <c r="D411" s="1129" t="str">
        <f>IFERROR(VLOOKUP(B411,'補助事業概要説明書(別添１)１～２'!$B$43:$G$52,5,0),"")</f>
        <v/>
      </c>
      <c r="E411" s="1129"/>
      <c r="F411" s="585" t="str">
        <f>IFERROR(VLOOKUP(B411,'補助事業概要説明書(別添１)１～２'!$B$43:$G$52,6,0),"")</f>
        <v/>
      </c>
      <c r="H411" s="208"/>
      <c r="I411" s="209"/>
      <c r="J411" s="209"/>
      <c r="K411" s="209"/>
      <c r="L411" s="209"/>
      <c r="M411" s="209"/>
      <c r="N411" s="209"/>
      <c r="O411" s="209"/>
      <c r="P411" s="210"/>
    </row>
    <row r="412" spans="2:16" ht="8.25" customHeight="1" x14ac:dyDescent="0.2"/>
    <row r="413" spans="2:16" x14ac:dyDescent="0.2">
      <c r="B413" s="202" t="s">
        <v>200</v>
      </c>
      <c r="E413" s="211"/>
    </row>
    <row r="414" spans="2:16" ht="16.5" customHeight="1" x14ac:dyDescent="0.2">
      <c r="B414" s="1125" t="s">
        <v>196</v>
      </c>
      <c r="C414" s="1125"/>
      <c r="D414" s="1125"/>
      <c r="E414" s="1125"/>
      <c r="F414" s="1125"/>
    </row>
    <row r="415" spans="2:16" x14ac:dyDescent="0.2">
      <c r="B415" s="163" t="b">
        <v>1</v>
      </c>
      <c r="C415" s="212"/>
    </row>
    <row r="416" spans="2:16" x14ac:dyDescent="0.2">
      <c r="B416" s="236" t="b">
        <v>1</v>
      </c>
      <c r="J416" s="199"/>
    </row>
    <row r="417" spans="2:10" x14ac:dyDescent="0.2">
      <c r="B417" s="202" t="s">
        <v>340</v>
      </c>
      <c r="E417" s="211"/>
    </row>
    <row r="418" spans="2:10" ht="16.5" customHeight="1" x14ac:dyDescent="0.2">
      <c r="B418" s="1125" t="s">
        <v>339</v>
      </c>
      <c r="C418" s="1125"/>
      <c r="D418" s="1125"/>
      <c r="E418" s="1125"/>
      <c r="F418" s="1125"/>
    </row>
    <row r="419" spans="2:10" x14ac:dyDescent="0.2">
      <c r="B419" s="163" t="b">
        <v>1</v>
      </c>
      <c r="C419" s="212"/>
    </row>
    <row r="420" spans="2:10" x14ac:dyDescent="0.2">
      <c r="B420" s="236" t="b">
        <v>1</v>
      </c>
      <c r="J420" s="199"/>
    </row>
    <row r="421" spans="2:10" x14ac:dyDescent="0.2">
      <c r="B421" s="202" t="s">
        <v>201</v>
      </c>
      <c r="C421" s="212" t="s">
        <v>278</v>
      </c>
    </row>
    <row r="422" spans="2:10" ht="11.1" customHeight="1" x14ac:dyDescent="0.2">
      <c r="B422" s="1126" t="s">
        <v>204</v>
      </c>
      <c r="C422" s="1127"/>
      <c r="D422" s="1127"/>
      <c r="E422" s="1127"/>
      <c r="F422" s="1127"/>
    </row>
    <row r="423" spans="2:10" ht="11.1" customHeight="1" x14ac:dyDescent="0.2">
      <c r="B423" s="1126"/>
      <c r="C423" s="1127"/>
      <c r="D423" s="1127"/>
      <c r="E423" s="1127"/>
      <c r="F423" s="1127"/>
    </row>
    <row r="424" spans="2:10" ht="11.1" customHeight="1" x14ac:dyDescent="0.2">
      <c r="B424" s="1126"/>
      <c r="C424" s="1127"/>
      <c r="D424" s="1127"/>
      <c r="E424" s="1127"/>
      <c r="F424" s="1127"/>
    </row>
    <row r="425" spans="2:10" ht="11.1" customHeight="1" x14ac:dyDescent="0.2">
      <c r="B425" s="1126"/>
      <c r="C425" s="1127"/>
      <c r="D425" s="1127"/>
      <c r="E425" s="1127"/>
      <c r="F425" s="1127"/>
    </row>
    <row r="426" spans="2:10" ht="11.1" customHeight="1" x14ac:dyDescent="0.2">
      <c r="B426" s="1126"/>
      <c r="C426" s="1127"/>
      <c r="D426" s="1127"/>
      <c r="E426" s="1127"/>
      <c r="F426" s="1127"/>
    </row>
    <row r="427" spans="2:10" ht="11.1" customHeight="1" x14ac:dyDescent="0.2">
      <c r="B427" s="1126"/>
      <c r="C427" s="1127"/>
      <c r="D427" s="1127"/>
      <c r="E427" s="1127"/>
      <c r="F427" s="1127"/>
    </row>
    <row r="428" spans="2:10" ht="11.1" customHeight="1" x14ac:dyDescent="0.2">
      <c r="B428" s="1126"/>
      <c r="C428" s="1127"/>
      <c r="D428" s="1127"/>
      <c r="E428" s="1127"/>
      <c r="F428" s="1127"/>
    </row>
    <row r="429" spans="2:10" ht="11.1" customHeight="1" x14ac:dyDescent="0.2">
      <c r="B429" s="1126"/>
      <c r="C429" s="1127"/>
      <c r="D429" s="1127"/>
      <c r="E429" s="1127"/>
      <c r="F429" s="1127"/>
    </row>
    <row r="430" spans="2:10" ht="11.1" customHeight="1" x14ac:dyDescent="0.2">
      <c r="B430" s="1126"/>
      <c r="C430" s="1127"/>
      <c r="D430" s="1127"/>
      <c r="E430" s="1127"/>
      <c r="F430" s="1127"/>
    </row>
    <row r="431" spans="2:10" ht="11.1" customHeight="1" x14ac:dyDescent="0.2">
      <c r="B431" s="1126"/>
      <c r="C431" s="1127"/>
      <c r="D431" s="1127"/>
      <c r="E431" s="1127"/>
      <c r="F431" s="1127"/>
    </row>
    <row r="432" spans="2:10" ht="11.1" customHeight="1" x14ac:dyDescent="0.2">
      <c r="B432" s="1126"/>
      <c r="C432" s="1127"/>
      <c r="D432" s="1127"/>
      <c r="E432" s="1127"/>
      <c r="F432" s="1127"/>
    </row>
    <row r="433" spans="2:6" ht="11.1" customHeight="1" x14ac:dyDescent="0.2">
      <c r="B433" s="1126"/>
      <c r="C433" s="1127"/>
      <c r="D433" s="1127"/>
      <c r="E433" s="1127"/>
      <c r="F433" s="1127"/>
    </row>
    <row r="434" spans="2:6" ht="11.1" customHeight="1" x14ac:dyDescent="0.2">
      <c r="B434" s="1126"/>
      <c r="C434" s="1127"/>
      <c r="D434" s="1127"/>
      <c r="E434" s="1127"/>
      <c r="F434" s="1127"/>
    </row>
    <row r="435" spans="2:6" ht="11.1" customHeight="1" x14ac:dyDescent="0.2">
      <c r="B435" s="1126"/>
      <c r="C435" s="1127"/>
      <c r="D435" s="1127"/>
      <c r="E435" s="1127"/>
      <c r="F435" s="1127"/>
    </row>
    <row r="436" spans="2:6" ht="11.1" customHeight="1" x14ac:dyDescent="0.2">
      <c r="B436" s="1126"/>
      <c r="C436" s="1127"/>
      <c r="D436" s="1127"/>
      <c r="E436" s="1127"/>
      <c r="F436" s="1127"/>
    </row>
    <row r="437" spans="2:6" ht="11.1" customHeight="1" x14ac:dyDescent="0.2">
      <c r="B437" s="1126"/>
      <c r="C437" s="1127"/>
      <c r="D437" s="1127"/>
      <c r="E437" s="1127"/>
      <c r="F437" s="1127"/>
    </row>
    <row r="438" spans="2:6" ht="11.1" customHeight="1" x14ac:dyDescent="0.2">
      <c r="B438" s="1126"/>
      <c r="C438" s="1127"/>
      <c r="D438" s="1127"/>
      <c r="E438" s="1127"/>
      <c r="F438" s="1127"/>
    </row>
    <row r="439" spans="2:6" ht="11.1" customHeight="1" x14ac:dyDescent="0.2">
      <c r="B439" s="1126"/>
      <c r="C439" s="1127"/>
      <c r="D439" s="1127"/>
      <c r="E439" s="1127"/>
      <c r="F439" s="1127"/>
    </row>
    <row r="440" spans="2:6" ht="11.1" customHeight="1" x14ac:dyDescent="0.2">
      <c r="B440" s="1126"/>
      <c r="C440" s="1127"/>
      <c r="D440" s="1127"/>
      <c r="E440" s="1127"/>
      <c r="F440" s="1127"/>
    </row>
    <row r="441" spans="2:6" ht="11.1" customHeight="1" x14ac:dyDescent="0.2">
      <c r="B441" s="1126"/>
      <c r="C441" s="1127"/>
      <c r="D441" s="1127"/>
      <c r="E441" s="1127"/>
      <c r="F441" s="1127"/>
    </row>
    <row r="442" spans="2:6" ht="11.1" customHeight="1" x14ac:dyDescent="0.2">
      <c r="B442" s="1126"/>
      <c r="C442" s="1127"/>
      <c r="D442" s="1127"/>
      <c r="E442" s="1127"/>
      <c r="F442" s="1127"/>
    </row>
    <row r="443" spans="2:6" ht="11.1" customHeight="1" x14ac:dyDescent="0.2">
      <c r="B443" s="1126"/>
      <c r="C443" s="1127"/>
      <c r="D443" s="1127"/>
      <c r="E443" s="1127"/>
      <c r="F443" s="1127"/>
    </row>
    <row r="444" spans="2:6" ht="11.1" customHeight="1" x14ac:dyDescent="0.2">
      <c r="B444" s="1126"/>
      <c r="C444" s="1127"/>
      <c r="D444" s="1127"/>
      <c r="E444" s="1127"/>
      <c r="F444" s="1127"/>
    </row>
    <row r="445" spans="2:6" ht="11.1" customHeight="1" x14ac:dyDescent="0.2">
      <c r="B445" s="1126"/>
      <c r="C445" s="1127"/>
      <c r="D445" s="1127"/>
      <c r="E445" s="1127"/>
      <c r="F445" s="1127"/>
    </row>
    <row r="446" spans="2:6" ht="11.1" customHeight="1" x14ac:dyDescent="0.2">
      <c r="B446" s="1126"/>
      <c r="C446" s="1127"/>
      <c r="D446" s="1127"/>
      <c r="E446" s="1127"/>
      <c r="F446" s="1127"/>
    </row>
    <row r="447" spans="2:6" ht="11.1" customHeight="1" x14ac:dyDescent="0.2">
      <c r="B447" s="1126"/>
      <c r="C447" s="1127"/>
      <c r="D447" s="1127"/>
      <c r="E447" s="1127"/>
      <c r="F447" s="1127"/>
    </row>
    <row r="448" spans="2:6" ht="11.1" customHeight="1" x14ac:dyDescent="0.2">
      <c r="B448" s="1126"/>
      <c r="C448" s="1127"/>
      <c r="D448" s="1127"/>
      <c r="E448" s="1127"/>
      <c r="F448" s="1127"/>
    </row>
    <row r="449" spans="2:6" ht="11.1" customHeight="1" x14ac:dyDescent="0.2">
      <c r="B449" s="1126"/>
      <c r="C449" s="1127"/>
      <c r="D449" s="1127"/>
      <c r="E449" s="1127"/>
      <c r="F449" s="1127"/>
    </row>
    <row r="450" spans="2:6" ht="11.1" customHeight="1" x14ac:dyDescent="0.2">
      <c r="B450" s="1126"/>
      <c r="C450" s="1127"/>
      <c r="D450" s="1127"/>
      <c r="E450" s="1127"/>
      <c r="F450" s="1127"/>
    </row>
    <row r="451" spans="2:6" ht="11.1" customHeight="1" x14ac:dyDescent="0.2">
      <c r="B451" s="1126"/>
      <c r="C451" s="1127"/>
      <c r="D451" s="1127"/>
      <c r="E451" s="1127"/>
      <c r="F451" s="1127"/>
    </row>
    <row r="452" spans="2:6" ht="11.1" customHeight="1" x14ac:dyDescent="0.2">
      <c r="B452" s="1126" t="s">
        <v>203</v>
      </c>
      <c r="C452" s="1127"/>
      <c r="D452" s="1127"/>
      <c r="E452" s="1127"/>
      <c r="F452" s="1127"/>
    </row>
    <row r="453" spans="2:6" ht="11.1" customHeight="1" x14ac:dyDescent="0.2">
      <c r="B453" s="1126"/>
      <c r="C453" s="1127"/>
      <c r="D453" s="1127"/>
      <c r="E453" s="1127"/>
      <c r="F453" s="1127"/>
    </row>
    <row r="454" spans="2:6" ht="11.1" customHeight="1" x14ac:dyDescent="0.2">
      <c r="B454" s="1126"/>
      <c r="C454" s="1127"/>
      <c r="D454" s="1127"/>
      <c r="E454" s="1127"/>
      <c r="F454" s="1127"/>
    </row>
    <row r="455" spans="2:6" ht="11.1" customHeight="1" x14ac:dyDescent="0.2">
      <c r="B455" s="1126"/>
      <c r="C455" s="1127"/>
      <c r="D455" s="1127"/>
      <c r="E455" s="1127"/>
      <c r="F455" s="1127"/>
    </row>
    <row r="456" spans="2:6" ht="11.1" customHeight="1" x14ac:dyDescent="0.2">
      <c r="B456" s="1126"/>
      <c r="C456" s="1127"/>
      <c r="D456" s="1127"/>
      <c r="E456" s="1127"/>
      <c r="F456" s="1127"/>
    </row>
    <row r="457" spans="2:6" ht="11.1" customHeight="1" x14ac:dyDescent="0.2">
      <c r="B457" s="1126"/>
      <c r="C457" s="1127"/>
      <c r="D457" s="1127"/>
      <c r="E457" s="1127"/>
      <c r="F457" s="1127"/>
    </row>
    <row r="458" spans="2:6" ht="11.1" customHeight="1" x14ac:dyDescent="0.2">
      <c r="B458" s="1126"/>
      <c r="C458" s="1127"/>
      <c r="D458" s="1127"/>
      <c r="E458" s="1127"/>
      <c r="F458" s="1127"/>
    </row>
    <row r="459" spans="2:6" ht="11.1" customHeight="1" x14ac:dyDescent="0.2">
      <c r="B459" s="1126"/>
      <c r="C459" s="1127"/>
      <c r="D459" s="1127"/>
      <c r="E459" s="1127"/>
      <c r="F459" s="1127"/>
    </row>
    <row r="460" spans="2:6" ht="11.1" customHeight="1" x14ac:dyDescent="0.2">
      <c r="B460" s="1126"/>
      <c r="C460" s="1127"/>
      <c r="D460" s="1127"/>
      <c r="E460" s="1127"/>
      <c r="F460" s="1127"/>
    </row>
    <row r="461" spans="2:6" ht="11.1" customHeight="1" x14ac:dyDescent="0.2">
      <c r="B461" s="1126"/>
      <c r="C461" s="1127"/>
      <c r="D461" s="1127"/>
      <c r="E461" s="1127"/>
      <c r="F461" s="1127"/>
    </row>
    <row r="462" spans="2:6" ht="11.1" customHeight="1" x14ac:dyDescent="0.2">
      <c r="B462" s="1126"/>
      <c r="C462" s="1127"/>
      <c r="D462" s="1127"/>
      <c r="E462" s="1127"/>
      <c r="F462" s="1127"/>
    </row>
    <row r="463" spans="2:6" ht="11.1" customHeight="1" x14ac:dyDescent="0.2">
      <c r="B463" s="1126"/>
      <c r="C463" s="1127"/>
      <c r="D463" s="1127"/>
      <c r="E463" s="1127"/>
      <c r="F463" s="1127"/>
    </row>
    <row r="464" spans="2:6" ht="11.1" customHeight="1" x14ac:dyDescent="0.2">
      <c r="B464" s="1126"/>
      <c r="C464" s="1127"/>
      <c r="D464" s="1127"/>
      <c r="E464" s="1127"/>
      <c r="F464" s="1127"/>
    </row>
    <row r="465" spans="2:6" ht="11.1" customHeight="1" x14ac:dyDescent="0.2">
      <c r="B465" s="1126"/>
      <c r="C465" s="1127"/>
      <c r="D465" s="1127"/>
      <c r="E465" s="1127"/>
      <c r="F465" s="1127"/>
    </row>
    <row r="466" spans="2:6" ht="11.1" customHeight="1" x14ac:dyDescent="0.2">
      <c r="B466" s="1126"/>
      <c r="C466" s="1127"/>
      <c r="D466" s="1127"/>
      <c r="E466" s="1127"/>
      <c r="F466" s="1127"/>
    </row>
    <row r="467" spans="2:6" ht="11.1" customHeight="1" x14ac:dyDescent="0.2">
      <c r="B467" s="1126"/>
      <c r="C467" s="1127"/>
      <c r="D467" s="1127"/>
      <c r="E467" s="1127"/>
      <c r="F467" s="1127"/>
    </row>
    <row r="468" spans="2:6" ht="11.1" customHeight="1" x14ac:dyDescent="0.2">
      <c r="B468" s="1126"/>
      <c r="C468" s="1127"/>
      <c r="D468" s="1127"/>
      <c r="E468" s="1127"/>
      <c r="F468" s="1127"/>
    </row>
    <row r="469" spans="2:6" ht="11.1" customHeight="1" x14ac:dyDescent="0.2">
      <c r="B469" s="1126"/>
      <c r="C469" s="1127"/>
      <c r="D469" s="1127"/>
      <c r="E469" s="1127"/>
      <c r="F469" s="1127"/>
    </row>
    <row r="470" spans="2:6" ht="11.1" customHeight="1" x14ac:dyDescent="0.2">
      <c r="B470" s="1126"/>
      <c r="C470" s="1127"/>
      <c r="D470" s="1127"/>
      <c r="E470" s="1127"/>
      <c r="F470" s="1127"/>
    </row>
    <row r="471" spans="2:6" ht="11.1" customHeight="1" x14ac:dyDescent="0.2">
      <c r="B471" s="1126"/>
      <c r="C471" s="1127"/>
      <c r="D471" s="1127"/>
      <c r="E471" s="1127"/>
      <c r="F471" s="1127"/>
    </row>
    <row r="472" spans="2:6" ht="11.1" customHeight="1" x14ac:dyDescent="0.2">
      <c r="B472" s="1126"/>
      <c r="C472" s="1127"/>
      <c r="D472" s="1127"/>
      <c r="E472" s="1127"/>
      <c r="F472" s="1127"/>
    </row>
    <row r="473" spans="2:6" ht="11.1" customHeight="1" x14ac:dyDescent="0.2">
      <c r="B473" s="1126"/>
      <c r="C473" s="1127"/>
      <c r="D473" s="1127"/>
      <c r="E473" s="1127"/>
      <c r="F473" s="1127"/>
    </row>
    <row r="474" spans="2:6" ht="11.1" customHeight="1" x14ac:dyDescent="0.2">
      <c r="B474" s="1126"/>
      <c r="C474" s="1127"/>
      <c r="D474" s="1127"/>
      <c r="E474" s="1127"/>
      <c r="F474" s="1127"/>
    </row>
    <row r="475" spans="2:6" ht="11.1" customHeight="1" x14ac:dyDescent="0.2">
      <c r="B475" s="1126"/>
      <c r="C475" s="1127"/>
      <c r="D475" s="1127"/>
      <c r="E475" s="1127"/>
      <c r="F475" s="1127"/>
    </row>
    <row r="476" spans="2:6" ht="11.1" customHeight="1" x14ac:dyDescent="0.2">
      <c r="B476" s="1126"/>
      <c r="C476" s="1127"/>
      <c r="D476" s="1127"/>
      <c r="E476" s="1127"/>
      <c r="F476" s="1127"/>
    </row>
    <row r="477" spans="2:6" ht="11.1" customHeight="1" x14ac:dyDescent="0.2">
      <c r="B477" s="1126"/>
      <c r="C477" s="1127"/>
      <c r="D477" s="1127"/>
      <c r="E477" s="1127"/>
      <c r="F477" s="1127"/>
    </row>
    <row r="478" spans="2:6" ht="11.1" customHeight="1" x14ac:dyDescent="0.2">
      <c r="B478" s="1126"/>
      <c r="C478" s="1127"/>
      <c r="D478" s="1127"/>
      <c r="E478" s="1127"/>
      <c r="F478" s="1127"/>
    </row>
    <row r="479" spans="2:6" ht="11.1" customHeight="1" x14ac:dyDescent="0.2">
      <c r="B479" s="1126"/>
      <c r="C479" s="1127"/>
      <c r="D479" s="1127"/>
      <c r="E479" s="1127"/>
      <c r="F479" s="1127"/>
    </row>
    <row r="480" spans="2:6" ht="11.1" customHeight="1" x14ac:dyDescent="0.2">
      <c r="B480" s="1126"/>
      <c r="C480" s="1127"/>
      <c r="D480" s="1127"/>
      <c r="E480" s="1127"/>
      <c r="F480" s="1127"/>
    </row>
    <row r="481" spans="2:6" ht="11.1" customHeight="1" x14ac:dyDescent="0.2">
      <c r="B481" s="1126"/>
      <c r="C481" s="1127"/>
      <c r="D481" s="1127"/>
      <c r="E481" s="1127"/>
      <c r="F481" s="1127"/>
    </row>
    <row r="482" spans="2:6" ht="11.1" customHeight="1" x14ac:dyDescent="0.2">
      <c r="B482" s="1126" t="s">
        <v>205</v>
      </c>
      <c r="C482" s="1127"/>
      <c r="D482" s="1127"/>
      <c r="E482" s="1127"/>
      <c r="F482" s="1127"/>
    </row>
    <row r="483" spans="2:6" ht="11.1" customHeight="1" x14ac:dyDescent="0.2">
      <c r="B483" s="1126"/>
      <c r="C483" s="1127"/>
      <c r="D483" s="1127"/>
      <c r="E483" s="1127"/>
      <c r="F483" s="1127"/>
    </row>
    <row r="484" spans="2:6" ht="11.1" customHeight="1" x14ac:dyDescent="0.2">
      <c r="B484" s="1126"/>
      <c r="C484" s="1127"/>
      <c r="D484" s="1127"/>
      <c r="E484" s="1127"/>
      <c r="F484" s="1127"/>
    </row>
    <row r="485" spans="2:6" ht="11.1" customHeight="1" x14ac:dyDescent="0.2">
      <c r="B485" s="1126"/>
      <c r="C485" s="1127"/>
      <c r="D485" s="1127"/>
      <c r="E485" s="1127"/>
      <c r="F485" s="1127"/>
    </row>
    <row r="486" spans="2:6" ht="11.1" customHeight="1" x14ac:dyDescent="0.2">
      <c r="B486" s="1126"/>
      <c r="C486" s="1127"/>
      <c r="D486" s="1127"/>
      <c r="E486" s="1127"/>
      <c r="F486" s="1127"/>
    </row>
    <row r="487" spans="2:6" ht="11.1" customHeight="1" x14ac:dyDescent="0.2">
      <c r="B487" s="1126"/>
      <c r="C487" s="1127"/>
      <c r="D487" s="1127"/>
      <c r="E487" s="1127"/>
      <c r="F487" s="1127"/>
    </row>
    <row r="488" spans="2:6" ht="11.1" customHeight="1" x14ac:dyDescent="0.2">
      <c r="B488" s="1126"/>
      <c r="C488" s="1127"/>
      <c r="D488" s="1127"/>
      <c r="E488" s="1127"/>
      <c r="F488" s="1127"/>
    </row>
    <row r="489" spans="2:6" ht="11.1" customHeight="1" x14ac:dyDescent="0.2">
      <c r="B489" s="1126"/>
      <c r="C489" s="1127"/>
      <c r="D489" s="1127"/>
      <c r="E489" s="1127"/>
      <c r="F489" s="1127"/>
    </row>
    <row r="490" spans="2:6" ht="11.1" customHeight="1" x14ac:dyDescent="0.2">
      <c r="B490" s="1126"/>
      <c r="C490" s="1127"/>
      <c r="D490" s="1127"/>
      <c r="E490" s="1127"/>
      <c r="F490" s="1127"/>
    </row>
    <row r="491" spans="2:6" ht="11.1" customHeight="1" x14ac:dyDescent="0.2">
      <c r="B491" s="1126"/>
      <c r="C491" s="1127"/>
      <c r="D491" s="1127"/>
      <c r="E491" s="1127"/>
      <c r="F491" s="1127"/>
    </row>
    <row r="492" spans="2:6" ht="11.1" customHeight="1" x14ac:dyDescent="0.2">
      <c r="B492" s="1126"/>
      <c r="C492" s="1127"/>
      <c r="D492" s="1127"/>
      <c r="E492" s="1127"/>
      <c r="F492" s="1127"/>
    </row>
    <row r="493" spans="2:6" ht="11.1" customHeight="1" x14ac:dyDescent="0.2">
      <c r="B493" s="1126"/>
      <c r="C493" s="1127"/>
      <c r="D493" s="1127"/>
      <c r="E493" s="1127"/>
      <c r="F493" s="1127"/>
    </row>
    <row r="494" spans="2:6" ht="11.1" customHeight="1" x14ac:dyDescent="0.2">
      <c r="B494" s="1126"/>
      <c r="C494" s="1127"/>
      <c r="D494" s="1127"/>
      <c r="E494" s="1127"/>
      <c r="F494" s="1127"/>
    </row>
    <row r="495" spans="2:6" ht="11.1" customHeight="1" x14ac:dyDescent="0.2">
      <c r="B495" s="1126"/>
      <c r="C495" s="1127"/>
      <c r="D495" s="1127"/>
      <c r="E495" s="1127"/>
      <c r="F495" s="1127"/>
    </row>
    <row r="496" spans="2:6" ht="11.1" customHeight="1" x14ac:dyDescent="0.2">
      <c r="B496" s="1126"/>
      <c r="C496" s="1127"/>
      <c r="D496" s="1127"/>
      <c r="E496" s="1127"/>
      <c r="F496" s="1127"/>
    </row>
    <row r="497" spans="2:6" ht="11.1" customHeight="1" x14ac:dyDescent="0.2">
      <c r="B497" s="1126"/>
      <c r="C497" s="1127"/>
      <c r="D497" s="1127"/>
      <c r="E497" s="1127"/>
      <c r="F497" s="1127"/>
    </row>
    <row r="498" spans="2:6" ht="11.1" customHeight="1" x14ac:dyDescent="0.2">
      <c r="B498" s="1126"/>
      <c r="C498" s="1127"/>
      <c r="D498" s="1127"/>
      <c r="E498" s="1127"/>
      <c r="F498" s="1127"/>
    </row>
    <row r="499" spans="2:6" ht="11.1" customHeight="1" x14ac:dyDescent="0.2">
      <c r="B499" s="1126"/>
      <c r="C499" s="1127"/>
      <c r="D499" s="1127"/>
      <c r="E499" s="1127"/>
      <c r="F499" s="1127"/>
    </row>
    <row r="500" spans="2:6" ht="11.1" customHeight="1" x14ac:dyDescent="0.2">
      <c r="B500" s="1126"/>
      <c r="C500" s="1127"/>
      <c r="D500" s="1127"/>
      <c r="E500" s="1127"/>
      <c r="F500" s="1127"/>
    </row>
    <row r="501" spans="2:6" ht="11.1" customHeight="1" x14ac:dyDescent="0.2">
      <c r="B501" s="1126"/>
      <c r="C501" s="1127"/>
      <c r="D501" s="1127"/>
      <c r="E501" s="1127"/>
      <c r="F501" s="1127"/>
    </row>
    <row r="502" spans="2:6" ht="11.1" customHeight="1" x14ac:dyDescent="0.2">
      <c r="B502" s="1126"/>
      <c r="C502" s="1127"/>
      <c r="D502" s="1127"/>
      <c r="E502" s="1127"/>
      <c r="F502" s="1127"/>
    </row>
    <row r="503" spans="2:6" ht="11.1" customHeight="1" x14ac:dyDescent="0.2">
      <c r="B503" s="1126"/>
      <c r="C503" s="1127"/>
      <c r="D503" s="1127"/>
      <c r="E503" s="1127"/>
      <c r="F503" s="1127"/>
    </row>
    <row r="504" spans="2:6" ht="11.1" customHeight="1" x14ac:dyDescent="0.2">
      <c r="B504" s="1126"/>
      <c r="C504" s="1127"/>
      <c r="D504" s="1127"/>
      <c r="E504" s="1127"/>
      <c r="F504" s="1127"/>
    </row>
    <row r="505" spans="2:6" ht="11.1" customHeight="1" x14ac:dyDescent="0.2">
      <c r="B505" s="1126"/>
      <c r="C505" s="1127"/>
      <c r="D505" s="1127"/>
      <c r="E505" s="1127"/>
      <c r="F505" s="1127"/>
    </row>
    <row r="506" spans="2:6" ht="11.1" customHeight="1" x14ac:dyDescent="0.2">
      <c r="B506" s="1126"/>
      <c r="C506" s="1127"/>
      <c r="D506" s="1127"/>
      <c r="E506" s="1127"/>
      <c r="F506" s="1127"/>
    </row>
    <row r="507" spans="2:6" ht="11.1" customHeight="1" x14ac:dyDescent="0.2">
      <c r="B507" s="1126"/>
      <c r="C507" s="1127"/>
      <c r="D507" s="1127"/>
      <c r="E507" s="1127"/>
      <c r="F507" s="1127"/>
    </row>
    <row r="508" spans="2:6" ht="11.1" customHeight="1" x14ac:dyDescent="0.2">
      <c r="B508" s="1126"/>
      <c r="C508" s="1127"/>
      <c r="D508" s="1127"/>
      <c r="E508" s="1127"/>
      <c r="F508" s="1127"/>
    </row>
    <row r="509" spans="2:6" ht="11.1" customHeight="1" x14ac:dyDescent="0.2">
      <c r="B509" s="1126"/>
      <c r="C509" s="1127"/>
      <c r="D509" s="1127"/>
      <c r="E509" s="1127"/>
      <c r="F509" s="1127"/>
    </row>
    <row r="510" spans="2:6" ht="11.1" customHeight="1" x14ac:dyDescent="0.2">
      <c r="B510" s="1126"/>
      <c r="C510" s="1127"/>
      <c r="D510" s="1127"/>
      <c r="E510" s="1127"/>
      <c r="F510" s="1127"/>
    </row>
    <row r="511" spans="2:6" ht="11.1" customHeight="1" x14ac:dyDescent="0.2">
      <c r="B511" s="1126"/>
      <c r="C511" s="1127"/>
      <c r="D511" s="1127"/>
      <c r="E511" s="1127"/>
      <c r="F511" s="1127"/>
    </row>
    <row r="512" spans="2:6" ht="11.1" customHeight="1" x14ac:dyDescent="0.2">
      <c r="B512" s="1126" t="s">
        <v>318</v>
      </c>
      <c r="C512" s="1130" t="s">
        <v>310</v>
      </c>
      <c r="D512" s="1130"/>
      <c r="E512" s="1130"/>
      <c r="F512" s="1130"/>
    </row>
    <row r="513" spans="2:6" ht="11.1" customHeight="1" x14ac:dyDescent="0.2">
      <c r="B513" s="1126"/>
      <c r="C513" s="1130"/>
      <c r="D513" s="1130"/>
      <c r="E513" s="1130"/>
      <c r="F513" s="1130"/>
    </row>
    <row r="514" spans="2:6" ht="11.1" customHeight="1" x14ac:dyDescent="0.2">
      <c r="B514" s="1126"/>
      <c r="C514" s="1130"/>
      <c r="D514" s="1130"/>
      <c r="E514" s="1130"/>
      <c r="F514" s="1130"/>
    </row>
    <row r="515" spans="2:6" ht="11.1" customHeight="1" x14ac:dyDescent="0.2">
      <c r="B515" s="1126"/>
      <c r="C515" s="1130"/>
      <c r="D515" s="1130"/>
      <c r="E515" s="1130"/>
      <c r="F515" s="1130"/>
    </row>
    <row r="516" spans="2:6" ht="11.1" customHeight="1" x14ac:dyDescent="0.2">
      <c r="B516" s="1126"/>
      <c r="C516" s="1130"/>
      <c r="D516" s="1130"/>
      <c r="E516" s="1130"/>
      <c r="F516" s="1130"/>
    </row>
    <row r="517" spans="2:6" ht="11.1" customHeight="1" x14ac:dyDescent="0.2">
      <c r="B517" s="1126"/>
      <c r="C517" s="1130"/>
      <c r="D517" s="1130"/>
      <c r="E517" s="1130" t="b">
        <v>0</v>
      </c>
      <c r="F517" s="1130"/>
    </row>
    <row r="518" spans="2:6" ht="11.1" customHeight="1" x14ac:dyDescent="0.2">
      <c r="B518" s="1126"/>
      <c r="C518" s="1130"/>
      <c r="D518" s="1130"/>
      <c r="E518" s="1130" t="b">
        <v>0</v>
      </c>
      <c r="F518" s="1130"/>
    </row>
    <row r="519" spans="2:6" ht="11.1" customHeight="1" x14ac:dyDescent="0.2">
      <c r="B519" s="1126"/>
      <c r="C519" s="1130"/>
      <c r="D519" s="1130"/>
      <c r="E519" s="1130"/>
      <c r="F519" s="1130"/>
    </row>
    <row r="520" spans="2:6" ht="11.1" customHeight="1" x14ac:dyDescent="0.2">
      <c r="B520" s="1126"/>
      <c r="C520" s="1130"/>
      <c r="D520" s="1130"/>
      <c r="E520" s="1130"/>
      <c r="F520" s="1130"/>
    </row>
    <row r="521" spans="2:6" ht="11.1" customHeight="1" x14ac:dyDescent="0.2">
      <c r="B521" s="1126"/>
      <c r="C521" s="1130"/>
      <c r="D521" s="1130"/>
      <c r="E521" s="1130"/>
      <c r="F521" s="1130"/>
    </row>
    <row r="522" spans="2:6" ht="11.1" customHeight="1" x14ac:dyDescent="0.2">
      <c r="B522" s="1126"/>
      <c r="C522" s="1130"/>
      <c r="D522" s="1130"/>
      <c r="E522" s="1130"/>
      <c r="F522" s="1130"/>
    </row>
    <row r="523" spans="2:6" ht="11.1" customHeight="1" x14ac:dyDescent="0.2">
      <c r="B523" s="1126"/>
      <c r="C523" s="1130"/>
      <c r="D523" s="1130"/>
      <c r="E523" s="1130"/>
      <c r="F523" s="1130"/>
    </row>
    <row r="524" spans="2:6" ht="11.1" customHeight="1" x14ac:dyDescent="0.2">
      <c r="B524" s="1126"/>
      <c r="C524" s="1130"/>
      <c r="D524" s="1130"/>
      <c r="E524" s="1130" t="b">
        <v>1</v>
      </c>
      <c r="F524" s="1130"/>
    </row>
    <row r="525" spans="2:6" ht="11.1" customHeight="1" x14ac:dyDescent="0.2">
      <c r="B525" s="1126"/>
      <c r="C525" s="1130"/>
      <c r="D525" s="1130"/>
      <c r="E525" s="1130"/>
      <c r="F525" s="1130"/>
    </row>
    <row r="526" spans="2:6" ht="11.1" customHeight="1" x14ac:dyDescent="0.2">
      <c r="B526" s="1126"/>
      <c r="C526" s="1130"/>
      <c r="D526" s="1130"/>
      <c r="E526" s="1130"/>
      <c r="F526" s="1130"/>
    </row>
    <row r="527" spans="2:6" ht="11.1" customHeight="1" x14ac:dyDescent="0.2">
      <c r="B527" s="1126"/>
      <c r="C527" s="1130"/>
      <c r="D527" s="1130"/>
      <c r="E527" s="1130"/>
      <c r="F527" s="1130"/>
    </row>
    <row r="528" spans="2:6" ht="11.1" customHeight="1" x14ac:dyDescent="0.2">
      <c r="B528" s="1126"/>
      <c r="C528" s="1130"/>
      <c r="D528" s="1130"/>
      <c r="E528" s="1130"/>
      <c r="F528" s="1130"/>
    </row>
    <row r="529" spans="2:16" ht="11.1" customHeight="1" x14ac:dyDescent="0.2">
      <c r="B529" s="1126"/>
      <c r="C529" s="1130"/>
      <c r="D529" s="1130"/>
      <c r="E529" s="1130"/>
      <c r="F529" s="1130"/>
    </row>
    <row r="530" spans="2:16" ht="11.1" customHeight="1" x14ac:dyDescent="0.2">
      <c r="B530" s="1126"/>
      <c r="C530" s="1130"/>
      <c r="D530" s="1130"/>
      <c r="E530" s="1130"/>
      <c r="F530" s="1130"/>
    </row>
    <row r="531" spans="2:16" ht="11.1" customHeight="1" x14ac:dyDescent="0.2">
      <c r="B531" s="1126"/>
      <c r="C531" s="1130"/>
      <c r="D531" s="1130"/>
      <c r="E531" s="1130"/>
      <c r="F531" s="1130"/>
    </row>
    <row r="532" spans="2:16" ht="11.1" customHeight="1" x14ac:dyDescent="0.2">
      <c r="B532" s="1126"/>
      <c r="C532" s="1130"/>
      <c r="D532" s="1130"/>
      <c r="E532" s="1130"/>
      <c r="F532" s="1130"/>
    </row>
    <row r="533" spans="2:16" ht="11.1" customHeight="1" x14ac:dyDescent="0.2">
      <c r="B533" s="1126"/>
      <c r="C533" s="1130"/>
      <c r="D533" s="1130"/>
      <c r="E533" s="1130"/>
      <c r="F533" s="1130"/>
    </row>
    <row r="534" spans="2:16" ht="11.1" customHeight="1" x14ac:dyDescent="0.2">
      <c r="B534" s="1126"/>
      <c r="C534" s="1130"/>
      <c r="D534" s="1130"/>
      <c r="E534" s="1130"/>
      <c r="F534" s="1130"/>
    </row>
    <row r="535" spans="2:16" ht="11.1" customHeight="1" x14ac:dyDescent="0.2">
      <c r="B535" s="1126"/>
      <c r="C535" s="1130"/>
      <c r="D535" s="1130"/>
      <c r="E535" s="1130"/>
      <c r="F535" s="1130"/>
    </row>
    <row r="536" spans="2:16" ht="11.1" customHeight="1" x14ac:dyDescent="0.2">
      <c r="B536" s="1126"/>
      <c r="C536" s="1130"/>
      <c r="D536" s="1130"/>
      <c r="E536" s="1130"/>
      <c r="F536" s="1130"/>
    </row>
    <row r="537" spans="2:16" ht="11.1" customHeight="1" x14ac:dyDescent="0.2">
      <c r="B537" s="1126"/>
      <c r="C537" s="1130"/>
      <c r="D537" s="1130"/>
      <c r="E537" s="1130"/>
      <c r="F537" s="1130"/>
    </row>
    <row r="538" spans="2:16" ht="11.1" customHeight="1" x14ac:dyDescent="0.2">
      <c r="B538" s="1126"/>
      <c r="C538" s="1130"/>
      <c r="D538" s="1130"/>
      <c r="E538" s="1130"/>
      <c r="F538" s="1130"/>
    </row>
    <row r="539" spans="2:16" ht="11.1" customHeight="1" x14ac:dyDescent="0.2">
      <c r="B539" s="1126"/>
      <c r="C539" s="1130"/>
      <c r="D539" s="1130"/>
      <c r="E539" s="1130"/>
      <c r="F539" s="1130"/>
    </row>
    <row r="540" spans="2:16" ht="11.1" customHeight="1" x14ac:dyDescent="0.2">
      <c r="B540" s="1126"/>
      <c r="C540" s="1130"/>
      <c r="D540" s="1130"/>
      <c r="E540" s="1130"/>
      <c r="F540" s="1130"/>
    </row>
    <row r="541" spans="2:16" ht="11.1" customHeight="1" x14ac:dyDescent="0.2">
      <c r="B541" s="1126"/>
      <c r="C541" s="1130"/>
      <c r="D541" s="1130"/>
      <c r="E541" s="1130"/>
      <c r="F541" s="1130"/>
    </row>
    <row r="543" spans="2:16" x14ac:dyDescent="0.2">
      <c r="B543" s="202" t="s">
        <v>545</v>
      </c>
      <c r="F543" s="237">
        <f>$E$6</f>
        <v>0</v>
      </c>
    </row>
    <row r="544" spans="2:16" ht="30" customHeight="1" x14ac:dyDescent="0.2">
      <c r="B544" s="203" t="s">
        <v>130</v>
      </c>
      <c r="C544" s="204" t="s">
        <v>173</v>
      </c>
      <c r="D544" s="1128" t="s">
        <v>309</v>
      </c>
      <c r="E544" s="1128"/>
      <c r="F544" s="584" t="s">
        <v>194</v>
      </c>
      <c r="H544" s="205" t="s">
        <v>240</v>
      </c>
      <c r="I544" s="206"/>
      <c r="J544" s="206"/>
      <c r="K544" s="206"/>
      <c r="L544" s="206"/>
      <c r="M544" s="206"/>
      <c r="N544" s="206"/>
      <c r="O544" s="206"/>
      <c r="P544" s="207"/>
    </row>
    <row r="545" spans="2:16" ht="39.9" customHeight="1" x14ac:dyDescent="0.2">
      <c r="B545" s="160"/>
      <c r="C545" s="585" t="str">
        <f>IFERROR(VLOOKUP(B545,'補助事業概要説明書(別添１)１～２'!$B$43:$G$52,3,0),"")</f>
        <v/>
      </c>
      <c r="D545" s="1129" t="str">
        <f>IFERROR(VLOOKUP(B545,'補助事業概要説明書(別添１)１～２'!$B$43:$G$52,5,0),"")</f>
        <v/>
      </c>
      <c r="E545" s="1129"/>
      <c r="F545" s="585" t="str">
        <f>IFERROR(VLOOKUP(B545,'補助事業概要説明書(別添１)１～２'!$B$43:$G$52,6,0),"")</f>
        <v/>
      </c>
      <c r="H545" s="208"/>
      <c r="I545" s="209"/>
      <c r="J545" s="209"/>
      <c r="K545" s="209"/>
      <c r="L545" s="209"/>
      <c r="M545" s="209"/>
      <c r="N545" s="209"/>
      <c r="O545" s="209"/>
      <c r="P545" s="210"/>
    </row>
    <row r="546" spans="2:16" ht="8.25" customHeight="1" x14ac:dyDescent="0.2"/>
    <row r="547" spans="2:16" x14ac:dyDescent="0.2">
      <c r="B547" s="202" t="s">
        <v>200</v>
      </c>
      <c r="E547" s="211"/>
    </row>
    <row r="548" spans="2:16" ht="16.5" customHeight="1" x14ac:dyDescent="0.2">
      <c r="B548" s="1125" t="s">
        <v>196</v>
      </c>
      <c r="C548" s="1125"/>
      <c r="D548" s="1125"/>
      <c r="E548" s="1125"/>
      <c r="F548" s="1125"/>
    </row>
    <row r="549" spans="2:16" x14ac:dyDescent="0.2">
      <c r="B549" s="163" t="b">
        <v>1</v>
      </c>
      <c r="C549" s="212"/>
    </row>
    <row r="550" spans="2:16" x14ac:dyDescent="0.2">
      <c r="B550" s="236" t="b">
        <v>1</v>
      </c>
      <c r="J550" s="199"/>
    </row>
    <row r="551" spans="2:16" x14ac:dyDescent="0.2">
      <c r="B551" s="202" t="s">
        <v>340</v>
      </c>
      <c r="E551" s="211"/>
    </row>
    <row r="552" spans="2:16" ht="16.5" customHeight="1" x14ac:dyDescent="0.2">
      <c r="B552" s="1125" t="s">
        <v>339</v>
      </c>
      <c r="C552" s="1125"/>
      <c r="D552" s="1125"/>
      <c r="E552" s="1125"/>
      <c r="F552" s="1125"/>
    </row>
    <row r="553" spans="2:16" x14ac:dyDescent="0.2">
      <c r="B553" s="163" t="b">
        <v>1</v>
      </c>
      <c r="C553" s="212"/>
    </row>
    <row r="554" spans="2:16" x14ac:dyDescent="0.2">
      <c r="B554" s="236" t="b">
        <v>1</v>
      </c>
      <c r="J554" s="199"/>
    </row>
    <row r="555" spans="2:16" x14ac:dyDescent="0.2">
      <c r="B555" s="202" t="s">
        <v>201</v>
      </c>
      <c r="C555" s="212" t="s">
        <v>278</v>
      </c>
    </row>
    <row r="556" spans="2:16" ht="11.1" customHeight="1" x14ac:dyDescent="0.2">
      <c r="B556" s="1126" t="s">
        <v>204</v>
      </c>
      <c r="C556" s="1127"/>
      <c r="D556" s="1127"/>
      <c r="E556" s="1127"/>
      <c r="F556" s="1127"/>
    </row>
    <row r="557" spans="2:16" ht="11.1" customHeight="1" x14ac:dyDescent="0.2">
      <c r="B557" s="1126"/>
      <c r="C557" s="1127"/>
      <c r="D557" s="1127"/>
      <c r="E557" s="1127"/>
      <c r="F557" s="1127"/>
    </row>
    <row r="558" spans="2:16" ht="11.1" customHeight="1" x14ac:dyDescent="0.2">
      <c r="B558" s="1126"/>
      <c r="C558" s="1127"/>
      <c r="D558" s="1127"/>
      <c r="E558" s="1127"/>
      <c r="F558" s="1127"/>
    </row>
    <row r="559" spans="2:16" ht="11.1" customHeight="1" x14ac:dyDescent="0.2">
      <c r="B559" s="1126"/>
      <c r="C559" s="1127"/>
      <c r="D559" s="1127"/>
      <c r="E559" s="1127"/>
      <c r="F559" s="1127"/>
    </row>
    <row r="560" spans="2:16" ht="11.1" customHeight="1" x14ac:dyDescent="0.2">
      <c r="B560" s="1126"/>
      <c r="C560" s="1127"/>
      <c r="D560" s="1127"/>
      <c r="E560" s="1127"/>
      <c r="F560" s="1127"/>
    </row>
    <row r="561" spans="2:6" ht="11.1" customHeight="1" x14ac:dyDescent="0.2">
      <c r="B561" s="1126"/>
      <c r="C561" s="1127"/>
      <c r="D561" s="1127"/>
      <c r="E561" s="1127"/>
      <c r="F561" s="1127"/>
    </row>
    <row r="562" spans="2:6" ht="11.1" customHeight="1" x14ac:dyDescent="0.2">
      <c r="B562" s="1126"/>
      <c r="C562" s="1127"/>
      <c r="D562" s="1127"/>
      <c r="E562" s="1127"/>
      <c r="F562" s="1127"/>
    </row>
    <row r="563" spans="2:6" ht="11.1" customHeight="1" x14ac:dyDescent="0.2">
      <c r="B563" s="1126"/>
      <c r="C563" s="1127"/>
      <c r="D563" s="1127"/>
      <c r="E563" s="1127"/>
      <c r="F563" s="1127"/>
    </row>
    <row r="564" spans="2:6" ht="11.1" customHeight="1" x14ac:dyDescent="0.2">
      <c r="B564" s="1126"/>
      <c r="C564" s="1127"/>
      <c r="D564" s="1127"/>
      <c r="E564" s="1127"/>
      <c r="F564" s="1127"/>
    </row>
    <row r="565" spans="2:6" ht="11.1" customHeight="1" x14ac:dyDescent="0.2">
      <c r="B565" s="1126"/>
      <c r="C565" s="1127"/>
      <c r="D565" s="1127"/>
      <c r="E565" s="1127"/>
      <c r="F565" s="1127"/>
    </row>
    <row r="566" spans="2:6" ht="11.1" customHeight="1" x14ac:dyDescent="0.2">
      <c r="B566" s="1126"/>
      <c r="C566" s="1127"/>
      <c r="D566" s="1127"/>
      <c r="E566" s="1127"/>
      <c r="F566" s="1127"/>
    </row>
    <row r="567" spans="2:6" ht="11.1" customHeight="1" x14ac:dyDescent="0.2">
      <c r="B567" s="1126"/>
      <c r="C567" s="1127"/>
      <c r="D567" s="1127"/>
      <c r="E567" s="1127"/>
      <c r="F567" s="1127"/>
    </row>
    <row r="568" spans="2:6" ht="11.1" customHeight="1" x14ac:dyDescent="0.2">
      <c r="B568" s="1126"/>
      <c r="C568" s="1127"/>
      <c r="D568" s="1127"/>
      <c r="E568" s="1127"/>
      <c r="F568" s="1127"/>
    </row>
    <row r="569" spans="2:6" ht="11.1" customHeight="1" x14ac:dyDescent="0.2">
      <c r="B569" s="1126"/>
      <c r="C569" s="1127"/>
      <c r="D569" s="1127"/>
      <c r="E569" s="1127"/>
      <c r="F569" s="1127"/>
    </row>
    <row r="570" spans="2:6" ht="11.1" customHeight="1" x14ac:dyDescent="0.2">
      <c r="B570" s="1126"/>
      <c r="C570" s="1127"/>
      <c r="D570" s="1127"/>
      <c r="E570" s="1127"/>
      <c r="F570" s="1127"/>
    </row>
    <row r="571" spans="2:6" ht="11.1" customHeight="1" x14ac:dyDescent="0.2">
      <c r="B571" s="1126"/>
      <c r="C571" s="1127"/>
      <c r="D571" s="1127"/>
      <c r="E571" s="1127"/>
      <c r="F571" s="1127"/>
    </row>
    <row r="572" spans="2:6" ht="11.1" customHeight="1" x14ac:dyDescent="0.2">
      <c r="B572" s="1126"/>
      <c r="C572" s="1127"/>
      <c r="D572" s="1127"/>
      <c r="E572" s="1127"/>
      <c r="F572" s="1127"/>
    </row>
    <row r="573" spans="2:6" ht="11.1" customHeight="1" x14ac:dyDescent="0.2">
      <c r="B573" s="1126"/>
      <c r="C573" s="1127"/>
      <c r="D573" s="1127"/>
      <c r="E573" s="1127"/>
      <c r="F573" s="1127"/>
    </row>
    <row r="574" spans="2:6" ht="11.1" customHeight="1" x14ac:dyDescent="0.2">
      <c r="B574" s="1126"/>
      <c r="C574" s="1127"/>
      <c r="D574" s="1127"/>
      <c r="E574" s="1127"/>
      <c r="F574" s="1127"/>
    </row>
    <row r="575" spans="2:6" ht="11.1" customHeight="1" x14ac:dyDescent="0.2">
      <c r="B575" s="1126"/>
      <c r="C575" s="1127"/>
      <c r="D575" s="1127"/>
      <c r="E575" s="1127"/>
      <c r="F575" s="1127"/>
    </row>
    <row r="576" spans="2:6" ht="11.1" customHeight="1" x14ac:dyDescent="0.2">
      <c r="B576" s="1126"/>
      <c r="C576" s="1127"/>
      <c r="D576" s="1127"/>
      <c r="E576" s="1127"/>
      <c r="F576" s="1127"/>
    </row>
    <row r="577" spans="2:6" ht="11.1" customHeight="1" x14ac:dyDescent="0.2">
      <c r="B577" s="1126"/>
      <c r="C577" s="1127"/>
      <c r="D577" s="1127"/>
      <c r="E577" s="1127"/>
      <c r="F577" s="1127"/>
    </row>
    <row r="578" spans="2:6" ht="11.1" customHeight="1" x14ac:dyDescent="0.2">
      <c r="B578" s="1126"/>
      <c r="C578" s="1127"/>
      <c r="D578" s="1127"/>
      <c r="E578" s="1127"/>
      <c r="F578" s="1127"/>
    </row>
    <row r="579" spans="2:6" ht="11.1" customHeight="1" x14ac:dyDescent="0.2">
      <c r="B579" s="1126"/>
      <c r="C579" s="1127"/>
      <c r="D579" s="1127"/>
      <c r="E579" s="1127"/>
      <c r="F579" s="1127"/>
    </row>
    <row r="580" spans="2:6" ht="11.1" customHeight="1" x14ac:dyDescent="0.2">
      <c r="B580" s="1126"/>
      <c r="C580" s="1127"/>
      <c r="D580" s="1127"/>
      <c r="E580" s="1127"/>
      <c r="F580" s="1127"/>
    </row>
    <row r="581" spans="2:6" ht="11.1" customHeight="1" x14ac:dyDescent="0.2">
      <c r="B581" s="1126"/>
      <c r="C581" s="1127"/>
      <c r="D581" s="1127"/>
      <c r="E581" s="1127"/>
      <c r="F581" s="1127"/>
    </row>
    <row r="582" spans="2:6" ht="11.1" customHeight="1" x14ac:dyDescent="0.2">
      <c r="B582" s="1126"/>
      <c r="C582" s="1127"/>
      <c r="D582" s="1127"/>
      <c r="E582" s="1127"/>
      <c r="F582" s="1127"/>
    </row>
    <row r="583" spans="2:6" ht="11.1" customHeight="1" x14ac:dyDescent="0.2">
      <c r="B583" s="1126"/>
      <c r="C583" s="1127"/>
      <c r="D583" s="1127"/>
      <c r="E583" s="1127"/>
      <c r="F583" s="1127"/>
    </row>
    <row r="584" spans="2:6" ht="11.1" customHeight="1" x14ac:dyDescent="0.2">
      <c r="B584" s="1126"/>
      <c r="C584" s="1127"/>
      <c r="D584" s="1127"/>
      <c r="E584" s="1127"/>
      <c r="F584" s="1127"/>
    </row>
    <row r="585" spans="2:6" ht="11.1" customHeight="1" x14ac:dyDescent="0.2">
      <c r="B585" s="1126"/>
      <c r="C585" s="1127"/>
      <c r="D585" s="1127"/>
      <c r="E585" s="1127"/>
      <c r="F585" s="1127"/>
    </row>
    <row r="586" spans="2:6" ht="11.1" customHeight="1" x14ac:dyDescent="0.2">
      <c r="B586" s="1126" t="s">
        <v>203</v>
      </c>
      <c r="C586" s="1127"/>
      <c r="D586" s="1127"/>
      <c r="E586" s="1127"/>
      <c r="F586" s="1127"/>
    </row>
    <row r="587" spans="2:6" ht="11.1" customHeight="1" x14ac:dyDescent="0.2">
      <c r="B587" s="1126"/>
      <c r="C587" s="1127"/>
      <c r="D587" s="1127"/>
      <c r="E587" s="1127"/>
      <c r="F587" s="1127"/>
    </row>
    <row r="588" spans="2:6" ht="11.1" customHeight="1" x14ac:dyDescent="0.2">
      <c r="B588" s="1126"/>
      <c r="C588" s="1127"/>
      <c r="D588" s="1127"/>
      <c r="E588" s="1127"/>
      <c r="F588" s="1127"/>
    </row>
    <row r="589" spans="2:6" ht="11.1" customHeight="1" x14ac:dyDescent="0.2">
      <c r="B589" s="1126"/>
      <c r="C589" s="1127"/>
      <c r="D589" s="1127"/>
      <c r="E589" s="1127"/>
      <c r="F589" s="1127"/>
    </row>
    <row r="590" spans="2:6" ht="11.1" customHeight="1" x14ac:dyDescent="0.2">
      <c r="B590" s="1126"/>
      <c r="C590" s="1127"/>
      <c r="D590" s="1127"/>
      <c r="E590" s="1127"/>
      <c r="F590" s="1127"/>
    </row>
    <row r="591" spans="2:6" ht="11.1" customHeight="1" x14ac:dyDescent="0.2">
      <c r="B591" s="1126"/>
      <c r="C591" s="1127"/>
      <c r="D591" s="1127"/>
      <c r="E591" s="1127"/>
      <c r="F591" s="1127"/>
    </row>
    <row r="592" spans="2:6" ht="11.1" customHeight="1" x14ac:dyDescent="0.2">
      <c r="B592" s="1126"/>
      <c r="C592" s="1127"/>
      <c r="D592" s="1127"/>
      <c r="E592" s="1127"/>
      <c r="F592" s="1127"/>
    </row>
    <row r="593" spans="2:6" ht="11.1" customHeight="1" x14ac:dyDescent="0.2">
      <c r="B593" s="1126"/>
      <c r="C593" s="1127"/>
      <c r="D593" s="1127"/>
      <c r="E593" s="1127"/>
      <c r="F593" s="1127"/>
    </row>
    <row r="594" spans="2:6" ht="11.1" customHeight="1" x14ac:dyDescent="0.2">
      <c r="B594" s="1126"/>
      <c r="C594" s="1127"/>
      <c r="D594" s="1127"/>
      <c r="E594" s="1127"/>
      <c r="F594" s="1127"/>
    </row>
    <row r="595" spans="2:6" ht="11.1" customHeight="1" x14ac:dyDescent="0.2">
      <c r="B595" s="1126"/>
      <c r="C595" s="1127"/>
      <c r="D595" s="1127"/>
      <c r="E595" s="1127"/>
      <c r="F595" s="1127"/>
    </row>
    <row r="596" spans="2:6" ht="11.1" customHeight="1" x14ac:dyDescent="0.2">
      <c r="B596" s="1126"/>
      <c r="C596" s="1127"/>
      <c r="D596" s="1127"/>
      <c r="E596" s="1127"/>
      <c r="F596" s="1127"/>
    </row>
    <row r="597" spans="2:6" ht="11.1" customHeight="1" x14ac:dyDescent="0.2">
      <c r="B597" s="1126"/>
      <c r="C597" s="1127"/>
      <c r="D597" s="1127"/>
      <c r="E597" s="1127"/>
      <c r="F597" s="1127"/>
    </row>
    <row r="598" spans="2:6" ht="11.1" customHeight="1" x14ac:dyDescent="0.2">
      <c r="B598" s="1126"/>
      <c r="C598" s="1127"/>
      <c r="D598" s="1127"/>
      <c r="E598" s="1127"/>
      <c r="F598" s="1127"/>
    </row>
    <row r="599" spans="2:6" ht="11.1" customHeight="1" x14ac:dyDescent="0.2">
      <c r="B599" s="1126"/>
      <c r="C599" s="1127"/>
      <c r="D599" s="1127"/>
      <c r="E599" s="1127"/>
      <c r="F599" s="1127"/>
    </row>
    <row r="600" spans="2:6" ht="11.1" customHeight="1" x14ac:dyDescent="0.2">
      <c r="B600" s="1126"/>
      <c r="C600" s="1127"/>
      <c r="D600" s="1127"/>
      <c r="E600" s="1127"/>
      <c r="F600" s="1127"/>
    </row>
    <row r="601" spans="2:6" ht="11.1" customHeight="1" x14ac:dyDescent="0.2">
      <c r="B601" s="1126"/>
      <c r="C601" s="1127"/>
      <c r="D601" s="1127"/>
      <c r="E601" s="1127"/>
      <c r="F601" s="1127"/>
    </row>
    <row r="602" spans="2:6" ht="11.1" customHeight="1" x14ac:dyDescent="0.2">
      <c r="B602" s="1126"/>
      <c r="C602" s="1127"/>
      <c r="D602" s="1127"/>
      <c r="E602" s="1127"/>
      <c r="F602" s="1127"/>
    </row>
    <row r="603" spans="2:6" ht="11.1" customHeight="1" x14ac:dyDescent="0.2">
      <c r="B603" s="1126"/>
      <c r="C603" s="1127"/>
      <c r="D603" s="1127"/>
      <c r="E603" s="1127"/>
      <c r="F603" s="1127"/>
    </row>
    <row r="604" spans="2:6" ht="11.1" customHeight="1" x14ac:dyDescent="0.2">
      <c r="B604" s="1126"/>
      <c r="C604" s="1127"/>
      <c r="D604" s="1127"/>
      <c r="E604" s="1127"/>
      <c r="F604" s="1127"/>
    </row>
    <row r="605" spans="2:6" ht="11.1" customHeight="1" x14ac:dyDescent="0.2">
      <c r="B605" s="1126"/>
      <c r="C605" s="1127"/>
      <c r="D605" s="1127"/>
      <c r="E605" s="1127"/>
      <c r="F605" s="1127"/>
    </row>
    <row r="606" spans="2:6" ht="11.1" customHeight="1" x14ac:dyDescent="0.2">
      <c r="B606" s="1126"/>
      <c r="C606" s="1127"/>
      <c r="D606" s="1127"/>
      <c r="E606" s="1127"/>
      <c r="F606" s="1127"/>
    </row>
    <row r="607" spans="2:6" ht="11.1" customHeight="1" x14ac:dyDescent="0.2">
      <c r="B607" s="1126"/>
      <c r="C607" s="1127"/>
      <c r="D607" s="1127"/>
      <c r="E607" s="1127"/>
      <c r="F607" s="1127"/>
    </row>
    <row r="608" spans="2:6" ht="11.1" customHeight="1" x14ac:dyDescent="0.2">
      <c r="B608" s="1126"/>
      <c r="C608" s="1127"/>
      <c r="D608" s="1127"/>
      <c r="E608" s="1127"/>
      <c r="F608" s="1127"/>
    </row>
    <row r="609" spans="2:6" ht="11.1" customHeight="1" x14ac:dyDescent="0.2">
      <c r="B609" s="1126"/>
      <c r="C609" s="1127"/>
      <c r="D609" s="1127"/>
      <c r="E609" s="1127"/>
      <c r="F609" s="1127"/>
    </row>
    <row r="610" spans="2:6" ht="11.1" customHeight="1" x14ac:dyDescent="0.2">
      <c r="B610" s="1126"/>
      <c r="C610" s="1127"/>
      <c r="D610" s="1127"/>
      <c r="E610" s="1127"/>
      <c r="F610" s="1127"/>
    </row>
    <row r="611" spans="2:6" ht="11.1" customHeight="1" x14ac:dyDescent="0.2">
      <c r="B611" s="1126"/>
      <c r="C611" s="1127"/>
      <c r="D611" s="1127"/>
      <c r="E611" s="1127"/>
      <c r="F611" s="1127"/>
    </row>
    <row r="612" spans="2:6" ht="11.1" customHeight="1" x14ac:dyDescent="0.2">
      <c r="B612" s="1126"/>
      <c r="C612" s="1127"/>
      <c r="D612" s="1127"/>
      <c r="E612" s="1127"/>
      <c r="F612" s="1127"/>
    </row>
    <row r="613" spans="2:6" ht="11.1" customHeight="1" x14ac:dyDescent="0.2">
      <c r="B613" s="1126"/>
      <c r="C613" s="1127"/>
      <c r="D613" s="1127"/>
      <c r="E613" s="1127"/>
      <c r="F613" s="1127"/>
    </row>
    <row r="614" spans="2:6" ht="11.1" customHeight="1" x14ac:dyDescent="0.2">
      <c r="B614" s="1126"/>
      <c r="C614" s="1127"/>
      <c r="D614" s="1127"/>
      <c r="E614" s="1127"/>
      <c r="F614" s="1127"/>
    </row>
    <row r="615" spans="2:6" ht="11.1" customHeight="1" x14ac:dyDescent="0.2">
      <c r="B615" s="1126"/>
      <c r="C615" s="1127"/>
      <c r="D615" s="1127"/>
      <c r="E615" s="1127"/>
      <c r="F615" s="1127"/>
    </row>
    <row r="616" spans="2:6" ht="11.1" customHeight="1" x14ac:dyDescent="0.2">
      <c r="B616" s="1126" t="s">
        <v>205</v>
      </c>
      <c r="C616" s="1127"/>
      <c r="D616" s="1127"/>
      <c r="E616" s="1127"/>
      <c r="F616" s="1127"/>
    </row>
    <row r="617" spans="2:6" ht="11.1" customHeight="1" x14ac:dyDescent="0.2">
      <c r="B617" s="1126"/>
      <c r="C617" s="1127"/>
      <c r="D617" s="1127"/>
      <c r="E617" s="1127"/>
      <c r="F617" s="1127"/>
    </row>
    <row r="618" spans="2:6" ht="11.1" customHeight="1" x14ac:dyDescent="0.2">
      <c r="B618" s="1126"/>
      <c r="C618" s="1127"/>
      <c r="D618" s="1127"/>
      <c r="E618" s="1127"/>
      <c r="F618" s="1127"/>
    </row>
    <row r="619" spans="2:6" ht="11.1" customHeight="1" x14ac:dyDescent="0.2">
      <c r="B619" s="1126"/>
      <c r="C619" s="1127"/>
      <c r="D619" s="1127"/>
      <c r="E619" s="1127"/>
      <c r="F619" s="1127"/>
    </row>
    <row r="620" spans="2:6" ht="11.1" customHeight="1" x14ac:dyDescent="0.2">
      <c r="B620" s="1126"/>
      <c r="C620" s="1127"/>
      <c r="D620" s="1127"/>
      <c r="E620" s="1127"/>
      <c r="F620" s="1127"/>
    </row>
    <row r="621" spans="2:6" ht="11.1" customHeight="1" x14ac:dyDescent="0.2">
      <c r="B621" s="1126"/>
      <c r="C621" s="1127"/>
      <c r="D621" s="1127"/>
      <c r="E621" s="1127"/>
      <c r="F621" s="1127"/>
    </row>
    <row r="622" spans="2:6" ht="11.1" customHeight="1" x14ac:dyDescent="0.2">
      <c r="B622" s="1126"/>
      <c r="C622" s="1127"/>
      <c r="D622" s="1127"/>
      <c r="E622" s="1127"/>
      <c r="F622" s="1127"/>
    </row>
    <row r="623" spans="2:6" ht="11.1" customHeight="1" x14ac:dyDescent="0.2">
      <c r="B623" s="1126"/>
      <c r="C623" s="1127"/>
      <c r="D623" s="1127"/>
      <c r="E623" s="1127"/>
      <c r="F623" s="1127"/>
    </row>
    <row r="624" spans="2:6" ht="11.1" customHeight="1" x14ac:dyDescent="0.2">
      <c r="B624" s="1126"/>
      <c r="C624" s="1127"/>
      <c r="D624" s="1127"/>
      <c r="E624" s="1127"/>
      <c r="F624" s="1127"/>
    </row>
    <row r="625" spans="2:6" ht="11.1" customHeight="1" x14ac:dyDescent="0.2">
      <c r="B625" s="1126"/>
      <c r="C625" s="1127"/>
      <c r="D625" s="1127"/>
      <c r="E625" s="1127"/>
      <c r="F625" s="1127"/>
    </row>
    <row r="626" spans="2:6" ht="11.1" customHeight="1" x14ac:dyDescent="0.2">
      <c r="B626" s="1126"/>
      <c r="C626" s="1127"/>
      <c r="D626" s="1127"/>
      <c r="E626" s="1127"/>
      <c r="F626" s="1127"/>
    </row>
    <row r="627" spans="2:6" ht="11.1" customHeight="1" x14ac:dyDescent="0.2">
      <c r="B627" s="1126"/>
      <c r="C627" s="1127"/>
      <c r="D627" s="1127"/>
      <c r="E627" s="1127"/>
      <c r="F627" s="1127"/>
    </row>
    <row r="628" spans="2:6" ht="11.1" customHeight="1" x14ac:dyDescent="0.2">
      <c r="B628" s="1126"/>
      <c r="C628" s="1127"/>
      <c r="D628" s="1127"/>
      <c r="E628" s="1127"/>
      <c r="F628" s="1127"/>
    </row>
    <row r="629" spans="2:6" ht="11.1" customHeight="1" x14ac:dyDescent="0.2">
      <c r="B629" s="1126"/>
      <c r="C629" s="1127"/>
      <c r="D629" s="1127"/>
      <c r="E629" s="1127"/>
      <c r="F629" s="1127"/>
    </row>
    <row r="630" spans="2:6" ht="11.1" customHeight="1" x14ac:dyDescent="0.2">
      <c r="B630" s="1126"/>
      <c r="C630" s="1127"/>
      <c r="D630" s="1127"/>
      <c r="E630" s="1127"/>
      <c r="F630" s="1127"/>
    </row>
    <row r="631" spans="2:6" ht="11.1" customHeight="1" x14ac:dyDescent="0.2">
      <c r="B631" s="1126"/>
      <c r="C631" s="1127"/>
      <c r="D631" s="1127"/>
      <c r="E631" s="1127"/>
      <c r="F631" s="1127"/>
    </row>
    <row r="632" spans="2:6" ht="11.1" customHeight="1" x14ac:dyDescent="0.2">
      <c r="B632" s="1126"/>
      <c r="C632" s="1127"/>
      <c r="D632" s="1127"/>
      <c r="E632" s="1127"/>
      <c r="F632" s="1127"/>
    </row>
    <row r="633" spans="2:6" ht="11.1" customHeight="1" x14ac:dyDescent="0.2">
      <c r="B633" s="1126"/>
      <c r="C633" s="1127"/>
      <c r="D633" s="1127"/>
      <c r="E633" s="1127"/>
      <c r="F633" s="1127"/>
    </row>
    <row r="634" spans="2:6" ht="11.1" customHeight="1" x14ac:dyDescent="0.2">
      <c r="B634" s="1126"/>
      <c r="C634" s="1127"/>
      <c r="D634" s="1127"/>
      <c r="E634" s="1127"/>
      <c r="F634" s="1127"/>
    </row>
    <row r="635" spans="2:6" ht="11.1" customHeight="1" x14ac:dyDescent="0.2">
      <c r="B635" s="1126"/>
      <c r="C635" s="1127"/>
      <c r="D635" s="1127"/>
      <c r="E635" s="1127"/>
      <c r="F635" s="1127"/>
    </row>
    <row r="636" spans="2:6" ht="11.1" customHeight="1" x14ac:dyDescent="0.2">
      <c r="B636" s="1126"/>
      <c r="C636" s="1127"/>
      <c r="D636" s="1127"/>
      <c r="E636" s="1127"/>
      <c r="F636" s="1127"/>
    </row>
    <row r="637" spans="2:6" ht="11.1" customHeight="1" x14ac:dyDescent="0.2">
      <c r="B637" s="1126"/>
      <c r="C637" s="1127"/>
      <c r="D637" s="1127"/>
      <c r="E637" s="1127"/>
      <c r="F637" s="1127"/>
    </row>
    <row r="638" spans="2:6" ht="11.1" customHeight="1" x14ac:dyDescent="0.2">
      <c r="B638" s="1126"/>
      <c r="C638" s="1127"/>
      <c r="D638" s="1127"/>
      <c r="E638" s="1127"/>
      <c r="F638" s="1127"/>
    </row>
    <row r="639" spans="2:6" ht="11.1" customHeight="1" x14ac:dyDescent="0.2">
      <c r="B639" s="1126"/>
      <c r="C639" s="1127"/>
      <c r="D639" s="1127"/>
      <c r="E639" s="1127"/>
      <c r="F639" s="1127"/>
    </row>
    <row r="640" spans="2:6" ht="11.1" customHeight="1" x14ac:dyDescent="0.2">
      <c r="B640" s="1126"/>
      <c r="C640" s="1127"/>
      <c r="D640" s="1127"/>
      <c r="E640" s="1127"/>
      <c r="F640" s="1127"/>
    </row>
    <row r="641" spans="2:6" ht="11.1" customHeight="1" x14ac:dyDescent="0.2">
      <c r="B641" s="1126"/>
      <c r="C641" s="1127"/>
      <c r="D641" s="1127"/>
      <c r="E641" s="1127"/>
      <c r="F641" s="1127"/>
    </row>
    <row r="642" spans="2:6" ht="11.1" customHeight="1" x14ac:dyDescent="0.2">
      <c r="B642" s="1126"/>
      <c r="C642" s="1127"/>
      <c r="D642" s="1127"/>
      <c r="E642" s="1127"/>
      <c r="F642" s="1127"/>
    </row>
    <row r="643" spans="2:6" ht="11.1" customHeight="1" x14ac:dyDescent="0.2">
      <c r="B643" s="1126"/>
      <c r="C643" s="1127"/>
      <c r="D643" s="1127"/>
      <c r="E643" s="1127"/>
      <c r="F643" s="1127"/>
    </row>
    <row r="644" spans="2:6" ht="11.1" customHeight="1" x14ac:dyDescent="0.2">
      <c r="B644" s="1126"/>
      <c r="C644" s="1127"/>
      <c r="D644" s="1127"/>
      <c r="E644" s="1127"/>
      <c r="F644" s="1127"/>
    </row>
    <row r="645" spans="2:6" ht="11.1" customHeight="1" x14ac:dyDescent="0.2">
      <c r="B645" s="1126"/>
      <c r="C645" s="1127"/>
      <c r="D645" s="1127"/>
      <c r="E645" s="1127"/>
      <c r="F645" s="1127"/>
    </row>
    <row r="646" spans="2:6" ht="11.1" customHeight="1" x14ac:dyDescent="0.2">
      <c r="B646" s="1126" t="s">
        <v>318</v>
      </c>
      <c r="C646" s="1130" t="s">
        <v>310</v>
      </c>
      <c r="D646" s="1130"/>
      <c r="E646" s="1130"/>
      <c r="F646" s="1130"/>
    </row>
    <row r="647" spans="2:6" ht="11.1" customHeight="1" x14ac:dyDescent="0.2">
      <c r="B647" s="1126"/>
      <c r="C647" s="1130"/>
      <c r="D647" s="1130"/>
      <c r="E647" s="1130"/>
      <c r="F647" s="1130"/>
    </row>
    <row r="648" spans="2:6" ht="11.1" customHeight="1" x14ac:dyDescent="0.2">
      <c r="B648" s="1126"/>
      <c r="C648" s="1130"/>
      <c r="D648" s="1130"/>
      <c r="E648" s="1130"/>
      <c r="F648" s="1130"/>
    </row>
    <row r="649" spans="2:6" ht="11.1" customHeight="1" x14ac:dyDescent="0.2">
      <c r="B649" s="1126"/>
      <c r="C649" s="1130"/>
      <c r="D649" s="1130"/>
      <c r="E649" s="1130"/>
      <c r="F649" s="1130"/>
    </row>
    <row r="650" spans="2:6" ht="11.1" customHeight="1" x14ac:dyDescent="0.2">
      <c r="B650" s="1126"/>
      <c r="C650" s="1130"/>
      <c r="D650" s="1130"/>
      <c r="E650" s="1130"/>
      <c r="F650" s="1130"/>
    </row>
    <row r="651" spans="2:6" ht="11.1" customHeight="1" x14ac:dyDescent="0.2">
      <c r="B651" s="1126"/>
      <c r="C651" s="1130"/>
      <c r="D651" s="1130"/>
      <c r="E651" s="1130" t="b">
        <v>0</v>
      </c>
      <c r="F651" s="1130"/>
    </row>
    <row r="652" spans="2:6" ht="11.1" customHeight="1" x14ac:dyDescent="0.2">
      <c r="B652" s="1126"/>
      <c r="C652" s="1130"/>
      <c r="D652" s="1130"/>
      <c r="E652" s="1130" t="b">
        <v>0</v>
      </c>
      <c r="F652" s="1130"/>
    </row>
    <row r="653" spans="2:6" ht="11.1" customHeight="1" x14ac:dyDescent="0.2">
      <c r="B653" s="1126"/>
      <c r="C653" s="1130"/>
      <c r="D653" s="1130"/>
      <c r="E653" s="1130"/>
      <c r="F653" s="1130"/>
    </row>
    <row r="654" spans="2:6" ht="11.1" customHeight="1" x14ac:dyDescent="0.2">
      <c r="B654" s="1126"/>
      <c r="C654" s="1130"/>
      <c r="D654" s="1130"/>
      <c r="E654" s="1130"/>
      <c r="F654" s="1130"/>
    </row>
    <row r="655" spans="2:6" ht="11.1" customHeight="1" x14ac:dyDescent="0.2">
      <c r="B655" s="1126"/>
      <c r="C655" s="1130"/>
      <c r="D655" s="1130"/>
      <c r="E655" s="1130"/>
      <c r="F655" s="1130"/>
    </row>
    <row r="656" spans="2:6" ht="11.1" customHeight="1" x14ac:dyDescent="0.2">
      <c r="B656" s="1126"/>
      <c r="C656" s="1130"/>
      <c r="D656" s="1130"/>
      <c r="E656" s="1130"/>
      <c r="F656" s="1130"/>
    </row>
    <row r="657" spans="2:6" ht="11.1" customHeight="1" x14ac:dyDescent="0.2">
      <c r="B657" s="1126"/>
      <c r="C657" s="1130"/>
      <c r="D657" s="1130"/>
      <c r="E657" s="1130"/>
      <c r="F657" s="1130"/>
    </row>
    <row r="658" spans="2:6" ht="11.1" customHeight="1" x14ac:dyDescent="0.2">
      <c r="B658" s="1126"/>
      <c r="C658" s="1130"/>
      <c r="D658" s="1130"/>
      <c r="E658" s="1130" t="b">
        <v>1</v>
      </c>
      <c r="F658" s="1130"/>
    </row>
    <row r="659" spans="2:6" ht="11.1" customHeight="1" x14ac:dyDescent="0.2">
      <c r="B659" s="1126"/>
      <c r="C659" s="1130"/>
      <c r="D659" s="1130"/>
      <c r="E659" s="1130"/>
      <c r="F659" s="1130"/>
    </row>
    <row r="660" spans="2:6" ht="11.1" customHeight="1" x14ac:dyDescent="0.2">
      <c r="B660" s="1126"/>
      <c r="C660" s="1130"/>
      <c r="D660" s="1130"/>
      <c r="E660" s="1130"/>
      <c r="F660" s="1130"/>
    </row>
    <row r="661" spans="2:6" ht="11.1" customHeight="1" x14ac:dyDescent="0.2">
      <c r="B661" s="1126"/>
      <c r="C661" s="1130"/>
      <c r="D661" s="1130"/>
      <c r="E661" s="1130"/>
      <c r="F661" s="1130"/>
    </row>
    <row r="662" spans="2:6" ht="11.1" customHeight="1" x14ac:dyDescent="0.2">
      <c r="B662" s="1126"/>
      <c r="C662" s="1130"/>
      <c r="D662" s="1130"/>
      <c r="E662" s="1130"/>
      <c r="F662" s="1130"/>
    </row>
    <row r="663" spans="2:6" ht="11.1" customHeight="1" x14ac:dyDescent="0.2">
      <c r="B663" s="1126"/>
      <c r="C663" s="1130"/>
      <c r="D663" s="1130"/>
      <c r="E663" s="1130"/>
      <c r="F663" s="1130"/>
    </row>
    <row r="664" spans="2:6" ht="11.1" customHeight="1" x14ac:dyDescent="0.2">
      <c r="B664" s="1126"/>
      <c r="C664" s="1130"/>
      <c r="D664" s="1130"/>
      <c r="E664" s="1130"/>
      <c r="F664" s="1130"/>
    </row>
    <row r="665" spans="2:6" ht="11.1" customHeight="1" x14ac:dyDescent="0.2">
      <c r="B665" s="1126"/>
      <c r="C665" s="1130"/>
      <c r="D665" s="1130"/>
      <c r="E665" s="1130"/>
      <c r="F665" s="1130"/>
    </row>
    <row r="666" spans="2:6" ht="11.1" customHeight="1" x14ac:dyDescent="0.2">
      <c r="B666" s="1126"/>
      <c r="C666" s="1130"/>
      <c r="D666" s="1130"/>
      <c r="E666" s="1130"/>
      <c r="F666" s="1130"/>
    </row>
    <row r="667" spans="2:6" ht="11.1" customHeight="1" x14ac:dyDescent="0.2">
      <c r="B667" s="1126"/>
      <c r="C667" s="1130"/>
      <c r="D667" s="1130"/>
      <c r="E667" s="1130"/>
      <c r="F667" s="1130"/>
    </row>
    <row r="668" spans="2:6" ht="11.1" customHeight="1" x14ac:dyDescent="0.2">
      <c r="B668" s="1126"/>
      <c r="C668" s="1130"/>
      <c r="D668" s="1130"/>
      <c r="E668" s="1130"/>
      <c r="F668" s="1130"/>
    </row>
    <row r="669" spans="2:6" ht="11.1" customHeight="1" x14ac:dyDescent="0.2">
      <c r="B669" s="1126"/>
      <c r="C669" s="1130"/>
      <c r="D669" s="1130"/>
      <c r="E669" s="1130"/>
      <c r="F669" s="1130"/>
    </row>
    <row r="670" spans="2:6" ht="11.1" customHeight="1" x14ac:dyDescent="0.2">
      <c r="B670" s="1126"/>
      <c r="C670" s="1130"/>
      <c r="D670" s="1130"/>
      <c r="E670" s="1130"/>
      <c r="F670" s="1130"/>
    </row>
    <row r="671" spans="2:6" ht="11.1" customHeight="1" x14ac:dyDescent="0.2">
      <c r="B671" s="1126"/>
      <c r="C671" s="1130"/>
      <c r="D671" s="1130"/>
      <c r="E671" s="1130"/>
      <c r="F671" s="1130"/>
    </row>
    <row r="672" spans="2:6" ht="11.1" customHeight="1" x14ac:dyDescent="0.2">
      <c r="B672" s="1126"/>
      <c r="C672" s="1130"/>
      <c r="D672" s="1130"/>
      <c r="E672" s="1130"/>
      <c r="F672" s="1130"/>
    </row>
    <row r="673" spans="2:6" ht="11.1" customHeight="1" x14ac:dyDescent="0.2">
      <c r="B673" s="1126"/>
      <c r="C673" s="1130"/>
      <c r="D673" s="1130"/>
      <c r="E673" s="1130"/>
      <c r="F673" s="1130"/>
    </row>
    <row r="674" spans="2:6" ht="11.1" customHeight="1" x14ac:dyDescent="0.2">
      <c r="B674" s="1126"/>
      <c r="C674" s="1130"/>
      <c r="D674" s="1130"/>
      <c r="E674" s="1130"/>
      <c r="F674" s="1130"/>
    </row>
    <row r="675" spans="2:6" ht="11.1" customHeight="1" x14ac:dyDescent="0.2">
      <c r="B675" s="1126"/>
      <c r="C675" s="1130"/>
      <c r="D675" s="1130"/>
      <c r="E675" s="1130"/>
      <c r="F675" s="1130"/>
    </row>
  </sheetData>
  <sheetProtection algorithmName="SHA-512" hashValue="2NjiJRtMHjCW0wpmT4Ouec0Qzv3P2Ph4O1TJSUUi7Gx5rSyaF2CwPbq3NPgLw8p5ljEwJ+ewbKL4diwqym4yLg==" saltValue="moQQ7nekS2gk34B4MqsOsg==" spinCount="100000" sheet="1" insertColumns="0" insertRows="0" deleteColumns="0" deleteRows="0"/>
  <mergeCells count="63">
    <mergeCell ref="D276:E276"/>
    <mergeCell ref="D277:E277"/>
    <mergeCell ref="B280:F280"/>
    <mergeCell ref="B284:F284"/>
    <mergeCell ref="B288:B317"/>
    <mergeCell ref="C288:F317"/>
    <mergeCell ref="B418:F418"/>
    <mergeCell ref="B422:B451"/>
    <mergeCell ref="C422:F451"/>
    <mergeCell ref="B318:B347"/>
    <mergeCell ref="C318:F347"/>
    <mergeCell ref="B348:B377"/>
    <mergeCell ref="C348:F377"/>
    <mergeCell ref="B378:B407"/>
    <mergeCell ref="C378:F407"/>
    <mergeCell ref="D410:E410"/>
    <mergeCell ref="D411:E411"/>
    <mergeCell ref="B414:F414"/>
    <mergeCell ref="B452:B481"/>
    <mergeCell ref="C452:F481"/>
    <mergeCell ref="B482:B511"/>
    <mergeCell ref="C482:F511"/>
    <mergeCell ref="B512:B541"/>
    <mergeCell ref="C512:F541"/>
    <mergeCell ref="D544:E544"/>
    <mergeCell ref="D545:E545"/>
    <mergeCell ref="B548:F548"/>
    <mergeCell ref="B552:F552"/>
    <mergeCell ref="B556:B585"/>
    <mergeCell ref="C556:F585"/>
    <mergeCell ref="B586:B615"/>
    <mergeCell ref="C586:F615"/>
    <mergeCell ref="B616:B645"/>
    <mergeCell ref="C616:F645"/>
    <mergeCell ref="B646:B675"/>
    <mergeCell ref="C646:F675"/>
    <mergeCell ref="B214:B243"/>
    <mergeCell ref="C214:F243"/>
    <mergeCell ref="B244:B273"/>
    <mergeCell ref="B80:B109"/>
    <mergeCell ref="C80:F109"/>
    <mergeCell ref="C110:F139"/>
    <mergeCell ref="B110:B139"/>
    <mergeCell ref="B146:F146"/>
    <mergeCell ref="D142:E142"/>
    <mergeCell ref="D143:E143"/>
    <mergeCell ref="B150:F150"/>
    <mergeCell ref="C244:F273"/>
    <mergeCell ref="H5:P5"/>
    <mergeCell ref="E5:F5"/>
    <mergeCell ref="E6:F6"/>
    <mergeCell ref="B16:F16"/>
    <mergeCell ref="B184:B213"/>
    <mergeCell ref="C184:F213"/>
    <mergeCell ref="B154:B183"/>
    <mergeCell ref="C154:F183"/>
    <mergeCell ref="B20:B49"/>
    <mergeCell ref="C20:F49"/>
    <mergeCell ref="C50:F79"/>
    <mergeCell ref="B50:B79"/>
    <mergeCell ref="D8:E8"/>
    <mergeCell ref="D9:E9"/>
    <mergeCell ref="B12:F12"/>
  </mergeCells>
  <phoneticPr fontId="1"/>
  <conditionalFormatting sqref="E6">
    <cfRule type="cellIs" dxfId="30" priority="124" operator="equal">
      <formula>0</formula>
    </cfRule>
  </conditionalFormatting>
  <conditionalFormatting sqref="B9">
    <cfRule type="containsBlanks" dxfId="29" priority="123">
      <formula>LEN(TRIM(B9))=0</formula>
    </cfRule>
  </conditionalFormatting>
  <conditionalFormatting sqref="B17">
    <cfRule type="containsBlanks" dxfId="28" priority="115">
      <formula>LEN(TRIM(B17))=0</formula>
    </cfRule>
  </conditionalFormatting>
  <conditionalFormatting sqref="B147">
    <cfRule type="containsBlanks" dxfId="27" priority="65">
      <formula>LEN(TRIM(B147))=0</formula>
    </cfRule>
  </conditionalFormatting>
  <conditionalFormatting sqref="B143">
    <cfRule type="containsBlanks" dxfId="26" priority="56">
      <formula>LEN(TRIM(B143))=0</formula>
    </cfRule>
  </conditionalFormatting>
  <conditionalFormatting sqref="B13">
    <cfRule type="containsBlanks" dxfId="25" priority="54">
      <formula>LEN(TRIM(B13))=0</formula>
    </cfRule>
  </conditionalFormatting>
  <conditionalFormatting sqref="B151">
    <cfRule type="containsBlanks" dxfId="24" priority="53">
      <formula>LEN(TRIM(B151))=0</formula>
    </cfRule>
  </conditionalFormatting>
  <conditionalFormatting sqref="C9">
    <cfRule type="containsBlanks" dxfId="23" priority="51">
      <formula>LEN(TRIM(C9))=0</formula>
    </cfRule>
  </conditionalFormatting>
  <conditionalFormatting sqref="D9">
    <cfRule type="containsBlanks" dxfId="22" priority="50">
      <formula>LEN(TRIM(D9))=0</formula>
    </cfRule>
  </conditionalFormatting>
  <conditionalFormatting sqref="F9">
    <cfRule type="containsBlanks" dxfId="21" priority="49">
      <formula>LEN(TRIM(F9))=0</formula>
    </cfRule>
  </conditionalFormatting>
  <conditionalFormatting sqref="C143">
    <cfRule type="containsBlanks" dxfId="20" priority="48">
      <formula>LEN(TRIM(C143))=0</formula>
    </cfRule>
  </conditionalFormatting>
  <conditionalFormatting sqref="D143">
    <cfRule type="containsBlanks" dxfId="19" priority="47">
      <formula>LEN(TRIM(D143))=0</formula>
    </cfRule>
  </conditionalFormatting>
  <conditionalFormatting sqref="F143">
    <cfRule type="containsBlanks" dxfId="18" priority="46">
      <formula>LEN(TRIM(F143))=0</formula>
    </cfRule>
  </conditionalFormatting>
  <conditionalFormatting sqref="B549">
    <cfRule type="containsBlanks" dxfId="17" priority="18">
      <formula>LEN(TRIM(B549))=0</formula>
    </cfRule>
  </conditionalFormatting>
  <conditionalFormatting sqref="B545">
    <cfRule type="containsBlanks" dxfId="16" priority="17">
      <formula>LEN(TRIM(B545))=0</formula>
    </cfRule>
  </conditionalFormatting>
  <conditionalFormatting sqref="B553">
    <cfRule type="containsBlanks" dxfId="15" priority="16">
      <formula>LEN(TRIM(B553))=0</formula>
    </cfRule>
  </conditionalFormatting>
  <conditionalFormatting sqref="C545">
    <cfRule type="containsBlanks" dxfId="14" priority="15">
      <formula>LEN(TRIM(C545))=0</formula>
    </cfRule>
  </conditionalFormatting>
  <conditionalFormatting sqref="D545">
    <cfRule type="containsBlanks" dxfId="13" priority="14">
      <formula>LEN(TRIM(D545))=0</formula>
    </cfRule>
  </conditionalFormatting>
  <conditionalFormatting sqref="F545">
    <cfRule type="containsBlanks" dxfId="12" priority="13">
      <formula>LEN(TRIM(F545))=0</formula>
    </cfRule>
  </conditionalFormatting>
  <conditionalFormatting sqref="B415">
    <cfRule type="containsBlanks" dxfId="11" priority="12">
      <formula>LEN(TRIM(B415))=0</formula>
    </cfRule>
  </conditionalFormatting>
  <conditionalFormatting sqref="B411">
    <cfRule type="containsBlanks" dxfId="10" priority="11">
      <formula>LEN(TRIM(B411))=0</formula>
    </cfRule>
  </conditionalFormatting>
  <conditionalFormatting sqref="B419">
    <cfRule type="containsBlanks" dxfId="9" priority="10">
      <formula>LEN(TRIM(B419))=0</formula>
    </cfRule>
  </conditionalFormatting>
  <conditionalFormatting sqref="C411">
    <cfRule type="containsBlanks" dxfId="8" priority="9">
      <formula>LEN(TRIM(C411))=0</formula>
    </cfRule>
  </conditionalFormatting>
  <conditionalFormatting sqref="D411">
    <cfRule type="containsBlanks" dxfId="7" priority="8">
      <formula>LEN(TRIM(D411))=0</formula>
    </cfRule>
  </conditionalFormatting>
  <conditionalFormatting sqref="F411">
    <cfRule type="containsBlanks" dxfId="6" priority="7">
      <formula>LEN(TRIM(F411))=0</formula>
    </cfRule>
  </conditionalFormatting>
  <conditionalFormatting sqref="B281">
    <cfRule type="containsBlanks" dxfId="5" priority="6">
      <formula>LEN(TRIM(B281))=0</formula>
    </cfRule>
  </conditionalFormatting>
  <conditionalFormatting sqref="B277">
    <cfRule type="containsBlanks" dxfId="4" priority="5">
      <formula>LEN(TRIM(B277))=0</formula>
    </cfRule>
  </conditionalFormatting>
  <conditionalFormatting sqref="B285">
    <cfRule type="containsBlanks" dxfId="3" priority="4">
      <formula>LEN(TRIM(B285))=0</formula>
    </cfRule>
  </conditionalFormatting>
  <conditionalFormatting sqref="C277">
    <cfRule type="containsBlanks" dxfId="2" priority="3">
      <formula>LEN(TRIM(C277))=0</formula>
    </cfRule>
  </conditionalFormatting>
  <conditionalFormatting sqref="D277">
    <cfRule type="containsBlanks" dxfId="1" priority="2">
      <formula>LEN(TRIM(D277))=0</formula>
    </cfRule>
  </conditionalFormatting>
  <conditionalFormatting sqref="F277">
    <cfRule type="containsBlanks" dxfId="0" priority="1">
      <formula>LEN(TRIM(F277))=0</formula>
    </cfRule>
  </conditionalFormatting>
  <dataValidations count="2">
    <dataValidation type="list" allowBlank="1" showDropDown="1" showInputMessage="1" showErrorMessage="1" sqref="B17 B147 B13 B151 B549 B553 B415 B419 B281 B285" xr:uid="{A8C47887-74E8-40D8-B7B8-FCBBFCFACE38}">
      <formula1>"TRUE,FALSE"</formula1>
    </dataValidation>
    <dataValidation type="list" allowBlank="1" showInputMessage="1" showErrorMessage="1" sqref="B9 B143 B545 B411 B277" xr:uid="{F857F7EE-D82F-4E62-AD6F-07BB787ACE7C}">
      <formula1>拠点</formula1>
    </dataValidation>
  </dataValidations>
  <pageMargins left="0.74803149606299213" right="0.15748031496062992" top="0.55118110236220474" bottom="0.43307086614173229" header="0.31496062992125984" footer="0.15748031496062992"/>
  <pageSetup paperSize="9" scale="89" fitToHeight="0" orientation="portrait" r:id="rId1"/>
  <rowBreaks count="9" manualBreakCount="9">
    <brk id="79" min="1" max="5" man="1"/>
    <brk id="139" min="1" max="5" man="1"/>
    <brk id="213" min="1" max="5" man="1"/>
    <brk id="273" min="1" max="5" man="1"/>
    <brk id="347" min="1" max="5" man="1"/>
    <brk id="407" min="1" max="5" man="1"/>
    <brk id="481" min="1" max="5" man="1"/>
    <brk id="541" min="1" max="5" man="1"/>
    <brk id="615" min="1"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36906" r:id="rId4" name="Check Box 42">
              <controlPr defaultSize="0" autoFill="0" autoLine="0" autoPict="0">
                <anchor moveWithCells="1">
                  <from>
                    <xdr:col>1</xdr:col>
                    <xdr:colOff>160020</xdr:colOff>
                    <xdr:row>146</xdr:row>
                    <xdr:rowOff>45720</xdr:rowOff>
                  </from>
                  <to>
                    <xdr:col>1</xdr:col>
                    <xdr:colOff>769620</xdr:colOff>
                    <xdr:row>147</xdr:row>
                    <xdr:rowOff>99060</xdr:rowOff>
                  </to>
                </anchor>
              </controlPr>
            </control>
          </mc:Choice>
        </mc:AlternateContent>
        <mc:AlternateContent xmlns:mc="http://schemas.openxmlformats.org/markup-compatibility/2006">
          <mc:Choice Requires="x14">
            <control shapeId="36907" r:id="rId5" name="Check Box 43">
              <controlPr defaultSize="0" autoFill="0" autoLine="0" autoPict="0">
                <anchor moveWithCells="1">
                  <from>
                    <xdr:col>1</xdr:col>
                    <xdr:colOff>861060</xdr:colOff>
                    <xdr:row>146</xdr:row>
                    <xdr:rowOff>45720</xdr:rowOff>
                  </from>
                  <to>
                    <xdr:col>1</xdr:col>
                    <xdr:colOff>1470660</xdr:colOff>
                    <xdr:row>147</xdr:row>
                    <xdr:rowOff>99060</xdr:rowOff>
                  </to>
                </anchor>
              </controlPr>
            </control>
          </mc:Choice>
        </mc:AlternateContent>
        <mc:AlternateContent xmlns:mc="http://schemas.openxmlformats.org/markup-compatibility/2006">
          <mc:Choice Requires="x14">
            <control shapeId="36916" r:id="rId6" name="Check Box 52">
              <controlPr defaultSize="0" autoFill="0" autoLine="0" autoPict="0">
                <anchor moveWithCells="1">
                  <from>
                    <xdr:col>1</xdr:col>
                    <xdr:colOff>160020</xdr:colOff>
                    <xdr:row>12</xdr:row>
                    <xdr:rowOff>45720</xdr:rowOff>
                  </from>
                  <to>
                    <xdr:col>1</xdr:col>
                    <xdr:colOff>769620</xdr:colOff>
                    <xdr:row>13</xdr:row>
                    <xdr:rowOff>99060</xdr:rowOff>
                  </to>
                </anchor>
              </controlPr>
            </control>
          </mc:Choice>
        </mc:AlternateContent>
        <mc:AlternateContent xmlns:mc="http://schemas.openxmlformats.org/markup-compatibility/2006">
          <mc:Choice Requires="x14">
            <control shapeId="36917" r:id="rId7" name="Check Box 53">
              <controlPr defaultSize="0" autoFill="0" autoLine="0" autoPict="0">
                <anchor moveWithCells="1">
                  <from>
                    <xdr:col>1</xdr:col>
                    <xdr:colOff>861060</xdr:colOff>
                    <xdr:row>12</xdr:row>
                    <xdr:rowOff>45720</xdr:rowOff>
                  </from>
                  <to>
                    <xdr:col>1</xdr:col>
                    <xdr:colOff>1470660</xdr:colOff>
                    <xdr:row>13</xdr:row>
                    <xdr:rowOff>99060</xdr:rowOff>
                  </to>
                </anchor>
              </controlPr>
            </control>
          </mc:Choice>
        </mc:AlternateContent>
        <mc:AlternateContent xmlns:mc="http://schemas.openxmlformats.org/markup-compatibility/2006">
          <mc:Choice Requires="x14">
            <control shapeId="36924" r:id="rId8" name="Check Box 60">
              <controlPr defaultSize="0" autoFill="0" autoLine="0" autoPict="0">
                <anchor moveWithCells="1">
                  <from>
                    <xdr:col>1</xdr:col>
                    <xdr:colOff>160020</xdr:colOff>
                    <xdr:row>150</xdr:row>
                    <xdr:rowOff>45720</xdr:rowOff>
                  </from>
                  <to>
                    <xdr:col>1</xdr:col>
                    <xdr:colOff>769620</xdr:colOff>
                    <xdr:row>151</xdr:row>
                    <xdr:rowOff>99060</xdr:rowOff>
                  </to>
                </anchor>
              </controlPr>
            </control>
          </mc:Choice>
        </mc:AlternateContent>
        <mc:AlternateContent xmlns:mc="http://schemas.openxmlformats.org/markup-compatibility/2006">
          <mc:Choice Requires="x14">
            <control shapeId="36925" r:id="rId9" name="Check Box 61">
              <controlPr defaultSize="0" autoFill="0" autoLine="0" autoPict="0">
                <anchor moveWithCells="1">
                  <from>
                    <xdr:col>1</xdr:col>
                    <xdr:colOff>861060</xdr:colOff>
                    <xdr:row>150</xdr:row>
                    <xdr:rowOff>45720</xdr:rowOff>
                  </from>
                  <to>
                    <xdr:col>1</xdr:col>
                    <xdr:colOff>1470660</xdr:colOff>
                    <xdr:row>151</xdr:row>
                    <xdr:rowOff>99060</xdr:rowOff>
                  </to>
                </anchor>
              </controlPr>
            </control>
          </mc:Choice>
        </mc:AlternateContent>
        <mc:AlternateContent xmlns:mc="http://schemas.openxmlformats.org/markup-compatibility/2006">
          <mc:Choice Requires="x14">
            <control shapeId="36872" r:id="rId10" name="Check Box 8">
              <controlPr defaultSize="0" autoFill="0" autoLine="0" autoPict="0">
                <anchor moveWithCells="1">
                  <from>
                    <xdr:col>1</xdr:col>
                    <xdr:colOff>160020</xdr:colOff>
                    <xdr:row>16</xdr:row>
                    <xdr:rowOff>45720</xdr:rowOff>
                  </from>
                  <to>
                    <xdr:col>1</xdr:col>
                    <xdr:colOff>769620</xdr:colOff>
                    <xdr:row>17</xdr:row>
                    <xdr:rowOff>99060</xdr:rowOff>
                  </to>
                </anchor>
              </controlPr>
            </control>
          </mc:Choice>
        </mc:AlternateContent>
        <mc:AlternateContent xmlns:mc="http://schemas.openxmlformats.org/markup-compatibility/2006">
          <mc:Choice Requires="x14">
            <control shapeId="36875" r:id="rId11" name="Check Box 11">
              <controlPr defaultSize="0" autoFill="0" autoLine="0" autoPict="0">
                <anchor moveWithCells="1">
                  <from>
                    <xdr:col>1</xdr:col>
                    <xdr:colOff>861060</xdr:colOff>
                    <xdr:row>16</xdr:row>
                    <xdr:rowOff>45720</xdr:rowOff>
                  </from>
                  <to>
                    <xdr:col>1</xdr:col>
                    <xdr:colOff>1470660</xdr:colOff>
                    <xdr:row>17</xdr:row>
                    <xdr:rowOff>99060</xdr:rowOff>
                  </to>
                </anchor>
              </controlPr>
            </control>
          </mc:Choice>
        </mc:AlternateContent>
        <mc:AlternateContent xmlns:mc="http://schemas.openxmlformats.org/markup-compatibility/2006">
          <mc:Choice Requires="x14">
            <control shapeId="36955" r:id="rId12" name="Check Box 91">
              <controlPr defaultSize="0" autoFill="0" autoLine="0" autoPict="0">
                <anchor moveWithCells="1">
                  <from>
                    <xdr:col>1</xdr:col>
                    <xdr:colOff>160020</xdr:colOff>
                    <xdr:row>548</xdr:row>
                    <xdr:rowOff>45720</xdr:rowOff>
                  </from>
                  <to>
                    <xdr:col>1</xdr:col>
                    <xdr:colOff>784860</xdr:colOff>
                    <xdr:row>549</xdr:row>
                    <xdr:rowOff>99060</xdr:rowOff>
                  </to>
                </anchor>
              </controlPr>
            </control>
          </mc:Choice>
        </mc:AlternateContent>
        <mc:AlternateContent xmlns:mc="http://schemas.openxmlformats.org/markup-compatibility/2006">
          <mc:Choice Requires="x14">
            <control shapeId="36956" r:id="rId13" name="Check Box 92">
              <controlPr defaultSize="0" autoFill="0" autoLine="0" autoPict="0">
                <anchor moveWithCells="1">
                  <from>
                    <xdr:col>1</xdr:col>
                    <xdr:colOff>861060</xdr:colOff>
                    <xdr:row>548</xdr:row>
                    <xdr:rowOff>45720</xdr:rowOff>
                  </from>
                  <to>
                    <xdr:col>2</xdr:col>
                    <xdr:colOff>0</xdr:colOff>
                    <xdr:row>549</xdr:row>
                    <xdr:rowOff>99060</xdr:rowOff>
                  </to>
                </anchor>
              </controlPr>
            </control>
          </mc:Choice>
        </mc:AlternateContent>
        <mc:AlternateContent xmlns:mc="http://schemas.openxmlformats.org/markup-compatibility/2006">
          <mc:Choice Requires="x14">
            <control shapeId="36957" r:id="rId14" name="Check Box 93">
              <controlPr defaultSize="0" autoFill="0" autoLine="0" autoPict="0">
                <anchor moveWithCells="1">
                  <from>
                    <xdr:col>1</xdr:col>
                    <xdr:colOff>160020</xdr:colOff>
                    <xdr:row>552</xdr:row>
                    <xdr:rowOff>45720</xdr:rowOff>
                  </from>
                  <to>
                    <xdr:col>1</xdr:col>
                    <xdr:colOff>784860</xdr:colOff>
                    <xdr:row>553</xdr:row>
                    <xdr:rowOff>99060</xdr:rowOff>
                  </to>
                </anchor>
              </controlPr>
            </control>
          </mc:Choice>
        </mc:AlternateContent>
        <mc:AlternateContent xmlns:mc="http://schemas.openxmlformats.org/markup-compatibility/2006">
          <mc:Choice Requires="x14">
            <control shapeId="36958" r:id="rId15" name="Check Box 94">
              <controlPr defaultSize="0" autoFill="0" autoLine="0" autoPict="0">
                <anchor moveWithCells="1">
                  <from>
                    <xdr:col>1</xdr:col>
                    <xdr:colOff>861060</xdr:colOff>
                    <xdr:row>552</xdr:row>
                    <xdr:rowOff>45720</xdr:rowOff>
                  </from>
                  <to>
                    <xdr:col>2</xdr:col>
                    <xdr:colOff>0</xdr:colOff>
                    <xdr:row>553</xdr:row>
                    <xdr:rowOff>99060</xdr:rowOff>
                  </to>
                </anchor>
              </controlPr>
            </control>
          </mc:Choice>
        </mc:AlternateContent>
        <mc:AlternateContent xmlns:mc="http://schemas.openxmlformats.org/markup-compatibility/2006">
          <mc:Choice Requires="x14">
            <control shapeId="36959" r:id="rId16" name="Check Box 95">
              <controlPr defaultSize="0" autoFill="0" autoLine="0" autoPict="0">
                <anchor moveWithCells="1">
                  <from>
                    <xdr:col>1</xdr:col>
                    <xdr:colOff>160020</xdr:colOff>
                    <xdr:row>414</xdr:row>
                    <xdr:rowOff>45720</xdr:rowOff>
                  </from>
                  <to>
                    <xdr:col>1</xdr:col>
                    <xdr:colOff>784860</xdr:colOff>
                    <xdr:row>415</xdr:row>
                    <xdr:rowOff>99060</xdr:rowOff>
                  </to>
                </anchor>
              </controlPr>
            </control>
          </mc:Choice>
        </mc:AlternateContent>
        <mc:AlternateContent xmlns:mc="http://schemas.openxmlformats.org/markup-compatibility/2006">
          <mc:Choice Requires="x14">
            <control shapeId="36960" r:id="rId17" name="Check Box 96">
              <controlPr defaultSize="0" autoFill="0" autoLine="0" autoPict="0">
                <anchor moveWithCells="1">
                  <from>
                    <xdr:col>1</xdr:col>
                    <xdr:colOff>861060</xdr:colOff>
                    <xdr:row>414</xdr:row>
                    <xdr:rowOff>45720</xdr:rowOff>
                  </from>
                  <to>
                    <xdr:col>2</xdr:col>
                    <xdr:colOff>0</xdr:colOff>
                    <xdr:row>415</xdr:row>
                    <xdr:rowOff>99060</xdr:rowOff>
                  </to>
                </anchor>
              </controlPr>
            </control>
          </mc:Choice>
        </mc:AlternateContent>
        <mc:AlternateContent xmlns:mc="http://schemas.openxmlformats.org/markup-compatibility/2006">
          <mc:Choice Requires="x14">
            <control shapeId="36961" r:id="rId18" name="Check Box 97">
              <controlPr defaultSize="0" autoFill="0" autoLine="0" autoPict="0">
                <anchor moveWithCells="1">
                  <from>
                    <xdr:col>1</xdr:col>
                    <xdr:colOff>160020</xdr:colOff>
                    <xdr:row>418</xdr:row>
                    <xdr:rowOff>45720</xdr:rowOff>
                  </from>
                  <to>
                    <xdr:col>1</xdr:col>
                    <xdr:colOff>784860</xdr:colOff>
                    <xdr:row>419</xdr:row>
                    <xdr:rowOff>99060</xdr:rowOff>
                  </to>
                </anchor>
              </controlPr>
            </control>
          </mc:Choice>
        </mc:AlternateContent>
        <mc:AlternateContent xmlns:mc="http://schemas.openxmlformats.org/markup-compatibility/2006">
          <mc:Choice Requires="x14">
            <control shapeId="36962" r:id="rId19" name="Check Box 98">
              <controlPr defaultSize="0" autoFill="0" autoLine="0" autoPict="0">
                <anchor moveWithCells="1">
                  <from>
                    <xdr:col>1</xdr:col>
                    <xdr:colOff>861060</xdr:colOff>
                    <xdr:row>418</xdr:row>
                    <xdr:rowOff>45720</xdr:rowOff>
                  </from>
                  <to>
                    <xdr:col>2</xdr:col>
                    <xdr:colOff>0</xdr:colOff>
                    <xdr:row>419</xdr:row>
                    <xdr:rowOff>99060</xdr:rowOff>
                  </to>
                </anchor>
              </controlPr>
            </control>
          </mc:Choice>
        </mc:AlternateContent>
        <mc:AlternateContent xmlns:mc="http://schemas.openxmlformats.org/markup-compatibility/2006">
          <mc:Choice Requires="x14">
            <control shapeId="36963" r:id="rId20" name="Check Box 99">
              <controlPr defaultSize="0" autoFill="0" autoLine="0" autoPict="0">
                <anchor moveWithCells="1">
                  <from>
                    <xdr:col>1</xdr:col>
                    <xdr:colOff>160020</xdr:colOff>
                    <xdr:row>280</xdr:row>
                    <xdr:rowOff>45720</xdr:rowOff>
                  </from>
                  <to>
                    <xdr:col>1</xdr:col>
                    <xdr:colOff>784860</xdr:colOff>
                    <xdr:row>281</xdr:row>
                    <xdr:rowOff>99060</xdr:rowOff>
                  </to>
                </anchor>
              </controlPr>
            </control>
          </mc:Choice>
        </mc:AlternateContent>
        <mc:AlternateContent xmlns:mc="http://schemas.openxmlformats.org/markup-compatibility/2006">
          <mc:Choice Requires="x14">
            <control shapeId="36964" r:id="rId21" name="Check Box 100">
              <controlPr defaultSize="0" autoFill="0" autoLine="0" autoPict="0">
                <anchor moveWithCells="1">
                  <from>
                    <xdr:col>1</xdr:col>
                    <xdr:colOff>861060</xdr:colOff>
                    <xdr:row>280</xdr:row>
                    <xdr:rowOff>45720</xdr:rowOff>
                  </from>
                  <to>
                    <xdr:col>2</xdr:col>
                    <xdr:colOff>0</xdr:colOff>
                    <xdr:row>281</xdr:row>
                    <xdr:rowOff>99060</xdr:rowOff>
                  </to>
                </anchor>
              </controlPr>
            </control>
          </mc:Choice>
        </mc:AlternateContent>
        <mc:AlternateContent xmlns:mc="http://schemas.openxmlformats.org/markup-compatibility/2006">
          <mc:Choice Requires="x14">
            <control shapeId="36965" r:id="rId22" name="Check Box 101">
              <controlPr defaultSize="0" autoFill="0" autoLine="0" autoPict="0">
                <anchor moveWithCells="1">
                  <from>
                    <xdr:col>1</xdr:col>
                    <xdr:colOff>160020</xdr:colOff>
                    <xdr:row>284</xdr:row>
                    <xdr:rowOff>45720</xdr:rowOff>
                  </from>
                  <to>
                    <xdr:col>1</xdr:col>
                    <xdr:colOff>784860</xdr:colOff>
                    <xdr:row>285</xdr:row>
                    <xdr:rowOff>99060</xdr:rowOff>
                  </to>
                </anchor>
              </controlPr>
            </control>
          </mc:Choice>
        </mc:AlternateContent>
        <mc:AlternateContent xmlns:mc="http://schemas.openxmlformats.org/markup-compatibility/2006">
          <mc:Choice Requires="x14">
            <control shapeId="36966" r:id="rId23" name="Check Box 102">
              <controlPr defaultSize="0" autoFill="0" autoLine="0" autoPict="0">
                <anchor moveWithCells="1">
                  <from>
                    <xdr:col>1</xdr:col>
                    <xdr:colOff>861060</xdr:colOff>
                    <xdr:row>284</xdr:row>
                    <xdr:rowOff>45720</xdr:rowOff>
                  </from>
                  <to>
                    <xdr:col>2</xdr:col>
                    <xdr:colOff>0</xdr:colOff>
                    <xdr:row>285</xdr:row>
                    <xdr:rowOff>99060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AC266-6ED8-4520-8D30-E13DEDC03AA7}">
  <sheetPr codeName="Sheet10"/>
  <dimension ref="A1:J52"/>
  <sheetViews>
    <sheetView zoomScaleNormal="100" workbookViewId="0">
      <selection activeCell="A2" sqref="A2"/>
    </sheetView>
  </sheetViews>
  <sheetFormatPr defaultRowHeight="13.2" x14ac:dyDescent="0.2"/>
  <cols>
    <col min="1" max="1" width="9" style="54" customWidth="1"/>
    <col min="2" max="6" width="9" style="54"/>
    <col min="7" max="7" width="13" style="54" bestFit="1" customWidth="1"/>
    <col min="8" max="246" width="9" style="54"/>
    <col min="247" max="247" width="9.21875" style="54" bestFit="1" customWidth="1"/>
    <col min="248" max="502" width="9" style="54"/>
    <col min="503" max="503" width="9.21875" style="54" bestFit="1" customWidth="1"/>
    <col min="504" max="758" width="9" style="54"/>
    <col min="759" max="759" width="9.21875" style="54" bestFit="1" customWidth="1"/>
    <col min="760" max="1014" width="9" style="54"/>
    <col min="1015" max="1015" width="9.21875" style="54" bestFit="1" customWidth="1"/>
    <col min="1016" max="1270" width="9" style="54"/>
    <col min="1271" max="1271" width="9.21875" style="54" bestFit="1" customWidth="1"/>
    <col min="1272" max="1526" width="9" style="54"/>
    <col min="1527" max="1527" width="9.21875" style="54" bestFit="1" customWidth="1"/>
    <col min="1528" max="1782" width="9" style="54"/>
    <col min="1783" max="1783" width="9.21875" style="54" bestFit="1" customWidth="1"/>
    <col min="1784" max="2038" width="9" style="54"/>
    <col min="2039" max="2039" width="9.21875" style="54" bestFit="1" customWidth="1"/>
    <col min="2040" max="2294" width="9" style="54"/>
    <col min="2295" max="2295" width="9.21875" style="54" bestFit="1" customWidth="1"/>
    <col min="2296" max="2550" width="9" style="54"/>
    <col min="2551" max="2551" width="9.21875" style="54" bestFit="1" customWidth="1"/>
    <col min="2552" max="2806" width="9" style="54"/>
    <col min="2807" max="2807" width="9.21875" style="54" bestFit="1" customWidth="1"/>
    <col min="2808" max="3062" width="9" style="54"/>
    <col min="3063" max="3063" width="9.21875" style="54" bestFit="1" customWidth="1"/>
    <col min="3064" max="3318" width="9" style="54"/>
    <col min="3319" max="3319" width="9.21875" style="54" bestFit="1" customWidth="1"/>
    <col min="3320" max="3574" width="9" style="54"/>
    <col min="3575" max="3575" width="9.21875" style="54" bestFit="1" customWidth="1"/>
    <col min="3576" max="3830" width="9" style="54"/>
    <col min="3831" max="3831" width="9.21875" style="54" bestFit="1" customWidth="1"/>
    <col min="3832" max="4086" width="9" style="54"/>
    <col min="4087" max="4087" width="9.21875" style="54" bestFit="1" customWidth="1"/>
    <col min="4088" max="4342" width="9" style="54"/>
    <col min="4343" max="4343" width="9.21875" style="54" bestFit="1" customWidth="1"/>
    <col min="4344" max="4598" width="9" style="54"/>
    <col min="4599" max="4599" width="9.21875" style="54" bestFit="1" customWidth="1"/>
    <col min="4600" max="4854" width="9" style="54"/>
    <col min="4855" max="4855" width="9.21875" style="54" bestFit="1" customWidth="1"/>
    <col min="4856" max="5110" width="9" style="54"/>
    <col min="5111" max="5111" width="9.21875" style="54" bestFit="1" customWidth="1"/>
    <col min="5112" max="5366" width="9" style="54"/>
    <col min="5367" max="5367" width="9.21875" style="54" bestFit="1" customWidth="1"/>
    <col min="5368" max="5622" width="9" style="54"/>
    <col min="5623" max="5623" width="9.21875" style="54" bestFit="1" customWidth="1"/>
    <col min="5624" max="5878" width="9" style="54"/>
    <col min="5879" max="5879" width="9.21875" style="54" bestFit="1" customWidth="1"/>
    <col min="5880" max="6134" width="9" style="54"/>
    <col min="6135" max="6135" width="9.21875" style="54" bestFit="1" customWidth="1"/>
    <col min="6136" max="6390" width="9" style="54"/>
    <col min="6391" max="6391" width="9.21875" style="54" bestFit="1" customWidth="1"/>
    <col min="6392" max="6646" width="9" style="54"/>
    <col min="6647" max="6647" width="9.21875" style="54" bestFit="1" customWidth="1"/>
    <col min="6648" max="6902" width="9" style="54"/>
    <col min="6903" max="6903" width="9.21875" style="54" bestFit="1" customWidth="1"/>
    <col min="6904" max="7158" width="9" style="54"/>
    <col min="7159" max="7159" width="9.21875" style="54" bestFit="1" customWidth="1"/>
    <col min="7160" max="7414" width="9" style="54"/>
    <col min="7415" max="7415" width="9.21875" style="54" bestFit="1" customWidth="1"/>
    <col min="7416" max="7670" width="9" style="54"/>
    <col min="7671" max="7671" width="9.21875" style="54" bestFit="1" customWidth="1"/>
    <col min="7672" max="7926" width="9" style="54"/>
    <col min="7927" max="7927" width="9.21875" style="54" bestFit="1" customWidth="1"/>
    <col min="7928" max="8182" width="9" style="54"/>
    <col min="8183" max="8183" width="9.21875" style="54" bestFit="1" customWidth="1"/>
    <col min="8184" max="8438" width="9" style="54"/>
    <col min="8439" max="8439" width="9.21875" style="54" bestFit="1" customWidth="1"/>
    <col min="8440" max="8694" width="9" style="54"/>
    <col min="8695" max="8695" width="9.21875" style="54" bestFit="1" customWidth="1"/>
    <col min="8696" max="8950" width="9" style="54"/>
    <col min="8951" max="8951" width="9.21875" style="54" bestFit="1" customWidth="1"/>
    <col min="8952" max="9206" width="9" style="54"/>
    <col min="9207" max="9207" width="9.21875" style="54" bestFit="1" customWidth="1"/>
    <col min="9208" max="9462" width="9" style="54"/>
    <col min="9463" max="9463" width="9.21875" style="54" bestFit="1" customWidth="1"/>
    <col min="9464" max="9718" width="9" style="54"/>
    <col min="9719" max="9719" width="9.21875" style="54" bestFit="1" customWidth="1"/>
    <col min="9720" max="9974" width="9" style="54"/>
    <col min="9975" max="9975" width="9.21875" style="54" bestFit="1" customWidth="1"/>
    <col min="9976" max="10230" width="9" style="54"/>
    <col min="10231" max="10231" width="9.21875" style="54" bestFit="1" customWidth="1"/>
    <col min="10232" max="10486" width="9" style="54"/>
    <col min="10487" max="10487" width="9.21875" style="54" bestFit="1" customWidth="1"/>
    <col min="10488" max="10742" width="9" style="54"/>
    <col min="10743" max="10743" width="9.21875" style="54" bestFit="1" customWidth="1"/>
    <col min="10744" max="10998" width="9" style="54"/>
    <col min="10999" max="10999" width="9.21875" style="54" bestFit="1" customWidth="1"/>
    <col min="11000" max="11254" width="9" style="54"/>
    <col min="11255" max="11255" width="9.21875" style="54" bestFit="1" customWidth="1"/>
    <col min="11256" max="11510" width="9" style="54"/>
    <col min="11511" max="11511" width="9.21875" style="54" bestFit="1" customWidth="1"/>
    <col min="11512" max="11766" width="9" style="54"/>
    <col min="11767" max="11767" width="9.21875" style="54" bestFit="1" customWidth="1"/>
    <col min="11768" max="12022" width="9" style="54"/>
    <col min="12023" max="12023" width="9.21875" style="54" bestFit="1" customWidth="1"/>
    <col min="12024" max="12278" width="9" style="54"/>
    <col min="12279" max="12279" width="9.21875" style="54" bestFit="1" customWidth="1"/>
    <col min="12280" max="12534" width="9" style="54"/>
    <col min="12535" max="12535" width="9.21875" style="54" bestFit="1" customWidth="1"/>
    <col min="12536" max="12790" width="9" style="54"/>
    <col min="12791" max="12791" width="9.21875" style="54" bestFit="1" customWidth="1"/>
    <col min="12792" max="13046" width="9" style="54"/>
    <col min="13047" max="13047" width="9.21875" style="54" bestFit="1" customWidth="1"/>
    <col min="13048" max="13302" width="9" style="54"/>
    <col min="13303" max="13303" width="9.21875" style="54" bestFit="1" customWidth="1"/>
    <col min="13304" max="13558" width="9" style="54"/>
    <col min="13559" max="13559" width="9.21875" style="54" bestFit="1" customWidth="1"/>
    <col min="13560" max="13814" width="9" style="54"/>
    <col min="13815" max="13815" width="9.21875" style="54" bestFit="1" customWidth="1"/>
    <col min="13816" max="14070" width="9" style="54"/>
    <col min="14071" max="14071" width="9.21875" style="54" bestFit="1" customWidth="1"/>
    <col min="14072" max="14326" width="9" style="54"/>
    <col min="14327" max="14327" width="9.21875" style="54" bestFit="1" customWidth="1"/>
    <col min="14328" max="14582" width="9" style="54"/>
    <col min="14583" max="14583" width="9.21875" style="54" bestFit="1" customWidth="1"/>
    <col min="14584" max="14838" width="9" style="54"/>
    <col min="14839" max="14839" width="9.21875" style="54" bestFit="1" customWidth="1"/>
    <col min="14840" max="15094" width="9" style="54"/>
    <col min="15095" max="15095" width="9.21875" style="54" bestFit="1" customWidth="1"/>
    <col min="15096" max="15350" width="9" style="54"/>
    <col min="15351" max="15351" width="9.21875" style="54" bestFit="1" customWidth="1"/>
    <col min="15352" max="15606" width="9" style="54"/>
    <col min="15607" max="15607" width="9.21875" style="54" bestFit="1" customWidth="1"/>
    <col min="15608" max="15862" width="9" style="54"/>
    <col min="15863" max="15863" width="9.21875" style="54" bestFit="1" customWidth="1"/>
    <col min="15864" max="16118" width="9" style="54"/>
    <col min="16119" max="16119" width="9.21875" style="54" bestFit="1" customWidth="1"/>
    <col min="16120" max="16377" width="9" style="54"/>
    <col min="16378" max="16384" width="9" style="54" customWidth="1"/>
  </cols>
  <sheetData>
    <row r="1" spans="1:10" x14ac:dyDescent="0.2">
      <c r="C1" s="54" t="s">
        <v>148</v>
      </c>
      <c r="D1" s="54" t="s">
        <v>149</v>
      </c>
    </row>
    <row r="2" spans="1:10" x14ac:dyDescent="0.2">
      <c r="A2" s="112" t="s">
        <v>379</v>
      </c>
      <c r="B2" s="53" t="s">
        <v>61</v>
      </c>
      <c r="C2" s="53" t="s">
        <v>62</v>
      </c>
      <c r="D2" s="53" t="s">
        <v>63</v>
      </c>
      <c r="G2" s="53" t="s">
        <v>64</v>
      </c>
      <c r="H2" s="53" t="s">
        <v>65</v>
      </c>
      <c r="I2" s="53" t="s">
        <v>32</v>
      </c>
      <c r="J2" s="53" t="s">
        <v>61</v>
      </c>
    </row>
    <row r="3" spans="1:10" x14ac:dyDescent="0.2">
      <c r="B3" s="54">
        <v>1</v>
      </c>
      <c r="C3" s="54">
        <v>350</v>
      </c>
      <c r="D3" s="54">
        <v>470</v>
      </c>
      <c r="G3" s="55">
        <v>1</v>
      </c>
      <c r="I3" s="54">
        <v>470</v>
      </c>
      <c r="J3" s="54">
        <v>1</v>
      </c>
    </row>
    <row r="4" spans="1:10" x14ac:dyDescent="0.2">
      <c r="B4" s="54">
        <v>2</v>
      </c>
      <c r="C4" s="111">
        <v>410</v>
      </c>
      <c r="D4" s="54">
        <v>550</v>
      </c>
      <c r="G4" s="111">
        <v>83790</v>
      </c>
      <c r="I4" s="54">
        <v>550</v>
      </c>
      <c r="J4" s="54">
        <v>2</v>
      </c>
    </row>
    <row r="5" spans="1:10" x14ac:dyDescent="0.2">
      <c r="B5" s="54">
        <v>3</v>
      </c>
      <c r="C5" s="54">
        <v>480</v>
      </c>
      <c r="D5" s="54">
        <v>630</v>
      </c>
      <c r="G5" s="111">
        <v>97090</v>
      </c>
      <c r="I5" s="54">
        <v>630</v>
      </c>
      <c r="J5" s="54">
        <v>3</v>
      </c>
    </row>
    <row r="6" spans="1:10" x14ac:dyDescent="0.2">
      <c r="B6" s="54">
        <v>4</v>
      </c>
      <c r="C6" s="54">
        <v>540</v>
      </c>
      <c r="D6" s="54">
        <v>720</v>
      </c>
      <c r="G6" s="111">
        <v>110390</v>
      </c>
      <c r="I6" s="54">
        <v>720</v>
      </c>
      <c r="J6" s="54">
        <v>4</v>
      </c>
    </row>
    <row r="7" spans="1:10" x14ac:dyDescent="0.2">
      <c r="B7" s="54">
        <v>5</v>
      </c>
      <c r="C7" s="54">
        <v>600</v>
      </c>
      <c r="D7" s="54">
        <v>800</v>
      </c>
      <c r="G7" s="111">
        <v>123690</v>
      </c>
      <c r="I7" s="54">
        <v>800</v>
      </c>
      <c r="J7" s="54">
        <v>5</v>
      </c>
    </row>
    <row r="8" spans="1:10" x14ac:dyDescent="0.2">
      <c r="B8" s="54">
        <v>6</v>
      </c>
      <c r="C8" s="54">
        <v>640</v>
      </c>
      <c r="D8" s="54">
        <v>850</v>
      </c>
      <c r="G8" s="111">
        <v>134330</v>
      </c>
      <c r="I8" s="54">
        <v>850</v>
      </c>
      <c r="J8" s="54">
        <v>6</v>
      </c>
    </row>
    <row r="9" spans="1:10" x14ac:dyDescent="0.2">
      <c r="B9" s="54">
        <v>7</v>
      </c>
      <c r="C9" s="111">
        <v>670</v>
      </c>
      <c r="D9" s="54">
        <v>900</v>
      </c>
      <c r="G9" s="111">
        <v>142310</v>
      </c>
      <c r="I9" s="54">
        <v>900</v>
      </c>
      <c r="J9" s="54">
        <v>7</v>
      </c>
    </row>
    <row r="10" spans="1:10" x14ac:dyDescent="0.2">
      <c r="B10" s="54">
        <v>8</v>
      </c>
      <c r="C10" s="54">
        <v>720</v>
      </c>
      <c r="D10" s="54">
        <v>960</v>
      </c>
      <c r="G10" s="111">
        <v>151620</v>
      </c>
      <c r="I10" s="54">
        <v>960</v>
      </c>
      <c r="J10" s="54">
        <v>8</v>
      </c>
    </row>
    <row r="11" spans="1:10" x14ac:dyDescent="0.2">
      <c r="B11" s="54">
        <v>9</v>
      </c>
      <c r="C11" s="54">
        <v>770</v>
      </c>
      <c r="D11" s="111">
        <v>1030</v>
      </c>
      <c r="G11" s="111">
        <v>162260</v>
      </c>
      <c r="I11" s="111">
        <v>1030</v>
      </c>
      <c r="J11" s="54">
        <v>9</v>
      </c>
    </row>
    <row r="12" spans="1:10" x14ac:dyDescent="0.2">
      <c r="B12" s="54">
        <v>10</v>
      </c>
      <c r="C12" s="111">
        <v>820</v>
      </c>
      <c r="D12" s="111">
        <v>1090</v>
      </c>
      <c r="G12" s="111">
        <v>172900</v>
      </c>
      <c r="I12" s="111">
        <v>1090</v>
      </c>
      <c r="J12" s="54">
        <v>10</v>
      </c>
    </row>
    <row r="13" spans="1:10" x14ac:dyDescent="0.2">
      <c r="B13" s="54">
        <v>11</v>
      </c>
      <c r="C13" s="111">
        <v>870</v>
      </c>
      <c r="D13" s="111">
        <v>1160</v>
      </c>
      <c r="G13" s="111">
        <v>183540</v>
      </c>
      <c r="I13" s="111">
        <v>1160</v>
      </c>
      <c r="J13" s="54">
        <v>11</v>
      </c>
    </row>
    <row r="14" spans="1:10" x14ac:dyDescent="0.2">
      <c r="B14" s="54">
        <v>12</v>
      </c>
      <c r="C14" s="54">
        <v>920</v>
      </c>
      <c r="D14" s="111">
        <v>1230</v>
      </c>
      <c r="G14" s="111">
        <v>194180</v>
      </c>
      <c r="I14" s="111">
        <v>1230</v>
      </c>
      <c r="J14" s="54">
        <v>12</v>
      </c>
    </row>
    <row r="15" spans="1:10" x14ac:dyDescent="0.2">
      <c r="B15" s="54">
        <v>13</v>
      </c>
      <c r="C15" s="111">
        <v>980</v>
      </c>
      <c r="D15" s="111">
        <v>1310</v>
      </c>
      <c r="G15" s="111">
        <v>206150</v>
      </c>
      <c r="I15" s="111">
        <v>1310</v>
      </c>
      <c r="J15" s="54">
        <v>13</v>
      </c>
    </row>
    <row r="16" spans="1:10" x14ac:dyDescent="0.2">
      <c r="B16" s="54">
        <v>14</v>
      </c>
      <c r="C16" s="111">
        <v>1040</v>
      </c>
      <c r="D16" s="111">
        <v>1390</v>
      </c>
      <c r="G16" s="111">
        <v>219450</v>
      </c>
      <c r="I16" s="111">
        <v>1390</v>
      </c>
      <c r="J16" s="54">
        <v>14</v>
      </c>
    </row>
    <row r="17" spans="2:10" x14ac:dyDescent="0.2">
      <c r="B17" s="54">
        <v>15</v>
      </c>
      <c r="C17" s="111">
        <v>1110</v>
      </c>
      <c r="D17" s="111">
        <v>1470</v>
      </c>
      <c r="G17" s="111">
        <v>232750</v>
      </c>
      <c r="I17" s="111">
        <v>1470</v>
      </c>
      <c r="J17" s="54">
        <v>15</v>
      </c>
    </row>
    <row r="18" spans="2:10" x14ac:dyDescent="0.2">
      <c r="B18" s="54">
        <v>16</v>
      </c>
      <c r="C18" s="111">
        <v>1170</v>
      </c>
      <c r="D18" s="111">
        <v>1550</v>
      </c>
      <c r="G18" s="111">
        <v>246050</v>
      </c>
      <c r="I18" s="111">
        <v>1550</v>
      </c>
      <c r="J18" s="54">
        <v>16</v>
      </c>
    </row>
    <row r="19" spans="2:10" x14ac:dyDescent="0.2">
      <c r="B19" s="54">
        <v>17</v>
      </c>
      <c r="C19" s="111">
        <v>1230</v>
      </c>
      <c r="D19" s="111">
        <v>1640</v>
      </c>
      <c r="G19" s="111">
        <v>259350</v>
      </c>
      <c r="I19" s="111">
        <v>1640</v>
      </c>
      <c r="J19" s="54">
        <v>17</v>
      </c>
    </row>
    <row r="20" spans="2:10" x14ac:dyDescent="0.2">
      <c r="B20" s="54">
        <v>18</v>
      </c>
      <c r="C20" s="111">
        <v>1350</v>
      </c>
      <c r="D20" s="111">
        <v>1800</v>
      </c>
      <c r="G20" s="111">
        <v>279300</v>
      </c>
      <c r="I20" s="111">
        <v>1800</v>
      </c>
      <c r="J20" s="54">
        <v>18</v>
      </c>
    </row>
    <row r="21" spans="2:10" x14ac:dyDescent="0.2">
      <c r="B21" s="54">
        <v>19</v>
      </c>
      <c r="C21" s="111">
        <v>1480</v>
      </c>
      <c r="D21" s="111">
        <v>1960</v>
      </c>
      <c r="G21" s="111">
        <v>305900</v>
      </c>
      <c r="I21" s="111">
        <v>1960</v>
      </c>
      <c r="J21" s="54">
        <v>19</v>
      </c>
    </row>
    <row r="22" spans="2:10" x14ac:dyDescent="0.2">
      <c r="B22" s="54">
        <v>20</v>
      </c>
      <c r="C22" s="111">
        <v>1600</v>
      </c>
      <c r="D22" s="111">
        <v>2130</v>
      </c>
      <c r="G22" s="111">
        <v>332500</v>
      </c>
      <c r="I22" s="111">
        <v>2130</v>
      </c>
      <c r="J22" s="54">
        <v>20</v>
      </c>
    </row>
    <row r="23" spans="2:10" x14ac:dyDescent="0.2">
      <c r="B23" s="54">
        <v>21</v>
      </c>
      <c r="C23" s="111">
        <v>1720</v>
      </c>
      <c r="D23" s="111">
        <v>2290</v>
      </c>
      <c r="G23" s="111">
        <v>359100</v>
      </c>
      <c r="I23" s="111">
        <v>2290</v>
      </c>
      <c r="J23" s="54">
        <v>21</v>
      </c>
    </row>
    <row r="24" spans="2:10" x14ac:dyDescent="0.2">
      <c r="B24" s="54">
        <v>22</v>
      </c>
      <c r="C24" s="111">
        <v>1850</v>
      </c>
      <c r="D24" s="111">
        <v>2460</v>
      </c>
      <c r="G24" s="111">
        <v>385700</v>
      </c>
      <c r="I24" s="111">
        <v>2460</v>
      </c>
      <c r="J24" s="54">
        <v>22</v>
      </c>
    </row>
    <row r="25" spans="2:10" x14ac:dyDescent="0.2">
      <c r="B25" s="54">
        <v>23</v>
      </c>
      <c r="C25" s="111">
        <v>1970</v>
      </c>
      <c r="D25" s="111">
        <v>2620</v>
      </c>
      <c r="G25" s="111">
        <v>412300</v>
      </c>
      <c r="I25" s="111">
        <v>2620</v>
      </c>
      <c r="J25" s="54">
        <v>23</v>
      </c>
    </row>
    <row r="26" spans="2:10" x14ac:dyDescent="0.2">
      <c r="B26" s="54">
        <v>24</v>
      </c>
      <c r="C26" s="111">
        <v>2090</v>
      </c>
      <c r="D26" s="111">
        <v>2780</v>
      </c>
      <c r="G26" s="111">
        <v>438900</v>
      </c>
      <c r="I26" s="111">
        <v>2780</v>
      </c>
      <c r="J26" s="54">
        <v>24</v>
      </c>
    </row>
    <row r="27" spans="2:10" x14ac:dyDescent="0.2">
      <c r="B27" s="54">
        <v>25</v>
      </c>
      <c r="C27" s="111">
        <v>2220</v>
      </c>
      <c r="D27" s="111">
        <v>2950</v>
      </c>
      <c r="G27" s="111">
        <v>465500</v>
      </c>
      <c r="I27" s="111">
        <v>2950</v>
      </c>
      <c r="J27" s="54">
        <v>25</v>
      </c>
    </row>
    <row r="28" spans="2:10" x14ac:dyDescent="0.2">
      <c r="B28" s="54">
        <v>26</v>
      </c>
      <c r="C28" s="111">
        <v>2340</v>
      </c>
      <c r="D28" s="111">
        <v>3110</v>
      </c>
      <c r="G28" s="111">
        <v>492100</v>
      </c>
      <c r="I28" s="111">
        <v>3110</v>
      </c>
      <c r="J28" s="54">
        <v>26</v>
      </c>
    </row>
    <row r="29" spans="2:10" x14ac:dyDescent="0.2">
      <c r="B29" s="54">
        <v>27</v>
      </c>
      <c r="C29" s="111">
        <v>2520</v>
      </c>
      <c r="D29" s="111">
        <v>3360</v>
      </c>
      <c r="G29" s="111">
        <v>525350</v>
      </c>
      <c r="I29" s="111">
        <v>3360</v>
      </c>
      <c r="J29" s="54">
        <v>27</v>
      </c>
    </row>
    <row r="30" spans="2:10" x14ac:dyDescent="0.2">
      <c r="B30" s="54">
        <v>28</v>
      </c>
      <c r="C30" s="111">
        <v>2710</v>
      </c>
      <c r="D30" s="111">
        <v>3610</v>
      </c>
      <c r="G30" s="111">
        <v>565250</v>
      </c>
      <c r="I30" s="111">
        <v>3610</v>
      </c>
      <c r="J30" s="54">
        <v>28</v>
      </c>
    </row>
    <row r="31" spans="2:10" x14ac:dyDescent="0.2">
      <c r="B31" s="54">
        <v>29</v>
      </c>
      <c r="C31" s="111">
        <v>2890</v>
      </c>
      <c r="D31" s="111">
        <v>3850</v>
      </c>
      <c r="G31" s="111">
        <v>605150</v>
      </c>
      <c r="I31" s="111">
        <v>3850</v>
      </c>
      <c r="J31" s="54">
        <v>29</v>
      </c>
    </row>
    <row r="32" spans="2:10" x14ac:dyDescent="0.2">
      <c r="B32" s="54">
        <v>30</v>
      </c>
      <c r="C32" s="111">
        <v>3080</v>
      </c>
      <c r="D32" s="111">
        <v>4100</v>
      </c>
      <c r="G32" s="111">
        <v>645050</v>
      </c>
      <c r="I32" s="111">
        <v>4100</v>
      </c>
      <c r="J32" s="54">
        <v>30</v>
      </c>
    </row>
    <row r="33" spans="2:10" x14ac:dyDescent="0.2">
      <c r="B33" s="54">
        <v>31</v>
      </c>
      <c r="C33" s="111">
        <v>3260</v>
      </c>
      <c r="D33" s="111">
        <v>4340</v>
      </c>
      <c r="G33" s="111">
        <v>684950</v>
      </c>
      <c r="I33" s="111">
        <v>4340</v>
      </c>
      <c r="J33" s="54">
        <v>31</v>
      </c>
    </row>
    <row r="34" spans="2:10" x14ac:dyDescent="0.2">
      <c r="B34" s="54">
        <v>32</v>
      </c>
      <c r="C34" s="111">
        <v>3450</v>
      </c>
      <c r="D34" s="111">
        <v>4590</v>
      </c>
      <c r="G34" s="111">
        <v>724850</v>
      </c>
      <c r="I34" s="111">
        <v>4590</v>
      </c>
      <c r="J34" s="54">
        <v>32</v>
      </c>
    </row>
    <row r="35" spans="2:10" x14ac:dyDescent="0.2">
      <c r="B35" s="54">
        <v>33</v>
      </c>
      <c r="C35" s="111">
        <v>3630</v>
      </c>
      <c r="D35" s="111">
        <v>4840</v>
      </c>
      <c r="G35" s="111">
        <v>764750</v>
      </c>
      <c r="I35" s="111">
        <v>4840</v>
      </c>
      <c r="J35" s="54">
        <v>33</v>
      </c>
    </row>
    <row r="36" spans="2:10" x14ac:dyDescent="0.2">
      <c r="B36" s="54">
        <v>34</v>
      </c>
      <c r="C36" s="111">
        <v>3820</v>
      </c>
      <c r="D36" s="111">
        <v>5080</v>
      </c>
      <c r="G36" s="111">
        <v>804650</v>
      </c>
      <c r="I36" s="111">
        <v>5080</v>
      </c>
      <c r="J36" s="54">
        <v>34</v>
      </c>
    </row>
    <row r="37" spans="2:10" x14ac:dyDescent="0.2">
      <c r="B37" s="54">
        <v>35</v>
      </c>
      <c r="C37" s="111">
        <v>4000</v>
      </c>
      <c r="D37" s="111">
        <v>5330</v>
      </c>
      <c r="G37" s="111">
        <v>844550</v>
      </c>
      <c r="I37" s="111">
        <v>5330</v>
      </c>
      <c r="J37" s="54">
        <v>35</v>
      </c>
    </row>
    <row r="38" spans="2:10" x14ac:dyDescent="0.2">
      <c r="B38" s="54">
        <v>36</v>
      </c>
      <c r="C38" s="111">
        <v>4190</v>
      </c>
      <c r="D38" s="111">
        <v>5570</v>
      </c>
      <c r="G38" s="111">
        <v>884450</v>
      </c>
      <c r="I38" s="111">
        <v>5570</v>
      </c>
      <c r="J38" s="54">
        <v>36</v>
      </c>
    </row>
    <row r="39" spans="2:10" x14ac:dyDescent="0.2">
      <c r="B39" s="54">
        <v>37</v>
      </c>
      <c r="C39" s="111">
        <v>4380</v>
      </c>
      <c r="D39" s="111">
        <v>5820</v>
      </c>
      <c r="G39" s="111">
        <v>924350</v>
      </c>
      <c r="I39" s="111">
        <v>5820</v>
      </c>
      <c r="J39" s="54">
        <v>37</v>
      </c>
    </row>
    <row r="40" spans="2:10" x14ac:dyDescent="0.2">
      <c r="B40" s="54">
        <v>38</v>
      </c>
      <c r="C40" s="111">
        <v>4620</v>
      </c>
      <c r="D40" s="111">
        <v>6150</v>
      </c>
      <c r="G40" s="111">
        <v>970900</v>
      </c>
      <c r="I40" s="111">
        <v>6150</v>
      </c>
      <c r="J40" s="54">
        <v>38</v>
      </c>
    </row>
    <row r="41" spans="2:10" x14ac:dyDescent="0.2">
      <c r="B41" s="54">
        <v>39</v>
      </c>
      <c r="C41" s="111">
        <v>4870</v>
      </c>
      <c r="D41" s="111">
        <v>6480</v>
      </c>
      <c r="G41" s="111">
        <v>1024100</v>
      </c>
      <c r="I41" s="111">
        <v>6480</v>
      </c>
      <c r="J41" s="54">
        <v>39</v>
      </c>
    </row>
    <row r="42" spans="2:10" x14ac:dyDescent="0.2">
      <c r="B42" s="54">
        <v>40</v>
      </c>
      <c r="C42" s="111">
        <v>5120</v>
      </c>
      <c r="D42" s="111">
        <v>6800</v>
      </c>
      <c r="G42" s="111">
        <v>1077300</v>
      </c>
      <c r="I42" s="111">
        <v>6800</v>
      </c>
      <c r="J42" s="54">
        <v>40</v>
      </c>
    </row>
    <row r="43" spans="2:10" x14ac:dyDescent="0.2">
      <c r="B43" s="54">
        <v>41</v>
      </c>
      <c r="C43" s="111">
        <v>5420</v>
      </c>
      <c r="D43" s="111">
        <v>7220</v>
      </c>
      <c r="G43" s="111">
        <v>1137150</v>
      </c>
      <c r="I43" s="111">
        <v>7220</v>
      </c>
      <c r="J43" s="54">
        <v>41</v>
      </c>
    </row>
    <row r="44" spans="2:10" x14ac:dyDescent="0.2">
      <c r="B44" s="54">
        <v>42</v>
      </c>
      <c r="C44" s="111">
        <v>5730</v>
      </c>
      <c r="D44" s="111">
        <v>7630</v>
      </c>
      <c r="G44" s="111">
        <v>1203650</v>
      </c>
      <c r="I44" s="111">
        <v>7630</v>
      </c>
      <c r="J44" s="54">
        <v>42</v>
      </c>
    </row>
    <row r="45" spans="2:10" x14ac:dyDescent="0.2">
      <c r="B45" s="54">
        <v>43</v>
      </c>
      <c r="C45" s="111">
        <v>6040</v>
      </c>
      <c r="D45" s="111">
        <v>8040</v>
      </c>
      <c r="G45" s="111">
        <v>1270150</v>
      </c>
      <c r="I45" s="111">
        <v>8040</v>
      </c>
      <c r="J45" s="54">
        <v>43</v>
      </c>
    </row>
    <row r="46" spans="2:10" x14ac:dyDescent="0.2">
      <c r="B46" s="54">
        <v>44</v>
      </c>
      <c r="C46" s="111">
        <v>6350</v>
      </c>
      <c r="D46" s="111">
        <v>8450</v>
      </c>
      <c r="G46" s="111">
        <v>1336650</v>
      </c>
      <c r="I46" s="111">
        <v>8450</v>
      </c>
      <c r="J46" s="54">
        <v>44</v>
      </c>
    </row>
    <row r="47" spans="2:10" x14ac:dyDescent="0.2">
      <c r="B47" s="54">
        <v>45</v>
      </c>
      <c r="C47" s="111">
        <v>6720</v>
      </c>
      <c r="D47" s="111">
        <v>8940</v>
      </c>
      <c r="G47" s="111">
        <v>1403150</v>
      </c>
      <c r="I47" s="111">
        <v>8940</v>
      </c>
      <c r="J47" s="54">
        <v>45</v>
      </c>
    </row>
    <row r="48" spans="2:10" x14ac:dyDescent="0.2">
      <c r="B48" s="54">
        <v>46</v>
      </c>
      <c r="C48" s="111">
        <v>7090</v>
      </c>
      <c r="D48" s="111">
        <v>9430</v>
      </c>
      <c r="G48" s="111">
        <v>1482950</v>
      </c>
      <c r="I48" s="111">
        <v>9430</v>
      </c>
      <c r="J48" s="54">
        <v>46</v>
      </c>
    </row>
    <row r="49" spans="2:10" x14ac:dyDescent="0.2">
      <c r="B49" s="54">
        <v>47</v>
      </c>
      <c r="C49" s="111">
        <v>7460</v>
      </c>
      <c r="D49" s="111">
        <v>9920</v>
      </c>
      <c r="G49" s="111">
        <v>1562750</v>
      </c>
      <c r="I49" s="111">
        <v>9920</v>
      </c>
      <c r="J49" s="54">
        <v>47</v>
      </c>
    </row>
    <row r="50" spans="2:10" x14ac:dyDescent="0.2">
      <c r="B50" s="54">
        <v>48</v>
      </c>
      <c r="C50" s="111">
        <v>7830</v>
      </c>
      <c r="D50" s="111">
        <v>10420</v>
      </c>
      <c r="G50" s="111">
        <v>1642550</v>
      </c>
      <c r="I50" s="111">
        <v>10420</v>
      </c>
      <c r="J50" s="54">
        <v>48</v>
      </c>
    </row>
    <row r="51" spans="2:10" x14ac:dyDescent="0.2">
      <c r="B51" s="54">
        <v>49</v>
      </c>
      <c r="C51" s="111">
        <v>8200</v>
      </c>
      <c r="D51" s="111">
        <v>10910</v>
      </c>
      <c r="G51" s="111">
        <v>1722350</v>
      </c>
      <c r="I51" s="111">
        <v>10910</v>
      </c>
      <c r="J51" s="54">
        <v>49</v>
      </c>
    </row>
    <row r="52" spans="2:10" x14ac:dyDescent="0.2">
      <c r="B52" s="54">
        <v>50</v>
      </c>
      <c r="C52" s="111">
        <v>8570</v>
      </c>
      <c r="D52" s="111">
        <v>11400</v>
      </c>
      <c r="G52" s="111">
        <v>1802150</v>
      </c>
      <c r="I52" s="111">
        <v>11400</v>
      </c>
      <c r="J52" s="54">
        <v>50</v>
      </c>
    </row>
  </sheetData>
  <sheetProtection insertColumns="0" insertRows="0" deleteColumns="0" deleteRows="0"/>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39997558519241921"/>
  </sheetPr>
  <dimension ref="B1:J39"/>
  <sheetViews>
    <sheetView showGridLines="0" zoomScaleNormal="100" zoomScaleSheetLayoutView="100" workbookViewId="0"/>
  </sheetViews>
  <sheetFormatPr defaultColWidth="9" defaultRowHeight="13.2" x14ac:dyDescent="0.2"/>
  <cols>
    <col min="1" max="1" width="3" style="1" customWidth="1"/>
    <col min="2" max="2" width="3.6640625" style="1" customWidth="1"/>
    <col min="3" max="3" width="31" style="1" customWidth="1"/>
    <col min="4" max="4" width="10.44140625" style="1" customWidth="1"/>
    <col min="5" max="5" width="11.6640625" style="1" customWidth="1"/>
    <col min="6" max="6" width="8.6640625" style="1" customWidth="1"/>
    <col min="7" max="7" width="14" style="1" customWidth="1"/>
    <col min="8" max="8" width="19.109375" style="1" customWidth="1"/>
    <col min="9" max="9" width="1.6640625" style="44" customWidth="1"/>
    <col min="10" max="10" width="99.33203125" style="50" customWidth="1"/>
    <col min="11" max="16384" width="9" style="1"/>
  </cols>
  <sheetData>
    <row r="1" spans="2:10" ht="45.75" customHeight="1" x14ac:dyDescent="0.2"/>
    <row r="2" spans="2:10" x14ac:dyDescent="0.2">
      <c r="B2" s="388" t="s">
        <v>68</v>
      </c>
      <c r="C2" s="388"/>
      <c r="D2" s="388"/>
      <c r="E2" s="388"/>
      <c r="F2" s="388"/>
      <c r="G2" s="159"/>
      <c r="H2" s="159"/>
      <c r="I2" s="45"/>
      <c r="J2" s="52" t="s">
        <v>2</v>
      </c>
    </row>
    <row r="3" spans="2:10" ht="13.5" customHeight="1" x14ac:dyDescent="0.2">
      <c r="B3" s="388"/>
      <c r="C3" s="388"/>
      <c r="D3" s="388"/>
      <c r="E3" s="388"/>
      <c r="F3" s="388"/>
      <c r="G3" s="388"/>
      <c r="H3" s="388"/>
      <c r="I3" s="45"/>
      <c r="J3" s="687" t="s">
        <v>549</v>
      </c>
    </row>
    <row r="4" spans="2:10" x14ac:dyDescent="0.2">
      <c r="B4" s="388"/>
      <c r="C4" s="388"/>
      <c r="D4" s="388"/>
      <c r="E4" s="66"/>
      <c r="F4" s="66"/>
      <c r="G4" s="2" t="s">
        <v>13</v>
      </c>
      <c r="H4" s="291" t="str">
        <f>IF('補助事業概要説明書(別添１)１～２'!E5="","",'補助事業概要説明書(別添１)１～２'!E5)</f>
        <v/>
      </c>
      <c r="I4" s="46"/>
      <c r="J4" s="688"/>
    </row>
    <row r="5" spans="2:10" x14ac:dyDescent="0.2">
      <c r="B5" s="388" t="s">
        <v>105</v>
      </c>
      <c r="C5" s="388"/>
      <c r="D5" s="388"/>
      <c r="E5" s="388"/>
      <c r="F5" s="388"/>
      <c r="G5" s="388"/>
      <c r="H5" s="388"/>
      <c r="I5" s="45"/>
      <c r="J5" s="688"/>
    </row>
    <row r="6" spans="2:10" x14ac:dyDescent="0.2">
      <c r="B6" s="4" t="s">
        <v>319</v>
      </c>
      <c r="C6" s="453"/>
      <c r="D6" s="2"/>
      <c r="E6" s="388"/>
      <c r="F6" s="117"/>
      <c r="G6" s="117"/>
      <c r="H6" s="290"/>
      <c r="I6" s="45"/>
      <c r="J6" s="688"/>
    </row>
    <row r="7" spans="2:10" ht="14.4" x14ac:dyDescent="0.2">
      <c r="B7" s="3"/>
      <c r="C7" s="2"/>
      <c r="D7" s="2"/>
      <c r="E7" s="388"/>
      <c r="F7" s="388"/>
      <c r="G7" s="118"/>
      <c r="H7" s="142"/>
      <c r="I7" s="45"/>
      <c r="J7" s="688"/>
    </row>
    <row r="8" spans="2:10" ht="15.75" customHeight="1" x14ac:dyDescent="0.2">
      <c r="B8" s="388"/>
      <c r="C8" s="388"/>
      <c r="D8" s="66"/>
      <c r="E8" s="2" t="s">
        <v>123</v>
      </c>
      <c r="F8" s="693" t="str">
        <f>'補助事業概要説明書(別添１)１～２'!E11 &amp;""</f>
        <v/>
      </c>
      <c r="G8" s="693"/>
      <c r="H8" s="693"/>
      <c r="I8" s="45"/>
      <c r="J8" s="688"/>
    </row>
    <row r="9" spans="2:10" ht="15.75" customHeight="1" x14ac:dyDescent="0.2">
      <c r="B9" s="388"/>
      <c r="C9" s="388"/>
      <c r="D9" s="66"/>
      <c r="E9" s="2"/>
      <c r="F9" s="676" t="str">
        <f>'補助事業概要説明書(別添１)１～２'!E12&amp;""</f>
        <v/>
      </c>
      <c r="G9" s="676"/>
      <c r="H9" s="676"/>
      <c r="I9" s="45"/>
      <c r="J9" s="688"/>
    </row>
    <row r="10" spans="2:10" ht="30" customHeight="1" x14ac:dyDescent="0.2">
      <c r="B10" s="388"/>
      <c r="C10" s="388"/>
      <c r="D10" s="2" t="s">
        <v>100</v>
      </c>
      <c r="E10" s="2" t="s">
        <v>124</v>
      </c>
      <c r="F10" s="677" t="str">
        <f>'補助事業概要説明書(別添１)１～２'!E6&amp;""</f>
        <v/>
      </c>
      <c r="G10" s="678"/>
      <c r="H10" s="679"/>
      <c r="I10" s="45"/>
      <c r="J10" s="688"/>
    </row>
    <row r="11" spans="2:10" x14ac:dyDescent="0.2">
      <c r="B11" s="388"/>
      <c r="C11" s="388"/>
      <c r="D11" s="388"/>
      <c r="E11" s="2" t="s">
        <v>113</v>
      </c>
      <c r="F11" s="680" t="str">
        <f>'補助事業概要説明書(別添１)１～２'!E9&amp;"　"&amp;'補助事業概要説明書(別添１)１～２'!E8&amp;""</f>
        <v>　</v>
      </c>
      <c r="G11" s="681"/>
      <c r="H11" s="682"/>
      <c r="I11" s="47"/>
      <c r="J11" s="688"/>
    </row>
    <row r="12" spans="2:10" ht="14.4" x14ac:dyDescent="0.2">
      <c r="B12" s="388"/>
      <c r="C12" s="388"/>
      <c r="D12" s="388"/>
      <c r="E12" s="2"/>
      <c r="F12" s="388"/>
      <c r="G12" s="66"/>
      <c r="H12" s="289"/>
      <c r="I12" s="48"/>
      <c r="J12" s="688"/>
    </row>
    <row r="13" spans="2:10" ht="32.25" customHeight="1" x14ac:dyDescent="0.2">
      <c r="B13" s="388"/>
      <c r="C13" s="388"/>
      <c r="D13" s="388"/>
      <c r="E13" s="388"/>
      <c r="F13" s="388"/>
      <c r="G13" s="388"/>
      <c r="H13" s="388"/>
      <c r="I13" s="45"/>
      <c r="J13" s="688"/>
    </row>
    <row r="14" spans="2:10" ht="45" customHeight="1" x14ac:dyDescent="0.2">
      <c r="B14" s="689" t="s">
        <v>398</v>
      </c>
      <c r="C14" s="689"/>
      <c r="D14" s="689"/>
      <c r="E14" s="689"/>
      <c r="F14" s="689"/>
      <c r="G14" s="689"/>
      <c r="H14" s="689"/>
      <c r="I14" s="49"/>
      <c r="J14" s="454"/>
    </row>
    <row r="15" spans="2:10" ht="150" customHeight="1" x14ac:dyDescent="0.2">
      <c r="B15" s="690" t="s">
        <v>562</v>
      </c>
      <c r="C15" s="690"/>
      <c r="D15" s="690"/>
      <c r="E15" s="690"/>
      <c r="F15" s="690"/>
      <c r="G15" s="690"/>
      <c r="H15" s="690"/>
      <c r="I15" s="45"/>
      <c r="J15" s="455"/>
    </row>
    <row r="16" spans="2:10" x14ac:dyDescent="0.2">
      <c r="B16" s="691" t="s">
        <v>3</v>
      </c>
      <c r="C16" s="691"/>
      <c r="D16" s="691"/>
      <c r="E16" s="691"/>
      <c r="F16" s="691"/>
      <c r="G16" s="691"/>
      <c r="H16" s="691"/>
      <c r="I16" s="48"/>
      <c r="J16" s="455"/>
    </row>
    <row r="17" spans="2:10" ht="13.5" customHeight="1" x14ac:dyDescent="0.2">
      <c r="B17" s="388" t="s">
        <v>106</v>
      </c>
      <c r="C17" s="388"/>
      <c r="D17" s="388"/>
      <c r="E17" s="388"/>
      <c r="F17" s="388"/>
      <c r="G17" s="388"/>
      <c r="H17" s="388"/>
      <c r="I17" s="45"/>
      <c r="J17" s="456"/>
    </row>
    <row r="18" spans="2:10" ht="39" customHeight="1" x14ac:dyDescent="0.2">
      <c r="B18" s="388"/>
      <c r="C18" s="692" t="str">
        <f>'補助事業概要説明書(別添１)１～２'!E13&amp;""</f>
        <v/>
      </c>
      <c r="D18" s="692"/>
      <c r="E18" s="692"/>
      <c r="F18" s="692"/>
      <c r="G18" s="692"/>
      <c r="H18" s="692"/>
      <c r="I18" s="45"/>
      <c r="J18" s="457" t="s">
        <v>404</v>
      </c>
    </row>
    <row r="19" spans="2:10" x14ac:dyDescent="0.2">
      <c r="B19" s="388"/>
      <c r="C19" s="388"/>
      <c r="D19" s="388"/>
      <c r="E19" s="388"/>
      <c r="F19" s="388"/>
      <c r="G19" s="388"/>
      <c r="H19" s="388"/>
      <c r="I19" s="45"/>
      <c r="J19" s="454"/>
    </row>
    <row r="20" spans="2:10" x14ac:dyDescent="0.2">
      <c r="B20" s="388" t="s">
        <v>4</v>
      </c>
      <c r="C20" s="388"/>
      <c r="D20" s="388"/>
      <c r="E20" s="388"/>
      <c r="F20" s="388"/>
      <c r="G20" s="388"/>
      <c r="H20" s="388"/>
      <c r="I20" s="45"/>
      <c r="J20" s="455"/>
    </row>
    <row r="21" spans="2:10" x14ac:dyDescent="0.2">
      <c r="B21" s="388"/>
      <c r="C21" s="388" t="s">
        <v>5</v>
      </c>
      <c r="D21" s="388"/>
      <c r="E21" s="388"/>
      <c r="F21" s="388"/>
      <c r="G21" s="388"/>
      <c r="H21" s="388"/>
      <c r="I21" s="45"/>
      <c r="J21" s="455"/>
    </row>
    <row r="22" spans="2:10" ht="15" customHeight="1" x14ac:dyDescent="0.2">
      <c r="B22" s="388"/>
      <c r="C22" s="388"/>
      <c r="D22" s="388"/>
      <c r="E22" s="388"/>
      <c r="F22" s="388"/>
      <c r="G22" s="388"/>
      <c r="H22" s="388"/>
      <c r="I22" s="45"/>
      <c r="J22" s="455"/>
    </row>
    <row r="23" spans="2:10" x14ac:dyDescent="0.2">
      <c r="B23" s="388" t="s">
        <v>6</v>
      </c>
      <c r="C23" s="388"/>
      <c r="D23" s="388"/>
      <c r="E23" s="388"/>
      <c r="F23" s="388"/>
      <c r="G23" s="388"/>
      <c r="H23" s="388"/>
      <c r="I23" s="45"/>
      <c r="J23" s="455"/>
    </row>
    <row r="24" spans="2:10" x14ac:dyDescent="0.2">
      <c r="B24" s="388"/>
      <c r="C24" s="388" t="s">
        <v>5</v>
      </c>
      <c r="D24" s="388"/>
      <c r="E24" s="388"/>
      <c r="F24" s="388"/>
      <c r="G24" s="388"/>
      <c r="H24" s="388"/>
      <c r="I24" s="45"/>
      <c r="J24" s="455"/>
    </row>
    <row r="25" spans="2:10" ht="15" customHeight="1" x14ac:dyDescent="0.2">
      <c r="B25" s="388"/>
      <c r="C25" s="388"/>
      <c r="D25" s="388"/>
      <c r="E25" s="388"/>
      <c r="F25" s="388"/>
      <c r="G25" s="388"/>
      <c r="H25" s="388"/>
      <c r="I25" s="45"/>
      <c r="J25" s="456"/>
    </row>
    <row r="26" spans="2:10" x14ac:dyDescent="0.2">
      <c r="B26" s="388" t="s">
        <v>7</v>
      </c>
      <c r="C26" s="388"/>
      <c r="D26" s="388"/>
      <c r="E26" s="388"/>
      <c r="F26" s="388"/>
      <c r="G26" s="388"/>
      <c r="H26" s="388"/>
      <c r="I26" s="45"/>
      <c r="J26" s="683" t="s">
        <v>406</v>
      </c>
    </row>
    <row r="27" spans="2:10" ht="13.5" customHeight="1" x14ac:dyDescent="0.2">
      <c r="B27" s="388"/>
      <c r="C27" s="388" t="s">
        <v>8</v>
      </c>
      <c r="D27" s="272">
        <f>'様式第１（別紙１・２） '!C10</f>
        <v>0</v>
      </c>
      <c r="E27" s="388" t="s">
        <v>12</v>
      </c>
      <c r="F27" s="67"/>
      <c r="G27" s="388"/>
      <c r="H27" s="388"/>
      <c r="I27" s="45"/>
      <c r="J27" s="684"/>
    </row>
    <row r="28" spans="2:10" x14ac:dyDescent="0.2">
      <c r="B28" s="388"/>
      <c r="C28" s="388" t="s">
        <v>10</v>
      </c>
      <c r="D28" s="272">
        <f>'様式第１（別紙１・２） '!D10</f>
        <v>0</v>
      </c>
      <c r="E28" s="388" t="s">
        <v>12</v>
      </c>
      <c r="F28" s="69"/>
      <c r="G28" s="388"/>
      <c r="H28" s="388"/>
      <c r="I28" s="45"/>
      <c r="J28" s="684"/>
    </row>
    <row r="29" spans="2:10" x14ac:dyDescent="0.2">
      <c r="B29" s="388"/>
      <c r="C29" s="388" t="s">
        <v>9</v>
      </c>
      <c r="D29" s="272">
        <f>'様式第１（別紙１・２） '!F10</f>
        <v>0</v>
      </c>
      <c r="E29" s="388" t="s">
        <v>12</v>
      </c>
      <c r="F29" s="66"/>
      <c r="G29" s="388"/>
      <c r="H29" s="388"/>
      <c r="I29" s="45"/>
      <c r="J29" s="454"/>
    </row>
    <row r="30" spans="2:10" x14ac:dyDescent="0.2">
      <c r="B30" s="388"/>
      <c r="C30" s="388"/>
      <c r="D30" s="2"/>
      <c r="E30" s="388"/>
      <c r="F30" s="388"/>
      <c r="G30" s="388"/>
      <c r="H30" s="388"/>
      <c r="I30" s="45"/>
      <c r="J30" s="455"/>
    </row>
    <row r="31" spans="2:10" x14ac:dyDescent="0.2">
      <c r="B31" s="4" t="s">
        <v>84</v>
      </c>
      <c r="C31" s="388"/>
      <c r="D31" s="2"/>
      <c r="E31" s="388"/>
      <c r="F31" s="388"/>
      <c r="G31" s="388"/>
      <c r="H31" s="388"/>
      <c r="I31" s="45"/>
      <c r="J31" s="455"/>
    </row>
    <row r="32" spans="2:10" x14ac:dyDescent="0.2">
      <c r="B32" s="388"/>
      <c r="C32" s="388"/>
      <c r="D32" s="2"/>
      <c r="E32" s="388"/>
      <c r="F32" s="388"/>
      <c r="G32" s="388"/>
      <c r="H32" s="388"/>
      <c r="I32" s="45"/>
      <c r="J32" s="455"/>
    </row>
    <row r="33" spans="2:10" ht="15" customHeight="1" x14ac:dyDescent="0.2">
      <c r="B33" s="70" t="s">
        <v>85</v>
      </c>
      <c r="C33" s="388"/>
      <c r="D33" s="388"/>
      <c r="E33" s="388"/>
      <c r="F33" s="388"/>
      <c r="G33" s="388"/>
      <c r="H33" s="388"/>
      <c r="I33" s="45"/>
      <c r="J33" s="458"/>
    </row>
    <row r="34" spans="2:10" ht="15" customHeight="1" x14ac:dyDescent="0.2">
      <c r="B34" s="4"/>
      <c r="C34" s="388"/>
      <c r="D34" s="388"/>
      <c r="E34" s="388"/>
      <c r="F34" s="388"/>
      <c r="G34" s="388"/>
      <c r="H34" s="388"/>
      <c r="I34" s="45"/>
      <c r="J34" s="456"/>
    </row>
    <row r="35" spans="2:10" x14ac:dyDescent="0.2">
      <c r="B35" s="388" t="s">
        <v>107</v>
      </c>
      <c r="C35" s="388"/>
      <c r="D35" s="388"/>
      <c r="E35" s="388"/>
      <c r="F35" s="388"/>
      <c r="G35" s="388"/>
      <c r="H35" s="388"/>
      <c r="I35" s="45"/>
      <c r="J35" s="685" t="s">
        <v>405</v>
      </c>
    </row>
    <row r="36" spans="2:10" x14ac:dyDescent="0.2">
      <c r="B36" s="388"/>
      <c r="C36" s="389" t="s">
        <v>11</v>
      </c>
      <c r="D36" s="694">
        <v>44957</v>
      </c>
      <c r="E36" s="694"/>
      <c r="F36" s="388"/>
      <c r="G36" s="388"/>
      <c r="H36" s="388"/>
      <c r="I36" s="45"/>
      <c r="J36" s="686"/>
    </row>
    <row r="37" spans="2:10" x14ac:dyDescent="0.2">
      <c r="B37" s="388"/>
      <c r="C37" s="389"/>
      <c r="D37" s="388"/>
      <c r="E37" s="71"/>
      <c r="F37" s="388"/>
      <c r="G37" s="388"/>
      <c r="H37" s="388"/>
      <c r="I37" s="45"/>
      <c r="J37" s="686"/>
    </row>
    <row r="38" spans="2:10" x14ac:dyDescent="0.2">
      <c r="B38" s="388"/>
      <c r="C38" s="388"/>
      <c r="D38" s="388"/>
      <c r="E38" s="388"/>
      <c r="F38" s="388"/>
      <c r="G38" s="388"/>
      <c r="H38" s="388"/>
      <c r="I38" s="45"/>
      <c r="J38" s="459"/>
    </row>
    <row r="39" spans="2:10" ht="102" customHeight="1" x14ac:dyDescent="0.2">
      <c r="B39" s="674" t="s">
        <v>108</v>
      </c>
      <c r="C39" s="675"/>
      <c r="D39" s="675"/>
      <c r="E39" s="675"/>
      <c r="F39" s="675"/>
      <c r="G39" s="675"/>
      <c r="H39" s="388"/>
      <c r="I39" s="45"/>
      <c r="J39" s="455"/>
    </row>
  </sheetData>
  <sheetProtection algorithmName="SHA-512" hashValue="6g8j6GS/HcOw6oXWy30zkPHbkWRrfhIvtM//fiTzFo21t/gXCd+wNiShRxFOOcY/3wJ6ViVlUjRntwK5vUfQVg==" saltValue="Go3AjKJGsHU/0wiL8DZ02w==" spinCount="100000" sheet="1" insertColumns="0" insertRows="0" deleteColumns="0" deleteRows="0"/>
  <mergeCells count="13">
    <mergeCell ref="B39:G39"/>
    <mergeCell ref="F9:H9"/>
    <mergeCell ref="F10:H10"/>
    <mergeCell ref="F11:H11"/>
    <mergeCell ref="J26:J28"/>
    <mergeCell ref="J35:J37"/>
    <mergeCell ref="J3:J13"/>
    <mergeCell ref="B14:H14"/>
    <mergeCell ref="B15:H15"/>
    <mergeCell ref="B16:H16"/>
    <mergeCell ref="C18:H18"/>
    <mergeCell ref="F8:H8"/>
    <mergeCell ref="D36:E36"/>
  </mergeCells>
  <phoneticPr fontId="1"/>
  <conditionalFormatting sqref="D27:D29">
    <cfRule type="cellIs" dxfId="925" priority="13" operator="equal">
      <formula>0</formula>
    </cfRule>
  </conditionalFormatting>
  <conditionalFormatting sqref="C18:H18">
    <cfRule type="containsBlanks" dxfId="924" priority="2">
      <formula>LEN(TRIM(C18))=0</formula>
    </cfRule>
  </conditionalFormatting>
  <conditionalFormatting sqref="F8:H11 H4">
    <cfRule type="containsBlanks" dxfId="923" priority="1">
      <formula>LEN(TRIM(F4))=0</formula>
    </cfRule>
  </conditionalFormatting>
  <dataValidations count="1">
    <dataValidation type="date" operator="lessThanOrEqual" allowBlank="1" showInputMessage="1" showErrorMessage="1" errorTitle="事業完了日を確認してください" error="事業期間は平成30年2月9日までとなっております。" sqref="E37" xr:uid="{00000000-0002-0000-0100-000001000000}">
      <formula1>43504</formula1>
    </dataValidation>
  </dataValidations>
  <pageMargins left="0.74803149606299213" right="0.15748031496062992" top="0.55118110236220474" bottom="0.43307086614173229" header="0.31496062992125984" footer="0.15748031496062992"/>
  <pageSetup paperSize="9" scale="9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39997558519241921"/>
  </sheetPr>
  <dimension ref="B1:I32"/>
  <sheetViews>
    <sheetView showGridLines="0" zoomScaleNormal="100" zoomScaleSheetLayoutView="100" workbookViewId="0"/>
  </sheetViews>
  <sheetFormatPr defaultColWidth="9" defaultRowHeight="13.2" x14ac:dyDescent="0.2"/>
  <cols>
    <col min="1" max="1" width="2.6640625" style="65" customWidth="1"/>
    <col min="2" max="2" width="18.6640625" style="65" customWidth="1"/>
    <col min="3" max="7" width="14.77734375" style="65" customWidth="1"/>
    <col min="8" max="8" width="1.109375" style="65" customWidth="1"/>
    <col min="9" max="9" width="72.77734375" style="452" customWidth="1"/>
    <col min="10" max="16384" width="9" style="65"/>
  </cols>
  <sheetData>
    <row r="1" spans="2:9" s="56" customFormat="1" ht="45.75" customHeight="1" x14ac:dyDescent="0.2"/>
    <row r="2" spans="2:9" x14ac:dyDescent="0.2">
      <c r="F2" s="33"/>
      <c r="G2" s="452"/>
      <c r="I2" s="65"/>
    </row>
    <row r="3" spans="2:9" ht="14.4" x14ac:dyDescent="0.2">
      <c r="B3" s="38" t="s">
        <v>86</v>
      </c>
    </row>
    <row r="4" spans="2:9" x14ac:dyDescent="0.2">
      <c r="B4" s="697" t="s">
        <v>87</v>
      </c>
      <c r="C4" s="697"/>
      <c r="D4" s="697"/>
      <c r="E4" s="697"/>
      <c r="F4" s="697"/>
      <c r="G4" s="697"/>
      <c r="H4" s="392"/>
    </row>
    <row r="5" spans="2:9" x14ac:dyDescent="0.2">
      <c r="B5" s="39"/>
      <c r="G5" s="51"/>
      <c r="H5" s="51"/>
    </row>
    <row r="6" spans="2:9" x14ac:dyDescent="0.2">
      <c r="B6" s="698" t="s">
        <v>88</v>
      </c>
      <c r="C6" s="698"/>
      <c r="D6" s="698"/>
      <c r="E6" s="698"/>
      <c r="F6" s="698"/>
      <c r="G6" s="51"/>
      <c r="H6" s="51"/>
    </row>
    <row r="7" spans="2:9" s="40" customFormat="1" ht="24" x14ac:dyDescent="0.2">
      <c r="B7" s="391" t="s">
        <v>399</v>
      </c>
      <c r="C7" s="391" t="s">
        <v>109</v>
      </c>
      <c r="D7" s="391" t="s">
        <v>110</v>
      </c>
      <c r="E7" s="391" t="s">
        <v>89</v>
      </c>
      <c r="F7" s="391" t="s">
        <v>111</v>
      </c>
      <c r="G7" s="68"/>
      <c r="H7" s="68"/>
      <c r="I7" s="52" t="s">
        <v>2</v>
      </c>
    </row>
    <row r="8" spans="2:9" ht="48.75" customHeight="1" x14ac:dyDescent="0.2">
      <c r="B8" s="41" t="s">
        <v>79</v>
      </c>
      <c r="C8" s="601">
        <f>'支出計画書(別添２－２)'!$E$403</f>
        <v>0</v>
      </c>
      <c r="D8" s="601">
        <f>C8</f>
        <v>0</v>
      </c>
      <c r="E8" s="602" t="s">
        <v>112</v>
      </c>
      <c r="F8" s="601">
        <f>C8</f>
        <v>0</v>
      </c>
      <c r="G8" s="51"/>
      <c r="H8" s="51"/>
      <c r="I8" s="687" t="s">
        <v>407</v>
      </c>
    </row>
    <row r="9" spans="2:9" ht="48.75" customHeight="1" x14ac:dyDescent="0.2">
      <c r="B9" s="42" t="s">
        <v>99</v>
      </c>
      <c r="C9" s="603">
        <f>'支出計画書(別添２－２)'!$E$413</f>
        <v>0</v>
      </c>
      <c r="D9" s="603">
        <f>C9</f>
        <v>0</v>
      </c>
      <c r="E9" s="604" t="s">
        <v>118</v>
      </c>
      <c r="F9" s="603">
        <f>C9</f>
        <v>0</v>
      </c>
      <c r="G9" s="51"/>
      <c r="H9" s="51"/>
      <c r="I9" s="699"/>
    </row>
    <row r="10" spans="2:9" ht="20.25" customHeight="1" x14ac:dyDescent="0.2">
      <c r="B10" s="391" t="s">
        <v>93</v>
      </c>
      <c r="C10" s="605">
        <f>SUM(C8:C9)</f>
        <v>0</v>
      </c>
      <c r="D10" s="605">
        <f>SUM(D8:D9)</f>
        <v>0</v>
      </c>
      <c r="E10" s="606"/>
      <c r="F10" s="605">
        <f>SUM(F8:F9)</f>
        <v>0</v>
      </c>
      <c r="G10" s="51"/>
      <c r="H10" s="51"/>
      <c r="I10" s="700"/>
    </row>
    <row r="11" spans="2:9" x14ac:dyDescent="0.2">
      <c r="B11" s="39"/>
      <c r="G11" s="51"/>
      <c r="H11" s="51"/>
    </row>
    <row r="12" spans="2:9" x14ac:dyDescent="0.2">
      <c r="B12" s="39"/>
      <c r="G12" s="51"/>
      <c r="H12" s="51"/>
    </row>
    <row r="13" spans="2:9" x14ac:dyDescent="0.2">
      <c r="B13" s="39"/>
      <c r="G13" s="51"/>
      <c r="H13" s="51"/>
    </row>
    <row r="14" spans="2:9" x14ac:dyDescent="0.2">
      <c r="B14" s="39"/>
      <c r="G14" s="51"/>
      <c r="H14" s="51"/>
    </row>
    <row r="15" spans="2:9" x14ac:dyDescent="0.2">
      <c r="B15" s="39"/>
      <c r="G15" s="51"/>
      <c r="H15" s="51"/>
    </row>
    <row r="16" spans="2:9" x14ac:dyDescent="0.2">
      <c r="B16" s="39"/>
      <c r="G16" s="51"/>
      <c r="H16" s="51"/>
    </row>
    <row r="17" spans="2:9" x14ac:dyDescent="0.2">
      <c r="B17" s="39"/>
    </row>
    <row r="18" spans="2:9" x14ac:dyDescent="0.2">
      <c r="B18" s="39"/>
    </row>
    <row r="19" spans="2:9" ht="14.4" x14ac:dyDescent="0.2">
      <c r="B19" s="38" t="s">
        <v>90</v>
      </c>
    </row>
    <row r="20" spans="2:9" x14ac:dyDescent="0.2">
      <c r="B20" s="697" t="s">
        <v>91</v>
      </c>
      <c r="C20" s="697"/>
      <c r="D20" s="697"/>
      <c r="E20" s="697"/>
      <c r="F20" s="697"/>
      <c r="G20" s="697"/>
      <c r="H20" s="51"/>
    </row>
    <row r="21" spans="2:9" x14ac:dyDescent="0.2">
      <c r="B21" s="39"/>
      <c r="H21" s="51"/>
    </row>
    <row r="22" spans="2:9" x14ac:dyDescent="0.2">
      <c r="B22" s="39"/>
      <c r="H22" s="51"/>
    </row>
    <row r="23" spans="2:9" x14ac:dyDescent="0.2">
      <c r="B23" s="698" t="s">
        <v>88</v>
      </c>
      <c r="C23" s="698"/>
      <c r="D23" s="698"/>
      <c r="E23" s="698"/>
      <c r="F23" s="698"/>
      <c r="G23" s="698"/>
      <c r="H23" s="51"/>
    </row>
    <row r="24" spans="2:9" ht="20.25" customHeight="1" x14ac:dyDescent="0.2">
      <c r="B24" s="695" t="s">
        <v>119</v>
      </c>
      <c r="C24" s="695" t="s">
        <v>92</v>
      </c>
      <c r="D24" s="695"/>
      <c r="E24" s="695"/>
      <c r="F24" s="695"/>
      <c r="G24" s="695"/>
      <c r="H24" s="51"/>
    </row>
    <row r="25" spans="2:9" ht="20.25" customHeight="1" x14ac:dyDescent="0.2">
      <c r="B25" s="695"/>
      <c r="C25" s="43" t="s">
        <v>94</v>
      </c>
      <c r="D25" s="43" t="s">
        <v>95</v>
      </c>
      <c r="E25" s="43" t="s">
        <v>96</v>
      </c>
      <c r="F25" s="43" t="s">
        <v>97</v>
      </c>
      <c r="G25" s="43" t="s">
        <v>98</v>
      </c>
      <c r="H25" s="51"/>
    </row>
    <row r="26" spans="2:9" ht="48.75" customHeight="1" x14ac:dyDescent="0.2">
      <c r="B26" s="41" t="s">
        <v>79</v>
      </c>
      <c r="C26" s="73"/>
      <c r="D26" s="73"/>
      <c r="E26" s="73"/>
      <c r="F26" s="73"/>
      <c r="G26" s="601">
        <f>SUM(C26:F26)</f>
        <v>0</v>
      </c>
      <c r="H26" s="51"/>
      <c r="I26" s="696" t="s">
        <v>424</v>
      </c>
    </row>
    <row r="27" spans="2:9" ht="48.75" customHeight="1" x14ac:dyDescent="0.2">
      <c r="B27" s="42" t="s">
        <v>99</v>
      </c>
      <c r="C27" s="74"/>
      <c r="D27" s="74"/>
      <c r="E27" s="74"/>
      <c r="F27" s="74"/>
      <c r="G27" s="603">
        <f>SUM(C27:F27)</f>
        <v>0</v>
      </c>
      <c r="H27" s="51"/>
      <c r="I27" s="696"/>
    </row>
    <row r="28" spans="2:9" ht="20.25" customHeight="1" x14ac:dyDescent="0.2">
      <c r="B28" s="391" t="s">
        <v>93</v>
      </c>
      <c r="C28" s="605">
        <f>SUM(C26:C27)</f>
        <v>0</v>
      </c>
      <c r="D28" s="605">
        <f>SUM(D26:D27)</f>
        <v>0</v>
      </c>
      <c r="E28" s="605">
        <f>SUM(E26:E27)</f>
        <v>0</v>
      </c>
      <c r="F28" s="605">
        <f>SUM(F26:F27)</f>
        <v>0</v>
      </c>
      <c r="G28" s="605">
        <f>SUM(G26:G27)</f>
        <v>0</v>
      </c>
      <c r="H28" s="51"/>
      <c r="I28" s="696"/>
    </row>
    <row r="29" spans="2:9" x14ac:dyDescent="0.2">
      <c r="G29" s="119" t="str">
        <f>IF(G28=0,"",IF(F10=G28,"","金額確認"))</f>
        <v/>
      </c>
      <c r="H29" s="51"/>
    </row>
    <row r="30" spans="2:9" x14ac:dyDescent="0.2">
      <c r="H30" s="51"/>
    </row>
    <row r="31" spans="2:9" x14ac:dyDescent="0.2">
      <c r="H31" s="51"/>
    </row>
    <row r="32" spans="2:9" x14ac:dyDescent="0.2">
      <c r="H32" s="51"/>
    </row>
  </sheetData>
  <sheetProtection algorithmName="SHA-512" hashValue="hBV8tTsmUkYH8Afal15nK1hckqCza8KYQi+AU9mSW4flHa8HrToiheuu8gwUMxddvIekZdX+N0AERAycb8sisQ==" saltValue="oDWk9XADNQq7Cn8ZGuPEzg==" spinCount="100000" sheet="1" insertColumns="0" insertRows="0" deleteColumns="0" deleteRows="0"/>
  <mergeCells count="8">
    <mergeCell ref="B24:B25"/>
    <mergeCell ref="C24:G24"/>
    <mergeCell ref="I26:I28"/>
    <mergeCell ref="B4:G4"/>
    <mergeCell ref="B6:F6"/>
    <mergeCell ref="I8:I10"/>
    <mergeCell ref="B20:G20"/>
    <mergeCell ref="B23:G23"/>
  </mergeCells>
  <phoneticPr fontId="1"/>
  <conditionalFormatting sqref="C8:C9 C26:F27">
    <cfRule type="cellIs" dxfId="922" priority="4" operator="equal">
      <formula>""</formula>
    </cfRule>
  </conditionalFormatting>
  <conditionalFormatting sqref="C8:F9 C10:D10 F10">
    <cfRule type="cellIs" dxfId="921" priority="2" operator="equal">
      <formula>0</formula>
    </cfRule>
  </conditionalFormatting>
  <conditionalFormatting sqref="G26:G28 C28:F28">
    <cfRule type="cellIs" dxfId="920" priority="1" operator="equal">
      <formula>0</formula>
    </cfRule>
  </conditionalFormatting>
  <dataValidations count="2">
    <dataValidation type="whole" allowBlank="1" showInputMessage="1" showErrorMessage="1" error="入力した値が事業費の総額を超過しています。" sqref="C27:F27" xr:uid="{00000000-0002-0000-0200-000000000000}">
      <formula1>0</formula1>
      <formula2>$F$9</formula2>
    </dataValidation>
    <dataValidation type="whole" allowBlank="1" showInputMessage="1" showErrorMessage="1" error="入力した値が人件費の総額を超過しています。" sqref="C26:F26" xr:uid="{00000000-0002-0000-0200-000001000000}">
      <formula1>0</formula1>
      <formula2>$F$8</formula2>
    </dataValidation>
  </dataValidations>
  <pageMargins left="0.74803149606299213" right="0.15748031496062992" top="0.55118110236220474" bottom="0.43307086614173229" header="0.31496062992125984" footer="0.1574803149606299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tint="0.39997558519241921"/>
  </sheetPr>
  <dimension ref="B1:L30"/>
  <sheetViews>
    <sheetView showGridLines="0" zoomScale="130" zoomScaleNormal="130" zoomScaleSheetLayoutView="100" workbookViewId="0"/>
  </sheetViews>
  <sheetFormatPr defaultColWidth="9" defaultRowHeight="13.2" x14ac:dyDescent="0.2"/>
  <cols>
    <col min="1" max="1" width="1" style="56" customWidth="1"/>
    <col min="2" max="3" width="12.88671875" style="56" customWidth="1"/>
    <col min="4" max="7" width="5.109375" style="56" customWidth="1"/>
    <col min="8" max="8" width="5.77734375" style="56" customWidth="1"/>
    <col min="9" max="9" width="23.21875" style="56" customWidth="1"/>
    <col min="10" max="10" width="16.33203125" style="56" customWidth="1"/>
    <col min="11" max="11" width="1.33203125" style="56" customWidth="1"/>
    <col min="12" max="12" width="72.44140625" style="56" customWidth="1"/>
    <col min="13" max="16384" width="9" style="56"/>
  </cols>
  <sheetData>
    <row r="1" spans="2:12" ht="45.75" customHeight="1" x14ac:dyDescent="0.2"/>
    <row r="2" spans="2:12" x14ac:dyDescent="0.2">
      <c r="B2" s="388" t="s">
        <v>101</v>
      </c>
      <c r="J2" s="33"/>
    </row>
    <row r="3" spans="2:12" ht="27" customHeight="1" x14ac:dyDescent="0.2">
      <c r="B3" s="12" t="s">
        <v>24</v>
      </c>
      <c r="C3" s="34"/>
      <c r="D3" s="34"/>
      <c r="E3" s="34"/>
      <c r="F3" s="34"/>
      <c r="G3" s="34"/>
      <c r="H3" s="34"/>
      <c r="I3" s="34"/>
    </row>
    <row r="4" spans="2:12" ht="15" customHeight="1" x14ac:dyDescent="0.2">
      <c r="B4" s="12"/>
      <c r="L4" s="52" t="s">
        <v>2</v>
      </c>
    </row>
    <row r="5" spans="2:12" ht="25.5" customHeight="1" x14ac:dyDescent="0.2">
      <c r="C5" s="35" t="s">
        <v>67</v>
      </c>
      <c r="D5" s="702">
        <f>'補助事業概要説明書(別添１)１～２'!$E$6</f>
        <v>0</v>
      </c>
      <c r="E5" s="702"/>
      <c r="F5" s="702"/>
      <c r="G5" s="702"/>
      <c r="H5" s="702"/>
      <c r="I5" s="702"/>
      <c r="J5" s="36"/>
      <c r="L5" s="685" t="s">
        <v>520</v>
      </c>
    </row>
    <row r="6" spans="2:12" ht="15" customHeight="1" x14ac:dyDescent="0.2">
      <c r="C6" s="35"/>
      <c r="J6" s="36"/>
      <c r="L6" s="686"/>
    </row>
    <row r="7" spans="2:12" x14ac:dyDescent="0.2">
      <c r="B7" s="703" t="s">
        <v>14</v>
      </c>
      <c r="C7" s="703" t="s">
        <v>15</v>
      </c>
      <c r="D7" s="705" t="s">
        <v>16</v>
      </c>
      <c r="E7" s="706"/>
      <c r="F7" s="706"/>
      <c r="G7" s="707"/>
      <c r="H7" s="703" t="s">
        <v>21</v>
      </c>
      <c r="I7" s="703" t="s">
        <v>22</v>
      </c>
      <c r="J7" s="703" t="s">
        <v>23</v>
      </c>
      <c r="L7" s="415"/>
    </row>
    <row r="8" spans="2:12" x14ac:dyDescent="0.2">
      <c r="B8" s="704"/>
      <c r="C8" s="704"/>
      <c r="D8" s="37" t="s">
        <v>17</v>
      </c>
      <c r="E8" s="37" t="s">
        <v>18</v>
      </c>
      <c r="F8" s="37" t="s">
        <v>19</v>
      </c>
      <c r="G8" s="37" t="s">
        <v>20</v>
      </c>
      <c r="H8" s="704"/>
      <c r="I8" s="704"/>
      <c r="J8" s="704"/>
      <c r="L8" s="414" t="s">
        <v>120</v>
      </c>
    </row>
    <row r="9" spans="2:12" ht="28.5" customHeight="1" x14ac:dyDescent="0.2">
      <c r="B9" s="120"/>
      <c r="C9" s="120"/>
      <c r="D9" s="121"/>
      <c r="E9" s="122"/>
      <c r="F9" s="122"/>
      <c r="G9" s="122"/>
      <c r="H9" s="121"/>
      <c r="I9" s="122"/>
      <c r="J9" s="122"/>
      <c r="L9" s="701" t="s">
        <v>136</v>
      </c>
    </row>
    <row r="10" spans="2:12" ht="28.5" customHeight="1" x14ac:dyDescent="0.2">
      <c r="B10" s="75"/>
      <c r="C10" s="75"/>
      <c r="D10" s="31"/>
      <c r="E10" s="13"/>
      <c r="F10" s="13"/>
      <c r="G10" s="13"/>
      <c r="H10" s="31"/>
      <c r="I10" s="13"/>
      <c r="J10" s="13"/>
      <c r="L10" s="701"/>
    </row>
    <row r="11" spans="2:12" ht="28.5" customHeight="1" x14ac:dyDescent="0.2">
      <c r="B11" s="75"/>
      <c r="C11" s="75"/>
      <c r="D11" s="31"/>
      <c r="E11" s="13"/>
      <c r="F11" s="13"/>
      <c r="G11" s="13"/>
      <c r="H11" s="31"/>
      <c r="I11" s="13"/>
      <c r="J11" s="13"/>
      <c r="L11" s="185" t="s">
        <v>408</v>
      </c>
    </row>
    <row r="12" spans="2:12" ht="28.5" customHeight="1" x14ac:dyDescent="0.2">
      <c r="B12" s="75"/>
      <c r="C12" s="75"/>
      <c r="D12" s="31"/>
      <c r="E12" s="13"/>
      <c r="F12" s="13"/>
      <c r="G12" s="13"/>
      <c r="H12" s="31"/>
      <c r="I12" s="13"/>
      <c r="J12" s="13"/>
    </row>
    <row r="13" spans="2:12" ht="28.5" customHeight="1" x14ac:dyDescent="0.2">
      <c r="B13" s="75"/>
      <c r="C13" s="75"/>
      <c r="D13" s="31"/>
      <c r="E13" s="13"/>
      <c r="F13" s="13"/>
      <c r="G13" s="13"/>
      <c r="H13" s="31"/>
      <c r="I13" s="13"/>
      <c r="J13" s="13"/>
    </row>
    <row r="14" spans="2:12" ht="28.5" customHeight="1" x14ac:dyDescent="0.2">
      <c r="B14" s="75"/>
      <c r="C14" s="75"/>
      <c r="D14" s="31"/>
      <c r="E14" s="13"/>
      <c r="F14" s="13"/>
      <c r="G14" s="13"/>
      <c r="H14" s="31"/>
      <c r="I14" s="13"/>
      <c r="J14" s="13"/>
    </row>
    <row r="15" spans="2:12" ht="28.5" customHeight="1" x14ac:dyDescent="0.2">
      <c r="B15" s="75"/>
      <c r="C15" s="75"/>
      <c r="D15" s="31"/>
      <c r="E15" s="13"/>
      <c r="F15" s="13"/>
      <c r="G15" s="13"/>
      <c r="H15" s="31"/>
      <c r="I15" s="13"/>
      <c r="J15" s="13"/>
    </row>
    <row r="16" spans="2:12" ht="28.5" customHeight="1" x14ac:dyDescent="0.2">
      <c r="B16" s="75"/>
      <c r="C16" s="75"/>
      <c r="D16" s="31"/>
      <c r="E16" s="13"/>
      <c r="F16" s="13"/>
      <c r="G16" s="13"/>
      <c r="H16" s="31"/>
      <c r="I16" s="13"/>
      <c r="J16" s="13"/>
    </row>
    <row r="17" spans="2:10" ht="28.5" customHeight="1" x14ac:dyDescent="0.2">
      <c r="B17" s="75"/>
      <c r="C17" s="75"/>
      <c r="D17" s="31"/>
      <c r="E17" s="13"/>
      <c r="F17" s="13"/>
      <c r="G17" s="13"/>
      <c r="H17" s="31"/>
      <c r="I17" s="13"/>
      <c r="J17" s="13"/>
    </row>
    <row r="18" spans="2:10" ht="28.5" customHeight="1" x14ac:dyDescent="0.2">
      <c r="B18" s="75"/>
      <c r="C18" s="75"/>
      <c r="D18" s="31"/>
      <c r="E18" s="13"/>
      <c r="F18" s="13"/>
      <c r="G18" s="13"/>
      <c r="H18" s="31"/>
      <c r="I18" s="13"/>
      <c r="J18" s="13"/>
    </row>
    <row r="19" spans="2:10" ht="28.5" customHeight="1" x14ac:dyDescent="0.2">
      <c r="B19" s="75"/>
      <c r="C19" s="75"/>
      <c r="D19" s="31"/>
      <c r="E19" s="13"/>
      <c r="F19" s="13"/>
      <c r="G19" s="13"/>
      <c r="H19" s="31"/>
      <c r="I19" s="13"/>
      <c r="J19" s="13"/>
    </row>
    <row r="20" spans="2:10" ht="28.5" customHeight="1" x14ac:dyDescent="0.2">
      <c r="B20" s="75"/>
      <c r="C20" s="75"/>
      <c r="D20" s="31"/>
      <c r="E20" s="13"/>
      <c r="F20" s="13"/>
      <c r="G20" s="13"/>
      <c r="H20" s="31"/>
      <c r="I20" s="13"/>
      <c r="J20" s="13"/>
    </row>
    <row r="21" spans="2:10" ht="28.5" customHeight="1" x14ac:dyDescent="0.2">
      <c r="B21" s="75"/>
      <c r="C21" s="75"/>
      <c r="D21" s="31"/>
      <c r="E21" s="13"/>
      <c r="F21" s="13"/>
      <c r="G21" s="13"/>
      <c r="H21" s="31"/>
      <c r="I21" s="13"/>
      <c r="J21" s="13"/>
    </row>
    <row r="22" spans="2:10" ht="28.5" customHeight="1" x14ac:dyDescent="0.2">
      <c r="B22" s="75"/>
      <c r="C22" s="75"/>
      <c r="D22" s="31"/>
      <c r="E22" s="13"/>
      <c r="F22" s="13"/>
      <c r="G22" s="13"/>
      <c r="H22" s="31"/>
      <c r="I22" s="13"/>
      <c r="J22" s="13"/>
    </row>
    <row r="23" spans="2:10" ht="28.5" customHeight="1" x14ac:dyDescent="0.2">
      <c r="B23" s="75"/>
      <c r="C23" s="75"/>
      <c r="D23" s="31"/>
      <c r="E23" s="13"/>
      <c r="F23" s="13"/>
      <c r="G23" s="13"/>
      <c r="H23" s="31"/>
      <c r="I23" s="13"/>
      <c r="J23" s="13"/>
    </row>
    <row r="24" spans="2:10" ht="28.5" customHeight="1" x14ac:dyDescent="0.2">
      <c r="B24" s="75"/>
      <c r="C24" s="75"/>
      <c r="D24" s="31"/>
      <c r="E24" s="13"/>
      <c r="F24" s="13"/>
      <c r="G24" s="13"/>
      <c r="H24" s="31"/>
      <c r="I24" s="13"/>
      <c r="J24" s="13"/>
    </row>
    <row r="25" spans="2:10" ht="28.5" customHeight="1" x14ac:dyDescent="0.2">
      <c r="B25" s="75"/>
      <c r="C25" s="75"/>
      <c r="D25" s="31"/>
      <c r="E25" s="13"/>
      <c r="F25" s="13"/>
      <c r="G25" s="13"/>
      <c r="H25" s="31"/>
      <c r="I25" s="13"/>
      <c r="J25" s="13"/>
    </row>
    <row r="26" spans="2:10" ht="28.5" customHeight="1" x14ac:dyDescent="0.2">
      <c r="B26" s="75"/>
      <c r="C26" s="75"/>
      <c r="D26" s="31"/>
      <c r="E26" s="13"/>
      <c r="F26" s="13"/>
      <c r="G26" s="13"/>
      <c r="H26" s="31"/>
      <c r="I26" s="13"/>
      <c r="J26" s="13"/>
    </row>
    <row r="27" spans="2:10" ht="28.5" customHeight="1" x14ac:dyDescent="0.2">
      <c r="B27" s="75"/>
      <c r="C27" s="75"/>
      <c r="D27" s="31"/>
      <c r="E27" s="13"/>
      <c r="F27" s="13"/>
      <c r="G27" s="13"/>
      <c r="H27" s="31"/>
      <c r="I27" s="13"/>
      <c r="J27" s="13"/>
    </row>
    <row r="28" spans="2:10" ht="28.5" customHeight="1" x14ac:dyDescent="0.2">
      <c r="B28" s="75"/>
      <c r="C28" s="75"/>
      <c r="D28" s="31"/>
      <c r="E28" s="13"/>
      <c r="F28" s="13"/>
      <c r="G28" s="13"/>
      <c r="H28" s="31"/>
      <c r="I28" s="13"/>
      <c r="J28" s="13"/>
    </row>
    <row r="29" spans="2:10" x14ac:dyDescent="0.2">
      <c r="B29" s="388"/>
      <c r="C29" s="388"/>
      <c r="D29" s="388"/>
      <c r="E29" s="388"/>
      <c r="F29" s="388"/>
      <c r="G29" s="388"/>
      <c r="H29" s="388"/>
      <c r="I29" s="388"/>
      <c r="J29" s="388"/>
    </row>
    <row r="30" spans="2:10" ht="90" customHeight="1" x14ac:dyDescent="0.2">
      <c r="B30" s="674" t="s">
        <v>75</v>
      </c>
      <c r="C30" s="675"/>
      <c r="D30" s="675"/>
      <c r="E30" s="675"/>
      <c r="F30" s="675"/>
      <c r="G30" s="675"/>
      <c r="H30" s="675"/>
      <c r="I30" s="675"/>
      <c r="J30" s="675"/>
    </row>
  </sheetData>
  <sheetProtection algorithmName="SHA-512" hashValue="hCKjp5fM69QwCPjy/4AG0SDDllv+fyt8cDjwOBacnIkj5ywNTDdSBbPvQ5wJ2QBS6O4FuR+ZOhnPCPpm1fRFeg==" saltValue="3TQSWH3u9PypL93Yoo0siQ==" spinCount="100000" sheet="1" insertColumns="0" insertRows="0" deleteColumns="0" deleteRows="0"/>
  <mergeCells count="10">
    <mergeCell ref="L9:L10"/>
    <mergeCell ref="D5:I5"/>
    <mergeCell ref="B30:J30"/>
    <mergeCell ref="B7:B8"/>
    <mergeCell ref="C7:C8"/>
    <mergeCell ref="D7:G7"/>
    <mergeCell ref="H7:H8"/>
    <mergeCell ref="I7:I8"/>
    <mergeCell ref="J7:J8"/>
    <mergeCell ref="L5:L6"/>
  </mergeCells>
  <phoneticPr fontId="1"/>
  <conditionalFormatting sqref="B9:J28">
    <cfRule type="containsBlanks" dxfId="919" priority="5">
      <formula>LEN(TRIM(B9))=0</formula>
    </cfRule>
  </conditionalFormatting>
  <conditionalFormatting sqref="D5:I5">
    <cfRule type="cellIs" dxfId="918" priority="1" operator="equal">
      <formula>0</formula>
    </cfRule>
  </conditionalFormatting>
  <dataValidations count="5">
    <dataValidation type="list" allowBlank="1" showInputMessage="1" showErrorMessage="1" sqref="D9:D28" xr:uid="{00000000-0002-0000-0300-000000000000}">
      <formula1>"T,S,H"</formula1>
    </dataValidation>
    <dataValidation type="list" allowBlank="1" showInputMessage="1" showErrorMessage="1" prompt="M：男性_x000a_F：女性" sqref="H9:H28" xr:uid="{00000000-0002-0000-0300-000001000000}">
      <formula1>"M,F"</formula1>
    </dataValidation>
    <dataValidation imeMode="hiragana" allowBlank="1" showInputMessage="1" showErrorMessage="1" sqref="C9:C28" xr:uid="{00000000-0002-0000-0300-000002000000}"/>
    <dataValidation type="whole" imeMode="halfAlpha" operator="greaterThanOrEqual" allowBlank="1" showInputMessage="1" showErrorMessage="1" sqref="E9:G28" xr:uid="{00000000-0002-0000-0300-000003000000}">
      <formula1>1</formula1>
    </dataValidation>
    <dataValidation imeMode="halfKatakana" allowBlank="1" showInputMessage="1" showErrorMessage="1" prompt="半角ｶﾀｶﾅで入力" sqref="B9:B28" xr:uid="{00000000-0002-0000-0300-000004000000}"/>
  </dataValidations>
  <pageMargins left="0.74803149606299213" right="0.15748031496062992" top="0.55118110236220474" bottom="0.43307086614173229" header="0.31496062992125984" footer="0.15748031496062992"/>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tint="0.39997558519241921"/>
  </sheetPr>
  <dimension ref="A1:J172"/>
  <sheetViews>
    <sheetView showGridLines="0" zoomScaleNormal="100" zoomScaleSheetLayoutView="85" workbookViewId="0"/>
  </sheetViews>
  <sheetFormatPr defaultColWidth="9" defaultRowHeight="13.2" x14ac:dyDescent="0.2"/>
  <cols>
    <col min="1" max="1" width="1.77734375" style="132" customWidth="1"/>
    <col min="2" max="4" width="15.6640625" style="82" customWidth="1"/>
    <col min="5" max="5" width="11.5546875" style="82" bestFit="1" customWidth="1"/>
    <col min="6" max="6" width="43" style="82" customWidth="1"/>
    <col min="7" max="7" width="30.6640625" style="169" customWidth="1"/>
    <col min="8" max="8" width="1.6640625" style="169" customWidth="1"/>
    <col min="9" max="9" width="93.88671875" style="82" customWidth="1"/>
    <col min="10" max="10" width="28.77734375" style="82" customWidth="1"/>
    <col min="11" max="11" width="9" style="82" customWidth="1"/>
    <col min="12" max="16384" width="9" style="82"/>
  </cols>
  <sheetData>
    <row r="1" spans="2:9" ht="50.25" customHeight="1" x14ac:dyDescent="0.2"/>
    <row r="2" spans="2:9" x14ac:dyDescent="0.2">
      <c r="B2" s="84" t="s">
        <v>0</v>
      </c>
      <c r="C2" s="170"/>
      <c r="D2" s="171"/>
      <c r="G2" s="390"/>
      <c r="H2" s="172"/>
    </row>
    <row r="3" spans="2:9" ht="29.25" customHeight="1" x14ac:dyDescent="0.2">
      <c r="B3" s="746" t="s">
        <v>1</v>
      </c>
      <c r="C3" s="746"/>
      <c r="D3" s="746"/>
      <c r="E3" s="746"/>
      <c r="F3" s="746"/>
      <c r="G3" s="746"/>
      <c r="H3" s="393"/>
    </row>
    <row r="4" spans="2:9" ht="29.25" customHeight="1" x14ac:dyDescent="0.2">
      <c r="B4" s="173" t="s">
        <v>257</v>
      </c>
      <c r="C4" s="174"/>
      <c r="D4" s="174"/>
      <c r="E4" s="223"/>
      <c r="F4" s="223"/>
      <c r="G4" s="393"/>
      <c r="H4" s="393"/>
      <c r="I4" s="276" t="s">
        <v>2</v>
      </c>
    </row>
    <row r="5" spans="2:9" ht="24.9" customHeight="1" x14ac:dyDescent="0.2">
      <c r="B5" s="715" t="s">
        <v>170</v>
      </c>
      <c r="C5" s="715"/>
      <c r="D5" s="715"/>
      <c r="E5" s="717"/>
      <c r="F5" s="717"/>
      <c r="G5" s="717"/>
      <c r="H5" s="393"/>
      <c r="I5" s="445" t="s">
        <v>550</v>
      </c>
    </row>
    <row r="6" spans="2:9" ht="24.9" customHeight="1" x14ac:dyDescent="0.2">
      <c r="B6" s="715" t="s">
        <v>210</v>
      </c>
      <c r="C6" s="715"/>
      <c r="D6" s="715"/>
      <c r="E6" s="716"/>
      <c r="F6" s="716"/>
      <c r="G6" s="716"/>
      <c r="H6" s="393"/>
      <c r="I6" s="445" t="s">
        <v>409</v>
      </c>
    </row>
    <row r="7" spans="2:9" ht="24.9" customHeight="1" x14ac:dyDescent="0.2">
      <c r="B7" s="715" t="s">
        <v>211</v>
      </c>
      <c r="C7" s="715"/>
      <c r="D7" s="715"/>
      <c r="E7" s="718"/>
      <c r="F7" s="718"/>
      <c r="G7" s="718"/>
      <c r="H7" s="393"/>
      <c r="I7" s="445" t="s">
        <v>410</v>
      </c>
    </row>
    <row r="8" spans="2:9" ht="24.9" customHeight="1" x14ac:dyDescent="0.2">
      <c r="B8" s="708" t="s">
        <v>212</v>
      </c>
      <c r="C8" s="708"/>
      <c r="D8" s="708"/>
      <c r="E8" s="716"/>
      <c r="F8" s="716"/>
      <c r="G8" s="716"/>
      <c r="H8" s="393"/>
      <c r="I8" s="445" t="s">
        <v>411</v>
      </c>
    </row>
    <row r="9" spans="2:9" ht="24.9" customHeight="1" x14ac:dyDescent="0.2">
      <c r="B9" s="708" t="s">
        <v>171</v>
      </c>
      <c r="C9" s="708"/>
      <c r="D9" s="708"/>
      <c r="E9" s="716"/>
      <c r="F9" s="716"/>
      <c r="G9" s="716"/>
      <c r="H9" s="393"/>
      <c r="I9" s="445" t="s">
        <v>432</v>
      </c>
    </row>
    <row r="10" spans="2:9" ht="24.9" customHeight="1" x14ac:dyDescent="0.2">
      <c r="B10" s="708" t="s">
        <v>213</v>
      </c>
      <c r="C10" s="715" t="s">
        <v>214</v>
      </c>
      <c r="D10" s="715"/>
      <c r="E10" s="716"/>
      <c r="F10" s="716"/>
      <c r="G10" s="716"/>
      <c r="H10" s="393"/>
      <c r="I10" s="445" t="s">
        <v>412</v>
      </c>
    </row>
    <row r="11" spans="2:9" ht="24.9" customHeight="1" x14ac:dyDescent="0.2">
      <c r="B11" s="708"/>
      <c r="C11" s="722" t="s">
        <v>181</v>
      </c>
      <c r="D11" s="722"/>
      <c r="E11" s="719"/>
      <c r="F11" s="719"/>
      <c r="G11" s="719"/>
      <c r="H11" s="393"/>
      <c r="I11" s="446" t="s">
        <v>425</v>
      </c>
    </row>
    <row r="12" spans="2:9" ht="24.9" customHeight="1" x14ac:dyDescent="0.2">
      <c r="B12" s="708"/>
      <c r="C12" s="735" t="s">
        <v>182</v>
      </c>
      <c r="D12" s="735"/>
      <c r="E12" s="720"/>
      <c r="F12" s="720"/>
      <c r="G12" s="720"/>
      <c r="H12" s="393"/>
      <c r="I12" s="447" t="s">
        <v>413</v>
      </c>
    </row>
    <row r="13" spans="2:9" ht="24.9" customHeight="1" x14ac:dyDescent="0.2">
      <c r="B13" s="715" t="s">
        <v>207</v>
      </c>
      <c r="C13" s="715"/>
      <c r="D13" s="715"/>
      <c r="E13" s="721"/>
      <c r="F13" s="721"/>
      <c r="G13" s="721"/>
      <c r="H13" s="393"/>
      <c r="I13" s="444" t="s">
        <v>172</v>
      </c>
    </row>
    <row r="14" spans="2:9" ht="24.9" customHeight="1" x14ac:dyDescent="0.2">
      <c r="B14" s="715" t="s">
        <v>208</v>
      </c>
      <c r="C14" s="715" t="s">
        <v>209</v>
      </c>
      <c r="D14" s="715"/>
      <c r="E14" s="716"/>
      <c r="F14" s="716"/>
      <c r="G14" s="716"/>
      <c r="H14" s="393"/>
      <c r="I14" s="759" t="s">
        <v>525</v>
      </c>
    </row>
    <row r="15" spans="2:9" ht="24.9" customHeight="1" x14ac:dyDescent="0.2">
      <c r="B15" s="715"/>
      <c r="C15" s="715" t="s">
        <v>521</v>
      </c>
      <c r="D15" s="715"/>
      <c r="E15" s="716"/>
      <c r="F15" s="716"/>
      <c r="G15" s="716"/>
      <c r="H15" s="543"/>
      <c r="I15" s="759"/>
    </row>
    <row r="16" spans="2:9" ht="24.9" customHeight="1" x14ac:dyDescent="0.2">
      <c r="B16" s="715"/>
      <c r="C16" s="715" t="s">
        <v>522</v>
      </c>
      <c r="D16" s="715"/>
      <c r="E16" s="716"/>
      <c r="F16" s="716"/>
      <c r="G16" s="716"/>
      <c r="H16" s="543"/>
      <c r="I16" s="759"/>
    </row>
    <row r="17" spans="1:9" ht="24.9" customHeight="1" x14ac:dyDescent="0.2">
      <c r="B17" s="715"/>
      <c r="C17" s="715" t="s">
        <v>523</v>
      </c>
      <c r="D17" s="715"/>
      <c r="E17" s="716"/>
      <c r="F17" s="716"/>
      <c r="G17" s="716"/>
      <c r="H17" s="543"/>
      <c r="I17" s="759"/>
    </row>
    <row r="18" spans="1:9" ht="24.9" customHeight="1" x14ac:dyDescent="0.2">
      <c r="B18" s="715"/>
      <c r="C18" s="715" t="s">
        <v>524</v>
      </c>
      <c r="D18" s="715"/>
      <c r="E18" s="716"/>
      <c r="F18" s="716"/>
      <c r="G18" s="716"/>
      <c r="H18" s="543"/>
      <c r="I18" s="759"/>
    </row>
    <row r="19" spans="1:9" s="169" customFormat="1" ht="8.25" customHeight="1" x14ac:dyDescent="0.2">
      <c r="A19" s="263"/>
      <c r="B19" s="227"/>
      <c r="C19" s="227"/>
      <c r="D19" s="448"/>
      <c r="E19" s="448"/>
      <c r="F19" s="448"/>
      <c r="G19" s="393"/>
      <c r="H19" s="393"/>
      <c r="I19" s="282"/>
    </row>
    <row r="20" spans="1:9" ht="29.25" customHeight="1" x14ac:dyDescent="0.2">
      <c r="B20" s="175" t="s">
        <v>286</v>
      </c>
      <c r="C20" s="140"/>
      <c r="D20" s="140"/>
      <c r="E20" s="257"/>
      <c r="F20" s="257"/>
      <c r="G20" s="393"/>
      <c r="H20" s="393"/>
      <c r="I20" s="282"/>
    </row>
    <row r="21" spans="1:9" ht="22.5" customHeight="1" x14ac:dyDescent="0.2">
      <c r="B21" s="176" t="s">
        <v>322</v>
      </c>
      <c r="C21" s="140"/>
      <c r="D21" s="140"/>
      <c r="E21" s="177"/>
      <c r="F21" s="177"/>
      <c r="G21" s="393"/>
      <c r="H21" s="393"/>
      <c r="I21" s="282"/>
    </row>
    <row r="22" spans="1:9" ht="24.9" customHeight="1" x14ac:dyDescent="0.2">
      <c r="B22" s="259" t="s">
        <v>288</v>
      </c>
      <c r="C22" s="140"/>
      <c r="D22" s="140"/>
      <c r="E22" s="179"/>
      <c r="F22" s="179"/>
      <c r="G22" s="393"/>
      <c r="H22" s="393"/>
      <c r="I22" s="140"/>
    </row>
    <row r="23" spans="1:9" ht="24.9" customHeight="1" x14ac:dyDescent="0.2">
      <c r="B23" s="258" t="s">
        <v>202</v>
      </c>
      <c r="C23" s="258" t="s">
        <v>122</v>
      </c>
      <c r="D23" s="258" t="s">
        <v>287</v>
      </c>
      <c r="E23" s="747" t="s">
        <v>215</v>
      </c>
      <c r="F23" s="748"/>
      <c r="G23" s="749"/>
      <c r="H23" s="393"/>
      <c r="I23" s="760" t="s">
        <v>526</v>
      </c>
    </row>
    <row r="24" spans="1:9" ht="24.9" customHeight="1" x14ac:dyDescent="0.2">
      <c r="B24" s="394"/>
      <c r="C24" s="182" t="s">
        <v>229</v>
      </c>
      <c r="D24" s="394"/>
      <c r="E24" s="750"/>
      <c r="F24" s="751"/>
      <c r="G24" s="752"/>
      <c r="H24" s="393"/>
      <c r="I24" s="761"/>
    </row>
    <row r="25" spans="1:9" ht="24.9" customHeight="1" x14ac:dyDescent="0.2">
      <c r="B25" s="394"/>
      <c r="C25" s="255"/>
      <c r="D25" s="394"/>
      <c r="E25" s="750"/>
      <c r="F25" s="751"/>
      <c r="G25" s="752"/>
      <c r="H25" s="393"/>
      <c r="I25" s="761"/>
    </row>
    <row r="26" spans="1:9" ht="24.9" customHeight="1" x14ac:dyDescent="0.2">
      <c r="B26" s="394"/>
      <c r="C26" s="255"/>
      <c r="D26" s="394"/>
      <c r="E26" s="750"/>
      <c r="F26" s="751"/>
      <c r="G26" s="752"/>
      <c r="H26" s="393"/>
      <c r="I26" s="761"/>
    </row>
    <row r="27" spans="1:9" ht="24.9" customHeight="1" x14ac:dyDescent="0.2">
      <c r="B27" s="394"/>
      <c r="C27" s="255"/>
      <c r="D27" s="394"/>
      <c r="E27" s="750"/>
      <c r="F27" s="751"/>
      <c r="G27" s="752"/>
      <c r="H27" s="393"/>
      <c r="I27" s="761"/>
    </row>
    <row r="28" spans="1:9" ht="24.9" customHeight="1" x14ac:dyDescent="0.2">
      <c r="B28" s="394"/>
      <c r="C28" s="255"/>
      <c r="D28" s="394"/>
      <c r="E28" s="750"/>
      <c r="F28" s="751"/>
      <c r="G28" s="752"/>
      <c r="H28" s="393"/>
      <c r="I28" s="761"/>
    </row>
    <row r="29" spans="1:9" ht="24.9" customHeight="1" x14ac:dyDescent="0.2">
      <c r="B29" s="394"/>
      <c r="C29" s="255"/>
      <c r="D29" s="394"/>
      <c r="E29" s="750"/>
      <c r="F29" s="751"/>
      <c r="G29" s="752"/>
      <c r="H29" s="393"/>
      <c r="I29" s="761"/>
    </row>
    <row r="30" spans="1:9" ht="24.9" customHeight="1" x14ac:dyDescent="0.2">
      <c r="B30" s="394"/>
      <c r="C30" s="255"/>
      <c r="D30" s="394"/>
      <c r="E30" s="750"/>
      <c r="F30" s="751"/>
      <c r="G30" s="752"/>
      <c r="H30" s="393"/>
      <c r="I30" s="761"/>
    </row>
    <row r="31" spans="1:9" ht="24.9" customHeight="1" x14ac:dyDescent="0.2">
      <c r="B31" s="544"/>
      <c r="C31" s="255"/>
      <c r="D31" s="544"/>
      <c r="E31" s="750"/>
      <c r="F31" s="751"/>
      <c r="G31" s="752"/>
      <c r="H31" s="543"/>
      <c r="I31" s="553"/>
    </row>
    <row r="32" spans="1:9" ht="24.9" customHeight="1" x14ac:dyDescent="0.2">
      <c r="B32" s="544"/>
      <c r="C32" s="255"/>
      <c r="D32" s="544"/>
      <c r="E32" s="750"/>
      <c r="F32" s="751"/>
      <c r="G32" s="752"/>
      <c r="H32" s="543"/>
      <c r="I32" s="554"/>
    </row>
    <row r="33" spans="1:10" ht="24.9" customHeight="1" x14ac:dyDescent="0.2">
      <c r="B33" s="544"/>
      <c r="C33" s="255"/>
      <c r="D33" s="544"/>
      <c r="E33" s="750"/>
      <c r="F33" s="751"/>
      <c r="G33" s="752"/>
      <c r="H33" s="543"/>
      <c r="I33" s="554"/>
    </row>
    <row r="34" spans="1:10" ht="24.9" customHeight="1" x14ac:dyDescent="0.2">
      <c r="B34" s="544"/>
      <c r="C34" s="255"/>
      <c r="D34" s="544"/>
      <c r="E34" s="750"/>
      <c r="F34" s="751"/>
      <c r="G34" s="752"/>
      <c r="H34" s="543"/>
      <c r="I34" s="554"/>
    </row>
    <row r="35" spans="1:10" ht="24.9" customHeight="1" x14ac:dyDescent="0.2">
      <c r="B35" s="544"/>
      <c r="C35" s="255"/>
      <c r="D35" s="544"/>
      <c r="E35" s="750"/>
      <c r="F35" s="751"/>
      <c r="G35" s="752"/>
      <c r="H35" s="543"/>
      <c r="I35" s="554"/>
    </row>
    <row r="36" spans="1:10" ht="24.9" customHeight="1" x14ac:dyDescent="0.2">
      <c r="B36" s="544"/>
      <c r="C36" s="255"/>
      <c r="D36" s="544"/>
      <c r="E36" s="750"/>
      <c r="F36" s="751"/>
      <c r="G36" s="752"/>
      <c r="H36" s="543"/>
      <c r="I36" s="554"/>
    </row>
    <row r="37" spans="1:10" ht="24.9" customHeight="1" x14ac:dyDescent="0.2">
      <c r="B37" s="544"/>
      <c r="C37" s="255"/>
      <c r="D37" s="544"/>
      <c r="E37" s="750"/>
      <c r="F37" s="751"/>
      <c r="G37" s="752"/>
      <c r="H37" s="543"/>
      <c r="I37" s="554"/>
    </row>
    <row r="38" spans="1:10" ht="24.9" customHeight="1" x14ac:dyDescent="0.2">
      <c r="B38" s="544"/>
      <c r="C38" s="255"/>
      <c r="D38" s="544"/>
      <c r="E38" s="750"/>
      <c r="F38" s="751"/>
      <c r="G38" s="752"/>
      <c r="H38" s="543"/>
      <c r="I38" s="554"/>
    </row>
    <row r="39" spans="1:10" ht="6.75" customHeight="1" x14ac:dyDescent="0.2">
      <c r="B39" s="261"/>
      <c r="C39" s="256"/>
      <c r="D39" s="256"/>
      <c r="E39" s="256"/>
      <c r="F39" s="256"/>
      <c r="G39" s="393"/>
      <c r="H39" s="393"/>
      <c r="I39" s="552"/>
    </row>
    <row r="40" spans="1:10" ht="22.5" customHeight="1" x14ac:dyDescent="0.2">
      <c r="B40" s="260" t="s">
        <v>323</v>
      </c>
      <c r="C40" s="177"/>
      <c r="D40" s="177"/>
      <c r="E40" s="177"/>
      <c r="F40" s="177"/>
      <c r="G40" s="393"/>
      <c r="H40" s="393"/>
      <c r="I40" s="449"/>
    </row>
    <row r="41" spans="1:10" ht="16.5" customHeight="1" x14ac:dyDescent="0.2">
      <c r="B41" s="736" t="s">
        <v>428</v>
      </c>
      <c r="C41" s="736" t="s">
        <v>202</v>
      </c>
      <c r="D41" s="756" t="s">
        <v>173</v>
      </c>
      <c r="E41" s="736" t="s">
        <v>429</v>
      </c>
      <c r="F41" s="736" t="s">
        <v>430</v>
      </c>
      <c r="G41" s="288" t="s">
        <v>222</v>
      </c>
      <c r="H41" s="281"/>
      <c r="I41" s="760" t="s">
        <v>431</v>
      </c>
      <c r="J41" s="393"/>
    </row>
    <row r="42" spans="1:10" ht="16.5" customHeight="1" x14ac:dyDescent="0.2">
      <c r="B42" s="755"/>
      <c r="C42" s="737"/>
      <c r="D42" s="755"/>
      <c r="E42" s="737"/>
      <c r="F42" s="737"/>
      <c r="G42" s="287" t="s">
        <v>313</v>
      </c>
      <c r="H42" s="281"/>
      <c r="I42" s="761"/>
      <c r="J42" s="393"/>
    </row>
    <row r="43" spans="1:10" ht="24.9" customHeight="1" x14ac:dyDescent="0.2">
      <c r="B43" s="723"/>
      <c r="C43" s="382"/>
      <c r="D43" s="725"/>
      <c r="E43" s="727"/>
      <c r="F43" s="727"/>
      <c r="G43" s="286"/>
      <c r="H43" s="450"/>
      <c r="I43" s="761"/>
      <c r="J43" s="393"/>
    </row>
    <row r="44" spans="1:10" ht="24.9" customHeight="1" x14ac:dyDescent="0.2">
      <c r="A44" s="132">
        <f>B43</f>
        <v>0</v>
      </c>
      <c r="B44" s="724"/>
      <c r="C44" s="416"/>
      <c r="D44" s="726"/>
      <c r="E44" s="728"/>
      <c r="F44" s="728"/>
      <c r="G44" s="383"/>
      <c r="H44" s="450"/>
      <c r="I44" s="761"/>
      <c r="J44" s="393"/>
    </row>
    <row r="45" spans="1:10" ht="24.9" customHeight="1" x14ac:dyDescent="0.2">
      <c r="B45" s="723"/>
      <c r="C45" s="382"/>
      <c r="D45" s="725"/>
      <c r="E45" s="727"/>
      <c r="F45" s="727"/>
      <c r="G45" s="286"/>
      <c r="H45" s="450"/>
      <c r="I45" s="761"/>
      <c r="J45" s="393"/>
    </row>
    <row r="46" spans="1:10" ht="24.9" customHeight="1" x14ac:dyDescent="0.2">
      <c r="A46" s="132">
        <f>B45</f>
        <v>0</v>
      </c>
      <c r="B46" s="724"/>
      <c r="C46" s="416"/>
      <c r="D46" s="726"/>
      <c r="E46" s="728"/>
      <c r="F46" s="728"/>
      <c r="G46" s="383"/>
      <c r="H46" s="450"/>
      <c r="I46" s="761"/>
      <c r="J46" s="393"/>
    </row>
    <row r="47" spans="1:10" ht="24.9" customHeight="1" x14ac:dyDescent="0.2">
      <c r="B47" s="723"/>
      <c r="C47" s="382"/>
      <c r="D47" s="725"/>
      <c r="E47" s="727"/>
      <c r="F47" s="727"/>
      <c r="G47" s="542"/>
      <c r="H47" s="450"/>
      <c r="I47" s="761"/>
      <c r="J47" s="543"/>
    </row>
    <row r="48" spans="1:10" ht="24.9" customHeight="1" x14ac:dyDescent="0.2">
      <c r="A48" s="132">
        <f>B47</f>
        <v>0</v>
      </c>
      <c r="B48" s="724"/>
      <c r="C48" s="416"/>
      <c r="D48" s="726"/>
      <c r="E48" s="728"/>
      <c r="F48" s="728"/>
      <c r="G48" s="383"/>
      <c r="H48" s="450"/>
      <c r="I48" s="761"/>
      <c r="J48" s="543"/>
    </row>
    <row r="49" spans="1:10" ht="24.9" customHeight="1" x14ac:dyDescent="0.2">
      <c r="B49" s="723"/>
      <c r="C49" s="382"/>
      <c r="D49" s="725"/>
      <c r="E49" s="727"/>
      <c r="F49" s="727"/>
      <c r="G49" s="542"/>
      <c r="H49" s="450"/>
      <c r="I49" s="553"/>
      <c r="J49" s="543"/>
    </row>
    <row r="50" spans="1:10" ht="24.9" customHeight="1" x14ac:dyDescent="0.2">
      <c r="A50" s="132">
        <f>B49</f>
        <v>0</v>
      </c>
      <c r="B50" s="724"/>
      <c r="C50" s="416"/>
      <c r="D50" s="726"/>
      <c r="E50" s="728"/>
      <c r="F50" s="728"/>
      <c r="G50" s="383"/>
      <c r="H50" s="450"/>
      <c r="I50" s="554"/>
      <c r="J50" s="543"/>
    </row>
    <row r="51" spans="1:10" ht="24.9" customHeight="1" x14ac:dyDescent="0.2">
      <c r="B51" s="723"/>
      <c r="C51" s="382"/>
      <c r="D51" s="725"/>
      <c r="E51" s="727"/>
      <c r="F51" s="727"/>
      <c r="G51" s="542"/>
      <c r="H51" s="450"/>
      <c r="I51" s="554"/>
      <c r="J51" s="543"/>
    </row>
    <row r="52" spans="1:10" ht="24.9" customHeight="1" x14ac:dyDescent="0.2">
      <c r="A52" s="132">
        <f>B51</f>
        <v>0</v>
      </c>
      <c r="B52" s="724"/>
      <c r="C52" s="416"/>
      <c r="D52" s="726"/>
      <c r="E52" s="728"/>
      <c r="F52" s="728"/>
      <c r="G52" s="383"/>
      <c r="H52" s="450"/>
      <c r="I52" s="554"/>
      <c r="J52" s="543"/>
    </row>
    <row r="53" spans="1:10" ht="9" customHeight="1" x14ac:dyDescent="0.2">
      <c r="B53" s="745"/>
      <c r="C53" s="745"/>
      <c r="D53" s="745"/>
      <c r="E53" s="745"/>
      <c r="F53" s="463"/>
      <c r="G53" s="393"/>
      <c r="H53" s="393"/>
      <c r="I53" s="451"/>
    </row>
    <row r="54" spans="1:10" ht="24.75" customHeight="1" x14ac:dyDescent="0.2">
      <c r="B54" s="241" t="s">
        <v>216</v>
      </c>
      <c r="C54" s="227"/>
      <c r="D54" s="227"/>
      <c r="E54" s="242"/>
      <c r="F54" s="242"/>
      <c r="G54" s="393"/>
      <c r="H54" s="393"/>
      <c r="I54" s="451"/>
    </row>
    <row r="55" spans="1:10" ht="30" customHeight="1" x14ac:dyDescent="0.2">
      <c r="B55" s="744" t="s">
        <v>175</v>
      </c>
      <c r="C55" s="744"/>
      <c r="D55" s="744"/>
      <c r="E55" s="744"/>
      <c r="F55" s="462"/>
      <c r="G55" s="393"/>
      <c r="H55" s="393"/>
      <c r="I55" s="451"/>
    </row>
    <row r="56" spans="1:10" s="178" customFormat="1" ht="24" customHeight="1" x14ac:dyDescent="0.2">
      <c r="A56" s="180"/>
      <c r="B56" s="176" t="s">
        <v>217</v>
      </c>
      <c r="C56" s="141"/>
      <c r="D56" s="141"/>
      <c r="G56" s="390"/>
      <c r="H56" s="393"/>
    </row>
    <row r="57" spans="1:10" ht="28.5" customHeight="1" x14ac:dyDescent="0.2">
      <c r="B57" s="754" t="s">
        <v>218</v>
      </c>
      <c r="C57" s="754"/>
      <c r="D57" s="754"/>
      <c r="E57" s="754"/>
      <c r="F57" s="754"/>
      <c r="G57" s="754"/>
      <c r="H57" s="393"/>
      <c r="I57" s="140"/>
    </row>
    <row r="58" spans="1:10" ht="17.100000000000001" customHeight="1" x14ac:dyDescent="0.2">
      <c r="B58" s="756" t="s">
        <v>219</v>
      </c>
      <c r="C58" s="708" t="s">
        <v>220</v>
      </c>
      <c r="D58" s="708"/>
      <c r="E58" s="712"/>
      <c r="F58" s="713"/>
      <c r="G58" s="714"/>
      <c r="H58" s="393"/>
      <c r="I58" s="753" t="s">
        <v>414</v>
      </c>
    </row>
    <row r="59" spans="1:10" ht="17.100000000000001" customHeight="1" x14ac:dyDescent="0.2">
      <c r="B59" s="757"/>
      <c r="C59" s="708" t="s">
        <v>221</v>
      </c>
      <c r="D59" s="708"/>
      <c r="E59" s="712"/>
      <c r="F59" s="713"/>
      <c r="G59" s="714"/>
      <c r="H59" s="393"/>
      <c r="I59" s="753"/>
    </row>
    <row r="60" spans="1:10" ht="17.100000000000001" customHeight="1" x14ac:dyDescent="0.2">
      <c r="B60" s="757"/>
      <c r="C60" s="708" t="s">
        <v>228</v>
      </c>
      <c r="D60" s="708"/>
      <c r="E60" s="712"/>
      <c r="F60" s="713"/>
      <c r="G60" s="714"/>
      <c r="H60" s="393"/>
      <c r="I60" s="753"/>
    </row>
    <row r="61" spans="1:10" ht="17.100000000000001" customHeight="1" x14ac:dyDescent="0.2">
      <c r="B61" s="757"/>
      <c r="C61" s="708" t="s">
        <v>222</v>
      </c>
      <c r="D61" s="708"/>
      <c r="E61" s="709"/>
      <c r="F61" s="710"/>
      <c r="G61" s="711"/>
      <c r="H61" s="393"/>
      <c r="I61" s="753"/>
    </row>
    <row r="62" spans="1:10" ht="17.100000000000001" customHeight="1" x14ac:dyDescent="0.2">
      <c r="B62" s="757"/>
      <c r="C62" s="708" t="s">
        <v>188</v>
      </c>
      <c r="D62" s="708"/>
      <c r="E62" s="738"/>
      <c r="F62" s="739"/>
      <c r="G62" s="740"/>
      <c r="H62" s="393"/>
      <c r="I62" s="753"/>
    </row>
    <row r="63" spans="1:10" ht="21" x14ac:dyDescent="0.2">
      <c r="A63" s="181"/>
      <c r="B63" s="757"/>
      <c r="C63" s="758" t="s">
        <v>223</v>
      </c>
      <c r="D63" s="758"/>
      <c r="E63" s="729"/>
      <c r="F63" s="730"/>
      <c r="G63" s="731"/>
      <c r="H63" s="393"/>
      <c r="I63" s="753"/>
    </row>
    <row r="64" spans="1:10" ht="21" x14ac:dyDescent="0.2">
      <c r="A64" s="181"/>
      <c r="B64" s="757"/>
      <c r="C64" s="758"/>
      <c r="D64" s="758"/>
      <c r="E64" s="729"/>
      <c r="F64" s="730"/>
      <c r="G64" s="731"/>
      <c r="H64" s="393"/>
      <c r="I64" s="753"/>
    </row>
    <row r="65" spans="1:9" ht="21" x14ac:dyDescent="0.2">
      <c r="A65" s="181"/>
      <c r="B65" s="757"/>
      <c r="C65" s="758"/>
      <c r="D65" s="758"/>
      <c r="E65" s="729"/>
      <c r="F65" s="730"/>
      <c r="G65" s="731"/>
      <c r="H65" s="393"/>
      <c r="I65" s="753"/>
    </row>
    <row r="66" spans="1:9" ht="21" x14ac:dyDescent="0.2">
      <c r="A66" s="181"/>
      <c r="B66" s="757"/>
      <c r="C66" s="758"/>
      <c r="D66" s="758"/>
      <c r="E66" s="741"/>
      <c r="F66" s="742"/>
      <c r="G66" s="743"/>
      <c r="H66" s="393"/>
      <c r="I66" s="753"/>
    </row>
    <row r="67" spans="1:9" ht="21" x14ac:dyDescent="0.2">
      <c r="A67" s="181"/>
      <c r="B67" s="755"/>
      <c r="C67" s="758"/>
      <c r="D67" s="758"/>
      <c r="E67" s="732"/>
      <c r="F67" s="733"/>
      <c r="G67" s="734"/>
      <c r="H67" s="393"/>
      <c r="I67" s="753"/>
    </row>
    <row r="68" spans="1:9" ht="17.100000000000001" customHeight="1" x14ac:dyDescent="0.2">
      <c r="B68" s="756" t="s">
        <v>224</v>
      </c>
      <c r="C68" s="708" t="s">
        <v>220</v>
      </c>
      <c r="D68" s="708"/>
      <c r="E68" s="712"/>
      <c r="F68" s="713"/>
      <c r="G68" s="714"/>
      <c r="H68" s="393"/>
      <c r="I68" s="753"/>
    </row>
    <row r="69" spans="1:9" ht="17.100000000000001" customHeight="1" x14ac:dyDescent="0.2">
      <c r="B69" s="757"/>
      <c r="C69" s="708" t="s">
        <v>221</v>
      </c>
      <c r="D69" s="708"/>
      <c r="E69" s="712"/>
      <c r="F69" s="713"/>
      <c r="G69" s="714"/>
      <c r="H69" s="393"/>
      <c r="I69" s="753"/>
    </row>
    <row r="70" spans="1:9" ht="17.100000000000001" customHeight="1" x14ac:dyDescent="0.2">
      <c r="B70" s="757"/>
      <c r="C70" s="708" t="s">
        <v>228</v>
      </c>
      <c r="D70" s="708"/>
      <c r="E70" s="712"/>
      <c r="F70" s="713"/>
      <c r="G70" s="714"/>
      <c r="H70" s="393"/>
      <c r="I70" s="753"/>
    </row>
    <row r="71" spans="1:9" ht="17.100000000000001" customHeight="1" x14ac:dyDescent="0.2">
      <c r="B71" s="757"/>
      <c r="C71" s="708" t="s">
        <v>222</v>
      </c>
      <c r="D71" s="708"/>
      <c r="E71" s="709"/>
      <c r="F71" s="710"/>
      <c r="G71" s="711"/>
      <c r="H71" s="393"/>
      <c r="I71" s="753"/>
    </row>
    <row r="72" spans="1:9" ht="17.100000000000001" customHeight="1" x14ac:dyDescent="0.2">
      <c r="B72" s="757"/>
      <c r="C72" s="708" t="s">
        <v>188</v>
      </c>
      <c r="D72" s="708"/>
      <c r="E72" s="738"/>
      <c r="F72" s="739"/>
      <c r="G72" s="740"/>
      <c r="H72" s="393"/>
      <c r="I72" s="753"/>
    </row>
    <row r="73" spans="1:9" ht="21" x14ac:dyDescent="0.2">
      <c r="A73" s="181"/>
      <c r="B73" s="757"/>
      <c r="C73" s="758" t="s">
        <v>223</v>
      </c>
      <c r="D73" s="758"/>
      <c r="E73" s="729"/>
      <c r="F73" s="730"/>
      <c r="G73" s="731"/>
      <c r="H73" s="393"/>
      <c r="I73" s="417"/>
    </row>
    <row r="74" spans="1:9" ht="21" x14ac:dyDescent="0.2">
      <c r="A74" s="181"/>
      <c r="B74" s="757"/>
      <c r="C74" s="758"/>
      <c r="D74" s="758"/>
      <c r="E74" s="729"/>
      <c r="F74" s="730"/>
      <c r="G74" s="731"/>
      <c r="H74" s="393"/>
      <c r="I74" s="282"/>
    </row>
    <row r="75" spans="1:9" ht="21" x14ac:dyDescent="0.2">
      <c r="A75" s="181"/>
      <c r="B75" s="757"/>
      <c r="C75" s="758"/>
      <c r="D75" s="758"/>
      <c r="E75" s="729"/>
      <c r="F75" s="730"/>
      <c r="G75" s="731"/>
      <c r="H75" s="393"/>
      <c r="I75" s="282"/>
    </row>
    <row r="76" spans="1:9" ht="21" x14ac:dyDescent="0.2">
      <c r="A76" s="181"/>
      <c r="B76" s="757"/>
      <c r="C76" s="758"/>
      <c r="D76" s="758"/>
      <c r="E76" s="741"/>
      <c r="F76" s="742"/>
      <c r="G76" s="743"/>
      <c r="H76" s="393"/>
      <c r="I76" s="282"/>
    </row>
    <row r="77" spans="1:9" ht="21" x14ac:dyDescent="0.2">
      <c r="A77" s="181"/>
      <c r="B77" s="755"/>
      <c r="C77" s="758"/>
      <c r="D77" s="758"/>
      <c r="E77" s="732"/>
      <c r="F77" s="733"/>
      <c r="G77" s="734"/>
      <c r="H77" s="393"/>
      <c r="I77" s="282"/>
    </row>
    <row r="78" spans="1:9" ht="17.100000000000001" customHeight="1" x14ac:dyDescent="0.2">
      <c r="B78" s="756" t="s">
        <v>225</v>
      </c>
      <c r="C78" s="708" t="s">
        <v>220</v>
      </c>
      <c r="D78" s="708"/>
      <c r="E78" s="712"/>
      <c r="F78" s="713"/>
      <c r="G78" s="714"/>
      <c r="H78" s="543"/>
      <c r="I78" s="282"/>
    </row>
    <row r="79" spans="1:9" ht="17.100000000000001" customHeight="1" x14ac:dyDescent="0.2">
      <c r="B79" s="757"/>
      <c r="C79" s="708" t="s">
        <v>221</v>
      </c>
      <c r="D79" s="708"/>
      <c r="E79" s="712"/>
      <c r="F79" s="713"/>
      <c r="G79" s="714"/>
      <c r="H79" s="543"/>
      <c r="I79" s="282"/>
    </row>
    <row r="80" spans="1:9" ht="17.100000000000001" customHeight="1" x14ac:dyDescent="0.2">
      <c r="B80" s="757"/>
      <c r="C80" s="708" t="s">
        <v>228</v>
      </c>
      <c r="D80" s="708"/>
      <c r="E80" s="712"/>
      <c r="F80" s="713"/>
      <c r="G80" s="714"/>
      <c r="H80" s="543"/>
      <c r="I80" s="282"/>
    </row>
    <row r="81" spans="1:9" ht="17.100000000000001" customHeight="1" x14ac:dyDescent="0.2">
      <c r="B81" s="757"/>
      <c r="C81" s="708" t="s">
        <v>222</v>
      </c>
      <c r="D81" s="708"/>
      <c r="E81" s="709"/>
      <c r="F81" s="710"/>
      <c r="G81" s="711"/>
      <c r="H81" s="543"/>
      <c r="I81" s="282"/>
    </row>
    <row r="82" spans="1:9" ht="17.100000000000001" customHeight="1" x14ac:dyDescent="0.2">
      <c r="B82" s="757"/>
      <c r="C82" s="708" t="s">
        <v>188</v>
      </c>
      <c r="D82" s="708"/>
      <c r="E82" s="738"/>
      <c r="F82" s="739"/>
      <c r="G82" s="740"/>
      <c r="H82" s="543"/>
      <c r="I82" s="282"/>
    </row>
    <row r="83" spans="1:9" ht="21" x14ac:dyDescent="0.2">
      <c r="A83" s="181"/>
      <c r="B83" s="757"/>
      <c r="C83" s="758" t="s">
        <v>223</v>
      </c>
      <c r="D83" s="758"/>
      <c r="E83" s="729"/>
      <c r="F83" s="730"/>
      <c r="G83" s="731"/>
      <c r="H83" s="543"/>
      <c r="I83" s="282"/>
    </row>
    <row r="84" spans="1:9" ht="21" x14ac:dyDescent="0.2">
      <c r="A84" s="181"/>
      <c r="B84" s="757"/>
      <c r="C84" s="758"/>
      <c r="D84" s="758"/>
      <c r="E84" s="729"/>
      <c r="F84" s="730"/>
      <c r="G84" s="731"/>
      <c r="H84" s="543"/>
      <c r="I84" s="282"/>
    </row>
    <row r="85" spans="1:9" ht="21" x14ac:dyDescent="0.2">
      <c r="A85" s="181"/>
      <c r="B85" s="757"/>
      <c r="C85" s="758"/>
      <c r="D85" s="758"/>
      <c r="E85" s="729"/>
      <c r="F85" s="730"/>
      <c r="G85" s="731"/>
      <c r="H85" s="543"/>
      <c r="I85" s="282"/>
    </row>
    <row r="86" spans="1:9" ht="21" x14ac:dyDescent="0.2">
      <c r="A86" s="181"/>
      <c r="B86" s="757"/>
      <c r="C86" s="758"/>
      <c r="D86" s="758"/>
      <c r="E86" s="741"/>
      <c r="F86" s="742"/>
      <c r="G86" s="743"/>
      <c r="H86" s="543"/>
      <c r="I86" s="282"/>
    </row>
    <row r="87" spans="1:9" ht="21" x14ac:dyDescent="0.2">
      <c r="A87" s="181"/>
      <c r="B87" s="755"/>
      <c r="C87" s="758"/>
      <c r="D87" s="758"/>
      <c r="E87" s="732"/>
      <c r="F87" s="733"/>
      <c r="G87" s="734"/>
      <c r="H87" s="543"/>
      <c r="I87" s="282"/>
    </row>
    <row r="88" spans="1:9" ht="17.100000000000001" customHeight="1" x14ac:dyDescent="0.2">
      <c r="B88" s="756" t="s">
        <v>226</v>
      </c>
      <c r="C88" s="708" t="s">
        <v>220</v>
      </c>
      <c r="D88" s="708"/>
      <c r="E88" s="712"/>
      <c r="F88" s="713"/>
      <c r="G88" s="714"/>
      <c r="H88" s="543"/>
      <c r="I88" s="282"/>
    </row>
    <row r="89" spans="1:9" ht="17.100000000000001" customHeight="1" x14ac:dyDescent="0.2">
      <c r="B89" s="757"/>
      <c r="C89" s="708" t="s">
        <v>221</v>
      </c>
      <c r="D89" s="708"/>
      <c r="E89" s="712"/>
      <c r="F89" s="713"/>
      <c r="G89" s="714"/>
      <c r="H89" s="543"/>
      <c r="I89" s="282"/>
    </row>
    <row r="90" spans="1:9" ht="17.100000000000001" customHeight="1" x14ac:dyDescent="0.2">
      <c r="B90" s="757"/>
      <c r="C90" s="708" t="s">
        <v>228</v>
      </c>
      <c r="D90" s="708"/>
      <c r="E90" s="712"/>
      <c r="F90" s="713"/>
      <c r="G90" s="714"/>
      <c r="H90" s="543"/>
      <c r="I90" s="282"/>
    </row>
    <row r="91" spans="1:9" ht="17.100000000000001" customHeight="1" x14ac:dyDescent="0.2">
      <c r="B91" s="757"/>
      <c r="C91" s="708" t="s">
        <v>222</v>
      </c>
      <c r="D91" s="708"/>
      <c r="E91" s="709"/>
      <c r="F91" s="710"/>
      <c r="G91" s="711"/>
      <c r="H91" s="543"/>
      <c r="I91" s="282"/>
    </row>
    <row r="92" spans="1:9" ht="17.100000000000001" customHeight="1" x14ac:dyDescent="0.2">
      <c r="B92" s="757"/>
      <c r="C92" s="708" t="s">
        <v>188</v>
      </c>
      <c r="D92" s="708"/>
      <c r="E92" s="738"/>
      <c r="F92" s="739"/>
      <c r="G92" s="740"/>
      <c r="H92" s="543"/>
      <c r="I92" s="282"/>
    </row>
    <row r="93" spans="1:9" ht="21" x14ac:dyDescent="0.2">
      <c r="A93" s="181"/>
      <c r="B93" s="757"/>
      <c r="C93" s="758" t="s">
        <v>223</v>
      </c>
      <c r="D93" s="758"/>
      <c r="E93" s="729"/>
      <c r="F93" s="730"/>
      <c r="G93" s="731"/>
      <c r="H93" s="543"/>
      <c r="I93" s="282"/>
    </row>
    <row r="94" spans="1:9" ht="21" x14ac:dyDescent="0.2">
      <c r="A94" s="181"/>
      <c r="B94" s="757"/>
      <c r="C94" s="758"/>
      <c r="D94" s="758"/>
      <c r="E94" s="729"/>
      <c r="F94" s="730"/>
      <c r="G94" s="731"/>
      <c r="H94" s="543"/>
      <c r="I94" s="282"/>
    </row>
    <row r="95" spans="1:9" ht="21" x14ac:dyDescent="0.2">
      <c r="A95" s="181"/>
      <c r="B95" s="757"/>
      <c r="C95" s="758"/>
      <c r="D95" s="758"/>
      <c r="E95" s="729"/>
      <c r="F95" s="730"/>
      <c r="G95" s="731"/>
      <c r="H95" s="543"/>
      <c r="I95" s="282"/>
    </row>
    <row r="96" spans="1:9" ht="21" x14ac:dyDescent="0.2">
      <c r="A96" s="181"/>
      <c r="B96" s="757"/>
      <c r="C96" s="758"/>
      <c r="D96" s="758"/>
      <c r="E96" s="741"/>
      <c r="F96" s="742"/>
      <c r="G96" s="743"/>
      <c r="H96" s="543"/>
      <c r="I96" s="282"/>
    </row>
    <row r="97" spans="1:9" ht="21" x14ac:dyDescent="0.2">
      <c r="A97" s="181"/>
      <c r="B97" s="755"/>
      <c r="C97" s="758"/>
      <c r="D97" s="758"/>
      <c r="E97" s="732"/>
      <c r="F97" s="733"/>
      <c r="G97" s="734"/>
      <c r="H97" s="543"/>
      <c r="I97" s="282"/>
    </row>
    <row r="98" spans="1:9" ht="17.100000000000001" customHeight="1" x14ac:dyDescent="0.2">
      <c r="B98" s="756" t="s">
        <v>227</v>
      </c>
      <c r="C98" s="708" t="s">
        <v>220</v>
      </c>
      <c r="D98" s="708"/>
      <c r="E98" s="712"/>
      <c r="F98" s="713"/>
      <c r="G98" s="714"/>
      <c r="H98" s="543"/>
      <c r="I98" s="282"/>
    </row>
    <row r="99" spans="1:9" ht="17.100000000000001" customHeight="1" x14ac:dyDescent="0.2">
      <c r="B99" s="757"/>
      <c r="C99" s="708" t="s">
        <v>221</v>
      </c>
      <c r="D99" s="708"/>
      <c r="E99" s="712"/>
      <c r="F99" s="713"/>
      <c r="G99" s="714"/>
      <c r="H99" s="543"/>
      <c r="I99" s="282"/>
    </row>
    <row r="100" spans="1:9" ht="17.100000000000001" customHeight="1" x14ac:dyDescent="0.2">
      <c r="B100" s="757"/>
      <c r="C100" s="708" t="s">
        <v>228</v>
      </c>
      <c r="D100" s="708"/>
      <c r="E100" s="712"/>
      <c r="F100" s="713"/>
      <c r="G100" s="714"/>
      <c r="H100" s="543"/>
      <c r="I100" s="282"/>
    </row>
    <row r="101" spans="1:9" ht="17.100000000000001" customHeight="1" x14ac:dyDescent="0.2">
      <c r="B101" s="757"/>
      <c r="C101" s="708" t="s">
        <v>222</v>
      </c>
      <c r="D101" s="708"/>
      <c r="E101" s="709"/>
      <c r="F101" s="710"/>
      <c r="G101" s="711"/>
      <c r="H101" s="543"/>
      <c r="I101" s="282"/>
    </row>
    <row r="102" spans="1:9" ht="17.100000000000001" customHeight="1" x14ac:dyDescent="0.2">
      <c r="B102" s="757"/>
      <c r="C102" s="708" t="s">
        <v>188</v>
      </c>
      <c r="D102" s="708"/>
      <c r="E102" s="738"/>
      <c r="F102" s="739"/>
      <c r="G102" s="740"/>
      <c r="H102" s="543"/>
      <c r="I102" s="282"/>
    </row>
    <row r="103" spans="1:9" ht="21" x14ac:dyDescent="0.2">
      <c r="A103" s="181"/>
      <c r="B103" s="757"/>
      <c r="C103" s="758" t="s">
        <v>223</v>
      </c>
      <c r="D103" s="758"/>
      <c r="E103" s="729"/>
      <c r="F103" s="730"/>
      <c r="G103" s="731"/>
      <c r="H103" s="543"/>
      <c r="I103" s="282"/>
    </row>
    <row r="104" spans="1:9" ht="21" x14ac:dyDescent="0.2">
      <c r="A104" s="181"/>
      <c r="B104" s="757"/>
      <c r="C104" s="758"/>
      <c r="D104" s="758"/>
      <c r="E104" s="729"/>
      <c r="F104" s="730"/>
      <c r="G104" s="731"/>
      <c r="H104" s="543"/>
      <c r="I104" s="282"/>
    </row>
    <row r="105" spans="1:9" ht="21" x14ac:dyDescent="0.2">
      <c r="A105" s="181"/>
      <c r="B105" s="757"/>
      <c r="C105" s="758"/>
      <c r="D105" s="758"/>
      <c r="E105" s="729"/>
      <c r="F105" s="730"/>
      <c r="G105" s="731"/>
      <c r="H105" s="543"/>
      <c r="I105" s="282"/>
    </row>
    <row r="106" spans="1:9" ht="21" x14ac:dyDescent="0.2">
      <c r="A106" s="181"/>
      <c r="B106" s="757"/>
      <c r="C106" s="758"/>
      <c r="D106" s="758"/>
      <c r="E106" s="741"/>
      <c r="F106" s="742"/>
      <c r="G106" s="743"/>
      <c r="H106" s="543"/>
      <c r="I106" s="282"/>
    </row>
    <row r="107" spans="1:9" ht="21" x14ac:dyDescent="0.2">
      <c r="A107" s="181"/>
      <c r="B107" s="755"/>
      <c r="C107" s="758"/>
      <c r="D107" s="758"/>
      <c r="E107" s="732"/>
      <c r="F107" s="733"/>
      <c r="G107" s="734"/>
      <c r="H107" s="543"/>
      <c r="I107" s="282"/>
    </row>
    <row r="108" spans="1:9" ht="17.100000000000001" customHeight="1" x14ac:dyDescent="0.2">
      <c r="B108" s="756" t="s">
        <v>527</v>
      </c>
      <c r="C108" s="708" t="s">
        <v>220</v>
      </c>
      <c r="D108" s="708"/>
      <c r="E108" s="712"/>
      <c r="F108" s="713"/>
      <c r="G108" s="714"/>
      <c r="H108" s="543"/>
      <c r="I108" s="282"/>
    </row>
    <row r="109" spans="1:9" ht="17.100000000000001" customHeight="1" x14ac:dyDescent="0.2">
      <c r="B109" s="757"/>
      <c r="C109" s="708" t="s">
        <v>221</v>
      </c>
      <c r="D109" s="708"/>
      <c r="E109" s="712"/>
      <c r="F109" s="713"/>
      <c r="G109" s="714"/>
      <c r="H109" s="543"/>
      <c r="I109" s="282"/>
    </row>
    <row r="110" spans="1:9" ht="17.100000000000001" customHeight="1" x14ac:dyDescent="0.2">
      <c r="B110" s="757"/>
      <c r="C110" s="708" t="s">
        <v>228</v>
      </c>
      <c r="D110" s="708"/>
      <c r="E110" s="712"/>
      <c r="F110" s="713"/>
      <c r="G110" s="714"/>
      <c r="H110" s="543"/>
      <c r="I110" s="282"/>
    </row>
    <row r="111" spans="1:9" ht="17.100000000000001" customHeight="1" x14ac:dyDescent="0.2">
      <c r="B111" s="757"/>
      <c r="C111" s="708" t="s">
        <v>222</v>
      </c>
      <c r="D111" s="708"/>
      <c r="E111" s="709"/>
      <c r="F111" s="710"/>
      <c r="G111" s="711"/>
      <c r="H111" s="543"/>
      <c r="I111" s="282"/>
    </row>
    <row r="112" spans="1:9" ht="17.100000000000001" customHeight="1" x14ac:dyDescent="0.2">
      <c r="B112" s="757"/>
      <c r="C112" s="708" t="s">
        <v>188</v>
      </c>
      <c r="D112" s="708"/>
      <c r="E112" s="738"/>
      <c r="F112" s="739"/>
      <c r="G112" s="740"/>
      <c r="H112" s="543"/>
      <c r="I112" s="282"/>
    </row>
    <row r="113" spans="1:9" ht="21" x14ac:dyDescent="0.2">
      <c r="A113" s="181"/>
      <c r="B113" s="757"/>
      <c r="C113" s="758" t="s">
        <v>223</v>
      </c>
      <c r="D113" s="758"/>
      <c r="E113" s="729"/>
      <c r="F113" s="730"/>
      <c r="G113" s="731"/>
      <c r="H113" s="543"/>
      <c r="I113" s="282"/>
    </row>
    <row r="114" spans="1:9" ht="21" x14ac:dyDescent="0.2">
      <c r="A114" s="181"/>
      <c r="B114" s="757"/>
      <c r="C114" s="758"/>
      <c r="D114" s="758"/>
      <c r="E114" s="729"/>
      <c r="F114" s="730"/>
      <c r="G114" s="731"/>
      <c r="H114" s="543"/>
      <c r="I114" s="282"/>
    </row>
    <row r="115" spans="1:9" ht="21" x14ac:dyDescent="0.2">
      <c r="A115" s="181"/>
      <c r="B115" s="757"/>
      <c r="C115" s="758"/>
      <c r="D115" s="758"/>
      <c r="E115" s="729"/>
      <c r="F115" s="730"/>
      <c r="G115" s="731"/>
      <c r="H115" s="543"/>
      <c r="I115" s="282"/>
    </row>
    <row r="116" spans="1:9" ht="21" x14ac:dyDescent="0.2">
      <c r="A116" s="181"/>
      <c r="B116" s="757"/>
      <c r="C116" s="758"/>
      <c r="D116" s="758"/>
      <c r="E116" s="741"/>
      <c r="F116" s="742"/>
      <c r="G116" s="743"/>
      <c r="H116" s="543"/>
      <c r="I116" s="282"/>
    </row>
    <row r="117" spans="1:9" ht="21" x14ac:dyDescent="0.2">
      <c r="A117" s="181"/>
      <c r="B117" s="755"/>
      <c r="C117" s="758"/>
      <c r="D117" s="758"/>
      <c r="E117" s="732"/>
      <c r="F117" s="733"/>
      <c r="G117" s="734"/>
      <c r="H117" s="543"/>
      <c r="I117" s="282"/>
    </row>
    <row r="118" spans="1:9" ht="17.100000000000001" customHeight="1" x14ac:dyDescent="0.2">
      <c r="B118" s="756" t="s">
        <v>528</v>
      </c>
      <c r="C118" s="708" t="s">
        <v>220</v>
      </c>
      <c r="D118" s="708"/>
      <c r="E118" s="712"/>
      <c r="F118" s="713"/>
      <c r="G118" s="714"/>
      <c r="H118" s="543"/>
      <c r="I118" s="282"/>
    </row>
    <row r="119" spans="1:9" ht="17.100000000000001" customHeight="1" x14ac:dyDescent="0.2">
      <c r="B119" s="757"/>
      <c r="C119" s="708" t="s">
        <v>221</v>
      </c>
      <c r="D119" s="708"/>
      <c r="E119" s="712"/>
      <c r="F119" s="713"/>
      <c r="G119" s="714"/>
      <c r="H119" s="543"/>
      <c r="I119" s="282"/>
    </row>
    <row r="120" spans="1:9" ht="17.100000000000001" customHeight="1" x14ac:dyDescent="0.2">
      <c r="B120" s="757"/>
      <c r="C120" s="708" t="s">
        <v>228</v>
      </c>
      <c r="D120" s="708"/>
      <c r="E120" s="712"/>
      <c r="F120" s="713"/>
      <c r="G120" s="714"/>
      <c r="H120" s="543"/>
      <c r="I120" s="282"/>
    </row>
    <row r="121" spans="1:9" ht="17.100000000000001" customHeight="1" x14ac:dyDescent="0.2">
      <c r="B121" s="757"/>
      <c r="C121" s="708" t="s">
        <v>222</v>
      </c>
      <c r="D121" s="708"/>
      <c r="E121" s="709"/>
      <c r="F121" s="710"/>
      <c r="G121" s="711"/>
      <c r="H121" s="543"/>
      <c r="I121" s="282"/>
    </row>
    <row r="122" spans="1:9" ht="17.100000000000001" customHeight="1" x14ac:dyDescent="0.2">
      <c r="B122" s="757"/>
      <c r="C122" s="708" t="s">
        <v>188</v>
      </c>
      <c r="D122" s="708"/>
      <c r="E122" s="738"/>
      <c r="F122" s="739"/>
      <c r="G122" s="740"/>
      <c r="H122" s="543"/>
      <c r="I122" s="282"/>
    </row>
    <row r="123" spans="1:9" ht="21" x14ac:dyDescent="0.2">
      <c r="A123" s="181"/>
      <c r="B123" s="757"/>
      <c r="C123" s="758" t="s">
        <v>223</v>
      </c>
      <c r="D123" s="758"/>
      <c r="E123" s="729"/>
      <c r="F123" s="730"/>
      <c r="G123" s="731"/>
      <c r="H123" s="543"/>
      <c r="I123" s="282"/>
    </row>
    <row r="124" spans="1:9" ht="21" x14ac:dyDescent="0.2">
      <c r="A124" s="181"/>
      <c r="B124" s="757"/>
      <c r="C124" s="758"/>
      <c r="D124" s="758"/>
      <c r="E124" s="729"/>
      <c r="F124" s="730"/>
      <c r="G124" s="731"/>
      <c r="H124" s="543"/>
      <c r="I124" s="282"/>
    </row>
    <row r="125" spans="1:9" ht="21" x14ac:dyDescent="0.2">
      <c r="A125" s="181"/>
      <c r="B125" s="757"/>
      <c r="C125" s="758"/>
      <c r="D125" s="758"/>
      <c r="E125" s="729"/>
      <c r="F125" s="730"/>
      <c r="G125" s="731"/>
      <c r="H125" s="543"/>
      <c r="I125" s="282"/>
    </row>
    <row r="126" spans="1:9" ht="21" x14ac:dyDescent="0.2">
      <c r="A126" s="181"/>
      <c r="B126" s="757"/>
      <c r="C126" s="758"/>
      <c r="D126" s="758"/>
      <c r="E126" s="741"/>
      <c r="F126" s="742"/>
      <c r="G126" s="743"/>
      <c r="H126" s="543"/>
      <c r="I126" s="282"/>
    </row>
    <row r="127" spans="1:9" ht="21" x14ac:dyDescent="0.2">
      <c r="A127" s="181"/>
      <c r="B127" s="755"/>
      <c r="C127" s="758"/>
      <c r="D127" s="758"/>
      <c r="E127" s="732"/>
      <c r="F127" s="733"/>
      <c r="G127" s="734"/>
      <c r="H127" s="543"/>
      <c r="I127" s="282"/>
    </row>
    <row r="128" spans="1:9" ht="17.100000000000001" customHeight="1" x14ac:dyDescent="0.2">
      <c r="B128" s="756" t="s">
        <v>529</v>
      </c>
      <c r="C128" s="708" t="s">
        <v>220</v>
      </c>
      <c r="D128" s="708"/>
      <c r="E128" s="712"/>
      <c r="F128" s="713"/>
      <c r="G128" s="714"/>
      <c r="H128" s="543"/>
      <c r="I128" s="282"/>
    </row>
    <row r="129" spans="1:9" ht="17.100000000000001" customHeight="1" x14ac:dyDescent="0.2">
      <c r="B129" s="757"/>
      <c r="C129" s="708" t="s">
        <v>221</v>
      </c>
      <c r="D129" s="708"/>
      <c r="E129" s="712"/>
      <c r="F129" s="713"/>
      <c r="G129" s="714"/>
      <c r="H129" s="543"/>
      <c r="I129" s="282"/>
    </row>
    <row r="130" spans="1:9" ht="17.100000000000001" customHeight="1" x14ac:dyDescent="0.2">
      <c r="B130" s="757"/>
      <c r="C130" s="708" t="s">
        <v>228</v>
      </c>
      <c r="D130" s="708"/>
      <c r="E130" s="712"/>
      <c r="F130" s="713"/>
      <c r="G130" s="714"/>
      <c r="H130" s="543"/>
      <c r="I130" s="282"/>
    </row>
    <row r="131" spans="1:9" ht="17.100000000000001" customHeight="1" x14ac:dyDescent="0.2">
      <c r="B131" s="757"/>
      <c r="C131" s="708" t="s">
        <v>222</v>
      </c>
      <c r="D131" s="708"/>
      <c r="E131" s="709"/>
      <c r="F131" s="710"/>
      <c r="G131" s="711"/>
      <c r="H131" s="543"/>
      <c r="I131" s="282"/>
    </row>
    <row r="132" spans="1:9" ht="17.100000000000001" customHeight="1" x14ac:dyDescent="0.2">
      <c r="B132" s="757"/>
      <c r="C132" s="708" t="s">
        <v>188</v>
      </c>
      <c r="D132" s="708"/>
      <c r="E132" s="738"/>
      <c r="F132" s="739"/>
      <c r="G132" s="740"/>
      <c r="H132" s="543"/>
      <c r="I132" s="282"/>
    </row>
    <row r="133" spans="1:9" ht="21" x14ac:dyDescent="0.2">
      <c r="A133" s="181"/>
      <c r="B133" s="757"/>
      <c r="C133" s="758" t="s">
        <v>223</v>
      </c>
      <c r="D133" s="758"/>
      <c r="E133" s="729"/>
      <c r="F133" s="730"/>
      <c r="G133" s="731"/>
      <c r="H133" s="543"/>
      <c r="I133" s="282"/>
    </row>
    <row r="134" spans="1:9" ht="21" x14ac:dyDescent="0.2">
      <c r="A134" s="181"/>
      <c r="B134" s="757"/>
      <c r="C134" s="758"/>
      <c r="D134" s="758"/>
      <c r="E134" s="729"/>
      <c r="F134" s="730"/>
      <c r="G134" s="731"/>
      <c r="H134" s="543"/>
      <c r="I134" s="282"/>
    </row>
    <row r="135" spans="1:9" ht="21" x14ac:dyDescent="0.2">
      <c r="A135" s="181"/>
      <c r="B135" s="757"/>
      <c r="C135" s="758"/>
      <c r="D135" s="758"/>
      <c r="E135" s="729"/>
      <c r="F135" s="730"/>
      <c r="G135" s="731"/>
      <c r="H135" s="543"/>
      <c r="I135" s="282"/>
    </row>
    <row r="136" spans="1:9" ht="21" x14ac:dyDescent="0.2">
      <c r="A136" s="181"/>
      <c r="B136" s="757"/>
      <c r="C136" s="758"/>
      <c r="D136" s="758"/>
      <c r="E136" s="741"/>
      <c r="F136" s="742"/>
      <c r="G136" s="743"/>
      <c r="H136" s="543"/>
      <c r="I136" s="282"/>
    </row>
    <row r="137" spans="1:9" ht="21" x14ac:dyDescent="0.2">
      <c r="A137" s="181"/>
      <c r="B137" s="755"/>
      <c r="C137" s="758"/>
      <c r="D137" s="758"/>
      <c r="E137" s="732"/>
      <c r="F137" s="733"/>
      <c r="G137" s="734"/>
      <c r="H137" s="543"/>
      <c r="I137" s="282"/>
    </row>
    <row r="138" spans="1:9" ht="17.100000000000001" customHeight="1" x14ac:dyDescent="0.2">
      <c r="B138" s="756" t="s">
        <v>530</v>
      </c>
      <c r="C138" s="708" t="s">
        <v>220</v>
      </c>
      <c r="D138" s="708"/>
      <c r="E138" s="712"/>
      <c r="F138" s="713"/>
      <c r="G138" s="714"/>
      <c r="H138" s="543"/>
      <c r="I138" s="282"/>
    </row>
    <row r="139" spans="1:9" ht="17.100000000000001" customHeight="1" x14ac:dyDescent="0.2">
      <c r="B139" s="757"/>
      <c r="C139" s="708" t="s">
        <v>221</v>
      </c>
      <c r="D139" s="708"/>
      <c r="E139" s="712"/>
      <c r="F139" s="713"/>
      <c r="G139" s="714"/>
      <c r="H139" s="543"/>
      <c r="I139" s="282"/>
    </row>
    <row r="140" spans="1:9" ht="17.100000000000001" customHeight="1" x14ac:dyDescent="0.2">
      <c r="B140" s="757"/>
      <c r="C140" s="708" t="s">
        <v>228</v>
      </c>
      <c r="D140" s="708"/>
      <c r="E140" s="712"/>
      <c r="F140" s="713"/>
      <c r="G140" s="714"/>
      <c r="H140" s="543"/>
      <c r="I140" s="282"/>
    </row>
    <row r="141" spans="1:9" ht="17.100000000000001" customHeight="1" x14ac:dyDescent="0.2">
      <c r="B141" s="757"/>
      <c r="C141" s="708" t="s">
        <v>222</v>
      </c>
      <c r="D141" s="708"/>
      <c r="E141" s="709"/>
      <c r="F141" s="710"/>
      <c r="G141" s="711"/>
      <c r="H141" s="543"/>
      <c r="I141" s="282"/>
    </row>
    <row r="142" spans="1:9" ht="17.100000000000001" customHeight="1" x14ac:dyDescent="0.2">
      <c r="B142" s="757"/>
      <c r="C142" s="708" t="s">
        <v>188</v>
      </c>
      <c r="D142" s="708"/>
      <c r="E142" s="738"/>
      <c r="F142" s="739"/>
      <c r="G142" s="740"/>
      <c r="H142" s="543"/>
      <c r="I142" s="282"/>
    </row>
    <row r="143" spans="1:9" ht="21" x14ac:dyDescent="0.2">
      <c r="A143" s="181"/>
      <c r="B143" s="757"/>
      <c r="C143" s="758" t="s">
        <v>223</v>
      </c>
      <c r="D143" s="758"/>
      <c r="E143" s="729"/>
      <c r="F143" s="730"/>
      <c r="G143" s="731"/>
      <c r="H143" s="543"/>
      <c r="I143" s="282"/>
    </row>
    <row r="144" spans="1:9" ht="21" x14ac:dyDescent="0.2">
      <c r="A144" s="181"/>
      <c r="B144" s="757"/>
      <c r="C144" s="758"/>
      <c r="D144" s="758"/>
      <c r="E144" s="729"/>
      <c r="F144" s="730"/>
      <c r="G144" s="731"/>
      <c r="H144" s="543"/>
      <c r="I144" s="282"/>
    </row>
    <row r="145" spans="1:9" ht="21" x14ac:dyDescent="0.2">
      <c r="A145" s="181"/>
      <c r="B145" s="757"/>
      <c r="C145" s="758"/>
      <c r="D145" s="758"/>
      <c r="E145" s="729"/>
      <c r="F145" s="730"/>
      <c r="G145" s="731"/>
      <c r="H145" s="543"/>
      <c r="I145" s="282"/>
    </row>
    <row r="146" spans="1:9" ht="21" x14ac:dyDescent="0.2">
      <c r="A146" s="181"/>
      <c r="B146" s="757"/>
      <c r="C146" s="758"/>
      <c r="D146" s="758"/>
      <c r="E146" s="741"/>
      <c r="F146" s="742"/>
      <c r="G146" s="743"/>
      <c r="H146" s="543"/>
      <c r="I146" s="282"/>
    </row>
    <row r="147" spans="1:9" ht="21" x14ac:dyDescent="0.2">
      <c r="A147" s="181"/>
      <c r="B147" s="755"/>
      <c r="C147" s="758"/>
      <c r="D147" s="758"/>
      <c r="E147" s="732"/>
      <c r="F147" s="733"/>
      <c r="G147" s="734"/>
      <c r="H147" s="543"/>
      <c r="I147" s="282"/>
    </row>
    <row r="148" spans="1:9" ht="17.100000000000001" customHeight="1" x14ac:dyDescent="0.2">
      <c r="B148" s="756" t="s">
        <v>531</v>
      </c>
      <c r="C148" s="708" t="s">
        <v>220</v>
      </c>
      <c r="D148" s="708"/>
      <c r="E148" s="712"/>
      <c r="F148" s="713"/>
      <c r="G148" s="714"/>
      <c r="H148" s="543"/>
      <c r="I148" s="282"/>
    </row>
    <row r="149" spans="1:9" ht="17.100000000000001" customHeight="1" x14ac:dyDescent="0.2">
      <c r="B149" s="757"/>
      <c r="C149" s="708" t="s">
        <v>221</v>
      </c>
      <c r="D149" s="708"/>
      <c r="E149" s="712"/>
      <c r="F149" s="713"/>
      <c r="G149" s="714"/>
      <c r="H149" s="543"/>
      <c r="I149" s="282"/>
    </row>
    <row r="150" spans="1:9" ht="17.100000000000001" customHeight="1" x14ac:dyDescent="0.2">
      <c r="B150" s="757"/>
      <c r="C150" s="708" t="s">
        <v>228</v>
      </c>
      <c r="D150" s="708"/>
      <c r="E150" s="712"/>
      <c r="F150" s="713"/>
      <c r="G150" s="714"/>
      <c r="H150" s="543"/>
      <c r="I150" s="282"/>
    </row>
    <row r="151" spans="1:9" ht="17.100000000000001" customHeight="1" x14ac:dyDescent="0.2">
      <c r="B151" s="757"/>
      <c r="C151" s="708" t="s">
        <v>222</v>
      </c>
      <c r="D151" s="708"/>
      <c r="E151" s="709"/>
      <c r="F151" s="710"/>
      <c r="G151" s="711"/>
      <c r="H151" s="543"/>
      <c r="I151" s="282"/>
    </row>
    <row r="152" spans="1:9" ht="17.100000000000001" customHeight="1" x14ac:dyDescent="0.2">
      <c r="B152" s="757"/>
      <c r="C152" s="708" t="s">
        <v>188</v>
      </c>
      <c r="D152" s="708"/>
      <c r="E152" s="738"/>
      <c r="F152" s="739"/>
      <c r="G152" s="740"/>
      <c r="H152" s="543"/>
      <c r="I152" s="282"/>
    </row>
    <row r="153" spans="1:9" ht="21" x14ac:dyDescent="0.2">
      <c r="A153" s="181"/>
      <c r="B153" s="757"/>
      <c r="C153" s="758" t="s">
        <v>223</v>
      </c>
      <c r="D153" s="758"/>
      <c r="E153" s="729"/>
      <c r="F153" s="730"/>
      <c r="G153" s="731"/>
      <c r="H153" s="543"/>
      <c r="I153" s="282"/>
    </row>
    <row r="154" spans="1:9" ht="21" x14ac:dyDescent="0.2">
      <c r="A154" s="181"/>
      <c r="B154" s="757"/>
      <c r="C154" s="758"/>
      <c r="D154" s="758"/>
      <c r="E154" s="729"/>
      <c r="F154" s="730"/>
      <c r="G154" s="731"/>
      <c r="H154" s="543"/>
      <c r="I154" s="282"/>
    </row>
    <row r="155" spans="1:9" ht="21" x14ac:dyDescent="0.2">
      <c r="A155" s="181"/>
      <c r="B155" s="757"/>
      <c r="C155" s="758"/>
      <c r="D155" s="758"/>
      <c r="E155" s="729"/>
      <c r="F155" s="730"/>
      <c r="G155" s="731"/>
      <c r="H155" s="543"/>
      <c r="I155" s="282"/>
    </row>
    <row r="156" spans="1:9" ht="21" x14ac:dyDescent="0.2">
      <c r="A156" s="181"/>
      <c r="B156" s="757"/>
      <c r="C156" s="758"/>
      <c r="D156" s="758"/>
      <c r="E156" s="741"/>
      <c r="F156" s="742"/>
      <c r="G156" s="743"/>
      <c r="H156" s="543"/>
      <c r="I156" s="282"/>
    </row>
    <row r="157" spans="1:9" ht="21" x14ac:dyDescent="0.2">
      <c r="A157" s="181"/>
      <c r="B157" s="755"/>
      <c r="C157" s="758"/>
      <c r="D157" s="758"/>
      <c r="E157" s="732"/>
      <c r="F157" s="733"/>
      <c r="G157" s="734"/>
      <c r="H157" s="543"/>
      <c r="I157" s="282"/>
    </row>
    <row r="158" spans="1:9" x14ac:dyDescent="0.2">
      <c r="G158" s="393"/>
      <c r="H158" s="393"/>
    </row>
    <row r="159" spans="1:9" x14ac:dyDescent="0.2">
      <c r="G159" s="393"/>
      <c r="H159" s="393"/>
    </row>
    <row r="160" spans="1:9" x14ac:dyDescent="0.2">
      <c r="G160" s="393"/>
      <c r="H160" s="393"/>
    </row>
    <row r="161" spans="7:8" x14ac:dyDescent="0.2">
      <c r="G161" s="393"/>
      <c r="H161" s="393"/>
    </row>
    <row r="162" spans="7:8" x14ac:dyDescent="0.2">
      <c r="G162" s="393"/>
      <c r="H162" s="393"/>
    </row>
    <row r="163" spans="7:8" x14ac:dyDescent="0.2">
      <c r="G163" s="393"/>
      <c r="H163" s="393"/>
    </row>
    <row r="164" spans="7:8" x14ac:dyDescent="0.2">
      <c r="G164" s="393"/>
      <c r="H164" s="393"/>
    </row>
    <row r="165" spans="7:8" x14ac:dyDescent="0.2">
      <c r="G165" s="393"/>
      <c r="H165" s="393"/>
    </row>
    <row r="166" spans="7:8" x14ac:dyDescent="0.2">
      <c r="G166" s="393"/>
      <c r="H166" s="393"/>
    </row>
    <row r="167" spans="7:8" x14ac:dyDescent="0.2">
      <c r="G167" s="393"/>
      <c r="H167" s="393"/>
    </row>
    <row r="168" spans="7:8" x14ac:dyDescent="0.2">
      <c r="G168" s="393"/>
      <c r="H168" s="393"/>
    </row>
    <row r="169" spans="7:8" x14ac:dyDescent="0.2">
      <c r="G169" s="393"/>
      <c r="H169" s="393"/>
    </row>
    <row r="170" spans="7:8" x14ac:dyDescent="0.2">
      <c r="G170" s="393"/>
      <c r="H170" s="393"/>
    </row>
    <row r="171" spans="7:8" x14ac:dyDescent="0.2">
      <c r="G171" s="393"/>
      <c r="H171" s="393"/>
    </row>
    <row r="172" spans="7:8" x14ac:dyDescent="0.2">
      <c r="G172" s="393"/>
      <c r="H172" s="393"/>
    </row>
  </sheetData>
  <sheetProtection algorithmName="SHA-512" hashValue="gyg8Yz6SckWHyOxwSz9uheglFbhZuGDfELUp6fgh0zuTOZFxBRPk+MhGTMfifErLiLVQ/k1Y7JkQi80qefzWkg==" saltValue="ywY4ughyNfBy+fdJ+Lz8LA==" spinCount="100000" sheet="1" insertColumns="0" insertRows="0" deleteColumns="0" deleteRows="0"/>
  <mergeCells count="249">
    <mergeCell ref="B128:B137"/>
    <mergeCell ref="C128:D128"/>
    <mergeCell ref="E128:G128"/>
    <mergeCell ref="C129:D129"/>
    <mergeCell ref="E129:G129"/>
    <mergeCell ref="C130:D130"/>
    <mergeCell ref="E130:G130"/>
    <mergeCell ref="C131:D131"/>
    <mergeCell ref="E131:G131"/>
    <mergeCell ref="C132:D132"/>
    <mergeCell ref="E132:G132"/>
    <mergeCell ref="C133:D137"/>
    <mergeCell ref="E133:G133"/>
    <mergeCell ref="E134:G134"/>
    <mergeCell ref="E135:G135"/>
    <mergeCell ref="E136:G136"/>
    <mergeCell ref="E137:G137"/>
    <mergeCell ref="B118:B127"/>
    <mergeCell ref="C118:D118"/>
    <mergeCell ref="E118:G118"/>
    <mergeCell ref="C119:D119"/>
    <mergeCell ref="E119:G119"/>
    <mergeCell ref="C120:D120"/>
    <mergeCell ref="E120:G120"/>
    <mergeCell ref="C121:D121"/>
    <mergeCell ref="E121:G121"/>
    <mergeCell ref="C122:D122"/>
    <mergeCell ref="E122:G122"/>
    <mergeCell ref="C123:D127"/>
    <mergeCell ref="E123:G123"/>
    <mergeCell ref="E124:G124"/>
    <mergeCell ref="E125:G125"/>
    <mergeCell ref="E126:G126"/>
    <mergeCell ref="E127:G127"/>
    <mergeCell ref="B108:B117"/>
    <mergeCell ref="C108:D108"/>
    <mergeCell ref="E108:G108"/>
    <mergeCell ref="C109:D109"/>
    <mergeCell ref="E109:G109"/>
    <mergeCell ref="C110:D110"/>
    <mergeCell ref="E110:G110"/>
    <mergeCell ref="C111:D111"/>
    <mergeCell ref="E111:G111"/>
    <mergeCell ref="C112:D112"/>
    <mergeCell ref="E112:G112"/>
    <mergeCell ref="C113:D117"/>
    <mergeCell ref="E113:G113"/>
    <mergeCell ref="E114:G114"/>
    <mergeCell ref="E115:G115"/>
    <mergeCell ref="E116:G116"/>
    <mergeCell ref="E117:G117"/>
    <mergeCell ref="B148:B157"/>
    <mergeCell ref="C148:D148"/>
    <mergeCell ref="E148:G148"/>
    <mergeCell ref="C149:D149"/>
    <mergeCell ref="E149:G149"/>
    <mergeCell ref="C150:D150"/>
    <mergeCell ref="E150:G150"/>
    <mergeCell ref="C151:D151"/>
    <mergeCell ref="E151:G151"/>
    <mergeCell ref="C152:D152"/>
    <mergeCell ref="E152:G152"/>
    <mergeCell ref="C153:D157"/>
    <mergeCell ref="E153:G153"/>
    <mergeCell ref="E154:G154"/>
    <mergeCell ref="E155:G155"/>
    <mergeCell ref="E156:G156"/>
    <mergeCell ref="E157:G157"/>
    <mergeCell ref="B138:B147"/>
    <mergeCell ref="C138:D138"/>
    <mergeCell ref="E138:G138"/>
    <mergeCell ref="C139:D139"/>
    <mergeCell ref="E139:G139"/>
    <mergeCell ref="C140:D140"/>
    <mergeCell ref="E140:G140"/>
    <mergeCell ref="C141:D141"/>
    <mergeCell ref="E141:G141"/>
    <mergeCell ref="C142:D142"/>
    <mergeCell ref="E142:G142"/>
    <mergeCell ref="C143:D147"/>
    <mergeCell ref="E143:G143"/>
    <mergeCell ref="E144:G144"/>
    <mergeCell ref="E145:G145"/>
    <mergeCell ref="E146:G146"/>
    <mergeCell ref="E147:G147"/>
    <mergeCell ref="B98:B107"/>
    <mergeCell ref="C98:D98"/>
    <mergeCell ref="E98:G98"/>
    <mergeCell ref="C99:D99"/>
    <mergeCell ref="E99:G99"/>
    <mergeCell ref="C100:D100"/>
    <mergeCell ref="E100:G100"/>
    <mergeCell ref="C101:D101"/>
    <mergeCell ref="E101:G101"/>
    <mergeCell ref="C102:D102"/>
    <mergeCell ref="E102:G102"/>
    <mergeCell ref="C103:D107"/>
    <mergeCell ref="E103:G103"/>
    <mergeCell ref="E104:G104"/>
    <mergeCell ref="E105:G105"/>
    <mergeCell ref="E106:G106"/>
    <mergeCell ref="E107:G107"/>
    <mergeCell ref="B88:B97"/>
    <mergeCell ref="C88:D88"/>
    <mergeCell ref="E88:G88"/>
    <mergeCell ref="C89:D89"/>
    <mergeCell ref="E89:G89"/>
    <mergeCell ref="C90:D90"/>
    <mergeCell ref="E90:G90"/>
    <mergeCell ref="C91:D91"/>
    <mergeCell ref="E91:G91"/>
    <mergeCell ref="C92:D92"/>
    <mergeCell ref="E92:G92"/>
    <mergeCell ref="C93:D97"/>
    <mergeCell ref="E93:G93"/>
    <mergeCell ref="E94:G94"/>
    <mergeCell ref="E95:G95"/>
    <mergeCell ref="E96:G96"/>
    <mergeCell ref="E97:G97"/>
    <mergeCell ref="B78:B87"/>
    <mergeCell ref="C78:D78"/>
    <mergeCell ref="E78:G78"/>
    <mergeCell ref="C79:D79"/>
    <mergeCell ref="E79:G79"/>
    <mergeCell ref="C80:D80"/>
    <mergeCell ref="E80:G80"/>
    <mergeCell ref="C81:D81"/>
    <mergeCell ref="E81:G81"/>
    <mergeCell ref="C82:D82"/>
    <mergeCell ref="E82:G82"/>
    <mergeCell ref="C83:D87"/>
    <mergeCell ref="E83:G83"/>
    <mergeCell ref="E84:G84"/>
    <mergeCell ref="E85:G85"/>
    <mergeCell ref="E86:G86"/>
    <mergeCell ref="E87:G87"/>
    <mergeCell ref="E49:E50"/>
    <mergeCell ref="F49:F50"/>
    <mergeCell ref="B47:B48"/>
    <mergeCell ref="D47:D48"/>
    <mergeCell ref="E47:E48"/>
    <mergeCell ref="F47:F48"/>
    <mergeCell ref="I41:I48"/>
    <mergeCell ref="E41:E42"/>
    <mergeCell ref="D41:D42"/>
    <mergeCell ref="I14:I18"/>
    <mergeCell ref="E31:G31"/>
    <mergeCell ref="E33:G33"/>
    <mergeCell ref="E34:G34"/>
    <mergeCell ref="E35:G35"/>
    <mergeCell ref="E36:G36"/>
    <mergeCell ref="E37:G37"/>
    <mergeCell ref="E38:G38"/>
    <mergeCell ref="E32:G32"/>
    <mergeCell ref="I23:I30"/>
    <mergeCell ref="E17:G17"/>
    <mergeCell ref="E18:G18"/>
    <mergeCell ref="I58:I72"/>
    <mergeCell ref="B57:G57"/>
    <mergeCell ref="C41:C42"/>
    <mergeCell ref="B41:B42"/>
    <mergeCell ref="B43:B44"/>
    <mergeCell ref="D43:D44"/>
    <mergeCell ref="B45:B46"/>
    <mergeCell ref="D45:D46"/>
    <mergeCell ref="B68:B77"/>
    <mergeCell ref="B58:B67"/>
    <mergeCell ref="E66:G66"/>
    <mergeCell ref="E67:G67"/>
    <mergeCell ref="E68:G68"/>
    <mergeCell ref="E69:G69"/>
    <mergeCell ref="C61:D61"/>
    <mergeCell ref="C62:D62"/>
    <mergeCell ref="C63:D67"/>
    <mergeCell ref="C68:D68"/>
    <mergeCell ref="C59:D59"/>
    <mergeCell ref="C60:D60"/>
    <mergeCell ref="C72:D72"/>
    <mergeCell ref="C73:D77"/>
    <mergeCell ref="C69:D69"/>
    <mergeCell ref="E72:G72"/>
    <mergeCell ref="B3:G3"/>
    <mergeCell ref="E23:G23"/>
    <mergeCell ref="E24:G24"/>
    <mergeCell ref="E25:G25"/>
    <mergeCell ref="E26:G26"/>
    <mergeCell ref="E27:G27"/>
    <mergeCell ref="E28:G28"/>
    <mergeCell ref="E29:G29"/>
    <mergeCell ref="E30:G30"/>
    <mergeCell ref="B10:B12"/>
    <mergeCell ref="B9:D9"/>
    <mergeCell ref="C10:D10"/>
    <mergeCell ref="B5:D5"/>
    <mergeCell ref="B6:D6"/>
    <mergeCell ref="B7:D7"/>
    <mergeCell ref="B8:D8"/>
    <mergeCell ref="C16:D16"/>
    <mergeCell ref="C17:D17"/>
    <mergeCell ref="C18:D18"/>
    <mergeCell ref="B13:D13"/>
    <mergeCell ref="E73:G73"/>
    <mergeCell ref="E65:G65"/>
    <mergeCell ref="E77:G77"/>
    <mergeCell ref="C12:D12"/>
    <mergeCell ref="E58:G58"/>
    <mergeCell ref="E59:G59"/>
    <mergeCell ref="E60:G60"/>
    <mergeCell ref="F41:F42"/>
    <mergeCell ref="F43:F44"/>
    <mergeCell ref="F45:F46"/>
    <mergeCell ref="C15:D15"/>
    <mergeCell ref="E15:G15"/>
    <mergeCell ref="E61:G61"/>
    <mergeCell ref="E62:G62"/>
    <mergeCell ref="E63:G63"/>
    <mergeCell ref="E64:G64"/>
    <mergeCell ref="E43:E44"/>
    <mergeCell ref="E45:E46"/>
    <mergeCell ref="E74:G74"/>
    <mergeCell ref="E75:G75"/>
    <mergeCell ref="E76:G76"/>
    <mergeCell ref="B55:E55"/>
    <mergeCell ref="B53:E53"/>
    <mergeCell ref="C70:D70"/>
    <mergeCell ref="C71:D71"/>
    <mergeCell ref="E71:G71"/>
    <mergeCell ref="E70:G70"/>
    <mergeCell ref="C58:D58"/>
    <mergeCell ref="B14:B18"/>
    <mergeCell ref="E16:G16"/>
    <mergeCell ref="C14:D14"/>
    <mergeCell ref="E5:G5"/>
    <mergeCell ref="E6:G6"/>
    <mergeCell ref="E7:G7"/>
    <mergeCell ref="E8:G8"/>
    <mergeCell ref="E9:G9"/>
    <mergeCell ref="E10:G10"/>
    <mergeCell ref="E11:G11"/>
    <mergeCell ref="E12:G12"/>
    <mergeCell ref="E13:G13"/>
    <mergeCell ref="E14:G14"/>
    <mergeCell ref="C11:D11"/>
    <mergeCell ref="B51:B52"/>
    <mergeCell ref="D51:D52"/>
    <mergeCell ref="E51:E52"/>
    <mergeCell ref="F51:F52"/>
    <mergeCell ref="B49:B50"/>
    <mergeCell ref="D49:D50"/>
  </mergeCells>
  <phoneticPr fontId="1"/>
  <conditionalFormatting sqref="B24:B30 C25:C30 D24:G30">
    <cfRule type="containsBlanks" dxfId="917" priority="75">
      <formula>LEN(TRIM(B24))=0</formula>
    </cfRule>
  </conditionalFormatting>
  <conditionalFormatting sqref="E5:F18">
    <cfRule type="containsBlanks" dxfId="916" priority="52">
      <formula>LEN(TRIM(E5))=0</formula>
    </cfRule>
  </conditionalFormatting>
  <conditionalFormatting sqref="G2 G56">
    <cfRule type="cellIs" dxfId="915" priority="50" operator="equal">
      <formula>0</formula>
    </cfRule>
  </conditionalFormatting>
  <conditionalFormatting sqref="B43:G46">
    <cfRule type="containsBlanks" dxfId="914" priority="48">
      <formula>LEN(TRIM(B43))=0</formula>
    </cfRule>
  </conditionalFormatting>
  <conditionalFormatting sqref="E58:G77">
    <cfRule type="containsBlanks" dxfId="913" priority="76">
      <formula>LEN(TRIM(E58))=0</formula>
    </cfRule>
  </conditionalFormatting>
  <conditionalFormatting sqref="B38:G38">
    <cfRule type="containsBlanks" dxfId="912" priority="15">
      <formula>LEN(TRIM(B38))=0</formula>
    </cfRule>
  </conditionalFormatting>
  <conditionalFormatting sqref="B35:G37">
    <cfRule type="containsBlanks" dxfId="911" priority="14">
      <formula>LEN(TRIM(B35))=0</formula>
    </cfRule>
  </conditionalFormatting>
  <conditionalFormatting sqref="B31:G31 B33:G34">
    <cfRule type="containsBlanks" dxfId="910" priority="13">
      <formula>LEN(TRIM(B31))=0</formula>
    </cfRule>
  </conditionalFormatting>
  <conditionalFormatting sqref="B32:G32">
    <cfRule type="containsBlanks" dxfId="909" priority="12">
      <formula>LEN(TRIM(B32))=0</formula>
    </cfRule>
  </conditionalFormatting>
  <conditionalFormatting sqref="B51:G52">
    <cfRule type="containsBlanks" dxfId="908" priority="7">
      <formula>LEN(TRIM(B51))=0</formula>
    </cfRule>
  </conditionalFormatting>
  <conditionalFormatting sqref="B49:G50">
    <cfRule type="containsBlanks" dxfId="907" priority="6">
      <formula>LEN(TRIM(B49))=0</formula>
    </cfRule>
  </conditionalFormatting>
  <conditionalFormatting sqref="B47:G48">
    <cfRule type="containsBlanks" dxfId="906" priority="5">
      <formula>LEN(TRIM(B47))=0</formula>
    </cfRule>
  </conditionalFormatting>
  <conditionalFormatting sqref="E78:G107">
    <cfRule type="containsBlanks" dxfId="905" priority="4">
      <formula>LEN(TRIM(E78))=0</formula>
    </cfRule>
  </conditionalFormatting>
  <conditionalFormatting sqref="E138:G157">
    <cfRule type="containsBlanks" dxfId="904" priority="3">
      <formula>LEN(TRIM(E138))=0</formula>
    </cfRule>
  </conditionalFormatting>
  <conditionalFormatting sqref="E108:G137">
    <cfRule type="containsBlanks" dxfId="903" priority="2">
      <formula>LEN(TRIM(E108))=0</formula>
    </cfRule>
  </conditionalFormatting>
  <dataValidations count="7">
    <dataValidation type="list" allowBlank="1" showDropDown="1" showInputMessage="1" showErrorMessage="1" sqref="E73:F76 E63:F66 E83:F86 E93:F96 E103:F106 E143:F146 E153:F156 E113:F116 E123:F126 E133:F136" xr:uid="{00000000-0002-0000-0400-000001000000}">
      <formula1>"TRUE,FALSE"</formula1>
    </dataValidation>
    <dataValidation imeMode="halfAlpha" allowBlank="1" showInputMessage="1" showErrorMessage="1" sqref="E71:F72 E61:F62 E91:F92 E81:F82 E101:F102 E151:F152 E141:F142 E121:F122 E111:F112 E131:F132 E10:G10 E43:E52 G43:G52" xr:uid="{00000000-0002-0000-0400-000008000000}"/>
    <dataValidation type="list" allowBlank="1" showInputMessage="1" showErrorMessage="1" sqref="B39 C25:C38" xr:uid="{00000000-0002-0000-0400-000003000000}">
      <formula1>"職員,事務補助員"</formula1>
    </dataValidation>
    <dataValidation type="textLength" imeMode="halfAlpha" operator="equal" allowBlank="1" showInputMessage="1" showErrorMessage="1" error="半角13桁の法人番号を入力してください。" sqref="E7:G7" xr:uid="{BDA65EB1-CE7A-4E25-8A82-B179AD7C78AD}">
      <formula1>13</formula1>
    </dataValidation>
    <dataValidation type="date" allowBlank="1" showInputMessage="1" showErrorMessage="1" error="2022/4/7～2022/5/10の期間で入力してください。" sqref="E5:G5" xr:uid="{9909C541-14E1-415D-81DF-5EDCA085D915}">
      <formula1>44658</formula1>
      <formula2>44691</formula2>
    </dataValidation>
    <dataValidation type="list" showInputMessage="1" showErrorMessage="1" error="① 補助事業に従事する担当者名_x000a_を入力後、プルダウンから選択してください。" sqref="C43:C52" xr:uid="{5D3587CC-C761-4D15-A918-7B41559DDE46}">
      <formula1>担当者名</formula1>
    </dataValidation>
    <dataValidation type="list" allowBlank="1" showInputMessage="1" showErrorMessage="1" sqref="D43:D52" xr:uid="{4F4CFD12-B4D0-4FE7-8125-34AC9005645A}">
      <formula1>支援対象地域</formula1>
    </dataValidation>
  </dataValidations>
  <pageMargins left="0.74803149606299213" right="0.15748031496062992" top="0.55118110236220474" bottom="0.43307086614173229" header="0.31496062992125984" footer="0.15748031496062992"/>
  <pageSetup paperSize="9" scale="59" fitToHeight="0" orientation="portrait" r:id="rId1"/>
  <rowBreaks count="2" manualBreakCount="2">
    <brk id="55" min="1" max="7" man="1"/>
    <brk id="127" min="1"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4345" r:id="rId4" name="Check Box 9">
              <controlPr defaultSize="0" autoFill="0" autoLine="0" autoPict="0">
                <anchor moveWithCells="1">
                  <from>
                    <xdr:col>4</xdr:col>
                    <xdr:colOff>60960</xdr:colOff>
                    <xdr:row>75</xdr:row>
                    <xdr:rowOff>60960</xdr:rowOff>
                  </from>
                  <to>
                    <xdr:col>4</xdr:col>
                    <xdr:colOff>678180</xdr:colOff>
                    <xdr:row>75</xdr:row>
                    <xdr:rowOff>259080</xdr:rowOff>
                  </to>
                </anchor>
              </controlPr>
            </control>
          </mc:Choice>
        </mc:AlternateContent>
        <mc:AlternateContent xmlns:mc="http://schemas.openxmlformats.org/markup-compatibility/2006">
          <mc:Choice Requires="x14">
            <control shapeId="14346" r:id="rId5" name="Check Box 10">
              <controlPr defaultSize="0" autoFill="0" autoLine="0" autoPict="0">
                <anchor moveWithCells="1">
                  <from>
                    <xdr:col>4</xdr:col>
                    <xdr:colOff>60960</xdr:colOff>
                    <xdr:row>74</xdr:row>
                    <xdr:rowOff>68580</xdr:rowOff>
                  </from>
                  <to>
                    <xdr:col>4</xdr:col>
                    <xdr:colOff>678180</xdr:colOff>
                    <xdr:row>74</xdr:row>
                    <xdr:rowOff>259080</xdr:rowOff>
                  </to>
                </anchor>
              </controlPr>
            </control>
          </mc:Choice>
        </mc:AlternateContent>
        <mc:AlternateContent xmlns:mc="http://schemas.openxmlformats.org/markup-compatibility/2006">
          <mc:Choice Requires="x14">
            <control shapeId="14347" r:id="rId6" name="Check Box 11">
              <controlPr defaultSize="0" autoFill="0" autoLine="0" autoPict="0">
                <anchor moveWithCells="1">
                  <from>
                    <xdr:col>4</xdr:col>
                    <xdr:colOff>60960</xdr:colOff>
                    <xdr:row>73</xdr:row>
                    <xdr:rowOff>60960</xdr:rowOff>
                  </from>
                  <to>
                    <xdr:col>4</xdr:col>
                    <xdr:colOff>678180</xdr:colOff>
                    <xdr:row>73</xdr:row>
                    <xdr:rowOff>259080</xdr:rowOff>
                  </to>
                </anchor>
              </controlPr>
            </control>
          </mc:Choice>
        </mc:AlternateContent>
        <mc:AlternateContent xmlns:mc="http://schemas.openxmlformats.org/markup-compatibility/2006">
          <mc:Choice Requires="x14">
            <control shapeId="14348" r:id="rId7" name="Check Box 12">
              <controlPr defaultSize="0" autoFill="0" autoLine="0" autoPict="0">
                <anchor moveWithCells="1">
                  <from>
                    <xdr:col>4</xdr:col>
                    <xdr:colOff>60960</xdr:colOff>
                    <xdr:row>72</xdr:row>
                    <xdr:rowOff>60960</xdr:rowOff>
                  </from>
                  <to>
                    <xdr:col>4</xdr:col>
                    <xdr:colOff>678180</xdr:colOff>
                    <xdr:row>72</xdr:row>
                    <xdr:rowOff>259080</xdr:rowOff>
                  </to>
                </anchor>
              </controlPr>
            </control>
          </mc:Choice>
        </mc:AlternateContent>
        <mc:AlternateContent xmlns:mc="http://schemas.openxmlformats.org/markup-compatibility/2006">
          <mc:Choice Requires="x14">
            <control shapeId="14412" r:id="rId8" name="Check Box 76">
              <controlPr defaultSize="0" autoFill="0" autoLine="0" autoPict="0">
                <anchor moveWithCells="1">
                  <from>
                    <xdr:col>4</xdr:col>
                    <xdr:colOff>68580</xdr:colOff>
                    <xdr:row>65</xdr:row>
                    <xdr:rowOff>45720</xdr:rowOff>
                  </from>
                  <to>
                    <xdr:col>4</xdr:col>
                    <xdr:colOff>678180</xdr:colOff>
                    <xdr:row>66</xdr:row>
                    <xdr:rowOff>0</xdr:rowOff>
                  </to>
                </anchor>
              </controlPr>
            </control>
          </mc:Choice>
        </mc:AlternateContent>
        <mc:AlternateContent xmlns:mc="http://schemas.openxmlformats.org/markup-compatibility/2006">
          <mc:Choice Requires="x14">
            <control shapeId="14413" r:id="rId9" name="Check Box 77">
              <controlPr defaultSize="0" autoFill="0" autoLine="0" autoPict="0">
                <anchor moveWithCells="1">
                  <from>
                    <xdr:col>4</xdr:col>
                    <xdr:colOff>68580</xdr:colOff>
                    <xdr:row>64</xdr:row>
                    <xdr:rowOff>60960</xdr:rowOff>
                  </from>
                  <to>
                    <xdr:col>4</xdr:col>
                    <xdr:colOff>678180</xdr:colOff>
                    <xdr:row>64</xdr:row>
                    <xdr:rowOff>259080</xdr:rowOff>
                  </to>
                </anchor>
              </controlPr>
            </control>
          </mc:Choice>
        </mc:AlternateContent>
        <mc:AlternateContent xmlns:mc="http://schemas.openxmlformats.org/markup-compatibility/2006">
          <mc:Choice Requires="x14">
            <control shapeId="14414" r:id="rId10" name="Check Box 78">
              <controlPr defaultSize="0" autoFill="0" autoLine="0" autoPict="0">
                <anchor moveWithCells="1">
                  <from>
                    <xdr:col>4</xdr:col>
                    <xdr:colOff>68580</xdr:colOff>
                    <xdr:row>63</xdr:row>
                    <xdr:rowOff>45720</xdr:rowOff>
                  </from>
                  <to>
                    <xdr:col>4</xdr:col>
                    <xdr:colOff>678180</xdr:colOff>
                    <xdr:row>63</xdr:row>
                    <xdr:rowOff>259080</xdr:rowOff>
                  </to>
                </anchor>
              </controlPr>
            </control>
          </mc:Choice>
        </mc:AlternateContent>
        <mc:AlternateContent xmlns:mc="http://schemas.openxmlformats.org/markup-compatibility/2006">
          <mc:Choice Requires="x14">
            <control shapeId="14415" r:id="rId11" name="Check Box 79">
              <controlPr defaultSize="0" autoFill="0" autoLine="0" autoPict="0">
                <anchor moveWithCells="1">
                  <from>
                    <xdr:col>4</xdr:col>
                    <xdr:colOff>68580</xdr:colOff>
                    <xdr:row>62</xdr:row>
                    <xdr:rowOff>45720</xdr:rowOff>
                  </from>
                  <to>
                    <xdr:col>4</xdr:col>
                    <xdr:colOff>678180</xdr:colOff>
                    <xdr:row>62</xdr:row>
                    <xdr:rowOff>259080</xdr:rowOff>
                  </to>
                </anchor>
              </controlPr>
            </control>
          </mc:Choice>
        </mc:AlternateContent>
        <mc:AlternateContent xmlns:mc="http://schemas.openxmlformats.org/markup-compatibility/2006">
          <mc:Choice Requires="x14">
            <control shapeId="14429" r:id="rId12" name="Check Box 93">
              <controlPr defaultSize="0" autoFill="0" autoLine="0" autoPict="0">
                <anchor moveWithCells="1">
                  <from>
                    <xdr:col>4</xdr:col>
                    <xdr:colOff>68580</xdr:colOff>
                    <xdr:row>105</xdr:row>
                    <xdr:rowOff>38100</xdr:rowOff>
                  </from>
                  <to>
                    <xdr:col>4</xdr:col>
                    <xdr:colOff>670560</xdr:colOff>
                    <xdr:row>105</xdr:row>
                    <xdr:rowOff>228600</xdr:rowOff>
                  </to>
                </anchor>
              </controlPr>
            </control>
          </mc:Choice>
        </mc:AlternateContent>
        <mc:AlternateContent xmlns:mc="http://schemas.openxmlformats.org/markup-compatibility/2006">
          <mc:Choice Requires="x14">
            <control shapeId="14430" r:id="rId13" name="Check Box 94">
              <controlPr defaultSize="0" autoFill="0" autoLine="0" autoPict="0">
                <anchor moveWithCells="1">
                  <from>
                    <xdr:col>4</xdr:col>
                    <xdr:colOff>68580</xdr:colOff>
                    <xdr:row>104</xdr:row>
                    <xdr:rowOff>22860</xdr:rowOff>
                  </from>
                  <to>
                    <xdr:col>4</xdr:col>
                    <xdr:colOff>670560</xdr:colOff>
                    <xdr:row>104</xdr:row>
                    <xdr:rowOff>228600</xdr:rowOff>
                  </to>
                </anchor>
              </controlPr>
            </control>
          </mc:Choice>
        </mc:AlternateContent>
        <mc:AlternateContent xmlns:mc="http://schemas.openxmlformats.org/markup-compatibility/2006">
          <mc:Choice Requires="x14">
            <control shapeId="14431" r:id="rId14" name="Check Box 95">
              <controlPr defaultSize="0" autoFill="0" autoLine="0" autoPict="0">
                <anchor moveWithCells="1">
                  <from>
                    <xdr:col>4</xdr:col>
                    <xdr:colOff>68580</xdr:colOff>
                    <xdr:row>103</xdr:row>
                    <xdr:rowOff>22860</xdr:rowOff>
                  </from>
                  <to>
                    <xdr:col>4</xdr:col>
                    <xdr:colOff>670560</xdr:colOff>
                    <xdr:row>103</xdr:row>
                    <xdr:rowOff>228600</xdr:rowOff>
                  </to>
                </anchor>
              </controlPr>
            </control>
          </mc:Choice>
        </mc:AlternateContent>
        <mc:AlternateContent xmlns:mc="http://schemas.openxmlformats.org/markup-compatibility/2006">
          <mc:Choice Requires="x14">
            <control shapeId="14432" r:id="rId15" name="Check Box 96">
              <controlPr defaultSize="0" autoFill="0" autoLine="0" autoPict="0">
                <anchor moveWithCells="1">
                  <from>
                    <xdr:col>4</xdr:col>
                    <xdr:colOff>68580</xdr:colOff>
                    <xdr:row>102</xdr:row>
                    <xdr:rowOff>22860</xdr:rowOff>
                  </from>
                  <to>
                    <xdr:col>4</xdr:col>
                    <xdr:colOff>670560</xdr:colOff>
                    <xdr:row>102</xdr:row>
                    <xdr:rowOff>228600</xdr:rowOff>
                  </to>
                </anchor>
              </controlPr>
            </control>
          </mc:Choice>
        </mc:AlternateContent>
        <mc:AlternateContent xmlns:mc="http://schemas.openxmlformats.org/markup-compatibility/2006">
          <mc:Choice Requires="x14">
            <control shapeId="14433" r:id="rId16" name="Check Box 97">
              <controlPr defaultSize="0" autoFill="0" autoLine="0" autoPict="0">
                <anchor moveWithCells="1">
                  <from>
                    <xdr:col>4</xdr:col>
                    <xdr:colOff>68580</xdr:colOff>
                    <xdr:row>85</xdr:row>
                    <xdr:rowOff>60960</xdr:rowOff>
                  </from>
                  <to>
                    <xdr:col>4</xdr:col>
                    <xdr:colOff>670560</xdr:colOff>
                    <xdr:row>86</xdr:row>
                    <xdr:rowOff>0</xdr:rowOff>
                  </to>
                </anchor>
              </controlPr>
            </control>
          </mc:Choice>
        </mc:AlternateContent>
        <mc:AlternateContent xmlns:mc="http://schemas.openxmlformats.org/markup-compatibility/2006">
          <mc:Choice Requires="x14">
            <control shapeId="14434" r:id="rId17" name="Check Box 98">
              <controlPr defaultSize="0" autoFill="0" autoLine="0" autoPict="0">
                <anchor moveWithCells="1">
                  <from>
                    <xdr:col>4</xdr:col>
                    <xdr:colOff>68580</xdr:colOff>
                    <xdr:row>84</xdr:row>
                    <xdr:rowOff>45720</xdr:rowOff>
                  </from>
                  <to>
                    <xdr:col>4</xdr:col>
                    <xdr:colOff>670560</xdr:colOff>
                    <xdr:row>84</xdr:row>
                    <xdr:rowOff>251460</xdr:rowOff>
                  </to>
                </anchor>
              </controlPr>
            </control>
          </mc:Choice>
        </mc:AlternateContent>
        <mc:AlternateContent xmlns:mc="http://schemas.openxmlformats.org/markup-compatibility/2006">
          <mc:Choice Requires="x14">
            <control shapeId="14435" r:id="rId18" name="Check Box 99">
              <controlPr defaultSize="0" autoFill="0" autoLine="0" autoPict="0">
                <anchor moveWithCells="1">
                  <from>
                    <xdr:col>4</xdr:col>
                    <xdr:colOff>68580</xdr:colOff>
                    <xdr:row>83</xdr:row>
                    <xdr:rowOff>45720</xdr:rowOff>
                  </from>
                  <to>
                    <xdr:col>4</xdr:col>
                    <xdr:colOff>662940</xdr:colOff>
                    <xdr:row>83</xdr:row>
                    <xdr:rowOff>243840</xdr:rowOff>
                  </to>
                </anchor>
              </controlPr>
            </control>
          </mc:Choice>
        </mc:AlternateContent>
        <mc:AlternateContent xmlns:mc="http://schemas.openxmlformats.org/markup-compatibility/2006">
          <mc:Choice Requires="x14">
            <control shapeId="14436" r:id="rId19" name="Check Box 100">
              <controlPr defaultSize="0" autoFill="0" autoLine="0" autoPict="0">
                <anchor moveWithCells="1">
                  <from>
                    <xdr:col>4</xdr:col>
                    <xdr:colOff>68580</xdr:colOff>
                    <xdr:row>82</xdr:row>
                    <xdr:rowOff>60960</xdr:rowOff>
                  </from>
                  <to>
                    <xdr:col>4</xdr:col>
                    <xdr:colOff>670560</xdr:colOff>
                    <xdr:row>82</xdr:row>
                    <xdr:rowOff>251460</xdr:rowOff>
                  </to>
                </anchor>
              </controlPr>
            </control>
          </mc:Choice>
        </mc:AlternateContent>
        <mc:AlternateContent xmlns:mc="http://schemas.openxmlformats.org/markup-compatibility/2006">
          <mc:Choice Requires="x14">
            <control shapeId="14437" r:id="rId20" name="Check Box 101">
              <controlPr defaultSize="0" autoFill="0" autoLine="0" autoPict="0">
                <anchor moveWithCells="1">
                  <from>
                    <xdr:col>4</xdr:col>
                    <xdr:colOff>76200</xdr:colOff>
                    <xdr:row>95</xdr:row>
                    <xdr:rowOff>45720</xdr:rowOff>
                  </from>
                  <to>
                    <xdr:col>4</xdr:col>
                    <xdr:colOff>685800</xdr:colOff>
                    <xdr:row>95</xdr:row>
                    <xdr:rowOff>251460</xdr:rowOff>
                  </to>
                </anchor>
              </controlPr>
            </control>
          </mc:Choice>
        </mc:AlternateContent>
        <mc:AlternateContent xmlns:mc="http://schemas.openxmlformats.org/markup-compatibility/2006">
          <mc:Choice Requires="x14">
            <control shapeId="14438" r:id="rId21" name="Check Box 102">
              <controlPr defaultSize="0" autoFill="0" autoLine="0" autoPict="0">
                <anchor moveWithCells="1">
                  <from>
                    <xdr:col>4</xdr:col>
                    <xdr:colOff>76200</xdr:colOff>
                    <xdr:row>94</xdr:row>
                    <xdr:rowOff>38100</xdr:rowOff>
                  </from>
                  <to>
                    <xdr:col>4</xdr:col>
                    <xdr:colOff>685800</xdr:colOff>
                    <xdr:row>94</xdr:row>
                    <xdr:rowOff>251460</xdr:rowOff>
                  </to>
                </anchor>
              </controlPr>
            </control>
          </mc:Choice>
        </mc:AlternateContent>
        <mc:AlternateContent xmlns:mc="http://schemas.openxmlformats.org/markup-compatibility/2006">
          <mc:Choice Requires="x14">
            <control shapeId="14439" r:id="rId22" name="Check Box 103">
              <controlPr defaultSize="0" autoFill="0" autoLine="0" autoPict="0">
                <anchor moveWithCells="1">
                  <from>
                    <xdr:col>4</xdr:col>
                    <xdr:colOff>76200</xdr:colOff>
                    <xdr:row>93</xdr:row>
                    <xdr:rowOff>45720</xdr:rowOff>
                  </from>
                  <to>
                    <xdr:col>4</xdr:col>
                    <xdr:colOff>685800</xdr:colOff>
                    <xdr:row>93</xdr:row>
                    <xdr:rowOff>251460</xdr:rowOff>
                  </to>
                </anchor>
              </controlPr>
            </control>
          </mc:Choice>
        </mc:AlternateContent>
        <mc:AlternateContent xmlns:mc="http://schemas.openxmlformats.org/markup-compatibility/2006">
          <mc:Choice Requires="x14">
            <control shapeId="14440" r:id="rId23" name="Check Box 104">
              <controlPr defaultSize="0" autoFill="0" autoLine="0" autoPict="0">
                <anchor moveWithCells="1">
                  <from>
                    <xdr:col>4</xdr:col>
                    <xdr:colOff>76200</xdr:colOff>
                    <xdr:row>92</xdr:row>
                    <xdr:rowOff>38100</xdr:rowOff>
                  </from>
                  <to>
                    <xdr:col>4</xdr:col>
                    <xdr:colOff>685800</xdr:colOff>
                    <xdr:row>92</xdr:row>
                    <xdr:rowOff>228600</xdr:rowOff>
                  </to>
                </anchor>
              </controlPr>
            </control>
          </mc:Choice>
        </mc:AlternateContent>
        <mc:AlternateContent xmlns:mc="http://schemas.openxmlformats.org/markup-compatibility/2006">
          <mc:Choice Requires="x14">
            <control shapeId="14457" r:id="rId24" name="Check Box 121">
              <controlPr defaultSize="0" autoFill="0" autoLine="0" autoPict="0">
                <anchor moveWithCells="1">
                  <from>
                    <xdr:col>4</xdr:col>
                    <xdr:colOff>68580</xdr:colOff>
                    <xdr:row>145</xdr:row>
                    <xdr:rowOff>60960</xdr:rowOff>
                  </from>
                  <to>
                    <xdr:col>4</xdr:col>
                    <xdr:colOff>670560</xdr:colOff>
                    <xdr:row>146</xdr:row>
                    <xdr:rowOff>0</xdr:rowOff>
                  </to>
                </anchor>
              </controlPr>
            </control>
          </mc:Choice>
        </mc:AlternateContent>
        <mc:AlternateContent xmlns:mc="http://schemas.openxmlformats.org/markup-compatibility/2006">
          <mc:Choice Requires="x14">
            <control shapeId="14458" r:id="rId25" name="Check Box 122">
              <controlPr defaultSize="0" autoFill="0" autoLine="0" autoPict="0">
                <anchor moveWithCells="1">
                  <from>
                    <xdr:col>4</xdr:col>
                    <xdr:colOff>68580</xdr:colOff>
                    <xdr:row>144</xdr:row>
                    <xdr:rowOff>45720</xdr:rowOff>
                  </from>
                  <to>
                    <xdr:col>4</xdr:col>
                    <xdr:colOff>670560</xdr:colOff>
                    <xdr:row>144</xdr:row>
                    <xdr:rowOff>251460</xdr:rowOff>
                  </to>
                </anchor>
              </controlPr>
            </control>
          </mc:Choice>
        </mc:AlternateContent>
        <mc:AlternateContent xmlns:mc="http://schemas.openxmlformats.org/markup-compatibility/2006">
          <mc:Choice Requires="x14">
            <control shapeId="14459" r:id="rId26" name="Check Box 123">
              <controlPr defaultSize="0" autoFill="0" autoLine="0" autoPict="0">
                <anchor moveWithCells="1">
                  <from>
                    <xdr:col>4</xdr:col>
                    <xdr:colOff>68580</xdr:colOff>
                    <xdr:row>143</xdr:row>
                    <xdr:rowOff>45720</xdr:rowOff>
                  </from>
                  <to>
                    <xdr:col>4</xdr:col>
                    <xdr:colOff>670560</xdr:colOff>
                    <xdr:row>143</xdr:row>
                    <xdr:rowOff>251460</xdr:rowOff>
                  </to>
                </anchor>
              </controlPr>
            </control>
          </mc:Choice>
        </mc:AlternateContent>
        <mc:AlternateContent xmlns:mc="http://schemas.openxmlformats.org/markup-compatibility/2006">
          <mc:Choice Requires="x14">
            <control shapeId="14460" r:id="rId27" name="Check Box 124">
              <controlPr defaultSize="0" autoFill="0" autoLine="0" autoPict="0">
                <anchor moveWithCells="1">
                  <from>
                    <xdr:col>4</xdr:col>
                    <xdr:colOff>68580</xdr:colOff>
                    <xdr:row>142</xdr:row>
                    <xdr:rowOff>60960</xdr:rowOff>
                  </from>
                  <to>
                    <xdr:col>4</xdr:col>
                    <xdr:colOff>670560</xdr:colOff>
                    <xdr:row>142</xdr:row>
                    <xdr:rowOff>251460</xdr:rowOff>
                  </to>
                </anchor>
              </controlPr>
            </control>
          </mc:Choice>
        </mc:AlternateContent>
        <mc:AlternateContent xmlns:mc="http://schemas.openxmlformats.org/markup-compatibility/2006">
          <mc:Choice Requires="x14">
            <control shapeId="14461" r:id="rId28" name="Check Box 125">
              <controlPr defaultSize="0" autoFill="0" autoLine="0" autoPict="0">
                <anchor moveWithCells="1">
                  <from>
                    <xdr:col>4</xdr:col>
                    <xdr:colOff>76200</xdr:colOff>
                    <xdr:row>155</xdr:row>
                    <xdr:rowOff>45720</xdr:rowOff>
                  </from>
                  <to>
                    <xdr:col>4</xdr:col>
                    <xdr:colOff>685800</xdr:colOff>
                    <xdr:row>155</xdr:row>
                    <xdr:rowOff>251460</xdr:rowOff>
                  </to>
                </anchor>
              </controlPr>
            </control>
          </mc:Choice>
        </mc:AlternateContent>
        <mc:AlternateContent xmlns:mc="http://schemas.openxmlformats.org/markup-compatibility/2006">
          <mc:Choice Requires="x14">
            <control shapeId="14462" r:id="rId29" name="Check Box 126">
              <controlPr defaultSize="0" autoFill="0" autoLine="0" autoPict="0">
                <anchor moveWithCells="1">
                  <from>
                    <xdr:col>4</xdr:col>
                    <xdr:colOff>76200</xdr:colOff>
                    <xdr:row>154</xdr:row>
                    <xdr:rowOff>38100</xdr:rowOff>
                  </from>
                  <to>
                    <xdr:col>4</xdr:col>
                    <xdr:colOff>685800</xdr:colOff>
                    <xdr:row>154</xdr:row>
                    <xdr:rowOff>251460</xdr:rowOff>
                  </to>
                </anchor>
              </controlPr>
            </control>
          </mc:Choice>
        </mc:AlternateContent>
        <mc:AlternateContent xmlns:mc="http://schemas.openxmlformats.org/markup-compatibility/2006">
          <mc:Choice Requires="x14">
            <control shapeId="14463" r:id="rId30" name="Check Box 127">
              <controlPr defaultSize="0" autoFill="0" autoLine="0" autoPict="0">
                <anchor moveWithCells="1">
                  <from>
                    <xdr:col>4</xdr:col>
                    <xdr:colOff>76200</xdr:colOff>
                    <xdr:row>153</xdr:row>
                    <xdr:rowOff>45720</xdr:rowOff>
                  </from>
                  <to>
                    <xdr:col>4</xdr:col>
                    <xdr:colOff>685800</xdr:colOff>
                    <xdr:row>153</xdr:row>
                    <xdr:rowOff>251460</xdr:rowOff>
                  </to>
                </anchor>
              </controlPr>
            </control>
          </mc:Choice>
        </mc:AlternateContent>
        <mc:AlternateContent xmlns:mc="http://schemas.openxmlformats.org/markup-compatibility/2006">
          <mc:Choice Requires="x14">
            <control shapeId="14464" r:id="rId31" name="Check Box 128">
              <controlPr defaultSize="0" autoFill="0" autoLine="0" autoPict="0">
                <anchor moveWithCells="1">
                  <from>
                    <xdr:col>4</xdr:col>
                    <xdr:colOff>76200</xdr:colOff>
                    <xdr:row>152</xdr:row>
                    <xdr:rowOff>38100</xdr:rowOff>
                  </from>
                  <to>
                    <xdr:col>4</xdr:col>
                    <xdr:colOff>685800</xdr:colOff>
                    <xdr:row>152</xdr:row>
                    <xdr:rowOff>228600</xdr:rowOff>
                  </to>
                </anchor>
              </controlPr>
            </control>
          </mc:Choice>
        </mc:AlternateContent>
        <mc:AlternateContent xmlns:mc="http://schemas.openxmlformats.org/markup-compatibility/2006">
          <mc:Choice Requires="x14">
            <control shapeId="14477" r:id="rId32" name="Check Box 141">
              <controlPr defaultSize="0" autoFill="0" autoLine="0" autoPict="0">
                <anchor moveWithCells="1">
                  <from>
                    <xdr:col>4</xdr:col>
                    <xdr:colOff>68580</xdr:colOff>
                    <xdr:row>135</xdr:row>
                    <xdr:rowOff>38100</xdr:rowOff>
                  </from>
                  <to>
                    <xdr:col>4</xdr:col>
                    <xdr:colOff>670560</xdr:colOff>
                    <xdr:row>135</xdr:row>
                    <xdr:rowOff>228600</xdr:rowOff>
                  </to>
                </anchor>
              </controlPr>
            </control>
          </mc:Choice>
        </mc:AlternateContent>
        <mc:AlternateContent xmlns:mc="http://schemas.openxmlformats.org/markup-compatibility/2006">
          <mc:Choice Requires="x14">
            <control shapeId="14478" r:id="rId33" name="Check Box 142">
              <controlPr defaultSize="0" autoFill="0" autoLine="0" autoPict="0">
                <anchor moveWithCells="1">
                  <from>
                    <xdr:col>4</xdr:col>
                    <xdr:colOff>68580</xdr:colOff>
                    <xdr:row>134</xdr:row>
                    <xdr:rowOff>22860</xdr:rowOff>
                  </from>
                  <to>
                    <xdr:col>4</xdr:col>
                    <xdr:colOff>670560</xdr:colOff>
                    <xdr:row>134</xdr:row>
                    <xdr:rowOff>228600</xdr:rowOff>
                  </to>
                </anchor>
              </controlPr>
            </control>
          </mc:Choice>
        </mc:AlternateContent>
        <mc:AlternateContent xmlns:mc="http://schemas.openxmlformats.org/markup-compatibility/2006">
          <mc:Choice Requires="x14">
            <control shapeId="14479" r:id="rId34" name="Check Box 143">
              <controlPr defaultSize="0" autoFill="0" autoLine="0" autoPict="0">
                <anchor moveWithCells="1">
                  <from>
                    <xdr:col>4</xdr:col>
                    <xdr:colOff>68580</xdr:colOff>
                    <xdr:row>133</xdr:row>
                    <xdr:rowOff>22860</xdr:rowOff>
                  </from>
                  <to>
                    <xdr:col>4</xdr:col>
                    <xdr:colOff>670560</xdr:colOff>
                    <xdr:row>133</xdr:row>
                    <xdr:rowOff>228600</xdr:rowOff>
                  </to>
                </anchor>
              </controlPr>
            </control>
          </mc:Choice>
        </mc:AlternateContent>
        <mc:AlternateContent xmlns:mc="http://schemas.openxmlformats.org/markup-compatibility/2006">
          <mc:Choice Requires="x14">
            <control shapeId="14480" r:id="rId35" name="Check Box 144">
              <controlPr defaultSize="0" autoFill="0" autoLine="0" autoPict="0">
                <anchor moveWithCells="1">
                  <from>
                    <xdr:col>4</xdr:col>
                    <xdr:colOff>68580</xdr:colOff>
                    <xdr:row>132</xdr:row>
                    <xdr:rowOff>22860</xdr:rowOff>
                  </from>
                  <to>
                    <xdr:col>4</xdr:col>
                    <xdr:colOff>670560</xdr:colOff>
                    <xdr:row>132</xdr:row>
                    <xdr:rowOff>228600</xdr:rowOff>
                  </to>
                </anchor>
              </controlPr>
            </control>
          </mc:Choice>
        </mc:AlternateContent>
        <mc:AlternateContent xmlns:mc="http://schemas.openxmlformats.org/markup-compatibility/2006">
          <mc:Choice Requires="x14">
            <control shapeId="14481" r:id="rId36" name="Check Box 145">
              <controlPr defaultSize="0" autoFill="0" autoLine="0" autoPict="0">
                <anchor moveWithCells="1">
                  <from>
                    <xdr:col>4</xdr:col>
                    <xdr:colOff>68580</xdr:colOff>
                    <xdr:row>115</xdr:row>
                    <xdr:rowOff>60960</xdr:rowOff>
                  </from>
                  <to>
                    <xdr:col>4</xdr:col>
                    <xdr:colOff>670560</xdr:colOff>
                    <xdr:row>116</xdr:row>
                    <xdr:rowOff>0</xdr:rowOff>
                  </to>
                </anchor>
              </controlPr>
            </control>
          </mc:Choice>
        </mc:AlternateContent>
        <mc:AlternateContent xmlns:mc="http://schemas.openxmlformats.org/markup-compatibility/2006">
          <mc:Choice Requires="x14">
            <control shapeId="14482" r:id="rId37" name="Check Box 146">
              <controlPr defaultSize="0" autoFill="0" autoLine="0" autoPict="0">
                <anchor moveWithCells="1">
                  <from>
                    <xdr:col>4</xdr:col>
                    <xdr:colOff>68580</xdr:colOff>
                    <xdr:row>114</xdr:row>
                    <xdr:rowOff>45720</xdr:rowOff>
                  </from>
                  <to>
                    <xdr:col>4</xdr:col>
                    <xdr:colOff>670560</xdr:colOff>
                    <xdr:row>114</xdr:row>
                    <xdr:rowOff>251460</xdr:rowOff>
                  </to>
                </anchor>
              </controlPr>
            </control>
          </mc:Choice>
        </mc:AlternateContent>
        <mc:AlternateContent xmlns:mc="http://schemas.openxmlformats.org/markup-compatibility/2006">
          <mc:Choice Requires="x14">
            <control shapeId="14483" r:id="rId38" name="Check Box 147">
              <controlPr defaultSize="0" autoFill="0" autoLine="0" autoPict="0">
                <anchor moveWithCells="1">
                  <from>
                    <xdr:col>4</xdr:col>
                    <xdr:colOff>68580</xdr:colOff>
                    <xdr:row>113</xdr:row>
                    <xdr:rowOff>45720</xdr:rowOff>
                  </from>
                  <to>
                    <xdr:col>4</xdr:col>
                    <xdr:colOff>670560</xdr:colOff>
                    <xdr:row>113</xdr:row>
                    <xdr:rowOff>251460</xdr:rowOff>
                  </to>
                </anchor>
              </controlPr>
            </control>
          </mc:Choice>
        </mc:AlternateContent>
        <mc:AlternateContent xmlns:mc="http://schemas.openxmlformats.org/markup-compatibility/2006">
          <mc:Choice Requires="x14">
            <control shapeId="14484" r:id="rId39" name="Check Box 148">
              <controlPr defaultSize="0" autoFill="0" autoLine="0" autoPict="0">
                <anchor moveWithCells="1">
                  <from>
                    <xdr:col>4</xdr:col>
                    <xdr:colOff>68580</xdr:colOff>
                    <xdr:row>112</xdr:row>
                    <xdr:rowOff>60960</xdr:rowOff>
                  </from>
                  <to>
                    <xdr:col>4</xdr:col>
                    <xdr:colOff>670560</xdr:colOff>
                    <xdr:row>112</xdr:row>
                    <xdr:rowOff>251460</xdr:rowOff>
                  </to>
                </anchor>
              </controlPr>
            </control>
          </mc:Choice>
        </mc:AlternateContent>
        <mc:AlternateContent xmlns:mc="http://schemas.openxmlformats.org/markup-compatibility/2006">
          <mc:Choice Requires="x14">
            <control shapeId="14485" r:id="rId40" name="Check Box 149">
              <controlPr defaultSize="0" autoFill="0" autoLine="0" autoPict="0">
                <anchor moveWithCells="1">
                  <from>
                    <xdr:col>4</xdr:col>
                    <xdr:colOff>76200</xdr:colOff>
                    <xdr:row>125</xdr:row>
                    <xdr:rowOff>45720</xdr:rowOff>
                  </from>
                  <to>
                    <xdr:col>4</xdr:col>
                    <xdr:colOff>685800</xdr:colOff>
                    <xdr:row>125</xdr:row>
                    <xdr:rowOff>251460</xdr:rowOff>
                  </to>
                </anchor>
              </controlPr>
            </control>
          </mc:Choice>
        </mc:AlternateContent>
        <mc:AlternateContent xmlns:mc="http://schemas.openxmlformats.org/markup-compatibility/2006">
          <mc:Choice Requires="x14">
            <control shapeId="14486" r:id="rId41" name="Check Box 150">
              <controlPr defaultSize="0" autoFill="0" autoLine="0" autoPict="0">
                <anchor moveWithCells="1">
                  <from>
                    <xdr:col>4</xdr:col>
                    <xdr:colOff>76200</xdr:colOff>
                    <xdr:row>124</xdr:row>
                    <xdr:rowOff>38100</xdr:rowOff>
                  </from>
                  <to>
                    <xdr:col>4</xdr:col>
                    <xdr:colOff>685800</xdr:colOff>
                    <xdr:row>124</xdr:row>
                    <xdr:rowOff>251460</xdr:rowOff>
                  </to>
                </anchor>
              </controlPr>
            </control>
          </mc:Choice>
        </mc:AlternateContent>
        <mc:AlternateContent xmlns:mc="http://schemas.openxmlformats.org/markup-compatibility/2006">
          <mc:Choice Requires="x14">
            <control shapeId="14487" r:id="rId42" name="Check Box 151">
              <controlPr defaultSize="0" autoFill="0" autoLine="0" autoPict="0">
                <anchor moveWithCells="1">
                  <from>
                    <xdr:col>4</xdr:col>
                    <xdr:colOff>76200</xdr:colOff>
                    <xdr:row>123</xdr:row>
                    <xdr:rowOff>45720</xdr:rowOff>
                  </from>
                  <to>
                    <xdr:col>4</xdr:col>
                    <xdr:colOff>685800</xdr:colOff>
                    <xdr:row>123</xdr:row>
                    <xdr:rowOff>251460</xdr:rowOff>
                  </to>
                </anchor>
              </controlPr>
            </control>
          </mc:Choice>
        </mc:AlternateContent>
        <mc:AlternateContent xmlns:mc="http://schemas.openxmlformats.org/markup-compatibility/2006">
          <mc:Choice Requires="x14">
            <control shapeId="14488" r:id="rId43" name="Check Box 152">
              <controlPr defaultSize="0" autoFill="0" autoLine="0" autoPict="0">
                <anchor moveWithCells="1">
                  <from>
                    <xdr:col>4</xdr:col>
                    <xdr:colOff>76200</xdr:colOff>
                    <xdr:row>122</xdr:row>
                    <xdr:rowOff>38100</xdr:rowOff>
                  </from>
                  <to>
                    <xdr:col>4</xdr:col>
                    <xdr:colOff>685800</xdr:colOff>
                    <xdr:row>122</xdr:row>
                    <xdr:rowOff>228600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D7B71-0D5B-4B93-B401-25B2E640B680}">
  <sheetPr codeName="Sheet6">
    <tabColor theme="8" tint="0.39997558519241921"/>
    <pageSetUpPr fitToPage="1"/>
  </sheetPr>
  <dimension ref="A1:U48"/>
  <sheetViews>
    <sheetView showGridLines="0" zoomScaleNormal="100" zoomScaleSheetLayoutView="70" workbookViewId="0"/>
  </sheetViews>
  <sheetFormatPr defaultColWidth="9" defaultRowHeight="13.2" x14ac:dyDescent="0.2"/>
  <cols>
    <col min="1" max="1" width="1.77734375" style="132" customWidth="1"/>
    <col min="2" max="2" width="16.6640625" style="82" customWidth="1"/>
    <col min="3" max="3" width="20.77734375" style="82" customWidth="1"/>
    <col min="4" max="13" width="10.77734375" style="82" customWidth="1"/>
    <col min="14" max="14" width="1.6640625" style="169" customWidth="1"/>
    <col min="15" max="15" width="74.6640625" style="82" customWidth="1"/>
    <col min="16" max="16" width="28.77734375" style="82" customWidth="1"/>
    <col min="17" max="17" width="9" style="82" customWidth="1"/>
    <col min="18" max="16384" width="9" style="82"/>
  </cols>
  <sheetData>
    <row r="1" spans="1:15" ht="50.25" customHeight="1" x14ac:dyDescent="0.2"/>
    <row r="2" spans="1:15" x14ac:dyDescent="0.2">
      <c r="B2" s="84" t="s">
        <v>0</v>
      </c>
      <c r="C2" s="170"/>
      <c r="D2" s="171"/>
      <c r="E2" s="171"/>
      <c r="F2" s="172"/>
      <c r="N2" s="82"/>
    </row>
    <row r="3" spans="1:15" ht="29.25" customHeight="1" x14ac:dyDescent="0.2">
      <c r="B3" s="746" t="s">
        <v>1</v>
      </c>
      <c r="C3" s="746"/>
      <c r="D3" s="746"/>
      <c r="E3" s="746"/>
      <c r="F3" s="746"/>
      <c r="G3" s="746"/>
      <c r="H3" s="746"/>
      <c r="I3" s="746"/>
      <c r="J3" s="746"/>
      <c r="K3" s="746"/>
      <c r="L3" s="746"/>
      <c r="M3" s="746"/>
      <c r="N3" s="393"/>
    </row>
    <row r="4" spans="1:15" s="187" customFormat="1" ht="23.25" customHeight="1" x14ac:dyDescent="0.2">
      <c r="A4" s="224"/>
      <c r="B4" s="175" t="s">
        <v>324</v>
      </c>
      <c r="C4" s="226"/>
      <c r="D4" s="227"/>
      <c r="E4" s="227"/>
      <c r="F4" s="242"/>
      <c r="G4" s="242"/>
      <c r="H4" s="242"/>
      <c r="I4" s="242"/>
      <c r="J4" s="242"/>
      <c r="K4" s="242"/>
      <c r="L4" s="242"/>
      <c r="M4" s="550"/>
      <c r="N4" s="393"/>
      <c r="O4" s="276" t="s">
        <v>2</v>
      </c>
    </row>
    <row r="5" spans="1:15" ht="20.100000000000001" customHeight="1" x14ac:dyDescent="0.2">
      <c r="B5" s="798" t="s">
        <v>279</v>
      </c>
      <c r="C5" s="758" t="s">
        <v>358</v>
      </c>
      <c r="D5" s="747" t="s">
        <v>297</v>
      </c>
      <c r="E5" s="804"/>
      <c r="F5" s="779"/>
      <c r="G5" s="778"/>
      <c r="H5" s="488" t="s">
        <v>320</v>
      </c>
      <c r="I5" s="777"/>
      <c r="J5" s="778"/>
      <c r="K5" s="488" t="s">
        <v>380</v>
      </c>
      <c r="L5" s="777"/>
      <c r="M5" s="778"/>
      <c r="N5" s="393"/>
      <c r="O5" s="774" t="s">
        <v>366</v>
      </c>
    </row>
    <row r="6" spans="1:15" ht="20.100000000000001" customHeight="1" x14ac:dyDescent="0.2">
      <c r="B6" s="799"/>
      <c r="C6" s="758"/>
      <c r="D6" s="805" t="s">
        <v>291</v>
      </c>
      <c r="E6" s="806"/>
      <c r="F6" s="795">
        <f>IFERROR(SUM(F5,I5,L5)," ")</f>
        <v>0</v>
      </c>
      <c r="G6" s="796"/>
      <c r="H6" s="796"/>
      <c r="I6" s="796"/>
      <c r="J6" s="796"/>
      <c r="K6" s="796"/>
      <c r="L6" s="796"/>
      <c r="M6" s="797"/>
      <c r="N6" s="393"/>
      <c r="O6" s="775"/>
    </row>
    <row r="7" spans="1:15" ht="120" customHeight="1" x14ac:dyDescent="0.2">
      <c r="B7" s="799"/>
      <c r="C7" s="807" t="s">
        <v>359</v>
      </c>
      <c r="D7" s="808"/>
      <c r="E7" s="809"/>
      <c r="F7" s="786"/>
      <c r="G7" s="787"/>
      <c r="H7" s="787"/>
      <c r="I7" s="787"/>
      <c r="J7" s="787"/>
      <c r="K7" s="787"/>
      <c r="L7" s="787"/>
      <c r="M7" s="788"/>
      <c r="N7" s="393"/>
      <c r="O7" s="774" t="s">
        <v>375</v>
      </c>
    </row>
    <row r="8" spans="1:15" ht="120" customHeight="1" x14ac:dyDescent="0.2">
      <c r="B8" s="799"/>
      <c r="C8" s="810"/>
      <c r="D8" s="811"/>
      <c r="E8" s="812"/>
      <c r="F8" s="789"/>
      <c r="G8" s="790"/>
      <c r="H8" s="790"/>
      <c r="I8" s="790"/>
      <c r="J8" s="790"/>
      <c r="K8" s="790"/>
      <c r="L8" s="790"/>
      <c r="M8" s="791"/>
      <c r="N8" s="393"/>
      <c r="O8" s="776"/>
    </row>
    <row r="9" spans="1:15" ht="120" customHeight="1" x14ac:dyDescent="0.2">
      <c r="B9" s="799"/>
      <c r="C9" s="813"/>
      <c r="D9" s="814"/>
      <c r="E9" s="815"/>
      <c r="F9" s="792"/>
      <c r="G9" s="793"/>
      <c r="H9" s="793"/>
      <c r="I9" s="793"/>
      <c r="J9" s="793"/>
      <c r="K9" s="793"/>
      <c r="L9" s="793"/>
      <c r="M9" s="794"/>
      <c r="N9" s="393"/>
      <c r="O9" s="775"/>
    </row>
    <row r="10" spans="1:15" s="644" customFormat="1" ht="175.05" customHeight="1" x14ac:dyDescent="0.2">
      <c r="A10" s="641"/>
      <c r="B10" s="640" t="s">
        <v>559</v>
      </c>
      <c r="C10" s="832" t="s">
        <v>560</v>
      </c>
      <c r="D10" s="833"/>
      <c r="E10" s="834"/>
      <c r="F10" s="769"/>
      <c r="G10" s="770"/>
      <c r="H10" s="770"/>
      <c r="I10" s="770"/>
      <c r="J10" s="770"/>
      <c r="K10" s="770"/>
      <c r="L10" s="770"/>
      <c r="M10" s="771"/>
      <c r="N10" s="642"/>
      <c r="O10" s="643" t="s">
        <v>561</v>
      </c>
    </row>
    <row r="11" spans="1:15" ht="20.100000000000001" customHeight="1" x14ac:dyDescent="0.2">
      <c r="B11" s="798" t="s">
        <v>245</v>
      </c>
      <c r="C11" s="801" t="s">
        <v>244</v>
      </c>
      <c r="D11" s="816" t="s">
        <v>243</v>
      </c>
      <c r="E11" s="763"/>
      <c r="F11" s="819"/>
      <c r="G11" s="820"/>
      <c r="H11" s="821"/>
      <c r="I11" s="801" t="s">
        <v>242</v>
      </c>
      <c r="J11" s="490" t="s">
        <v>243</v>
      </c>
      <c r="K11" s="820"/>
      <c r="L11" s="820"/>
      <c r="M11" s="821"/>
      <c r="N11" s="393"/>
      <c r="O11" s="774" t="s">
        <v>453</v>
      </c>
    </row>
    <row r="12" spans="1:15" ht="20.100000000000001" customHeight="1" x14ac:dyDescent="0.2">
      <c r="B12" s="799"/>
      <c r="C12" s="802"/>
      <c r="D12" s="817" t="s">
        <v>261</v>
      </c>
      <c r="E12" s="818"/>
      <c r="F12" s="822"/>
      <c r="G12" s="823"/>
      <c r="H12" s="824"/>
      <c r="I12" s="802"/>
      <c r="J12" s="491" t="s">
        <v>261</v>
      </c>
      <c r="K12" s="823"/>
      <c r="L12" s="823"/>
      <c r="M12" s="824"/>
      <c r="N12" s="393"/>
      <c r="O12" s="776"/>
    </row>
    <row r="13" spans="1:15" ht="20.100000000000001" customHeight="1" x14ac:dyDescent="0.2">
      <c r="B13" s="799"/>
      <c r="C13" s="803"/>
      <c r="D13" s="831" t="s">
        <v>241</v>
      </c>
      <c r="E13" s="765"/>
      <c r="F13" s="825"/>
      <c r="G13" s="826"/>
      <c r="H13" s="827"/>
      <c r="I13" s="803"/>
      <c r="J13" s="492" t="s">
        <v>241</v>
      </c>
      <c r="K13" s="826"/>
      <c r="L13" s="826"/>
      <c r="M13" s="827"/>
      <c r="N13" s="393"/>
      <c r="O13" s="775"/>
    </row>
    <row r="14" spans="1:15" ht="160.05000000000001" customHeight="1" x14ac:dyDescent="0.2">
      <c r="B14" s="800"/>
      <c r="C14" s="828" t="s">
        <v>292</v>
      </c>
      <c r="D14" s="829"/>
      <c r="E14" s="830"/>
      <c r="F14" s="851"/>
      <c r="G14" s="852"/>
      <c r="H14" s="852"/>
      <c r="I14" s="852"/>
      <c r="J14" s="852"/>
      <c r="K14" s="852"/>
      <c r="L14" s="852"/>
      <c r="M14" s="853"/>
      <c r="N14" s="393"/>
      <c r="O14" s="444" t="s">
        <v>376</v>
      </c>
    </row>
    <row r="15" spans="1:15" s="169" customFormat="1" ht="9.75" customHeight="1" x14ac:dyDescent="0.2">
      <c r="A15" s="263"/>
      <c r="B15" s="264"/>
      <c r="C15" s="266"/>
      <c r="D15" s="265"/>
      <c r="E15" s="265"/>
      <c r="F15" s="267"/>
      <c r="G15" s="267"/>
      <c r="H15" s="267"/>
      <c r="I15" s="267"/>
      <c r="J15" s="267"/>
      <c r="K15" s="267"/>
      <c r="L15" s="267"/>
      <c r="M15" s="267"/>
      <c r="N15" s="393"/>
      <c r="O15" s="277"/>
    </row>
    <row r="16" spans="1:15" s="187" customFormat="1" ht="23.25" customHeight="1" x14ac:dyDescent="0.2">
      <c r="A16" s="224"/>
      <c r="B16" s="262" t="s">
        <v>439</v>
      </c>
      <c r="C16" s="226"/>
      <c r="D16" s="227"/>
      <c r="E16" s="227"/>
      <c r="F16" s="537"/>
      <c r="G16" s="537"/>
      <c r="H16" s="537"/>
      <c r="I16" s="537"/>
      <c r="J16" s="537"/>
      <c r="K16" s="537"/>
      <c r="L16" s="537"/>
      <c r="M16" s="537"/>
      <c r="N16" s="393"/>
      <c r="O16" s="225"/>
    </row>
    <row r="17" spans="2:15" ht="20.100000000000001" customHeight="1" x14ac:dyDescent="0.2">
      <c r="B17" s="758" t="s">
        <v>367</v>
      </c>
      <c r="C17" s="736" t="s">
        <v>262</v>
      </c>
      <c r="D17" s="762" t="s">
        <v>255</v>
      </c>
      <c r="E17" s="763"/>
      <c r="F17" s="782"/>
      <c r="G17" s="783"/>
      <c r="H17" s="767" t="str">
        <f>IFERROR(F18/F17,"-")</f>
        <v>-</v>
      </c>
      <c r="I17" s="762" t="s">
        <v>259</v>
      </c>
      <c r="J17" s="780"/>
      <c r="K17" s="784"/>
      <c r="L17" s="783"/>
      <c r="M17" s="767" t="str">
        <f>IFERROR(K18/K17,"-")</f>
        <v>-</v>
      </c>
      <c r="N17" s="393"/>
      <c r="O17" s="774" t="s">
        <v>454</v>
      </c>
    </row>
    <row r="18" spans="2:15" ht="20.100000000000001" customHeight="1" x14ac:dyDescent="0.2">
      <c r="B18" s="758"/>
      <c r="C18" s="766"/>
      <c r="D18" s="764" t="s">
        <v>256</v>
      </c>
      <c r="E18" s="765"/>
      <c r="F18" s="772"/>
      <c r="G18" s="773"/>
      <c r="H18" s="768"/>
      <c r="I18" s="764" t="s">
        <v>260</v>
      </c>
      <c r="J18" s="781"/>
      <c r="K18" s="785"/>
      <c r="L18" s="773"/>
      <c r="M18" s="768"/>
      <c r="N18" s="393"/>
      <c r="O18" s="776"/>
    </row>
    <row r="19" spans="2:15" ht="20.100000000000001" customHeight="1" x14ac:dyDescent="0.2">
      <c r="B19" s="758"/>
      <c r="C19" s="736" t="s">
        <v>381</v>
      </c>
      <c r="D19" s="762" t="s">
        <v>255</v>
      </c>
      <c r="E19" s="763"/>
      <c r="F19" s="782"/>
      <c r="G19" s="783"/>
      <c r="H19" s="767" t="str">
        <f>IFERROR(F20/F19,"-")</f>
        <v>-</v>
      </c>
      <c r="I19" s="762" t="s">
        <v>259</v>
      </c>
      <c r="J19" s="780"/>
      <c r="K19" s="784"/>
      <c r="L19" s="783"/>
      <c r="M19" s="767" t="str">
        <f>IFERROR(K20/K19,"-")</f>
        <v>-</v>
      </c>
      <c r="N19" s="393"/>
      <c r="O19" s="774" t="s">
        <v>455</v>
      </c>
    </row>
    <row r="20" spans="2:15" ht="20.100000000000001" customHeight="1" x14ac:dyDescent="0.2">
      <c r="B20" s="758"/>
      <c r="C20" s="766"/>
      <c r="D20" s="764" t="s">
        <v>256</v>
      </c>
      <c r="E20" s="765"/>
      <c r="F20" s="772"/>
      <c r="G20" s="773"/>
      <c r="H20" s="768"/>
      <c r="I20" s="764" t="s">
        <v>260</v>
      </c>
      <c r="J20" s="781"/>
      <c r="K20" s="785"/>
      <c r="L20" s="773"/>
      <c r="M20" s="768"/>
      <c r="N20" s="393"/>
      <c r="O20" s="776"/>
    </row>
    <row r="21" spans="2:15" ht="20.100000000000001" customHeight="1" x14ac:dyDescent="0.2">
      <c r="B21" s="758"/>
      <c r="C21" s="736" t="s">
        <v>382</v>
      </c>
      <c r="D21" s="846" t="s">
        <v>281</v>
      </c>
      <c r="E21" s="847"/>
      <c r="F21" s="843">
        <f>'支援対象者(予定)一覧(別添４)'!$K$6</f>
        <v>0</v>
      </c>
      <c r="G21" s="844"/>
      <c r="H21" s="844"/>
      <c r="I21" s="844"/>
      <c r="J21" s="844"/>
      <c r="K21" s="844"/>
      <c r="L21" s="844"/>
      <c r="M21" s="845"/>
      <c r="N21" s="393"/>
      <c r="O21" s="774" t="s">
        <v>373</v>
      </c>
    </row>
    <row r="22" spans="2:15" ht="20.100000000000001" customHeight="1" x14ac:dyDescent="0.2">
      <c r="B22" s="758"/>
      <c r="C22" s="737"/>
      <c r="D22" s="846" t="s">
        <v>280</v>
      </c>
      <c r="E22" s="847"/>
      <c r="F22" s="841">
        <f>'支出計画書(別添２－２)'!$E$414</f>
        <v>0</v>
      </c>
      <c r="G22" s="841"/>
      <c r="H22" s="841"/>
      <c r="I22" s="841"/>
      <c r="J22" s="841"/>
      <c r="K22" s="841"/>
      <c r="L22" s="841"/>
      <c r="M22" s="842"/>
      <c r="N22" s="393"/>
      <c r="O22" s="775"/>
    </row>
    <row r="23" spans="2:15" ht="250.05" customHeight="1" x14ac:dyDescent="0.2">
      <c r="B23" s="758"/>
      <c r="C23" s="848" t="s">
        <v>368</v>
      </c>
      <c r="D23" s="849"/>
      <c r="E23" s="850"/>
      <c r="F23" s="840"/>
      <c r="G23" s="840"/>
      <c r="H23" s="840"/>
      <c r="I23" s="840"/>
      <c r="J23" s="840"/>
      <c r="K23" s="840"/>
      <c r="L23" s="840"/>
      <c r="M23" s="840"/>
      <c r="N23" s="393"/>
      <c r="O23" s="444" t="s">
        <v>558</v>
      </c>
    </row>
    <row r="24" spans="2:15" ht="250.05" customHeight="1" x14ac:dyDescent="0.2">
      <c r="B24" s="758" t="s">
        <v>369</v>
      </c>
      <c r="C24" s="807" t="s">
        <v>438</v>
      </c>
      <c r="D24" s="808"/>
      <c r="E24" s="809"/>
      <c r="F24" s="837"/>
      <c r="G24" s="838"/>
      <c r="H24" s="838"/>
      <c r="I24" s="838"/>
      <c r="J24" s="838"/>
      <c r="K24" s="838"/>
      <c r="L24" s="838"/>
      <c r="M24" s="839"/>
      <c r="N24" s="393"/>
      <c r="O24" s="487" t="s">
        <v>450</v>
      </c>
    </row>
    <row r="25" spans="2:15" ht="250.05" customHeight="1" x14ac:dyDescent="0.2">
      <c r="B25" s="758"/>
      <c r="C25" s="807" t="s">
        <v>370</v>
      </c>
      <c r="D25" s="808"/>
      <c r="E25" s="809"/>
      <c r="F25" s="837"/>
      <c r="G25" s="838"/>
      <c r="H25" s="838"/>
      <c r="I25" s="838"/>
      <c r="J25" s="838"/>
      <c r="K25" s="838"/>
      <c r="L25" s="838"/>
      <c r="M25" s="839"/>
      <c r="N25" s="393"/>
      <c r="O25" s="487" t="s">
        <v>451</v>
      </c>
    </row>
    <row r="26" spans="2:15" ht="250.05" customHeight="1" x14ac:dyDescent="0.2">
      <c r="B26" s="758"/>
      <c r="C26" s="758" t="s">
        <v>293</v>
      </c>
      <c r="D26" s="758"/>
      <c r="E26" s="758"/>
      <c r="F26" s="840"/>
      <c r="G26" s="840"/>
      <c r="H26" s="840"/>
      <c r="I26" s="840"/>
      <c r="J26" s="840"/>
      <c r="K26" s="840"/>
      <c r="L26" s="840"/>
      <c r="M26" s="840"/>
      <c r="N26" s="393"/>
      <c r="O26" s="444" t="s">
        <v>452</v>
      </c>
    </row>
    <row r="27" spans="2:15" x14ac:dyDescent="0.2">
      <c r="N27" s="393"/>
    </row>
    <row r="28" spans="2:15" s="140" customFormat="1" ht="27.75" customHeight="1" x14ac:dyDescent="0.2">
      <c r="B28" s="152" t="s">
        <v>457</v>
      </c>
      <c r="C28" s="82"/>
      <c r="D28" s="82"/>
      <c r="E28" s="82"/>
      <c r="F28" s="184" t="s">
        <v>484</v>
      </c>
      <c r="G28" s="82"/>
      <c r="H28" s="82"/>
      <c r="I28" s="82"/>
      <c r="J28" s="82"/>
      <c r="K28" s="82"/>
      <c r="L28" s="83"/>
      <c r="M28" s="82"/>
      <c r="N28" s="82"/>
    </row>
    <row r="29" spans="2:15" s="140" customFormat="1" ht="27.75" customHeight="1" x14ac:dyDescent="0.2">
      <c r="B29" s="747"/>
      <c r="C29" s="749"/>
      <c r="D29" s="747" t="s">
        <v>152</v>
      </c>
      <c r="E29" s="748"/>
      <c r="F29" s="483" t="s">
        <v>187</v>
      </c>
      <c r="G29" s="483" t="s">
        <v>153</v>
      </c>
      <c r="H29" s="483" t="s">
        <v>154</v>
      </c>
      <c r="I29" s="483" t="s">
        <v>155</v>
      </c>
      <c r="J29" s="483" t="s">
        <v>156</v>
      </c>
      <c r="K29" s="483" t="s">
        <v>157</v>
      </c>
      <c r="L29" s="483" t="s">
        <v>158</v>
      </c>
      <c r="M29" s="471" t="s">
        <v>159</v>
      </c>
      <c r="N29" s="520"/>
      <c r="O29" s="835" t="s">
        <v>485</v>
      </c>
    </row>
    <row r="30" spans="2:15" s="140" customFormat="1" ht="27.75" customHeight="1" x14ac:dyDescent="0.2">
      <c r="B30" s="857" t="s">
        <v>338</v>
      </c>
      <c r="C30" s="858"/>
      <c r="D30" s="468">
        <f>SUMIF('支出計画書(別添２－２)'!$D$187:$D$239,"実施回数",'支出計画書(別添２－２)'!$E$187:$E$239)</f>
        <v>0</v>
      </c>
      <c r="E30" s="164" t="s">
        <v>160</v>
      </c>
      <c r="F30" s="165"/>
      <c r="G30" s="165"/>
      <c r="H30" s="165"/>
      <c r="I30" s="165"/>
      <c r="J30" s="165"/>
      <c r="K30" s="165"/>
      <c r="L30" s="165"/>
      <c r="M30" s="472"/>
      <c r="O30" s="835"/>
    </row>
    <row r="31" spans="2:15" s="140" customFormat="1" ht="27.75" customHeight="1" x14ac:dyDescent="0.2">
      <c r="B31" s="859" t="s">
        <v>350</v>
      </c>
      <c r="C31" s="860"/>
      <c r="D31" s="469">
        <f>SUMIF('支出計画書(別添２－２)'!$D$243:$D$295,"実施回数",'支出計画書(別添２－２)'!$E$243:$E$295)</f>
        <v>0</v>
      </c>
      <c r="E31" s="166" t="s">
        <v>160</v>
      </c>
      <c r="F31" s="165"/>
      <c r="G31" s="165"/>
      <c r="H31" s="165"/>
      <c r="I31" s="165"/>
      <c r="J31" s="165"/>
      <c r="K31" s="165"/>
      <c r="L31" s="165"/>
      <c r="M31" s="472"/>
      <c r="O31" s="835"/>
    </row>
    <row r="32" spans="2:15" s="140" customFormat="1" ht="27.75" customHeight="1" x14ac:dyDescent="0.2">
      <c r="B32" s="859" t="s">
        <v>284</v>
      </c>
      <c r="C32" s="860"/>
      <c r="D32" s="468">
        <f>SUMIF('支出計画書(別添２－２)'!$D$299:$D$336,"実施回数",'支出計画書(別添２－２)'!$E$299:$E$336)</f>
        <v>0</v>
      </c>
      <c r="E32" s="164" t="s">
        <v>160</v>
      </c>
      <c r="F32" s="165"/>
      <c r="G32" s="165"/>
      <c r="H32" s="165"/>
      <c r="I32" s="165"/>
      <c r="J32" s="165"/>
      <c r="K32" s="165"/>
      <c r="L32" s="165"/>
      <c r="M32" s="472"/>
      <c r="O32" s="835"/>
    </row>
    <row r="33" spans="1:21" s="140" customFormat="1" ht="27.75" customHeight="1" x14ac:dyDescent="0.2">
      <c r="B33" s="861" t="s">
        <v>285</v>
      </c>
      <c r="C33" s="862"/>
      <c r="D33" s="470">
        <f>SUMIF('支出計画書(別添２－２)'!$D$340:$D$377,"実施回数",'支出計画書(別添２－２)'!$E$340:$E$377)</f>
        <v>0</v>
      </c>
      <c r="E33" s="167" t="s">
        <v>160</v>
      </c>
      <c r="F33" s="168"/>
      <c r="G33" s="168"/>
      <c r="H33" s="168"/>
      <c r="I33" s="168"/>
      <c r="J33" s="168"/>
      <c r="K33" s="168"/>
      <c r="L33" s="168"/>
      <c r="M33" s="473"/>
      <c r="O33" s="835"/>
    </row>
    <row r="34" spans="1:21" x14ac:dyDescent="0.2">
      <c r="N34" s="82"/>
      <c r="U34" s="484"/>
    </row>
    <row r="35" spans="1:21" s="187" customFormat="1" ht="23.25" customHeight="1" x14ac:dyDescent="0.2">
      <c r="A35" s="224"/>
      <c r="B35" s="262" t="s">
        <v>458</v>
      </c>
      <c r="C35" s="226"/>
      <c r="D35" s="227"/>
      <c r="E35" s="227"/>
      <c r="F35" s="493"/>
      <c r="G35" s="493"/>
      <c r="H35" s="493"/>
      <c r="I35" s="493"/>
      <c r="J35" s="494"/>
      <c r="K35" s="494"/>
      <c r="L35" s="494"/>
      <c r="M35" s="494"/>
      <c r="N35" s="494"/>
      <c r="O35" s="493"/>
      <c r="P35" s="494"/>
      <c r="Q35" s="494"/>
      <c r="R35" s="494"/>
      <c r="S35" s="494"/>
      <c r="T35" s="494"/>
      <c r="U35" s="484"/>
    </row>
    <row r="36" spans="1:21" ht="20.100000000000001" customHeight="1" x14ac:dyDescent="0.2">
      <c r="B36" s="836" t="s">
        <v>258</v>
      </c>
      <c r="C36" s="848" t="s">
        <v>371</v>
      </c>
      <c r="D36" s="850"/>
      <c r="E36" s="879">
        <f>COUNTIF(職員区分,"職員*")</f>
        <v>1</v>
      </c>
      <c r="F36" s="880"/>
      <c r="G36" s="881"/>
      <c r="H36" s="836" t="s">
        <v>298</v>
      </c>
      <c r="I36" s="836"/>
      <c r="J36" s="878">
        <f>COUNTIF('専門家一覧(別添３)'!$C:$C,"内部")</f>
        <v>0</v>
      </c>
      <c r="K36" s="878"/>
      <c r="L36" s="878"/>
      <c r="M36" s="878"/>
      <c r="N36" s="187"/>
      <c r="O36" s="485" t="s">
        <v>456</v>
      </c>
      <c r="P36" s="84"/>
      <c r="Q36" s="84"/>
      <c r="R36" s="84"/>
      <c r="S36" s="84"/>
    </row>
    <row r="37" spans="1:21" ht="20.100000000000001" customHeight="1" x14ac:dyDescent="0.2">
      <c r="B37" s="836"/>
      <c r="C37" s="828" t="s">
        <v>372</v>
      </c>
      <c r="D37" s="830"/>
      <c r="E37" s="879">
        <f>COUNTIF(職員区分,"事務補助員")</f>
        <v>0</v>
      </c>
      <c r="F37" s="880"/>
      <c r="G37" s="881"/>
      <c r="H37" s="836" t="s">
        <v>299</v>
      </c>
      <c r="I37" s="836"/>
      <c r="J37" s="878">
        <f>COUNTIF('専門家一覧(別添３)'!$C:$C,"外部")</f>
        <v>0</v>
      </c>
      <c r="K37" s="878"/>
      <c r="L37" s="878"/>
      <c r="M37" s="878"/>
      <c r="N37" s="489"/>
      <c r="O37" s="84"/>
      <c r="P37" s="84"/>
      <c r="Q37" s="84"/>
      <c r="R37" s="84"/>
      <c r="S37" s="84"/>
    </row>
    <row r="38" spans="1:21" ht="20.100000000000001" customHeight="1" x14ac:dyDescent="0.2">
      <c r="B38" s="836"/>
      <c r="C38" s="854" t="s">
        <v>276</v>
      </c>
      <c r="D38" s="882" t="s">
        <v>246</v>
      </c>
      <c r="E38" s="883"/>
      <c r="F38" s="884"/>
      <c r="G38" s="514">
        <f>COUNTIF('専門家一覧(別添３)'!$K:$K,"技術士")</f>
        <v>0</v>
      </c>
      <c r="H38" s="872" t="s">
        <v>489</v>
      </c>
      <c r="I38" s="873"/>
      <c r="J38" s="882" t="s">
        <v>271</v>
      </c>
      <c r="K38" s="883"/>
      <c r="L38" s="884"/>
      <c r="M38" s="514">
        <f>COUNTIF('専門家一覧(別添３)'!$L:$L,"公認会計士")</f>
        <v>0</v>
      </c>
      <c r="N38" s="474"/>
    </row>
    <row r="39" spans="1:21" ht="20.100000000000001" customHeight="1" x14ac:dyDescent="0.2">
      <c r="B39" s="836"/>
      <c r="C39" s="855"/>
      <c r="D39" s="863" t="s">
        <v>247</v>
      </c>
      <c r="E39" s="864"/>
      <c r="F39" s="865"/>
      <c r="G39" s="515">
        <f>COUNTIF('専門家一覧(別添３)'!$K:$K,"エネルギー管理士")</f>
        <v>0</v>
      </c>
      <c r="H39" s="874"/>
      <c r="I39" s="875"/>
      <c r="J39" s="863" t="s">
        <v>283</v>
      </c>
      <c r="K39" s="864"/>
      <c r="L39" s="865"/>
      <c r="M39" s="515">
        <f>COUNTIF('専門家一覧(別添３)'!$L:$L,"税理士")</f>
        <v>0</v>
      </c>
      <c r="N39" s="474"/>
    </row>
    <row r="40" spans="1:21" ht="20.100000000000001" customHeight="1" x14ac:dyDescent="0.2">
      <c r="B40" s="836"/>
      <c r="C40" s="855"/>
      <c r="D40" s="863" t="s">
        <v>248</v>
      </c>
      <c r="E40" s="864"/>
      <c r="F40" s="865"/>
      <c r="G40" s="515">
        <f>COUNTIF('専門家一覧(別添３)'!$K:$K,"建築士")</f>
        <v>0</v>
      </c>
      <c r="H40" s="874"/>
      <c r="I40" s="875"/>
      <c r="J40" s="863" t="s">
        <v>272</v>
      </c>
      <c r="K40" s="864"/>
      <c r="L40" s="865"/>
      <c r="M40" s="515">
        <f>COUNTIF('専門家一覧(別添３)'!$L:$L,"中小企業診断士")</f>
        <v>0</v>
      </c>
      <c r="N40" s="474"/>
    </row>
    <row r="41" spans="1:21" ht="20.100000000000001" customHeight="1" x14ac:dyDescent="0.2">
      <c r="B41" s="836"/>
      <c r="C41" s="855"/>
      <c r="D41" s="863" t="s">
        <v>249</v>
      </c>
      <c r="E41" s="864"/>
      <c r="F41" s="865"/>
      <c r="G41" s="515">
        <f>COUNTIF('専門家一覧(別添３)'!$K:$K,"建築設備士")</f>
        <v>0</v>
      </c>
      <c r="H41" s="874"/>
      <c r="I41" s="875"/>
      <c r="J41" s="863" t="s">
        <v>273</v>
      </c>
      <c r="K41" s="864"/>
      <c r="L41" s="865"/>
      <c r="M41" s="515">
        <f>COUNTIF('専門家一覧(別添３)'!$L:$L,"社会保険労務士")</f>
        <v>0</v>
      </c>
      <c r="N41" s="474"/>
    </row>
    <row r="42" spans="1:21" ht="20.100000000000001" customHeight="1" x14ac:dyDescent="0.2">
      <c r="B42" s="836"/>
      <c r="C42" s="855"/>
      <c r="D42" s="863" t="s">
        <v>250</v>
      </c>
      <c r="E42" s="864"/>
      <c r="F42" s="865"/>
      <c r="G42" s="515">
        <f>COUNTIF('専門家一覧(別添３)'!$K:$K,"ガス主任技術者")</f>
        <v>0</v>
      </c>
      <c r="H42" s="874"/>
      <c r="I42" s="875"/>
      <c r="J42" s="863" t="s">
        <v>282</v>
      </c>
      <c r="K42" s="864"/>
      <c r="L42" s="865"/>
      <c r="M42" s="515">
        <f>COUNTIF('専門家一覧(別添３)'!$L:$L,"司法書士")</f>
        <v>0</v>
      </c>
      <c r="N42" s="474"/>
    </row>
    <row r="43" spans="1:21" ht="20.100000000000001" customHeight="1" x14ac:dyDescent="0.2">
      <c r="B43" s="836"/>
      <c r="C43" s="855"/>
      <c r="D43" s="863" t="s">
        <v>270</v>
      </c>
      <c r="E43" s="864"/>
      <c r="F43" s="865"/>
      <c r="G43" s="515">
        <f>COUNTIF('専門家一覧(別添３)'!$K:$K,"電気工事士（1種）")</f>
        <v>0</v>
      </c>
      <c r="H43" s="874"/>
      <c r="I43" s="875"/>
      <c r="J43" s="863" t="s">
        <v>275</v>
      </c>
      <c r="K43" s="864"/>
      <c r="L43" s="865"/>
      <c r="M43" s="515">
        <f>COUNTIF('専門家一覧(別添３)'!$L:$L,"行政書士")</f>
        <v>0</v>
      </c>
      <c r="N43" s="474"/>
    </row>
    <row r="44" spans="1:21" ht="20.100000000000001" customHeight="1" x14ac:dyDescent="0.2">
      <c r="B44" s="836"/>
      <c r="C44" s="855"/>
      <c r="D44" s="863" t="s">
        <v>251</v>
      </c>
      <c r="E44" s="864"/>
      <c r="F44" s="865"/>
      <c r="G44" s="515">
        <f>COUNTIF('専門家一覧(別添３)'!$K:$K,"電気主任技術者")</f>
        <v>0</v>
      </c>
      <c r="H44" s="874"/>
      <c r="I44" s="875"/>
      <c r="J44" s="863" t="s">
        <v>274</v>
      </c>
      <c r="K44" s="864"/>
      <c r="L44" s="865"/>
      <c r="M44" s="515">
        <f>COUNTIF('専門家一覧(別添３)'!$L:$L,"ファイナンシャルプランニング技能士")</f>
        <v>0</v>
      </c>
      <c r="N44" s="474"/>
    </row>
    <row r="45" spans="1:21" ht="20.100000000000001" customHeight="1" x14ac:dyDescent="0.2">
      <c r="B45" s="836"/>
      <c r="C45" s="855"/>
      <c r="D45" s="863" t="s">
        <v>252</v>
      </c>
      <c r="E45" s="864"/>
      <c r="F45" s="865"/>
      <c r="G45" s="515">
        <f>COUNTIF('専門家一覧(別添３)'!$K:$K,"電気工事施工管理技士")</f>
        <v>0</v>
      </c>
      <c r="H45" s="876"/>
      <c r="I45" s="877"/>
      <c r="J45" s="869" t="s">
        <v>440</v>
      </c>
      <c r="K45" s="870"/>
      <c r="L45" s="871"/>
      <c r="M45" s="516">
        <f>COUNTIF('専門家一覧(別添３)'!$L:$L,"その他")+COUNTIF('専門家一覧(別添３)'!$L:$L,"経歴書参照")</f>
        <v>0</v>
      </c>
      <c r="N45" s="474"/>
    </row>
    <row r="46" spans="1:21" ht="20.100000000000001" customHeight="1" x14ac:dyDescent="0.2">
      <c r="B46" s="836"/>
      <c r="C46" s="855"/>
      <c r="D46" s="863" t="s">
        <v>253</v>
      </c>
      <c r="E46" s="864"/>
      <c r="F46" s="865"/>
      <c r="G46" s="515">
        <f>COUNTIF('専門家一覧(別添３)'!$K:$K,"ボイラー・タービン主任技術者")</f>
        <v>0</v>
      </c>
      <c r="H46" s="517"/>
      <c r="I46" s="518"/>
      <c r="J46" s="518"/>
      <c r="K46" s="518"/>
      <c r="L46" s="518"/>
      <c r="N46" s="474"/>
    </row>
    <row r="47" spans="1:21" ht="20.100000000000001" customHeight="1" x14ac:dyDescent="0.2">
      <c r="B47" s="836"/>
      <c r="C47" s="855"/>
      <c r="D47" s="863" t="s">
        <v>254</v>
      </c>
      <c r="E47" s="864"/>
      <c r="F47" s="865"/>
      <c r="G47" s="515">
        <f>COUNTIF('専門家一覧(別添３)'!$K:$K,"管工事施工管理技士")</f>
        <v>0</v>
      </c>
      <c r="H47" s="519"/>
      <c r="N47" s="474"/>
    </row>
    <row r="48" spans="1:21" ht="20.100000000000001" customHeight="1" x14ac:dyDescent="0.2">
      <c r="B48" s="836"/>
      <c r="C48" s="856"/>
      <c r="D48" s="866" t="s">
        <v>440</v>
      </c>
      <c r="E48" s="867"/>
      <c r="F48" s="868"/>
      <c r="G48" s="516">
        <f>COUNTIF('専門家一覧(別添３)'!$K:$K,"その他")+COUNTIF('専門家一覧(別添３)'!$K:$K,"経歴書参照")</f>
        <v>0</v>
      </c>
      <c r="H48" s="519"/>
      <c r="N48" s="474"/>
    </row>
  </sheetData>
  <sheetProtection algorithmName="SHA-512" hashValue="MQnfhsEb80c9p4xzU/OrqztTnKsxpwoSDF594soIwohhga+u1WGBzskkufgdkzyRxTbgfAlyXLL0C44+uh6S7A==" saltValue="7GdORCPlCdl+YIJyxB+x8Q==" spinCount="100000" sheet="1" insertColumns="0" insertRows="0" deleteColumns="0" deleteRows="0"/>
  <mergeCells count="109">
    <mergeCell ref="J40:L40"/>
    <mergeCell ref="J41:L41"/>
    <mergeCell ref="J45:L45"/>
    <mergeCell ref="H38:I45"/>
    <mergeCell ref="J36:M36"/>
    <mergeCell ref="J37:M37"/>
    <mergeCell ref="H37:I37"/>
    <mergeCell ref="C36:D36"/>
    <mergeCell ref="C37:D37"/>
    <mergeCell ref="E37:G37"/>
    <mergeCell ref="E36:G36"/>
    <mergeCell ref="D38:F38"/>
    <mergeCell ref="D39:F39"/>
    <mergeCell ref="J38:L38"/>
    <mergeCell ref="J39:L39"/>
    <mergeCell ref="J42:L42"/>
    <mergeCell ref="D43:F43"/>
    <mergeCell ref="D44:F44"/>
    <mergeCell ref="D21:E21"/>
    <mergeCell ref="D22:E22"/>
    <mergeCell ref="C23:E23"/>
    <mergeCell ref="F14:M14"/>
    <mergeCell ref="B36:B48"/>
    <mergeCell ref="C38:C48"/>
    <mergeCell ref="B30:C30"/>
    <mergeCell ref="B31:C31"/>
    <mergeCell ref="B32:C32"/>
    <mergeCell ref="B33:C33"/>
    <mergeCell ref="B29:C29"/>
    <mergeCell ref="C24:E24"/>
    <mergeCell ref="C25:E25"/>
    <mergeCell ref="C26:E26"/>
    <mergeCell ref="D29:E29"/>
    <mergeCell ref="D40:F40"/>
    <mergeCell ref="D41:F41"/>
    <mergeCell ref="D45:F45"/>
    <mergeCell ref="D46:F46"/>
    <mergeCell ref="D47:F47"/>
    <mergeCell ref="D48:F48"/>
    <mergeCell ref="D42:F42"/>
    <mergeCell ref="J43:L43"/>
    <mergeCell ref="J44:L44"/>
    <mergeCell ref="O29:O33"/>
    <mergeCell ref="H36:I36"/>
    <mergeCell ref="B24:B26"/>
    <mergeCell ref="F24:M24"/>
    <mergeCell ref="F25:M25"/>
    <mergeCell ref="F26:M26"/>
    <mergeCell ref="C19:C20"/>
    <mergeCell ref="C21:C22"/>
    <mergeCell ref="F23:M23"/>
    <mergeCell ref="M19:M20"/>
    <mergeCell ref="F22:M22"/>
    <mergeCell ref="D19:E19"/>
    <mergeCell ref="D20:E20"/>
    <mergeCell ref="H19:H20"/>
    <mergeCell ref="I19:J19"/>
    <mergeCell ref="K19:L19"/>
    <mergeCell ref="I20:J20"/>
    <mergeCell ref="K20:L20"/>
    <mergeCell ref="B17:B23"/>
    <mergeCell ref="F21:M21"/>
    <mergeCell ref="O17:O18"/>
    <mergeCell ref="O19:O20"/>
    <mergeCell ref="O21:O22"/>
    <mergeCell ref="F19:G19"/>
    <mergeCell ref="B3:M3"/>
    <mergeCell ref="F7:M7"/>
    <mergeCell ref="F8:M8"/>
    <mergeCell ref="F9:M9"/>
    <mergeCell ref="C5:C6"/>
    <mergeCell ref="F6:M6"/>
    <mergeCell ref="B11:B14"/>
    <mergeCell ref="C11:C13"/>
    <mergeCell ref="I11:I13"/>
    <mergeCell ref="D5:E5"/>
    <mergeCell ref="D6:E6"/>
    <mergeCell ref="C7:E9"/>
    <mergeCell ref="D11:E11"/>
    <mergeCell ref="D12:E12"/>
    <mergeCell ref="F11:H11"/>
    <mergeCell ref="F12:H12"/>
    <mergeCell ref="F13:H13"/>
    <mergeCell ref="K13:M13"/>
    <mergeCell ref="K12:M12"/>
    <mergeCell ref="K11:M11"/>
    <mergeCell ref="C14:E14"/>
    <mergeCell ref="D13:E13"/>
    <mergeCell ref="B5:B9"/>
    <mergeCell ref="C10:E10"/>
    <mergeCell ref="D17:E17"/>
    <mergeCell ref="D18:E18"/>
    <mergeCell ref="C17:C18"/>
    <mergeCell ref="M17:M18"/>
    <mergeCell ref="F10:M10"/>
    <mergeCell ref="F20:G20"/>
    <mergeCell ref="O5:O6"/>
    <mergeCell ref="O7:O9"/>
    <mergeCell ref="O11:O13"/>
    <mergeCell ref="I5:J5"/>
    <mergeCell ref="F5:G5"/>
    <mergeCell ref="L5:M5"/>
    <mergeCell ref="I17:J17"/>
    <mergeCell ref="I18:J18"/>
    <mergeCell ref="H17:H18"/>
    <mergeCell ref="F17:G17"/>
    <mergeCell ref="F18:G18"/>
    <mergeCell ref="K17:L17"/>
    <mergeCell ref="K18:L18"/>
  </mergeCells>
  <phoneticPr fontId="1"/>
  <conditionalFormatting sqref="F5:M9 F23:M26 F11:M14">
    <cfRule type="containsBlanks" dxfId="902" priority="27">
      <formula>LEN(TRIM(F5))=0</formula>
    </cfRule>
  </conditionalFormatting>
  <conditionalFormatting sqref="F17:G20 K17:L20">
    <cfRule type="containsBlanks" dxfId="901" priority="22">
      <formula>LEN(TRIM(F17))=0</formula>
    </cfRule>
  </conditionalFormatting>
  <conditionalFormatting sqref="F16:M16">
    <cfRule type="cellIs" dxfId="900" priority="13" operator="equal">
      <formula>0</formula>
    </cfRule>
  </conditionalFormatting>
  <conditionalFormatting sqref="F35:T35">
    <cfRule type="cellIs" dxfId="899" priority="9" operator="equal">
      <formula>0</formula>
    </cfRule>
  </conditionalFormatting>
  <conditionalFormatting sqref="F6:M6">
    <cfRule type="cellIs" dxfId="898" priority="4" operator="equal">
      <formula>0</formula>
    </cfRule>
  </conditionalFormatting>
  <conditionalFormatting sqref="H17:H20 M17:M20">
    <cfRule type="cellIs" dxfId="897" priority="3" operator="equal">
      <formula>"-"</formula>
    </cfRule>
  </conditionalFormatting>
  <conditionalFormatting sqref="F21:M22">
    <cfRule type="cellIs" dxfId="896" priority="2" operator="equal">
      <formula>0</formula>
    </cfRule>
  </conditionalFormatting>
  <conditionalFormatting sqref="F10">
    <cfRule type="containsBlanks" dxfId="895" priority="1">
      <formula>LEN(TRIM(F10))=0</formula>
    </cfRule>
  </conditionalFormatting>
  <dataValidations count="2">
    <dataValidation imeMode="hiragana" allowBlank="1" showInputMessage="1" showErrorMessage="1" sqref="M17 K11:K13 F15:L15 I5 G4:K4 L4:L9 H17 K17:K20 H19 M19 F17:F20 F21:L26 J36:J37 G38:G48 M38:M45 E36:E37 G6:K9 F4:F13" xr:uid="{6AF2E3D5-14CB-4ACC-92C1-7CDB73A60B26}"/>
    <dataValidation type="list" allowBlank="1" showInputMessage="1" showErrorMessage="1" sqref="F30:M33" xr:uid="{558BB8CD-4767-4A4D-9CB5-2CD9F5F22B9D}">
      <formula1>"■"</formula1>
    </dataValidation>
  </dataValidations>
  <pageMargins left="0.74803149606299213" right="0.15748031496062992" top="0.55118110236220474" bottom="0.43307086614173229" header="0.31496062992125984" footer="0.15748031496062992"/>
  <pageSetup paperSize="9" scale="65" fitToHeight="0" orientation="portrait" r:id="rId1"/>
  <rowBreaks count="1" manualBreakCount="1">
    <brk id="23" min="1" max="1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theme="8" tint="0.39997558519241921"/>
    <pageSetUpPr fitToPage="1"/>
  </sheetPr>
  <dimension ref="A1:N75"/>
  <sheetViews>
    <sheetView showGridLines="0" showWhiteSpace="0" zoomScaleNormal="100" zoomScaleSheetLayoutView="70" workbookViewId="0"/>
  </sheetViews>
  <sheetFormatPr defaultColWidth="9" defaultRowHeight="14.4" x14ac:dyDescent="0.2"/>
  <cols>
    <col min="1" max="1" width="1.109375" style="57" customWidth="1"/>
    <col min="2" max="2" width="17.6640625" style="57" customWidth="1"/>
    <col min="3" max="3" width="18.33203125" style="124" customWidth="1"/>
    <col min="4" max="4" width="8.33203125" style="57" customWidth="1"/>
    <col min="5" max="6" width="13.88671875" style="57" customWidth="1"/>
    <col min="7" max="7" width="17.33203125" style="57" customWidth="1"/>
    <col min="8" max="8" width="23.44140625" style="57" customWidth="1"/>
    <col min="9" max="9" width="19.88671875" style="57" customWidth="1"/>
    <col min="10" max="10" width="35.109375" style="57" customWidth="1"/>
    <col min="11" max="11" width="2" style="57" customWidth="1"/>
    <col min="12" max="12" width="92.5546875" style="23" customWidth="1"/>
    <col min="13" max="16384" width="9" style="57"/>
  </cols>
  <sheetData>
    <row r="1" spans="1:14" ht="75" customHeight="1" x14ac:dyDescent="0.2">
      <c r="N1" s="292" t="s">
        <v>141</v>
      </c>
    </row>
    <row r="2" spans="1:14" ht="19.5" customHeight="1" x14ac:dyDescent="0.2">
      <c r="B2" s="17" t="s">
        <v>34</v>
      </c>
      <c r="C2" s="125"/>
      <c r="D2" s="17"/>
      <c r="E2" s="15"/>
      <c r="F2" s="15"/>
      <c r="G2" s="15"/>
      <c r="H2" s="15"/>
      <c r="I2" s="15"/>
      <c r="J2" s="18"/>
      <c r="N2" s="292" t="s">
        <v>139</v>
      </c>
    </row>
    <row r="3" spans="1:14" ht="25.8" x14ac:dyDescent="0.2">
      <c r="B3" s="887" t="s">
        <v>35</v>
      </c>
      <c r="C3" s="887"/>
      <c r="D3" s="887"/>
      <c r="E3" s="887"/>
      <c r="F3" s="887"/>
      <c r="G3" s="887"/>
      <c r="H3" s="887"/>
      <c r="I3" s="887"/>
      <c r="J3" s="887"/>
      <c r="K3" s="14"/>
      <c r="L3" s="278" t="s">
        <v>2</v>
      </c>
      <c r="N3" s="292" t="s">
        <v>140</v>
      </c>
    </row>
    <row r="4" spans="1:14" ht="3" customHeight="1" x14ac:dyDescent="0.2">
      <c r="B4" s="396"/>
      <c r="C4" s="396"/>
      <c r="D4" s="396"/>
      <c r="E4" s="396"/>
      <c r="F4" s="396"/>
      <c r="G4" s="396"/>
      <c r="H4" s="396"/>
      <c r="I4" s="396"/>
      <c r="J4" s="396"/>
      <c r="K4" s="14"/>
      <c r="L4" s="113"/>
      <c r="N4" s="133"/>
    </row>
    <row r="5" spans="1:14" s="14" customFormat="1" ht="43.5" customHeight="1" x14ac:dyDescent="0.2">
      <c r="B5" s="72" t="s">
        <v>127</v>
      </c>
      <c r="C5" s="126"/>
      <c r="D5" s="72"/>
      <c r="H5" s="19" t="s">
        <v>45</v>
      </c>
      <c r="I5" s="892" t="str">
        <f>'補助事業概要説明書(別添１)１～２'!E11&amp;'補助事業概要説明書(別添１)１～２'!E12&amp;" "</f>
        <v xml:space="preserve"> </v>
      </c>
      <c r="J5" s="892"/>
      <c r="L5" s="551" t="s">
        <v>519</v>
      </c>
      <c r="N5" s="134"/>
    </row>
    <row r="6" spans="1:14" s="14" customFormat="1" ht="43.5" customHeight="1" x14ac:dyDescent="0.2">
      <c r="C6" s="124"/>
      <c r="E6" s="20"/>
      <c r="H6" s="19" t="s">
        <v>46</v>
      </c>
      <c r="I6" s="892">
        <f>'補助事業概要説明書(別添１)１～２'!$E$6</f>
        <v>0</v>
      </c>
      <c r="J6" s="892"/>
      <c r="L6" s="886" t="s">
        <v>516</v>
      </c>
    </row>
    <row r="7" spans="1:14" s="14" customFormat="1" ht="43.5" customHeight="1" x14ac:dyDescent="0.2">
      <c r="C7" s="124"/>
      <c r="E7" s="20"/>
      <c r="H7" s="19" t="s">
        <v>515</v>
      </c>
      <c r="I7" s="892" t="str">
        <f>'補助事業概要説明書(別添１)１～２'!E9&amp;"　"&amp;'補助事業概要説明書(別添１)１～２'!E8&amp;""</f>
        <v>　</v>
      </c>
      <c r="J7" s="892"/>
      <c r="L7" s="886"/>
    </row>
    <row r="8" spans="1:14" s="59" customFormat="1" ht="9" customHeight="1" x14ac:dyDescent="0.25">
      <c r="C8" s="127"/>
      <c r="E8" s="62"/>
      <c r="H8" s="63"/>
      <c r="I8" s="64"/>
      <c r="J8" s="421"/>
      <c r="L8" s="901" t="s">
        <v>415</v>
      </c>
    </row>
    <row r="9" spans="1:14" s="14" customFormat="1" ht="25.8" x14ac:dyDescent="0.2">
      <c r="B9" s="899" t="s">
        <v>69</v>
      </c>
      <c r="C9" s="899"/>
      <c r="D9" s="899"/>
      <c r="E9" s="899"/>
      <c r="F9" s="899"/>
      <c r="G9" s="899"/>
      <c r="H9" s="899"/>
      <c r="I9" s="899"/>
      <c r="J9" s="899"/>
      <c r="L9" s="901"/>
    </row>
    <row r="10" spans="1:14" ht="19.5" customHeight="1" x14ac:dyDescent="0.15">
      <c r="B10" s="105" t="s">
        <v>36</v>
      </c>
      <c r="C10" s="128"/>
      <c r="D10" s="105"/>
      <c r="G10" s="21"/>
      <c r="J10" s="143"/>
      <c r="L10" s="901"/>
      <c r="M10" s="22"/>
    </row>
    <row r="11" spans="1:14" ht="2.25" customHeight="1" x14ac:dyDescent="0.2">
      <c r="L11" s="901"/>
    </row>
    <row r="12" spans="1:14" ht="32.25" customHeight="1" thickBot="1" x14ac:dyDescent="0.25">
      <c r="B12" s="104" t="s">
        <v>27</v>
      </c>
      <c r="C12" s="395" t="s">
        <v>137</v>
      </c>
      <c r="D12" s="395" t="s">
        <v>138</v>
      </c>
      <c r="E12" s="104" t="s">
        <v>134</v>
      </c>
      <c r="F12" s="104" t="s">
        <v>37</v>
      </c>
      <c r="G12" s="104" t="s">
        <v>33</v>
      </c>
      <c r="H12" s="893" t="s">
        <v>38</v>
      </c>
      <c r="I12" s="894"/>
      <c r="J12" s="895"/>
      <c r="L12" s="901"/>
    </row>
    <row r="13" spans="1:14" s="58" customFormat="1" ht="24" customHeight="1" thickTop="1" x14ac:dyDescent="0.2">
      <c r="A13" s="60"/>
      <c r="B13" s="268"/>
      <c r="C13" s="156" t="str">
        <f>IFERROR(VLOOKUP(B13,'補助事業概要説明書(別添１)１～２'!$B$22:$C$52,2,0),"")</f>
        <v/>
      </c>
      <c r="D13" s="131"/>
      <c r="E13" s="106"/>
      <c r="F13" s="106"/>
      <c r="G13" s="158" t="str">
        <f>IF(OR(E13="",F13=""),"",IF(AND(F13&lt;4,0&lt;F13),VLOOKUP($E13,健保等級単価一覧表!$B:$D,3,FALSE),(VLOOKUP($E13,健保等級単価一覧表!$B:$D,2,FALSE))))</f>
        <v/>
      </c>
      <c r="H13" s="896"/>
      <c r="I13" s="897"/>
      <c r="J13" s="898"/>
      <c r="K13" s="14"/>
      <c r="L13" s="135" t="s">
        <v>116</v>
      </c>
    </row>
    <row r="14" spans="1:14" s="58" customFormat="1" ht="24" customHeight="1" x14ac:dyDescent="0.2">
      <c r="A14" s="60"/>
      <c r="B14" s="103"/>
      <c r="C14" s="157" t="str">
        <f>IFERROR(VLOOKUP(B14,'補助事業概要説明書(別添１)１～２'!$B$22:$C$52,2,0),"")</f>
        <v/>
      </c>
      <c r="D14" s="103"/>
      <c r="E14" s="107"/>
      <c r="F14" s="107"/>
      <c r="G14" s="158" t="str">
        <f>IF(OR(E14="",F14=""),"",IF(AND(F14&lt;4,0&lt;F14),VLOOKUP($E14,健保等級単価一覧表!$B:$D,3,FALSE),(VLOOKUP($E14,健保等級単価一覧表!$B:$D,2,FALSE))))</f>
        <v/>
      </c>
      <c r="H14" s="888"/>
      <c r="I14" s="889"/>
      <c r="J14" s="890"/>
      <c r="L14" s="139" t="s">
        <v>416</v>
      </c>
    </row>
    <row r="15" spans="1:14" s="58" customFormat="1" ht="24" customHeight="1" x14ac:dyDescent="0.2">
      <c r="A15" s="60"/>
      <c r="B15" s="103"/>
      <c r="C15" s="157" t="str">
        <f>IFERROR(VLOOKUP(B15,'補助事業概要説明書(別添１)１～２'!$B$22:$C$52,2,0),"")</f>
        <v/>
      </c>
      <c r="D15" s="103"/>
      <c r="E15" s="107"/>
      <c r="F15" s="107"/>
      <c r="G15" s="158" t="str">
        <f>IF(OR(E15="",F15=""),"",IF(AND(F15&lt;4,0&lt;F15),VLOOKUP($E15,健保等級単価一覧表!$B:$D,3,FALSE),(VLOOKUP($E15,健保等級単価一覧表!$B:$D,2,FALSE))))</f>
        <v/>
      </c>
      <c r="H15" s="888"/>
      <c r="I15" s="889"/>
      <c r="J15" s="890"/>
      <c r="L15" s="137"/>
    </row>
    <row r="16" spans="1:14" s="58" customFormat="1" ht="24" customHeight="1" x14ac:dyDescent="0.2">
      <c r="A16" s="60"/>
      <c r="B16" s="103"/>
      <c r="C16" s="157" t="str">
        <f>IFERROR(VLOOKUP(B16,'補助事業概要説明書(別添１)１～２'!$B$22:$C$52,2,0),"")</f>
        <v/>
      </c>
      <c r="D16" s="103"/>
      <c r="E16" s="107"/>
      <c r="F16" s="107"/>
      <c r="G16" s="158" t="str">
        <f>IF(OR(E16="",F16=""),"",IF(AND(F16&lt;4,0&lt;F16),VLOOKUP($E16,健保等級単価一覧表!$B:$D,3,FALSE),(VLOOKUP($E16,健保等級単価一覧表!$B:$D,2,FALSE))))</f>
        <v/>
      </c>
      <c r="H16" s="888"/>
      <c r="I16" s="889"/>
      <c r="J16" s="890"/>
      <c r="L16" s="137"/>
    </row>
    <row r="17" spans="1:12" s="58" customFormat="1" ht="24" customHeight="1" x14ac:dyDescent="0.2">
      <c r="A17" s="60"/>
      <c r="B17" s="103"/>
      <c r="C17" s="157" t="str">
        <f>IFERROR(VLOOKUP(B17,'補助事業概要説明書(別添１)１～２'!$B$22:$C$52,2,0),"")</f>
        <v/>
      </c>
      <c r="D17" s="103"/>
      <c r="E17" s="107"/>
      <c r="F17" s="107"/>
      <c r="G17" s="158" t="str">
        <f>IF(OR(E17="",F17=""),"",IF(AND(F17&lt;4,0&lt;F17),VLOOKUP($E17,健保等級単価一覧表!$B:$D,3,FALSE),(VLOOKUP($E17,健保等級単価一覧表!$B:$D,2,FALSE))))</f>
        <v/>
      </c>
      <c r="H17" s="888"/>
      <c r="I17" s="889"/>
      <c r="J17" s="890"/>
      <c r="L17" s="137"/>
    </row>
    <row r="18" spans="1:12" s="58" customFormat="1" ht="24" customHeight="1" x14ac:dyDescent="0.2">
      <c r="A18" s="60"/>
      <c r="B18" s="103"/>
      <c r="C18" s="157" t="str">
        <f>IFERROR(VLOOKUP(B18,'補助事業概要説明書(別添１)１～２'!$B$22:$C$52,2,0),"")</f>
        <v/>
      </c>
      <c r="D18" s="103"/>
      <c r="E18" s="107"/>
      <c r="F18" s="107"/>
      <c r="G18" s="158" t="str">
        <f>IF(OR(E18="",F18=""),"",IF(AND(F18&lt;4,0&lt;F18),VLOOKUP($E18,健保等級単価一覧表!$B:$D,3,FALSE),(VLOOKUP($E18,健保等級単価一覧表!$B:$D,2,FALSE))))</f>
        <v/>
      </c>
      <c r="H18" s="888"/>
      <c r="I18" s="889"/>
      <c r="J18" s="890"/>
      <c r="L18" s="137"/>
    </row>
    <row r="19" spans="1:12" s="58" customFormat="1" ht="24" customHeight="1" x14ac:dyDescent="0.2">
      <c r="A19" s="60"/>
      <c r="B19" s="103"/>
      <c r="C19" s="157" t="str">
        <f>IFERROR(VLOOKUP(B19,'補助事業概要説明書(別添１)１～２'!$B$22:$C$52,2,0),"")</f>
        <v/>
      </c>
      <c r="D19" s="103"/>
      <c r="E19" s="107"/>
      <c r="F19" s="107"/>
      <c r="G19" s="158" t="str">
        <f>IF(OR(E19="",F19=""),"",IF(AND(F19&lt;4,0&lt;F19),VLOOKUP($E19,健保等級単価一覧表!$B:$D,3,FALSE),(VLOOKUP($E19,健保等級単価一覧表!$B:$D,2,FALSE))))</f>
        <v/>
      </c>
      <c r="H19" s="888"/>
      <c r="I19" s="889"/>
      <c r="J19" s="890"/>
      <c r="L19" s="137"/>
    </row>
    <row r="20" spans="1:12" s="58" customFormat="1" ht="24" customHeight="1" x14ac:dyDescent="0.2">
      <c r="A20" s="60"/>
      <c r="B20" s="103"/>
      <c r="C20" s="157" t="str">
        <f>IFERROR(VLOOKUP(B20,'補助事業概要説明書(別添１)１～２'!$B$22:$C$52,2,0),"")</f>
        <v/>
      </c>
      <c r="D20" s="103"/>
      <c r="E20" s="107"/>
      <c r="F20" s="107"/>
      <c r="G20" s="158" t="str">
        <f>IF(OR(E20="",F20=""),"",IF(AND(F20&lt;4,0&lt;F20),VLOOKUP($E20,健保等級単価一覧表!$B:$D,3,FALSE),(VLOOKUP($E20,健保等級単価一覧表!$B:$D,2,FALSE))))</f>
        <v/>
      </c>
      <c r="H20" s="888"/>
      <c r="I20" s="889"/>
      <c r="J20" s="890"/>
      <c r="L20" s="137"/>
    </row>
    <row r="21" spans="1:12" s="58" customFormat="1" ht="24" customHeight="1" x14ac:dyDescent="0.2">
      <c r="A21" s="60"/>
      <c r="B21" s="103"/>
      <c r="C21" s="157" t="str">
        <f>IFERROR(VLOOKUP(B21,'補助事業概要説明書(別添１)１～２'!$B$22:$C$52,2,0),"")</f>
        <v/>
      </c>
      <c r="D21" s="103"/>
      <c r="E21" s="107"/>
      <c r="F21" s="107"/>
      <c r="G21" s="158" t="str">
        <f>IF(OR(E21="",F21=""),"",IF(AND(F21&lt;4,0&lt;F21),VLOOKUP($E21,健保等級単価一覧表!$B:$D,3,FALSE),(VLOOKUP($E21,健保等級単価一覧表!$B:$D,2,FALSE))))</f>
        <v/>
      </c>
      <c r="H21" s="888"/>
      <c r="I21" s="889"/>
      <c r="J21" s="890"/>
      <c r="L21" s="137"/>
    </row>
    <row r="22" spans="1:12" s="58" customFormat="1" ht="24" customHeight="1" x14ac:dyDescent="0.2">
      <c r="A22" s="60"/>
      <c r="B22" s="103"/>
      <c r="C22" s="157" t="str">
        <f>IFERROR(VLOOKUP(B22,'補助事業概要説明書(別添１)１～２'!$B$22:$C$52,2,0),"")</f>
        <v/>
      </c>
      <c r="D22" s="103"/>
      <c r="E22" s="107"/>
      <c r="F22" s="107"/>
      <c r="G22" s="158" t="str">
        <f>IF(OR(E22="",F22=""),"",IF(AND(F22&lt;4,0&lt;F22),VLOOKUP($E22,健保等級単価一覧表!$B:$D,3,FALSE),(VLOOKUP($E22,健保等級単価一覧表!$B:$D,2,FALSE))))</f>
        <v/>
      </c>
      <c r="H22" s="888"/>
      <c r="I22" s="889"/>
      <c r="J22" s="890"/>
      <c r="L22" s="137"/>
    </row>
    <row r="23" spans="1:12" ht="7.5" customHeight="1" x14ac:dyDescent="0.2">
      <c r="L23" s="136"/>
    </row>
    <row r="24" spans="1:12" ht="19.5" customHeight="1" x14ac:dyDescent="0.2">
      <c r="B24" s="23" t="s">
        <v>39</v>
      </c>
      <c r="C24" s="123"/>
      <c r="D24" s="23"/>
      <c r="E24" s="23"/>
      <c r="F24" s="23"/>
      <c r="G24" s="23"/>
      <c r="H24" s="23"/>
      <c r="I24" s="24"/>
      <c r="L24" s="136"/>
    </row>
    <row r="25" spans="1:12" ht="19.5" customHeight="1" x14ac:dyDescent="0.2">
      <c r="B25" s="891" t="s">
        <v>135</v>
      </c>
      <c r="C25" s="891"/>
      <c r="D25" s="891"/>
      <c r="E25" s="891"/>
      <c r="F25" s="891"/>
      <c r="G25" s="891"/>
      <c r="H25" s="891"/>
      <c r="L25" s="136"/>
    </row>
    <row r="26" spans="1:12" ht="19.5" customHeight="1" x14ac:dyDescent="0.2">
      <c r="B26" s="188" t="s">
        <v>378</v>
      </c>
      <c r="C26" s="123"/>
      <c r="D26" s="23"/>
      <c r="E26" s="23"/>
      <c r="F26" s="23"/>
      <c r="G26" s="23"/>
      <c r="H26" s="23"/>
      <c r="L26" s="136"/>
    </row>
    <row r="27" spans="1:12" ht="5.25" customHeight="1" x14ac:dyDescent="0.2">
      <c r="L27" s="136"/>
    </row>
    <row r="28" spans="1:12" ht="19.5" customHeight="1" x14ac:dyDescent="0.2">
      <c r="B28" s="105" t="s">
        <v>40</v>
      </c>
      <c r="C28" s="128"/>
      <c r="D28" s="105"/>
      <c r="L28" s="136"/>
    </row>
    <row r="29" spans="1:12" ht="2.25" customHeight="1" x14ac:dyDescent="0.2">
      <c r="B29" s="23"/>
      <c r="C29" s="123"/>
      <c r="D29" s="23"/>
      <c r="L29" s="136"/>
    </row>
    <row r="30" spans="1:12" ht="35.25" customHeight="1" thickBot="1" x14ac:dyDescent="0.25">
      <c r="B30" s="104" t="s">
        <v>27</v>
      </c>
      <c r="C30" s="395" t="s">
        <v>137</v>
      </c>
      <c r="D30" s="395" t="s">
        <v>138</v>
      </c>
      <c r="E30" s="104" t="s">
        <v>41</v>
      </c>
      <c r="F30" s="104" t="s">
        <v>134</v>
      </c>
      <c r="G30" s="104" t="s">
        <v>33</v>
      </c>
      <c r="H30" s="904" t="s">
        <v>133</v>
      </c>
      <c r="I30" s="904"/>
      <c r="J30" s="904"/>
      <c r="L30" s="139" t="s">
        <v>147</v>
      </c>
    </row>
    <row r="31" spans="1:12" s="58" customFormat="1" ht="24" customHeight="1" thickTop="1" x14ac:dyDescent="0.2">
      <c r="A31" s="60"/>
      <c r="B31" s="103"/>
      <c r="C31" s="156" t="str">
        <f>IFERROR(VLOOKUP(B31,'補助事業概要説明書(別添１)１～２'!$B$22:$C$52,2,0),"")</f>
        <v/>
      </c>
      <c r="D31" s="131"/>
      <c r="E31" s="106"/>
      <c r="F31" s="189" t="str">
        <f>IF(E31="","",VLOOKUP(E31,健保等級単価一覧表!$G:$J,4))</f>
        <v/>
      </c>
      <c r="G31" s="158" t="str">
        <f>IF(E31="","",VLOOKUP(E31,健保等級単価一覧表!$G:$J,3))</f>
        <v/>
      </c>
      <c r="H31" s="900"/>
      <c r="I31" s="900"/>
      <c r="J31" s="900"/>
      <c r="K31" s="14"/>
      <c r="L31" s="135" t="s">
        <v>117</v>
      </c>
    </row>
    <row r="32" spans="1:12" s="58" customFormat="1" ht="24" customHeight="1" x14ac:dyDescent="0.2">
      <c r="A32" s="60"/>
      <c r="B32" s="103"/>
      <c r="C32" s="157" t="str">
        <f>IFERROR(VLOOKUP(B32,'補助事業概要説明書(別添１)１～２'!$B$22:$C$52,2,0),"")</f>
        <v/>
      </c>
      <c r="D32" s="103"/>
      <c r="E32" s="107"/>
      <c r="F32" s="189" t="str">
        <f>IF(E32="","",VLOOKUP(E32,健保等級単価一覧表!$G:$J,4))</f>
        <v/>
      </c>
      <c r="G32" s="158" t="str">
        <f>IF(E32="","",VLOOKUP(E32,健保等級単価一覧表!$G:$J,3))</f>
        <v/>
      </c>
      <c r="H32" s="885"/>
      <c r="I32" s="885"/>
      <c r="J32" s="885"/>
      <c r="L32" s="137"/>
    </row>
    <row r="33" spans="1:12" s="58" customFormat="1" ht="24" customHeight="1" x14ac:dyDescent="0.2">
      <c r="A33" s="60"/>
      <c r="B33" s="103"/>
      <c r="C33" s="157" t="str">
        <f>IFERROR(VLOOKUP(B33,'補助事業概要説明書(別添１)１～２'!$B$22:$C$52,2,0),"")</f>
        <v/>
      </c>
      <c r="D33" s="103"/>
      <c r="E33" s="107"/>
      <c r="F33" s="189" t="str">
        <f>IF(E33="","",VLOOKUP(E33,健保等級単価一覧表!$G:$J,4))</f>
        <v/>
      </c>
      <c r="G33" s="158" t="str">
        <f>IF(E33="","",VLOOKUP(E33,健保等級単価一覧表!$G:$J,3))</f>
        <v/>
      </c>
      <c r="H33" s="885"/>
      <c r="I33" s="885"/>
      <c r="J33" s="885"/>
      <c r="L33" s="137"/>
    </row>
    <row r="34" spans="1:12" s="58" customFormat="1" ht="24" customHeight="1" x14ac:dyDescent="0.2">
      <c r="A34" s="60"/>
      <c r="B34" s="103"/>
      <c r="C34" s="157" t="str">
        <f>IFERROR(VLOOKUP(B34,'補助事業概要説明書(別添１)１～２'!$B$22:$C$52,2,0),"")</f>
        <v/>
      </c>
      <c r="D34" s="103"/>
      <c r="E34" s="107"/>
      <c r="F34" s="189" t="str">
        <f>IF(E34="","",VLOOKUP(E34,健保等級単価一覧表!$G:$J,4))</f>
        <v/>
      </c>
      <c r="G34" s="158" t="str">
        <f>IF(E34="","",VLOOKUP(E34,健保等級単価一覧表!$G:$J,3))</f>
        <v/>
      </c>
      <c r="H34" s="885"/>
      <c r="I34" s="885"/>
      <c r="J34" s="885"/>
      <c r="L34" s="137"/>
    </row>
    <row r="35" spans="1:12" s="58" customFormat="1" ht="24" customHeight="1" x14ac:dyDescent="0.2">
      <c r="A35" s="60"/>
      <c r="B35" s="103"/>
      <c r="C35" s="157" t="str">
        <f>IFERROR(VLOOKUP(B35,'補助事業概要説明書(別添１)１～２'!$B$22:$C$52,2,0),"")</f>
        <v/>
      </c>
      <c r="D35" s="103"/>
      <c r="E35" s="107"/>
      <c r="F35" s="189" t="str">
        <f>IF(E35="","",VLOOKUP(E35,健保等級単価一覧表!$G:$J,4))</f>
        <v/>
      </c>
      <c r="G35" s="158" t="str">
        <f>IF(E35="","",VLOOKUP(E35,健保等級単価一覧表!$G:$J,3))</f>
        <v/>
      </c>
      <c r="H35" s="885"/>
      <c r="I35" s="885"/>
      <c r="J35" s="885"/>
      <c r="L35" s="137"/>
    </row>
    <row r="36" spans="1:12" s="58" customFormat="1" ht="24" customHeight="1" x14ac:dyDescent="0.2">
      <c r="A36" s="60"/>
      <c r="B36" s="103"/>
      <c r="C36" s="157" t="str">
        <f>IFERROR(VLOOKUP(B36,'補助事業概要説明書(別添１)１～２'!$B$22:$C$52,2,0),"")</f>
        <v/>
      </c>
      <c r="D36" s="103"/>
      <c r="E36" s="107"/>
      <c r="F36" s="189" t="str">
        <f>IF(E36="","",VLOOKUP(E36,健保等級単価一覧表!$G:$J,4))</f>
        <v/>
      </c>
      <c r="G36" s="158" t="str">
        <f>IF(E36="","",VLOOKUP(E36,健保等級単価一覧表!$G:$J,3))</f>
        <v/>
      </c>
      <c r="H36" s="885"/>
      <c r="I36" s="885"/>
      <c r="J36" s="885"/>
      <c r="L36" s="137"/>
    </row>
    <row r="37" spans="1:12" s="58" customFormat="1" ht="24" customHeight="1" x14ac:dyDescent="0.2">
      <c r="A37" s="60"/>
      <c r="B37" s="103"/>
      <c r="C37" s="157" t="str">
        <f>IFERROR(VLOOKUP(B37,'補助事業概要説明書(別添１)１～２'!$B$22:$C$52,2,0),"")</f>
        <v/>
      </c>
      <c r="D37" s="103"/>
      <c r="E37" s="107"/>
      <c r="F37" s="189" t="str">
        <f>IF(E37="","",VLOOKUP(E37,健保等級単価一覧表!$G:$J,4))</f>
        <v/>
      </c>
      <c r="G37" s="158" t="str">
        <f>IF(E37="","",VLOOKUP(E37,健保等級単価一覧表!$G:$J,3))</f>
        <v/>
      </c>
      <c r="H37" s="885"/>
      <c r="I37" s="885"/>
      <c r="J37" s="885"/>
      <c r="L37" s="137"/>
    </row>
    <row r="38" spans="1:12" s="58" customFormat="1" ht="24" customHeight="1" x14ac:dyDescent="0.2">
      <c r="A38" s="60"/>
      <c r="B38" s="103"/>
      <c r="C38" s="157" t="str">
        <f>IFERROR(VLOOKUP(B38,'補助事業概要説明書(別添１)１～２'!$B$22:$C$52,2,0),"")</f>
        <v/>
      </c>
      <c r="D38" s="103"/>
      <c r="E38" s="107"/>
      <c r="F38" s="189" t="str">
        <f>IF(E38="","",VLOOKUP(E38,健保等級単価一覧表!$G:$J,4))</f>
        <v/>
      </c>
      <c r="G38" s="158" t="str">
        <f>IF(E38="","",VLOOKUP(E38,健保等級単価一覧表!$G:$J,3))</f>
        <v/>
      </c>
      <c r="H38" s="885"/>
      <c r="I38" s="885"/>
      <c r="J38" s="885"/>
      <c r="L38" s="137"/>
    </row>
    <row r="39" spans="1:12" s="58" customFormat="1" ht="24" customHeight="1" x14ac:dyDescent="0.2">
      <c r="A39" s="60"/>
      <c r="B39" s="103"/>
      <c r="C39" s="157" t="str">
        <f>IFERROR(VLOOKUP(B39,'補助事業概要説明書(別添１)１～２'!$B$22:$C$52,2,0),"")</f>
        <v/>
      </c>
      <c r="D39" s="103"/>
      <c r="E39" s="107"/>
      <c r="F39" s="189" t="str">
        <f>IF(E39="","",VLOOKUP(E39,健保等級単価一覧表!$G:$J,4))</f>
        <v/>
      </c>
      <c r="G39" s="158" t="str">
        <f>IF(E39="","",VLOOKUP(E39,健保等級単価一覧表!$G:$J,3))</f>
        <v/>
      </c>
      <c r="H39" s="885"/>
      <c r="I39" s="885"/>
      <c r="J39" s="885"/>
      <c r="L39" s="137"/>
    </row>
    <row r="40" spans="1:12" s="58" customFormat="1" ht="24" customHeight="1" x14ac:dyDescent="0.2">
      <c r="A40" s="60"/>
      <c r="B40" s="103"/>
      <c r="C40" s="157" t="str">
        <f>IFERROR(VLOOKUP(B40,'補助事業概要説明書(別添１)１～２'!$B$22:$C$52,2,0),"")</f>
        <v/>
      </c>
      <c r="D40" s="103"/>
      <c r="E40" s="107"/>
      <c r="F40" s="189" t="str">
        <f>IF(E40="","",VLOOKUP(E40,健保等級単価一覧表!$G:$J,4))</f>
        <v/>
      </c>
      <c r="G40" s="158" t="str">
        <f>IF(E40="","",VLOOKUP(E40,健保等級単価一覧表!$G:$J,3))</f>
        <v/>
      </c>
      <c r="H40" s="885"/>
      <c r="I40" s="885"/>
      <c r="J40" s="885"/>
      <c r="L40" s="137"/>
    </row>
    <row r="41" spans="1:12" ht="8.25" customHeight="1" x14ac:dyDescent="0.2">
      <c r="L41" s="136"/>
    </row>
    <row r="42" spans="1:12" ht="19.5" customHeight="1" x14ac:dyDescent="0.2">
      <c r="B42" s="23" t="s">
        <v>42</v>
      </c>
      <c r="C42" s="123"/>
      <c r="D42" s="23"/>
      <c r="L42" s="136"/>
    </row>
    <row r="43" spans="1:12" ht="19.5" customHeight="1" x14ac:dyDescent="0.2">
      <c r="B43" s="23" t="s">
        <v>43</v>
      </c>
      <c r="C43" s="123"/>
      <c r="D43" s="23"/>
      <c r="L43" s="136"/>
    </row>
    <row r="44" spans="1:12" ht="9" customHeight="1" x14ac:dyDescent="0.2">
      <c r="L44" s="136"/>
    </row>
    <row r="45" spans="1:12" ht="19.5" customHeight="1" x14ac:dyDescent="0.2">
      <c r="B45" s="105" t="s">
        <v>44</v>
      </c>
      <c r="C45" s="128"/>
      <c r="D45" s="105"/>
      <c r="L45" s="136"/>
    </row>
    <row r="46" spans="1:12" ht="2.25" customHeight="1" x14ac:dyDescent="0.2">
      <c r="B46" s="23"/>
      <c r="C46" s="123"/>
      <c r="D46" s="23"/>
      <c r="L46" s="136"/>
    </row>
    <row r="47" spans="1:12" ht="33" customHeight="1" thickBot="1" x14ac:dyDescent="0.25">
      <c r="B47" s="104" t="s">
        <v>27</v>
      </c>
      <c r="C47" s="439" t="s">
        <v>352</v>
      </c>
      <c r="D47" s="439" t="s">
        <v>138</v>
      </c>
      <c r="E47" s="440" t="s">
        <v>353</v>
      </c>
      <c r="F47" s="439" t="s">
        <v>354</v>
      </c>
      <c r="G47" s="104" t="s">
        <v>355</v>
      </c>
      <c r="H47" s="903" t="s">
        <v>142</v>
      </c>
      <c r="I47" s="903"/>
      <c r="J47" s="903"/>
      <c r="L47" s="139" t="s">
        <v>147</v>
      </c>
    </row>
    <row r="48" spans="1:12" ht="24" customHeight="1" thickTop="1" x14ac:dyDescent="0.2">
      <c r="A48" s="61"/>
      <c r="B48" s="103"/>
      <c r="C48" s="156" t="str">
        <f>IFERROR(VLOOKUP(B48,'補助事業概要説明書(別添１)１～２'!$B$22:$C$52,2,0),"")</f>
        <v/>
      </c>
      <c r="D48" s="131"/>
      <c r="E48" s="108"/>
      <c r="F48" s="109"/>
      <c r="G48" s="158" t="str">
        <f t="shared" ref="G48:G52" si="0">IF(F48="","",INT(E48/F48))</f>
        <v/>
      </c>
      <c r="H48" s="900"/>
      <c r="I48" s="900"/>
      <c r="J48" s="900"/>
      <c r="L48" s="136" t="s">
        <v>115</v>
      </c>
    </row>
    <row r="49" spans="1:12" ht="24" customHeight="1" x14ac:dyDescent="0.2">
      <c r="A49" s="61"/>
      <c r="B49" s="103"/>
      <c r="C49" s="157" t="str">
        <f>IFERROR(VLOOKUP(B49,'補助事業概要説明書(別添１)１～２'!$B$22:$C$52,2,0),"")</f>
        <v/>
      </c>
      <c r="D49" s="103"/>
      <c r="E49" s="108"/>
      <c r="F49" s="109"/>
      <c r="G49" s="158" t="str">
        <f t="shared" si="0"/>
        <v/>
      </c>
      <c r="H49" s="885"/>
      <c r="I49" s="885"/>
      <c r="J49" s="885"/>
      <c r="L49" s="136" t="s">
        <v>401</v>
      </c>
    </row>
    <row r="50" spans="1:12" ht="24" customHeight="1" x14ac:dyDescent="0.2">
      <c r="A50" s="61"/>
      <c r="B50" s="103"/>
      <c r="C50" s="157" t="str">
        <f>IFERROR(VLOOKUP(B50,'補助事業概要説明書(別添１)１～２'!$B$22:$C$52,2,0),"")</f>
        <v/>
      </c>
      <c r="D50" s="103"/>
      <c r="E50" s="108"/>
      <c r="F50" s="109"/>
      <c r="G50" s="158" t="str">
        <f t="shared" si="0"/>
        <v/>
      </c>
      <c r="H50" s="885"/>
      <c r="I50" s="885"/>
      <c r="J50" s="885"/>
      <c r="L50" s="136"/>
    </row>
    <row r="51" spans="1:12" ht="24" customHeight="1" x14ac:dyDescent="0.2">
      <c r="A51" s="61"/>
      <c r="B51" s="103"/>
      <c r="C51" s="157" t="str">
        <f>IFERROR(VLOOKUP(B51,'補助事業概要説明書(別添１)１～２'!$B$22:$C$52,2,0),"")</f>
        <v/>
      </c>
      <c r="D51" s="103"/>
      <c r="E51" s="108"/>
      <c r="F51" s="109"/>
      <c r="G51" s="158" t="str">
        <f t="shared" si="0"/>
        <v/>
      </c>
      <c r="H51" s="885"/>
      <c r="I51" s="885"/>
      <c r="J51" s="885"/>
      <c r="L51" s="136"/>
    </row>
    <row r="52" spans="1:12" ht="24" customHeight="1" x14ac:dyDescent="0.2">
      <c r="A52" s="61"/>
      <c r="B52" s="103"/>
      <c r="C52" s="157" t="str">
        <f>IFERROR(VLOOKUP(B52,'補助事業概要説明書(別添１)１～２'!$B$22:$C$52,2,0),"")</f>
        <v/>
      </c>
      <c r="D52" s="103"/>
      <c r="E52" s="108"/>
      <c r="F52" s="109"/>
      <c r="G52" s="158" t="str">
        <f t="shared" si="0"/>
        <v/>
      </c>
      <c r="H52" s="885"/>
      <c r="I52" s="885"/>
      <c r="J52" s="885"/>
      <c r="L52" s="136"/>
    </row>
    <row r="53" spans="1:12" ht="24" customHeight="1" x14ac:dyDescent="0.2">
      <c r="A53" s="61"/>
      <c r="B53" s="103"/>
      <c r="C53" s="157" t="str">
        <f>IFERROR(VLOOKUP(B53,'補助事業概要説明書(別添１)１～２'!$B$22:$C$52,2,0),"")</f>
        <v/>
      </c>
      <c r="D53" s="103"/>
      <c r="E53" s="108"/>
      <c r="F53" s="109"/>
      <c r="G53" s="158" t="str">
        <f t="shared" ref="G53:G57" si="1">IF(F53="","",INT(E53/F53))</f>
        <v/>
      </c>
      <c r="H53" s="885"/>
      <c r="I53" s="885"/>
      <c r="J53" s="885"/>
      <c r="L53" s="136"/>
    </row>
    <row r="54" spans="1:12" ht="24" customHeight="1" x14ac:dyDescent="0.2">
      <c r="A54" s="61"/>
      <c r="B54" s="103"/>
      <c r="C54" s="157" t="str">
        <f>IFERROR(VLOOKUP(B54,'補助事業概要説明書(別添１)１～２'!$B$22:$C$52,2,0),"")</f>
        <v/>
      </c>
      <c r="D54" s="103"/>
      <c r="E54" s="108"/>
      <c r="F54" s="109"/>
      <c r="G54" s="158" t="str">
        <f t="shared" si="1"/>
        <v/>
      </c>
      <c r="H54" s="885"/>
      <c r="I54" s="885"/>
      <c r="J54" s="885"/>
      <c r="L54" s="136"/>
    </row>
    <row r="55" spans="1:12" ht="24" customHeight="1" x14ac:dyDescent="0.2">
      <c r="A55" s="61"/>
      <c r="B55" s="103"/>
      <c r="C55" s="157" t="str">
        <f>IFERROR(VLOOKUP(B55,'補助事業概要説明書(別添１)１～２'!$B$22:$C$52,2,0),"")</f>
        <v/>
      </c>
      <c r="D55" s="103"/>
      <c r="E55" s="108"/>
      <c r="F55" s="109"/>
      <c r="G55" s="158" t="str">
        <f t="shared" si="1"/>
        <v/>
      </c>
      <c r="H55" s="885"/>
      <c r="I55" s="885"/>
      <c r="J55" s="885"/>
      <c r="L55" s="136"/>
    </row>
    <row r="56" spans="1:12" ht="24" customHeight="1" x14ac:dyDescent="0.2">
      <c r="A56" s="61"/>
      <c r="B56" s="103"/>
      <c r="C56" s="157" t="str">
        <f>IFERROR(VLOOKUP(B56,'補助事業概要説明書(別添１)１～２'!$B$22:$C$52,2,0),"")</f>
        <v/>
      </c>
      <c r="D56" s="103"/>
      <c r="E56" s="108"/>
      <c r="F56" s="109"/>
      <c r="G56" s="158" t="str">
        <f t="shared" si="1"/>
        <v/>
      </c>
      <c r="H56" s="885"/>
      <c r="I56" s="885"/>
      <c r="J56" s="885"/>
      <c r="L56" s="136"/>
    </row>
    <row r="57" spans="1:12" ht="24" customHeight="1" x14ac:dyDescent="0.2">
      <c r="A57" s="61"/>
      <c r="B57" s="103"/>
      <c r="C57" s="157" t="str">
        <f>IFERROR(VLOOKUP(B57,'補助事業概要説明書(別添１)１～２'!$B$22:$C$52,2,0),"")</f>
        <v/>
      </c>
      <c r="D57" s="103"/>
      <c r="E57" s="108"/>
      <c r="F57" s="109"/>
      <c r="G57" s="158" t="str">
        <f t="shared" si="1"/>
        <v/>
      </c>
      <c r="H57" s="885"/>
      <c r="I57" s="885"/>
      <c r="J57" s="885"/>
      <c r="L57" s="138"/>
    </row>
    <row r="59" spans="1:12" s="441" customFormat="1" ht="21.75" customHeight="1" x14ac:dyDescent="0.2">
      <c r="B59" s="902" t="s">
        <v>546</v>
      </c>
      <c r="C59" s="902"/>
      <c r="D59" s="902"/>
      <c r="E59" s="902"/>
      <c r="F59" s="902"/>
      <c r="G59" s="902"/>
      <c r="H59" s="902"/>
      <c r="I59" s="902"/>
      <c r="J59" s="902"/>
      <c r="L59" s="188"/>
    </row>
    <row r="60" spans="1:12" s="441" customFormat="1" ht="21.75" customHeight="1" x14ac:dyDescent="0.2">
      <c r="B60" s="902" t="s">
        <v>363</v>
      </c>
      <c r="C60" s="902"/>
      <c r="D60" s="902"/>
      <c r="E60" s="902"/>
      <c r="F60" s="902"/>
      <c r="G60" s="902"/>
      <c r="H60" s="902"/>
      <c r="I60" s="902"/>
      <c r="J60" s="902"/>
      <c r="L60" s="188"/>
    </row>
    <row r="61" spans="1:12" s="441" customFormat="1" ht="21.75" customHeight="1" x14ac:dyDescent="0.15">
      <c r="A61" s="442"/>
      <c r="B61" s="188" t="s">
        <v>364</v>
      </c>
      <c r="C61" s="443"/>
      <c r="D61" s="188"/>
      <c r="E61" s="188"/>
      <c r="F61" s="188"/>
      <c r="G61" s="188"/>
      <c r="H61" s="188"/>
      <c r="I61" s="188"/>
      <c r="J61" s="188"/>
      <c r="L61" s="188"/>
    </row>
    <row r="62" spans="1:12" s="441" customFormat="1" ht="21.75" customHeight="1" x14ac:dyDescent="0.2">
      <c r="B62" s="188" t="s">
        <v>365</v>
      </c>
      <c r="C62" s="443"/>
      <c r="D62" s="188"/>
      <c r="E62" s="188"/>
      <c r="F62" s="188"/>
      <c r="G62" s="188"/>
      <c r="H62" s="188"/>
      <c r="I62" s="188"/>
      <c r="J62" s="188"/>
      <c r="L62" s="188"/>
    </row>
    <row r="63" spans="1:12" s="441" customFormat="1" ht="21.75" customHeight="1" x14ac:dyDescent="0.15">
      <c r="A63" s="442"/>
      <c r="B63" s="188" t="s">
        <v>351</v>
      </c>
      <c r="C63" s="443"/>
      <c r="D63" s="188"/>
      <c r="E63" s="188"/>
      <c r="F63" s="188"/>
      <c r="G63" s="188"/>
      <c r="H63" s="188"/>
      <c r="I63" s="188"/>
      <c r="J63" s="188"/>
      <c r="L63" s="188"/>
    </row>
    <row r="64" spans="1:12" ht="29.25" customHeight="1" x14ac:dyDescent="0.15">
      <c r="A64" s="59"/>
      <c r="B64" s="23"/>
      <c r="C64" s="123"/>
      <c r="D64" s="23"/>
      <c r="E64" s="23"/>
      <c r="F64" s="23"/>
      <c r="G64" s="23"/>
      <c r="H64" s="23"/>
      <c r="I64" s="23"/>
      <c r="J64" s="23"/>
    </row>
    <row r="65" spans="1:12" x14ac:dyDescent="0.15">
      <c r="A65" s="59"/>
      <c r="B65" s="188" t="s">
        <v>362</v>
      </c>
      <c r="E65" s="23"/>
      <c r="F65" s="23"/>
      <c r="G65" s="23"/>
      <c r="H65" s="23"/>
      <c r="I65" s="23"/>
      <c r="J65" s="23"/>
    </row>
    <row r="66" spans="1:12" x14ac:dyDescent="0.15">
      <c r="A66" s="59"/>
      <c r="B66" s="23"/>
      <c r="C66" s="123"/>
      <c r="D66" s="23"/>
      <c r="E66" s="23"/>
      <c r="F66" s="23"/>
      <c r="G66" s="23"/>
      <c r="H66" s="23"/>
      <c r="I66" s="23"/>
      <c r="J66" s="23"/>
    </row>
    <row r="67" spans="1:12" ht="16.2" x14ac:dyDescent="0.2">
      <c r="B67" s="25"/>
      <c r="C67" s="125"/>
      <c r="D67" s="25"/>
      <c r="E67" s="25"/>
      <c r="F67" s="25"/>
      <c r="G67" s="25"/>
      <c r="H67" s="25"/>
      <c r="I67" s="25"/>
      <c r="J67" s="25"/>
    </row>
    <row r="68" spans="1:12" ht="16.2" x14ac:dyDescent="0.2">
      <c r="B68" s="25"/>
      <c r="C68" s="125"/>
      <c r="D68" s="25"/>
      <c r="E68" s="26"/>
      <c r="F68" s="26"/>
      <c r="G68" s="26"/>
      <c r="H68" s="17"/>
      <c r="I68" s="17"/>
      <c r="J68" s="25"/>
    </row>
    <row r="69" spans="1:12" ht="32.25" customHeight="1" x14ac:dyDescent="0.15">
      <c r="E69" s="59"/>
      <c r="F69" s="59"/>
    </row>
    <row r="70" spans="1:12" s="16" customFormat="1" ht="3" customHeight="1" x14ac:dyDescent="0.15">
      <c r="C70" s="129"/>
      <c r="E70" s="27"/>
      <c r="F70" s="27"/>
      <c r="L70" s="114"/>
    </row>
    <row r="71" spans="1:12" ht="32.25" customHeight="1" x14ac:dyDescent="0.2"/>
    <row r="72" spans="1:12" s="16" customFormat="1" ht="3" customHeight="1" x14ac:dyDescent="0.2">
      <c r="C72" s="129"/>
      <c r="L72" s="114"/>
    </row>
    <row r="73" spans="1:12" ht="32.25" customHeight="1" x14ac:dyDescent="0.2"/>
    <row r="75" spans="1:12" ht="16.2" x14ac:dyDescent="0.2">
      <c r="B75" s="28"/>
      <c r="C75" s="130"/>
      <c r="D75" s="28"/>
    </row>
  </sheetData>
  <sheetProtection algorithmName="SHA-512" hashValue="DXdb0t1xUDBtE2WECT0AEFAnFPop87Anw7RDiqR37RhCL2nls1asNRJyOHKmiCu91jRpnxks31EV2dLAq1byMg==" saltValue="XsPWZUMVTYysqf553Nt15w==" spinCount="100000" sheet="1" insertColumns="0" insertRows="0" deleteColumns="0" deleteRows="0"/>
  <mergeCells count="43">
    <mergeCell ref="H30:J30"/>
    <mergeCell ref="H36:J36"/>
    <mergeCell ref="H37:J37"/>
    <mergeCell ref="H38:J38"/>
    <mergeCell ref="H39:J39"/>
    <mergeCell ref="B60:J60"/>
    <mergeCell ref="H35:J35"/>
    <mergeCell ref="H33:J33"/>
    <mergeCell ref="H52:J52"/>
    <mergeCell ref="H34:J34"/>
    <mergeCell ref="B59:J59"/>
    <mergeCell ref="H40:J40"/>
    <mergeCell ref="H53:J53"/>
    <mergeCell ref="H54:J54"/>
    <mergeCell ref="H55:J55"/>
    <mergeCell ref="H56:J56"/>
    <mergeCell ref="H57:J57"/>
    <mergeCell ref="H47:J47"/>
    <mergeCell ref="H48:J48"/>
    <mergeCell ref="H49:J49"/>
    <mergeCell ref="H50:J50"/>
    <mergeCell ref="H19:J19"/>
    <mergeCell ref="H20:J20"/>
    <mergeCell ref="H21:J21"/>
    <mergeCell ref="H22:J22"/>
    <mergeCell ref="L8:L12"/>
    <mergeCell ref="H18:J18"/>
    <mergeCell ref="H51:J51"/>
    <mergeCell ref="L6:L7"/>
    <mergeCell ref="B3:J3"/>
    <mergeCell ref="H32:J32"/>
    <mergeCell ref="H16:J16"/>
    <mergeCell ref="H17:J17"/>
    <mergeCell ref="B25:H25"/>
    <mergeCell ref="I7:J7"/>
    <mergeCell ref="I6:J6"/>
    <mergeCell ref="H12:J12"/>
    <mergeCell ref="H13:J13"/>
    <mergeCell ref="H14:J14"/>
    <mergeCell ref="H15:J15"/>
    <mergeCell ref="I5:J5"/>
    <mergeCell ref="B9:J9"/>
    <mergeCell ref="H31:J31"/>
  </mergeCells>
  <phoneticPr fontId="1"/>
  <conditionalFormatting sqref="D13:F17 H13:J17 D31:E35 H31:J35 H48:J52 B13:B17 B31:B35 B48:B52 D48:F52">
    <cfRule type="cellIs" dxfId="894" priority="10" operator="equal">
      <formula>""</formula>
    </cfRule>
  </conditionalFormatting>
  <conditionalFormatting sqref="I5:J7">
    <cfRule type="cellIs" dxfId="893" priority="6" operator="equal">
      <formula>0</formula>
    </cfRule>
  </conditionalFormatting>
  <conditionalFormatting sqref="I7">
    <cfRule type="cellIs" dxfId="892" priority="5" operator="equal">
      <formula>"　"</formula>
    </cfRule>
  </conditionalFormatting>
  <conditionalFormatting sqref="I5:J5">
    <cfRule type="cellIs" dxfId="891" priority="4" operator="equal">
      <formula>" "</formula>
    </cfRule>
  </conditionalFormatting>
  <conditionalFormatting sqref="D18:F22 H18:J22 B18:B22">
    <cfRule type="cellIs" dxfId="890" priority="3" operator="equal">
      <formula>""</formula>
    </cfRule>
  </conditionalFormatting>
  <conditionalFormatting sqref="D36:E40 H36:J40 B36:B40">
    <cfRule type="cellIs" dxfId="889" priority="2" operator="equal">
      <formula>""</formula>
    </cfRule>
  </conditionalFormatting>
  <conditionalFormatting sqref="H53:J57 B53:B57 D53:F57">
    <cfRule type="cellIs" dxfId="888" priority="1" operator="equal">
      <formula>""</formula>
    </cfRule>
  </conditionalFormatting>
  <dataValidations count="5">
    <dataValidation type="whole" imeMode="off" operator="greaterThanOrEqual" allowBlank="1" showInputMessage="1" showErrorMessage="1" sqref="E13:F22 E31:E40 E48:E57" xr:uid="{00000000-0002-0000-0500-000000000000}">
      <formula1>0</formula1>
    </dataValidation>
    <dataValidation imeMode="halfAlpha" allowBlank="1" showInputMessage="1" showErrorMessage="1" sqref="G31:G40 G13:G22 G48:G57" xr:uid="{00000000-0002-0000-0500-000002000000}"/>
    <dataValidation type="decimal" imeMode="off" operator="greaterThanOrEqual" allowBlank="1" showInputMessage="1" showErrorMessage="1" sqref="F48:F57" xr:uid="{00000000-0002-0000-0500-000003000000}">
      <formula1>0</formula1>
    </dataValidation>
    <dataValidation type="list" allowBlank="1" showInputMessage="1" showErrorMessage="1" prompt="事務補助員の場合のみ選択" sqref="D13:D22 D31:D40 D48:D57" xr:uid="{00000000-0002-0000-0500-000004000000}">
      <formula1>IF(C13="事務補助員",INDIRECT("雇用区分"),$M$1)</formula1>
    </dataValidation>
    <dataValidation type="list" allowBlank="1" showInputMessage="1" showErrorMessage="1" sqref="B31:B40 B13:B22 B48:B57" xr:uid="{2686EC44-12F3-4835-B783-7C0C860E49DD}">
      <formula1>INDIRECT("担当者名")</formula1>
    </dataValidation>
  </dataValidations>
  <pageMargins left="0.7" right="0.7" top="0.75" bottom="0.75" header="0.3" footer="0.3"/>
  <pageSetup paperSize="9" scale="5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A9F86-8B1D-4B87-B586-DD66420C1DD7}">
  <sheetPr codeName="Sheet7">
    <tabColor theme="8" tint="0.39997558519241921"/>
    <pageSetUpPr fitToPage="1"/>
  </sheetPr>
  <dimension ref="A1:V717"/>
  <sheetViews>
    <sheetView showGridLines="0" zoomScale="70" zoomScaleNormal="70" zoomScaleSheetLayoutView="55" workbookViewId="0"/>
  </sheetViews>
  <sheetFormatPr defaultColWidth="9" defaultRowHeight="16.2" x14ac:dyDescent="0.2"/>
  <cols>
    <col min="1" max="1" width="7.33203125" style="323" customWidth="1"/>
    <col min="2" max="2" width="24.6640625" style="81" customWidth="1"/>
    <col min="3" max="11" width="24.6640625" style="199" customWidth="1"/>
    <col min="12" max="12" width="4.77734375" style="81" customWidth="1"/>
    <col min="13" max="13" width="169.33203125" style="350" customWidth="1"/>
    <col min="14" max="16" width="10.77734375" style="355" customWidth="1"/>
    <col min="17" max="17" width="10.77734375" style="372" customWidth="1"/>
    <col min="18" max="21" width="17" style="372" customWidth="1"/>
    <col min="22" max="22" width="17" style="81" customWidth="1"/>
    <col min="23" max="16384" width="9" style="81"/>
  </cols>
  <sheetData>
    <row r="1" spans="1:21" s="294" customFormat="1" ht="62.25" customHeight="1" x14ac:dyDescent="0.2">
      <c r="A1" s="378"/>
      <c r="C1" s="295"/>
      <c r="D1" s="295"/>
      <c r="E1" s="295"/>
      <c r="F1" s="295"/>
      <c r="G1" s="213"/>
      <c r="H1" s="295"/>
      <c r="I1" s="295"/>
      <c r="J1" s="295"/>
      <c r="K1" s="295"/>
      <c r="M1" s="110"/>
      <c r="N1" s="296"/>
      <c r="O1" s="296"/>
      <c r="P1" s="296"/>
      <c r="Q1" s="297"/>
      <c r="R1" s="297"/>
      <c r="S1" s="297"/>
      <c r="T1" s="297"/>
      <c r="U1" s="297"/>
    </row>
    <row r="2" spans="1:21" s="294" customFormat="1" ht="40.049999999999997" customHeight="1" x14ac:dyDescent="0.2">
      <c r="A2" s="293"/>
      <c r="B2" s="298" t="s">
        <v>177</v>
      </c>
      <c r="C2" s="295"/>
      <c r="D2" s="295"/>
      <c r="E2" s="295"/>
      <c r="F2" s="295"/>
      <c r="G2" s="993" t="s">
        <v>198</v>
      </c>
      <c r="H2" s="994"/>
      <c r="I2" s="994"/>
      <c r="J2" s="994"/>
      <c r="K2" s="995"/>
      <c r="L2" s="80"/>
      <c r="M2" s="418" t="s">
        <v>2</v>
      </c>
      <c r="N2" s="296"/>
      <c r="O2" s="297" t="s">
        <v>230</v>
      </c>
      <c r="P2" s="296"/>
      <c r="Q2" s="297"/>
      <c r="R2" s="297"/>
      <c r="S2" s="297"/>
      <c r="T2" s="297"/>
      <c r="U2" s="297"/>
    </row>
    <row r="3" spans="1:21" s="294" customFormat="1" ht="40.049999999999997" customHeight="1" x14ac:dyDescent="0.2">
      <c r="A3" s="299"/>
      <c r="B3" s="996" t="s">
        <v>31</v>
      </c>
      <c r="C3" s="996"/>
      <c r="D3" s="300"/>
      <c r="E3" s="300"/>
      <c r="F3" s="300"/>
      <c r="G3" s="997">
        <f>'補助事業概要説明書(別添１)１～２'!$E$6</f>
        <v>0</v>
      </c>
      <c r="H3" s="998"/>
      <c r="I3" s="998"/>
      <c r="J3" s="998"/>
      <c r="K3" s="999"/>
      <c r="M3" s="992" t="s">
        <v>417</v>
      </c>
      <c r="N3" s="296"/>
      <c r="O3" s="297" t="s">
        <v>231</v>
      </c>
      <c r="P3" s="296"/>
      <c r="Q3" s="297"/>
      <c r="R3" s="297"/>
      <c r="S3" s="297"/>
      <c r="T3" s="297"/>
      <c r="U3" s="297"/>
    </row>
    <row r="4" spans="1:21" s="294" customFormat="1" ht="19.95" customHeight="1" x14ac:dyDescent="0.15">
      <c r="A4" s="299"/>
      <c r="B4" s="996"/>
      <c r="C4" s="996"/>
      <c r="D4" s="301"/>
      <c r="E4" s="301"/>
      <c r="F4" s="301"/>
      <c r="G4" s="295"/>
      <c r="H4" s="295"/>
      <c r="I4" s="295"/>
      <c r="J4" s="295"/>
      <c r="M4" s="992"/>
      <c r="N4" s="296"/>
      <c r="O4" s="297" t="s">
        <v>232</v>
      </c>
      <c r="P4" s="297"/>
      <c r="Q4" s="297"/>
      <c r="R4" s="297"/>
      <c r="S4" s="297"/>
      <c r="T4" s="297"/>
      <c r="U4" s="297"/>
    </row>
    <row r="5" spans="1:21" s="294" customFormat="1" ht="40.049999999999997" customHeight="1" thickBot="1" x14ac:dyDescent="0.25">
      <c r="A5" s="299"/>
      <c r="B5" s="302"/>
      <c r="C5" s="302"/>
      <c r="D5" s="302"/>
      <c r="E5" s="302"/>
      <c r="F5" s="302"/>
      <c r="G5" s="1000" t="s">
        <v>121</v>
      </c>
      <c r="H5" s="1001"/>
      <c r="I5" s="1002" t="str">
        <f>IF(OR($G$6="消費税の扱いを選択してください",G6=""),"",IF($G$6="消費税を補助対象に含めない","※ 全ての金額を税抜単価"&amp;CHAR(10)&amp;"　　で作成すること","※ 全ての金額を税込単価"&amp;CHAR(10)&amp;"　　で作成すること"))</f>
        <v/>
      </c>
      <c r="J5" s="1002"/>
      <c r="K5" s="1002"/>
      <c r="M5" s="992"/>
      <c r="N5" s="296"/>
      <c r="O5" s="292" t="s">
        <v>233</v>
      </c>
      <c r="P5" s="297"/>
      <c r="Q5" s="297"/>
      <c r="R5" s="297"/>
      <c r="S5" s="297"/>
      <c r="T5" s="297"/>
      <c r="U5" s="297"/>
    </row>
    <row r="6" spans="1:21" s="294" customFormat="1" ht="40.049999999999997" customHeight="1" thickBot="1" x14ac:dyDescent="0.25">
      <c r="A6" s="299"/>
      <c r="B6" s="1006" t="s">
        <v>374</v>
      </c>
      <c r="C6" s="1006"/>
      <c r="D6" s="1006"/>
      <c r="E6" s="1006"/>
      <c r="F6" s="1006"/>
      <c r="G6" s="1003"/>
      <c r="H6" s="1004"/>
      <c r="I6" s="1002"/>
      <c r="J6" s="1002"/>
      <c r="K6" s="1002"/>
      <c r="M6" s="992"/>
      <c r="N6" s="296"/>
      <c r="O6" s="297" t="s">
        <v>234</v>
      </c>
      <c r="P6" s="297"/>
      <c r="Q6" s="297"/>
      <c r="R6" s="297"/>
      <c r="S6" s="297"/>
      <c r="T6" s="297"/>
      <c r="U6" s="297"/>
    </row>
    <row r="7" spans="1:21" s="294" customFormat="1" ht="19.95" customHeight="1" x14ac:dyDescent="0.2">
      <c r="A7" s="299"/>
      <c r="B7" s="1006"/>
      <c r="C7" s="1006"/>
      <c r="D7" s="1006"/>
      <c r="E7" s="1006"/>
      <c r="F7" s="1006"/>
      <c r="G7" s="1005" t="str">
        <f>IF(AND(G6="消費税を補助対象に含める",G9=""),"事業者の属性を選択してください"&amp;CHAR(10)&amp;"↓↓↓↓","")</f>
        <v/>
      </c>
      <c r="H7" s="1005"/>
      <c r="I7" s="1005"/>
      <c r="J7" s="1005"/>
      <c r="K7" s="1005"/>
      <c r="L7" s="303"/>
      <c r="M7" s="992"/>
      <c r="N7" s="296"/>
      <c r="O7" s="297" t="s">
        <v>235</v>
      </c>
      <c r="P7" s="297"/>
      <c r="Q7" s="297"/>
      <c r="R7" s="297"/>
      <c r="S7" s="297"/>
      <c r="T7" s="297"/>
      <c r="U7" s="297"/>
    </row>
    <row r="8" spans="1:21" s="294" customFormat="1" ht="40.049999999999997" customHeight="1" x14ac:dyDescent="0.2">
      <c r="A8" s="299"/>
      <c r="B8" s="1006"/>
      <c r="C8" s="1006"/>
      <c r="D8" s="1006"/>
      <c r="E8" s="1006"/>
      <c r="F8" s="1006"/>
      <c r="G8" s="1007" t="s">
        <v>236</v>
      </c>
      <c r="H8" s="1008"/>
      <c r="I8" s="1008"/>
      <c r="J8" s="1008"/>
      <c r="K8" s="1009"/>
      <c r="M8" s="992"/>
      <c r="N8" s="296"/>
      <c r="O8" s="307" t="s">
        <v>348</v>
      </c>
      <c r="P8" s="297"/>
      <c r="Q8" s="297"/>
      <c r="R8" s="297"/>
      <c r="S8" s="297"/>
      <c r="T8" s="297"/>
      <c r="U8" s="297"/>
    </row>
    <row r="9" spans="1:21" s="294" customFormat="1" ht="40.049999999999997" customHeight="1" x14ac:dyDescent="0.2">
      <c r="A9" s="293"/>
      <c r="B9" s="987" t="s">
        <v>533</v>
      </c>
      <c r="C9" s="987"/>
      <c r="D9" s="545"/>
      <c r="E9" s="545"/>
      <c r="F9" s="302"/>
      <c r="G9" s="1010"/>
      <c r="H9" s="1011"/>
      <c r="I9" s="1011"/>
      <c r="J9" s="1011"/>
      <c r="K9" s="1012"/>
      <c r="M9" s="419"/>
      <c r="N9" s="296"/>
      <c r="P9" s="297"/>
      <c r="Q9" s="297"/>
      <c r="R9" s="297"/>
      <c r="S9" s="297"/>
      <c r="T9" s="297"/>
      <c r="U9" s="297"/>
    </row>
    <row r="10" spans="1:21" s="82" customFormat="1" ht="30" customHeight="1" x14ac:dyDescent="0.2">
      <c r="A10" s="304"/>
      <c r="B10" s="556" t="s">
        <v>532</v>
      </c>
      <c r="C10" s="546"/>
      <c r="D10" s="555"/>
      <c r="E10" s="546"/>
      <c r="F10" s="214"/>
      <c r="G10" s="215"/>
      <c r="H10" s="305"/>
      <c r="I10" s="306"/>
      <c r="J10" s="81"/>
      <c r="K10" s="81"/>
      <c r="L10" s="132"/>
      <c r="M10" s="1030" t="s">
        <v>552</v>
      </c>
      <c r="N10" s="307"/>
      <c r="P10" s="307"/>
      <c r="Q10" s="308"/>
      <c r="R10" s="308"/>
      <c r="S10" s="308"/>
      <c r="T10" s="308"/>
      <c r="U10" s="308"/>
    </row>
    <row r="11" spans="1:21" s="312" customFormat="1" ht="40.049999999999997" customHeight="1" x14ac:dyDescent="0.2">
      <c r="A11" s="309"/>
      <c r="B11" s="1033" t="s">
        <v>174</v>
      </c>
      <c r="C11" s="964"/>
      <c r="D11" s="310" t="s">
        <v>393</v>
      </c>
      <c r="E11" s="1034">
        <f>SUM(C27:H28)</f>
        <v>0</v>
      </c>
      <c r="F11" s="310" t="s">
        <v>314</v>
      </c>
      <c r="G11" s="1034">
        <f>SUM(C29:H30)</f>
        <v>0</v>
      </c>
      <c r="H11" s="311" t="s">
        <v>315</v>
      </c>
      <c r="I11" s="1034">
        <f>SUM(C25:H26)</f>
        <v>0</v>
      </c>
      <c r="L11" s="309"/>
      <c r="M11" s="1031"/>
      <c r="N11" s="313"/>
      <c r="O11" s="313"/>
      <c r="P11" s="313"/>
      <c r="Q11" s="313"/>
      <c r="R11" s="313"/>
      <c r="S11" s="313"/>
      <c r="T11" s="313"/>
      <c r="U11" s="313"/>
    </row>
    <row r="12" spans="1:21" s="312" customFormat="1" ht="19.95" customHeight="1" x14ac:dyDescent="0.2">
      <c r="A12" s="309"/>
      <c r="B12" s="1033"/>
      <c r="C12" s="964"/>
      <c r="D12" s="314" t="str">
        <f>IF($G$6="","-",IF($G$6="消費税を補助対象に含めない","（税抜）","（税込）"))</f>
        <v>-</v>
      </c>
      <c r="E12" s="1034"/>
      <c r="F12" s="314" t="str">
        <f>IF($G$6="","-",IF($G$6="消費税を補助対象に含めない","（税抜）","（税込）"))</f>
        <v>-</v>
      </c>
      <c r="G12" s="1034"/>
      <c r="H12" s="315" t="str">
        <f>IF($G$6="","-",IF($G$6="消費税を補助対象に含めない","（税抜）","（税込）"))</f>
        <v>-</v>
      </c>
      <c r="I12" s="1034"/>
      <c r="L12" s="309"/>
      <c r="M12" s="1031"/>
      <c r="N12" s="313"/>
      <c r="O12" s="313"/>
      <c r="P12" s="313"/>
      <c r="Q12" s="313"/>
      <c r="R12" s="313"/>
      <c r="S12" s="313"/>
      <c r="T12" s="313"/>
      <c r="U12" s="313"/>
    </row>
    <row r="13" spans="1:21" s="312" customFormat="1" ht="19.95" customHeight="1" x14ac:dyDescent="0.2">
      <c r="A13" s="309"/>
      <c r="B13" s="316"/>
      <c r="G13" s="309"/>
      <c r="H13" s="309"/>
      <c r="I13" s="309"/>
      <c r="M13" s="1031"/>
      <c r="N13" s="313"/>
      <c r="O13" s="313"/>
      <c r="P13" s="313"/>
      <c r="Q13" s="313"/>
      <c r="R13" s="313"/>
      <c r="S13" s="313"/>
      <c r="T13" s="313"/>
      <c r="U13" s="313"/>
    </row>
    <row r="14" spans="1:21" s="312" customFormat="1" ht="30" customHeight="1" x14ac:dyDescent="0.2">
      <c r="A14" s="309"/>
      <c r="B14" s="1033" t="s">
        <v>551</v>
      </c>
      <c r="C14" s="1035" t="s">
        <v>336</v>
      </c>
      <c r="D14" s="1035"/>
      <c r="E14" s="1036" t="s">
        <v>337</v>
      </c>
      <c r="F14" s="1037"/>
      <c r="G14" s="1037"/>
      <c r="H14" s="1038"/>
      <c r="M14" s="1031"/>
      <c r="N14" s="313"/>
      <c r="O14" s="313"/>
      <c r="P14" s="313"/>
      <c r="Q14" s="313"/>
      <c r="R14" s="313"/>
      <c r="S14" s="313"/>
      <c r="T14" s="313"/>
      <c r="U14" s="313"/>
    </row>
    <row r="15" spans="1:21" s="312" customFormat="1" ht="40.049999999999997" customHeight="1" x14ac:dyDescent="0.2">
      <c r="A15" s="309"/>
      <c r="B15" s="1033"/>
      <c r="C15" s="547" t="s">
        <v>390</v>
      </c>
      <c r="D15" s="547" t="s">
        <v>391</v>
      </c>
      <c r="E15" s="380" t="s">
        <v>386</v>
      </c>
      <c r="F15" s="380" t="s">
        <v>387</v>
      </c>
      <c r="G15" s="380" t="s">
        <v>388</v>
      </c>
      <c r="H15" s="547" t="s">
        <v>389</v>
      </c>
      <c r="M15" s="1032"/>
      <c r="N15" s="313"/>
      <c r="O15" s="313"/>
      <c r="P15" s="317"/>
      <c r="Q15" s="313"/>
      <c r="R15" s="313"/>
      <c r="S15" s="313"/>
      <c r="T15" s="313"/>
      <c r="U15" s="313"/>
    </row>
    <row r="16" spans="1:21" s="312" customFormat="1" ht="40.049999999999997" customHeight="1" x14ac:dyDescent="0.2">
      <c r="A16" s="616">
        <f>C11</f>
        <v>0</v>
      </c>
      <c r="B16" s="379" t="s">
        <v>392</v>
      </c>
      <c r="C16" s="467"/>
      <c r="D16" s="467"/>
      <c r="E16" s="467"/>
      <c r="F16" s="467"/>
      <c r="G16" s="467"/>
      <c r="H16" s="467"/>
      <c r="I16" s="1022" t="str">
        <f>IF(SUM($C16:$H16)=0,"",IF(6&gt;=(SUM($C16:$H16)),"事業要件である1地域あたりの支援対象者数(7者)が未達です。",""))</f>
        <v/>
      </c>
      <c r="J16" s="1023"/>
      <c r="K16" s="1023"/>
      <c r="N16" s="313"/>
      <c r="O16" s="319"/>
      <c r="P16" s="319"/>
      <c r="Q16" s="313"/>
      <c r="R16" s="313"/>
      <c r="S16" s="313"/>
      <c r="T16" s="313"/>
      <c r="U16" s="313"/>
    </row>
    <row r="17" spans="1:21" s="312" customFormat="1" ht="40.049999999999997" customHeight="1" x14ac:dyDescent="0.2">
      <c r="A17" s="309"/>
      <c r="B17" s="379" t="s">
        <v>400</v>
      </c>
      <c r="C17" s="438">
        <v>1</v>
      </c>
      <c r="D17" s="438">
        <v>2</v>
      </c>
      <c r="E17" s="467"/>
      <c r="F17" s="467"/>
      <c r="G17" s="467"/>
      <c r="H17" s="467"/>
      <c r="N17" s="313"/>
      <c r="O17" s="319"/>
      <c r="P17" s="319"/>
      <c r="Q17" s="313"/>
      <c r="R17" s="313"/>
      <c r="S17" s="313"/>
      <c r="T17" s="313"/>
      <c r="U17" s="313"/>
    </row>
    <row r="18" spans="1:21" s="312" customFormat="1" ht="40.049999999999997" customHeight="1" x14ac:dyDescent="0.2">
      <c r="A18" s="309"/>
      <c r="B18" s="547" t="s">
        <v>396</v>
      </c>
      <c r="C18" s="486"/>
      <c r="D18" s="486"/>
      <c r="E18" s="486"/>
      <c r="F18" s="486"/>
      <c r="G18" s="486"/>
      <c r="H18" s="486"/>
      <c r="L18" s="313"/>
      <c r="N18" s="313"/>
      <c r="O18" s="313"/>
      <c r="P18" s="313"/>
      <c r="Q18" s="313"/>
      <c r="R18" s="313"/>
      <c r="S18" s="313"/>
    </row>
    <row r="19" spans="1:21" s="312" customFormat="1" ht="40.049999999999997" customHeight="1" x14ac:dyDescent="0.2">
      <c r="A19" s="309"/>
      <c r="B19" s="547" t="s">
        <v>397</v>
      </c>
      <c r="C19" s="486"/>
      <c r="D19" s="486"/>
      <c r="E19" s="486"/>
      <c r="F19" s="486"/>
      <c r="G19" s="486"/>
      <c r="H19" s="466"/>
      <c r="I19" s="475"/>
      <c r="J19" s="475"/>
      <c r="L19" s="313"/>
      <c r="N19" s="313"/>
      <c r="O19" s="313"/>
      <c r="P19" s="313"/>
      <c r="Q19" s="313"/>
    </row>
    <row r="20" spans="1:21" s="312" customFormat="1" ht="40.049999999999997" customHeight="1" x14ac:dyDescent="0.2">
      <c r="A20" s="309"/>
      <c r="B20" s="547" t="s">
        <v>441</v>
      </c>
      <c r="C20" s="438">
        <v>11.5</v>
      </c>
      <c r="D20" s="438">
        <v>17.5</v>
      </c>
      <c r="E20" s="438">
        <v>29</v>
      </c>
      <c r="F20" s="438">
        <v>21</v>
      </c>
      <c r="G20" s="476">
        <v>15</v>
      </c>
      <c r="H20" s="486"/>
      <c r="I20" s="1024" t="str">
        <f>IF($H16=0,"",IF(0=$H20,"カスタムプランの支援時間を入力してください。算出方法：1回あたりの支援時間×支援回数（支援～報告会までを含む）＋報告書作成時間",""))</f>
        <v/>
      </c>
      <c r="J20" s="1025"/>
      <c r="K20" s="1025"/>
      <c r="L20" s="313"/>
      <c r="N20" s="313"/>
      <c r="O20" s="313"/>
      <c r="P20" s="313"/>
      <c r="Q20" s="313"/>
    </row>
    <row r="21" spans="1:21" s="312" customFormat="1" ht="40.049999999999997" customHeight="1" x14ac:dyDescent="0.2">
      <c r="A21" s="309"/>
      <c r="B21" s="379" t="s">
        <v>349</v>
      </c>
      <c r="C21" s="1026"/>
      <c r="D21" s="1026"/>
      <c r="E21" s="1026"/>
      <c r="F21" s="1026"/>
      <c r="G21" s="1026"/>
      <c r="H21" s="1027"/>
      <c r="I21" s="475"/>
      <c r="J21" s="475"/>
      <c r="L21" s="313"/>
      <c r="M21" s="313"/>
      <c r="N21" s="313"/>
      <c r="O21" s="313"/>
      <c r="P21" s="313"/>
      <c r="Q21" s="313"/>
      <c r="R21" s="313"/>
      <c r="S21" s="313"/>
    </row>
    <row r="22" spans="1:21" s="312" customFormat="1" ht="19.95" customHeight="1" x14ac:dyDescent="0.2">
      <c r="A22" s="309"/>
      <c r="B22" s="549" t="str">
        <f>IF($G$6="","-",IF($G$6="消費税を補助対象に含めない","（税抜）","（税込）"))</f>
        <v>-</v>
      </c>
      <c r="C22" s="1027"/>
      <c r="D22" s="1027"/>
      <c r="E22" s="1027"/>
      <c r="F22" s="1027"/>
      <c r="G22" s="1027"/>
      <c r="H22" s="1028"/>
      <c r="I22" s="309"/>
      <c r="J22" s="309"/>
      <c r="L22" s="313"/>
      <c r="M22" s="313"/>
      <c r="N22" s="313"/>
      <c r="O22" s="313"/>
      <c r="P22" s="313"/>
      <c r="Q22" s="313"/>
      <c r="R22" s="313"/>
      <c r="S22" s="313"/>
    </row>
    <row r="23" spans="1:21" s="312" customFormat="1" ht="19.95" customHeight="1" x14ac:dyDescent="0.2">
      <c r="A23" s="309"/>
      <c r="B23" s="381" t="s">
        <v>394</v>
      </c>
      <c r="C23" s="1029">
        <f>IF($G$6="消費税を補助対象に含めない",(C16*C19*8000*C17)+(C16*92000),(C16*C19*8800*C17)+(C16*101200))</f>
        <v>0</v>
      </c>
      <c r="D23" s="1029">
        <f>IF($G$6="消費税を補助対象に含めない",(D16*D19*8000*D17)+(D16*140000),(D16*D19*8800*D17)+(D16*154000))</f>
        <v>0</v>
      </c>
      <c r="E23" s="1029">
        <f>IF($G$6="消費税を補助対象に含めない",(E16*E19*8000*E17)+(E16*232000),(E16*E19*8800*E17)+(E16*255200))</f>
        <v>0</v>
      </c>
      <c r="F23" s="1029">
        <f>IF($G$6="消費税を補助対象に含めない",(F16*F19*8000*F17)+(F16*168000),(F16*F19*8800*F17)+(F16*184800))</f>
        <v>0</v>
      </c>
      <c r="G23" s="1029">
        <f>IF($G$6="消費税を補助対象に含めない",(G16*G19*8000*G17)+(G16*120000),(G16*G19*8800*G17)+(G16*132000))</f>
        <v>0</v>
      </c>
      <c r="H23" s="1039">
        <f>IF($G$6="消費税を補助対象に含めない",(H16*H19*8000*H17)+(H16*H20*8000),(H16*H19*8800*H17)+(H16*H20*8800))</f>
        <v>0</v>
      </c>
      <c r="I23" s="309"/>
      <c r="L23" s="313"/>
      <c r="M23" s="313"/>
      <c r="N23" s="313"/>
      <c r="O23" s="313"/>
      <c r="P23" s="313"/>
      <c r="Q23" s="313"/>
      <c r="R23" s="313"/>
      <c r="S23" s="313"/>
    </row>
    <row r="24" spans="1:21" s="312" customFormat="1" ht="19.95" customHeight="1" x14ac:dyDescent="0.2">
      <c r="A24" s="309"/>
      <c r="B24" s="320" t="str">
        <f>IF($G$6="","-",IF($G$6="消費税を補助対象に含めない","（税抜）","（税込）"))</f>
        <v>-</v>
      </c>
      <c r="C24" s="1029"/>
      <c r="D24" s="1029"/>
      <c r="E24" s="1029"/>
      <c r="F24" s="1029"/>
      <c r="G24" s="1029"/>
      <c r="H24" s="1040"/>
      <c r="I24" s="309"/>
      <c r="J24" s="309"/>
      <c r="L24" s="313"/>
      <c r="M24" s="313"/>
      <c r="N24" s="313"/>
      <c r="O24" s="313"/>
      <c r="P24" s="313"/>
      <c r="Q24" s="313"/>
      <c r="R24" s="313"/>
      <c r="S24" s="313"/>
    </row>
    <row r="25" spans="1:21" s="312" customFormat="1" ht="19.95" customHeight="1" x14ac:dyDescent="0.2">
      <c r="A25" s="309"/>
      <c r="B25" s="311" t="s">
        <v>316</v>
      </c>
      <c r="C25" s="1029">
        <f>IF($G$6="消費税を補助対象に含めない",(C16*92000*0.1),(C16*101200*0.1))</f>
        <v>0</v>
      </c>
      <c r="D25" s="1029">
        <f>IF($G$6="消費税を補助対象に含めない",(D16*140000*0.1),(D16*154000*0.1))</f>
        <v>0</v>
      </c>
      <c r="E25" s="1029">
        <f>IF($G$6="消費税を補助対象に含めない",(E16*232000*0.1),(E16*255200*0.1))</f>
        <v>0</v>
      </c>
      <c r="F25" s="1029">
        <f>IF($G$6="消費税を補助対象に含めない",(F16*168000*0.1),(F16*184800*0.1))</f>
        <v>0</v>
      </c>
      <c r="G25" s="1029">
        <f>IF($G$6="消費税を補助対象に含めない",(G16*120000*0.1),(G16*132000*0.1))</f>
        <v>0</v>
      </c>
      <c r="H25" s="1039">
        <f>IF($G$6="消費税を補助対象に含めない",(H16*H20*8000*0.1),(H16*H20*8800*0.1))</f>
        <v>0</v>
      </c>
      <c r="I25" s="309"/>
      <c r="L25" s="313"/>
      <c r="M25" s="313"/>
      <c r="N25" s="313"/>
      <c r="O25" s="313"/>
      <c r="P25" s="313"/>
      <c r="Q25" s="313"/>
      <c r="R25" s="313"/>
      <c r="S25" s="313"/>
    </row>
    <row r="26" spans="1:21" s="312" customFormat="1" ht="19.95" customHeight="1" x14ac:dyDescent="0.2">
      <c r="A26" s="309"/>
      <c r="B26" s="315" t="str">
        <f>IF($G$6="","-",IF($G$6="消費税を補助対象に含めない","（税抜）","（税込）"))</f>
        <v>-</v>
      </c>
      <c r="C26" s="1029"/>
      <c r="D26" s="1029"/>
      <c r="E26" s="1029"/>
      <c r="F26" s="1029"/>
      <c r="G26" s="1029"/>
      <c r="H26" s="1040"/>
      <c r="I26" s="309"/>
      <c r="L26" s="313"/>
      <c r="M26" s="313"/>
      <c r="N26" s="313"/>
      <c r="O26" s="313"/>
      <c r="P26" s="313"/>
      <c r="Q26" s="313"/>
      <c r="R26" s="313"/>
      <c r="S26" s="313"/>
    </row>
    <row r="27" spans="1:21" s="312" customFormat="1" ht="40.049999999999997" customHeight="1" x14ac:dyDescent="0.2">
      <c r="A27" s="309"/>
      <c r="B27" s="310" t="s">
        <v>395</v>
      </c>
      <c r="C27" s="1029">
        <f>C23-C25</f>
        <v>0</v>
      </c>
      <c r="D27" s="1029">
        <f t="shared" ref="D27:G27" si="0">D23-D25</f>
        <v>0</v>
      </c>
      <c r="E27" s="1029">
        <f t="shared" si="0"/>
        <v>0</v>
      </c>
      <c r="F27" s="1029">
        <f t="shared" si="0"/>
        <v>0</v>
      </c>
      <c r="G27" s="1029">
        <f t="shared" si="0"/>
        <v>0</v>
      </c>
      <c r="H27" s="1039">
        <f>H23-H25</f>
        <v>0</v>
      </c>
      <c r="I27" s="616">
        <f>C11</f>
        <v>0</v>
      </c>
      <c r="J27" s="576"/>
      <c r="L27" s="313"/>
      <c r="M27" s="313"/>
      <c r="N27" s="313"/>
      <c r="O27" s="313"/>
      <c r="P27" s="313"/>
      <c r="Q27" s="313"/>
      <c r="R27" s="313"/>
      <c r="S27" s="313"/>
    </row>
    <row r="28" spans="1:21" s="312" customFormat="1" ht="19.95" customHeight="1" x14ac:dyDescent="0.2">
      <c r="A28" s="309"/>
      <c r="B28" s="314" t="str">
        <f>IF($G$6="","-",IF($G$6="消費税を補助対象に含めない","（税抜）","（税込）"))</f>
        <v>-</v>
      </c>
      <c r="C28" s="1029"/>
      <c r="D28" s="1029"/>
      <c r="E28" s="1029"/>
      <c r="F28" s="1029"/>
      <c r="G28" s="1029"/>
      <c r="H28" s="1040"/>
      <c r="I28" s="576"/>
      <c r="J28" s="576"/>
      <c r="L28" s="313"/>
      <c r="M28" s="313"/>
      <c r="N28" s="313"/>
      <c r="O28" s="313"/>
      <c r="P28" s="313"/>
      <c r="Q28" s="313"/>
      <c r="R28" s="313"/>
      <c r="S28" s="313"/>
    </row>
    <row r="29" spans="1:21" s="312" customFormat="1" ht="19.95" customHeight="1" x14ac:dyDescent="0.2">
      <c r="A29" s="309"/>
      <c r="B29" s="310" t="s">
        <v>317</v>
      </c>
      <c r="C29" s="1029">
        <f t="shared" ref="C29:H29" si="1">C16*C17*C18*C21</f>
        <v>0</v>
      </c>
      <c r="D29" s="1029">
        <f t="shared" si="1"/>
        <v>0</v>
      </c>
      <c r="E29" s="1029">
        <f t="shared" si="1"/>
        <v>0</v>
      </c>
      <c r="F29" s="1029">
        <f t="shared" si="1"/>
        <v>0</v>
      </c>
      <c r="G29" s="1029">
        <f t="shared" si="1"/>
        <v>0</v>
      </c>
      <c r="H29" s="1039">
        <f t="shared" si="1"/>
        <v>0</v>
      </c>
      <c r="I29" s="576"/>
      <c r="J29" s="616">
        <f>C11</f>
        <v>0</v>
      </c>
      <c r="L29" s="313"/>
      <c r="M29" s="313"/>
      <c r="N29" s="313"/>
      <c r="O29" s="313"/>
      <c r="P29" s="313"/>
      <c r="Q29" s="313"/>
      <c r="R29" s="313"/>
      <c r="S29" s="313"/>
    </row>
    <row r="30" spans="1:21" s="312" customFormat="1" ht="19.95" customHeight="1" x14ac:dyDescent="0.2">
      <c r="A30" s="309"/>
      <c r="B30" s="314" t="str">
        <f>IF($G$6="","-",IF($G$6="消費税を補助対象に含めない","（税抜）","（税込）"))</f>
        <v>-</v>
      </c>
      <c r="C30" s="1029"/>
      <c r="D30" s="1029"/>
      <c r="E30" s="1029"/>
      <c r="F30" s="1029"/>
      <c r="G30" s="1029"/>
      <c r="H30" s="1040"/>
      <c r="I30" s="576"/>
      <c r="J30" s="576"/>
      <c r="L30" s="313"/>
      <c r="M30" s="313"/>
      <c r="N30" s="313"/>
      <c r="O30" s="313"/>
      <c r="P30" s="313"/>
      <c r="Q30" s="313"/>
      <c r="R30" s="313"/>
      <c r="S30" s="313"/>
    </row>
    <row r="31" spans="1:21" s="82" customFormat="1" ht="19.95" customHeight="1" thickBot="1" x14ac:dyDescent="0.25">
      <c r="A31" s="309"/>
      <c r="B31" s="557"/>
      <c r="C31" s="557"/>
      <c r="D31" s="557"/>
      <c r="E31" s="557"/>
      <c r="F31" s="557"/>
      <c r="G31" s="557"/>
      <c r="H31" s="557"/>
      <c r="I31" s="558"/>
      <c r="J31" s="312"/>
      <c r="K31" s="312"/>
      <c r="L31" s="132"/>
      <c r="M31" s="322"/>
      <c r="N31" s="307"/>
      <c r="O31" s="307"/>
      <c r="P31" s="307"/>
      <c r="Q31" s="308"/>
      <c r="R31" s="308"/>
      <c r="S31" s="308"/>
      <c r="T31" s="308"/>
      <c r="U31" s="308"/>
    </row>
    <row r="32" spans="1:21" s="82" customFormat="1" ht="30" customHeight="1" x14ac:dyDescent="0.2">
      <c r="A32" s="304"/>
      <c r="B32" s="556" t="s">
        <v>534</v>
      </c>
      <c r="C32" s="546"/>
      <c r="D32" s="555"/>
      <c r="E32" s="546"/>
      <c r="F32" s="214"/>
      <c r="G32" s="215"/>
      <c r="H32" s="305"/>
      <c r="I32" s="306"/>
      <c r="J32" s="81"/>
      <c r="K32" s="81"/>
      <c r="L32" s="132"/>
      <c r="M32" s="307"/>
      <c r="O32" s="307"/>
      <c r="P32" s="308"/>
      <c r="Q32" s="308"/>
      <c r="R32" s="308"/>
      <c r="S32" s="308"/>
      <c r="T32" s="308"/>
    </row>
    <row r="33" spans="1:21" s="312" customFormat="1" ht="40.049999999999997" customHeight="1" x14ac:dyDescent="0.2">
      <c r="A33" s="309"/>
      <c r="B33" s="1033" t="s">
        <v>174</v>
      </c>
      <c r="C33" s="964"/>
      <c r="D33" s="310" t="s">
        <v>393</v>
      </c>
      <c r="E33" s="1034">
        <f>SUM(C49:H50)</f>
        <v>0</v>
      </c>
      <c r="F33" s="310" t="s">
        <v>314</v>
      </c>
      <c r="G33" s="1034">
        <f>SUM(C51:H52)</f>
        <v>0</v>
      </c>
      <c r="H33" s="311" t="s">
        <v>315</v>
      </c>
      <c r="I33" s="1034">
        <f>SUM(C47:H48)</f>
        <v>0</v>
      </c>
      <c r="L33" s="309"/>
      <c r="M33" s="313"/>
      <c r="N33" s="313"/>
      <c r="O33" s="313"/>
      <c r="P33" s="313"/>
      <c r="Q33" s="313"/>
      <c r="R33" s="313"/>
      <c r="S33" s="313"/>
      <c r="T33" s="313"/>
    </row>
    <row r="34" spans="1:21" s="312" customFormat="1" ht="19.95" customHeight="1" x14ac:dyDescent="0.2">
      <c r="A34" s="309"/>
      <c r="B34" s="1033"/>
      <c r="C34" s="964"/>
      <c r="D34" s="314" t="str">
        <f>IF($G$6="","-",IF($G$6="消費税を補助対象に含めない","（税抜）","（税込）"))</f>
        <v>-</v>
      </c>
      <c r="E34" s="1034"/>
      <c r="F34" s="314" t="str">
        <f>IF($G$6="","-",IF($G$6="消費税を補助対象に含めない","（税抜）","（税込）"))</f>
        <v>-</v>
      </c>
      <c r="G34" s="1034"/>
      <c r="H34" s="315" t="str">
        <f>IF($G$6="","-",IF($G$6="消費税を補助対象に含めない","（税抜）","（税込）"))</f>
        <v>-</v>
      </c>
      <c r="I34" s="1034"/>
      <c r="L34" s="309"/>
      <c r="M34" s="313"/>
      <c r="N34" s="313"/>
      <c r="O34" s="313"/>
      <c r="P34" s="313"/>
      <c r="Q34" s="313"/>
      <c r="R34" s="313"/>
      <c r="S34" s="313"/>
      <c r="T34" s="313"/>
    </row>
    <row r="35" spans="1:21" s="312" customFormat="1" ht="19.95" customHeight="1" x14ac:dyDescent="0.2">
      <c r="A35" s="309"/>
      <c r="B35" s="316"/>
      <c r="G35" s="309"/>
      <c r="H35" s="309"/>
      <c r="I35" s="309"/>
      <c r="M35" s="313"/>
      <c r="N35" s="313"/>
      <c r="O35" s="313"/>
      <c r="P35" s="313"/>
      <c r="Q35" s="313"/>
      <c r="R35" s="313"/>
      <c r="S35" s="313"/>
      <c r="T35" s="313"/>
    </row>
    <row r="36" spans="1:21" s="312" customFormat="1" ht="30" customHeight="1" x14ac:dyDescent="0.2">
      <c r="A36" s="309"/>
      <c r="B36" s="1033" t="s">
        <v>551</v>
      </c>
      <c r="C36" s="1035" t="s">
        <v>336</v>
      </c>
      <c r="D36" s="1035"/>
      <c r="E36" s="1036" t="s">
        <v>337</v>
      </c>
      <c r="F36" s="1037"/>
      <c r="G36" s="1037"/>
      <c r="H36" s="1038"/>
      <c r="M36" s="313"/>
      <c r="N36" s="313"/>
      <c r="O36" s="313"/>
      <c r="P36" s="313"/>
      <c r="Q36" s="313"/>
      <c r="R36" s="313"/>
      <c r="S36" s="313"/>
      <c r="T36" s="313"/>
    </row>
    <row r="37" spans="1:21" s="312" customFormat="1" ht="40.049999999999997" customHeight="1" x14ac:dyDescent="0.2">
      <c r="A37" s="309"/>
      <c r="B37" s="1033"/>
      <c r="C37" s="547" t="s">
        <v>390</v>
      </c>
      <c r="D37" s="547" t="s">
        <v>391</v>
      </c>
      <c r="E37" s="380" t="s">
        <v>386</v>
      </c>
      <c r="F37" s="380" t="s">
        <v>387</v>
      </c>
      <c r="G37" s="380" t="s">
        <v>388</v>
      </c>
      <c r="H37" s="547" t="s">
        <v>389</v>
      </c>
      <c r="M37" s="313"/>
      <c r="N37" s="313"/>
      <c r="O37" s="317"/>
      <c r="P37" s="313"/>
      <c r="Q37" s="313"/>
      <c r="R37" s="313"/>
      <c r="S37" s="313"/>
      <c r="T37" s="313"/>
    </row>
    <row r="38" spans="1:21" s="312" customFormat="1" ht="40.049999999999997" customHeight="1" x14ac:dyDescent="0.2">
      <c r="A38" s="616">
        <f>C33</f>
        <v>0</v>
      </c>
      <c r="B38" s="379" t="s">
        <v>392</v>
      </c>
      <c r="C38" s="467"/>
      <c r="D38" s="467"/>
      <c r="E38" s="467"/>
      <c r="F38" s="467"/>
      <c r="G38" s="467"/>
      <c r="H38" s="467"/>
      <c r="I38" s="1022" t="str">
        <f>IF(SUM($C38:$H38)=0,"",IF(6&gt;=(SUM($C38:$H38)),"事業要件である1地域あたりの支援対象者数(7者)が未達です。",""))</f>
        <v/>
      </c>
      <c r="J38" s="1023"/>
      <c r="K38" s="1023"/>
      <c r="N38" s="313"/>
      <c r="O38" s="319"/>
      <c r="P38" s="319"/>
      <c r="Q38" s="313"/>
      <c r="R38" s="313"/>
      <c r="S38" s="313"/>
      <c r="T38" s="313"/>
      <c r="U38" s="313"/>
    </row>
    <row r="39" spans="1:21" s="312" customFormat="1" ht="40.049999999999997" customHeight="1" x14ac:dyDescent="0.2">
      <c r="A39" s="309"/>
      <c r="B39" s="379" t="s">
        <v>400</v>
      </c>
      <c r="C39" s="438">
        <v>1</v>
      </c>
      <c r="D39" s="438">
        <v>2</v>
      </c>
      <c r="E39" s="467"/>
      <c r="F39" s="467"/>
      <c r="G39" s="467"/>
      <c r="H39" s="467"/>
      <c r="N39" s="313"/>
      <c r="O39" s="319"/>
      <c r="P39" s="319"/>
      <c r="Q39" s="313"/>
      <c r="R39" s="313"/>
      <c r="S39" s="313"/>
      <c r="T39" s="313"/>
      <c r="U39" s="313"/>
    </row>
    <row r="40" spans="1:21" s="312" customFormat="1" ht="40.049999999999997" customHeight="1" x14ac:dyDescent="0.2">
      <c r="A40" s="309"/>
      <c r="B40" s="547" t="s">
        <v>396</v>
      </c>
      <c r="C40" s="486"/>
      <c r="D40" s="486"/>
      <c r="E40" s="486"/>
      <c r="F40" s="486"/>
      <c r="G40" s="486"/>
      <c r="H40" s="486"/>
      <c r="L40" s="313"/>
      <c r="N40" s="313"/>
      <c r="O40" s="313"/>
      <c r="P40" s="313"/>
      <c r="Q40" s="313"/>
      <c r="R40" s="313"/>
      <c r="S40" s="313"/>
    </row>
    <row r="41" spans="1:21" s="312" customFormat="1" ht="40.049999999999997" customHeight="1" x14ac:dyDescent="0.2">
      <c r="A41" s="309"/>
      <c r="B41" s="547" t="s">
        <v>397</v>
      </c>
      <c r="C41" s="486"/>
      <c r="D41" s="486"/>
      <c r="E41" s="486"/>
      <c r="F41" s="486"/>
      <c r="G41" s="486"/>
      <c r="H41" s="466"/>
      <c r="I41" s="475"/>
      <c r="J41" s="475"/>
      <c r="L41" s="313"/>
      <c r="N41" s="313"/>
      <c r="O41" s="313"/>
      <c r="P41" s="313"/>
      <c r="Q41" s="313"/>
    </row>
    <row r="42" spans="1:21" s="312" customFormat="1" ht="40.049999999999997" customHeight="1" x14ac:dyDescent="0.2">
      <c r="A42" s="309"/>
      <c r="B42" s="547" t="s">
        <v>441</v>
      </c>
      <c r="C42" s="438">
        <v>11.5</v>
      </c>
      <c r="D42" s="438">
        <v>17.5</v>
      </c>
      <c r="E42" s="438">
        <v>29</v>
      </c>
      <c r="F42" s="438">
        <v>21</v>
      </c>
      <c r="G42" s="476">
        <v>15</v>
      </c>
      <c r="H42" s="486"/>
      <c r="I42" s="1024" t="str">
        <f>IF($H38=0,"",IF(0=$H42,"カスタムプランの支援時間を入力してください。算出方法：1回あたりの支援時間×支援回数（支援～報告会までを含む）＋報告書作成時間",""))</f>
        <v/>
      </c>
      <c r="J42" s="1025"/>
      <c r="K42" s="1025"/>
      <c r="L42" s="313"/>
      <c r="N42" s="313"/>
      <c r="O42" s="313"/>
      <c r="P42" s="313"/>
      <c r="Q42" s="313"/>
    </row>
    <row r="43" spans="1:21" s="312" customFormat="1" ht="40.049999999999997" customHeight="1" x14ac:dyDescent="0.2">
      <c r="A43" s="309"/>
      <c r="B43" s="379" t="s">
        <v>349</v>
      </c>
      <c r="C43" s="1026"/>
      <c r="D43" s="1026"/>
      <c r="E43" s="1026"/>
      <c r="F43" s="1026"/>
      <c r="G43" s="1026"/>
      <c r="H43" s="1027"/>
      <c r="I43" s="475"/>
      <c r="J43" s="475"/>
      <c r="L43" s="313"/>
      <c r="M43" s="313"/>
      <c r="N43" s="313"/>
      <c r="O43" s="313"/>
      <c r="P43" s="313"/>
      <c r="Q43" s="313"/>
      <c r="R43" s="313"/>
      <c r="S43" s="313"/>
    </row>
    <row r="44" spans="1:21" s="312" customFormat="1" ht="19.95" customHeight="1" x14ac:dyDescent="0.2">
      <c r="A44" s="309"/>
      <c r="B44" s="549" t="str">
        <f>IF($G$6="","-",IF($G$6="消費税を補助対象に含めない","（税抜）","（税込）"))</f>
        <v>-</v>
      </c>
      <c r="C44" s="1027"/>
      <c r="D44" s="1027"/>
      <c r="E44" s="1027"/>
      <c r="F44" s="1027"/>
      <c r="G44" s="1027"/>
      <c r="H44" s="1028"/>
      <c r="I44" s="309"/>
      <c r="J44" s="309"/>
      <c r="L44" s="313"/>
      <c r="M44" s="313"/>
      <c r="N44" s="313"/>
      <c r="O44" s="313"/>
      <c r="P44" s="313"/>
      <c r="Q44" s="313"/>
      <c r="R44" s="313"/>
      <c r="S44" s="313"/>
    </row>
    <row r="45" spans="1:21" s="312" customFormat="1" ht="19.95" customHeight="1" x14ac:dyDescent="0.2">
      <c r="A45" s="309"/>
      <c r="B45" s="381" t="s">
        <v>394</v>
      </c>
      <c r="C45" s="1029">
        <f>IF($G$6="消費税を補助対象に含めない",(C38*C41*8000*C39)+(C38*92000),(C38*C41*8800*C39)+(C38*101200))</f>
        <v>0</v>
      </c>
      <c r="D45" s="1029">
        <f>IF($G$6="消費税を補助対象に含めない",(D38*D41*8000*D39)+(D38*140000),(D38*D41*8800*D39)+(D38*154000))</f>
        <v>0</v>
      </c>
      <c r="E45" s="1029">
        <f>IF($G$6="消費税を補助対象に含めない",(E38*E41*8000*E39)+(E38*232000),(E38*E41*8800*E39)+(E38*255200))</f>
        <v>0</v>
      </c>
      <c r="F45" s="1029">
        <f>IF($G$6="消費税を補助対象に含めない",(F38*F41*8000*F39)+(F38*168000),(F38*F41*8800*F39)+(F38*184800))</f>
        <v>0</v>
      </c>
      <c r="G45" s="1029">
        <f>IF($G$6="消費税を補助対象に含めない",(G38*G41*8000*G39)+(G38*120000),(G38*G41*8800*G39)+(G38*132000))</f>
        <v>0</v>
      </c>
      <c r="H45" s="1039">
        <f>IF($G$6="消費税を補助対象に含めない",(H38*H41*8000*H39)+(H38*H42*8000),(H38*H41*8800*H39)+(H38*H42*8800))</f>
        <v>0</v>
      </c>
      <c r="I45" s="309"/>
      <c r="L45" s="313"/>
      <c r="M45" s="313"/>
      <c r="N45" s="313"/>
      <c r="O45" s="313"/>
      <c r="P45" s="313"/>
      <c r="Q45" s="313"/>
      <c r="R45" s="313"/>
      <c r="S45" s="313"/>
    </row>
    <row r="46" spans="1:21" s="312" customFormat="1" ht="19.95" customHeight="1" x14ac:dyDescent="0.2">
      <c r="A46" s="309"/>
      <c r="B46" s="320" t="str">
        <f>IF($G$6="","-",IF($G$6="消費税を補助対象に含めない","（税抜）","（税込）"))</f>
        <v>-</v>
      </c>
      <c r="C46" s="1029"/>
      <c r="D46" s="1029"/>
      <c r="E46" s="1029"/>
      <c r="F46" s="1029"/>
      <c r="G46" s="1029"/>
      <c r="H46" s="1040"/>
      <c r="I46" s="309"/>
      <c r="J46" s="309"/>
      <c r="L46" s="313"/>
      <c r="M46" s="313"/>
      <c r="N46" s="313"/>
      <c r="O46" s="313"/>
      <c r="P46" s="313"/>
      <c r="Q46" s="313"/>
      <c r="R46" s="313"/>
      <c r="S46" s="313"/>
    </row>
    <row r="47" spans="1:21" s="312" customFormat="1" ht="19.95" customHeight="1" x14ac:dyDescent="0.2">
      <c r="A47" s="309"/>
      <c r="B47" s="311" t="s">
        <v>316</v>
      </c>
      <c r="C47" s="1029">
        <f>IF($G$6="消費税を補助対象に含めない",(C38*92000*0.1),(C38*101200*0.1))</f>
        <v>0</v>
      </c>
      <c r="D47" s="1029">
        <f>IF($G$6="消費税を補助対象に含めない",(D38*140000*0.1),(D38*154000*0.1))</f>
        <v>0</v>
      </c>
      <c r="E47" s="1029">
        <f>IF($G$6="消費税を補助対象に含めない",(E38*232000*0.1),(E38*255200*0.1))</f>
        <v>0</v>
      </c>
      <c r="F47" s="1029">
        <f>IF($G$6="消費税を補助対象に含めない",(F38*168000*0.1),(F38*184800*0.1))</f>
        <v>0</v>
      </c>
      <c r="G47" s="1029">
        <f>IF($G$6="消費税を補助対象に含めない",(G38*120000*0.1),(G38*132000*0.1))</f>
        <v>0</v>
      </c>
      <c r="H47" s="1039">
        <f>IF($G$6="消費税を補助対象に含めない",(H38*H42*8000*0.1),(H38*H42*8800*0.1))</f>
        <v>0</v>
      </c>
      <c r="I47" s="309"/>
      <c r="L47" s="313"/>
      <c r="M47" s="313"/>
      <c r="N47" s="313"/>
      <c r="O47" s="313"/>
      <c r="P47" s="313"/>
      <c r="Q47" s="313"/>
      <c r="R47" s="313"/>
      <c r="S47" s="313"/>
    </row>
    <row r="48" spans="1:21" s="312" customFormat="1" ht="19.95" customHeight="1" x14ac:dyDescent="0.2">
      <c r="A48" s="309"/>
      <c r="B48" s="315" t="str">
        <f>IF($G$6="","-",IF($G$6="消費税を補助対象に含めない","（税抜）","（税込）"))</f>
        <v>-</v>
      </c>
      <c r="C48" s="1029"/>
      <c r="D48" s="1029"/>
      <c r="E48" s="1029"/>
      <c r="F48" s="1029"/>
      <c r="G48" s="1029"/>
      <c r="H48" s="1040"/>
      <c r="I48" s="309"/>
      <c r="L48" s="313"/>
      <c r="M48" s="313"/>
      <c r="N48" s="313"/>
      <c r="O48" s="313"/>
      <c r="P48" s="313"/>
      <c r="Q48" s="313"/>
      <c r="R48" s="313"/>
      <c r="S48" s="313"/>
    </row>
    <row r="49" spans="1:21" s="312" customFormat="1" ht="40.049999999999997" customHeight="1" x14ac:dyDescent="0.2">
      <c r="A49" s="309"/>
      <c r="B49" s="310" t="s">
        <v>395</v>
      </c>
      <c r="C49" s="1029">
        <f>C45-C47</f>
        <v>0</v>
      </c>
      <c r="D49" s="1029">
        <f t="shared" ref="D49:G49" si="2">D45-D47</f>
        <v>0</v>
      </c>
      <c r="E49" s="1029">
        <f t="shared" si="2"/>
        <v>0</v>
      </c>
      <c r="F49" s="1029">
        <f t="shared" si="2"/>
        <v>0</v>
      </c>
      <c r="G49" s="1029">
        <f t="shared" si="2"/>
        <v>0</v>
      </c>
      <c r="H49" s="1039">
        <f>H45-H47</f>
        <v>0</v>
      </c>
      <c r="I49" s="616">
        <f>C33</f>
        <v>0</v>
      </c>
      <c r="J49" s="576"/>
      <c r="L49" s="313"/>
      <c r="M49" s="313"/>
      <c r="N49" s="313"/>
      <c r="O49" s="313"/>
      <c r="P49" s="313"/>
      <c r="Q49" s="313"/>
      <c r="R49" s="313"/>
      <c r="S49" s="313"/>
    </row>
    <row r="50" spans="1:21" s="312" customFormat="1" ht="19.95" customHeight="1" x14ac:dyDescent="0.2">
      <c r="A50" s="309"/>
      <c r="B50" s="314" t="str">
        <f>IF($G$6="","-",IF($G$6="消費税を補助対象に含めない","（税抜）","（税込）"))</f>
        <v>-</v>
      </c>
      <c r="C50" s="1029"/>
      <c r="D50" s="1029"/>
      <c r="E50" s="1029"/>
      <c r="F50" s="1029"/>
      <c r="G50" s="1029"/>
      <c r="H50" s="1040"/>
      <c r="I50" s="576"/>
      <c r="J50" s="576"/>
      <c r="L50" s="313"/>
      <c r="M50" s="313"/>
      <c r="N50" s="313"/>
      <c r="O50" s="313"/>
      <c r="P50" s="313"/>
      <c r="Q50" s="313"/>
      <c r="R50" s="313"/>
      <c r="S50" s="313"/>
    </row>
    <row r="51" spans="1:21" s="312" customFormat="1" ht="19.95" customHeight="1" x14ac:dyDescent="0.2">
      <c r="A51" s="309"/>
      <c r="B51" s="310" t="s">
        <v>317</v>
      </c>
      <c r="C51" s="1029">
        <f t="shared" ref="C51:H51" si="3">C38*C39*C40*C43</f>
        <v>0</v>
      </c>
      <c r="D51" s="1029">
        <f t="shared" si="3"/>
        <v>0</v>
      </c>
      <c r="E51" s="1029">
        <f t="shared" si="3"/>
        <v>0</v>
      </c>
      <c r="F51" s="1029">
        <f t="shared" si="3"/>
        <v>0</v>
      </c>
      <c r="G51" s="1029">
        <f t="shared" si="3"/>
        <v>0</v>
      </c>
      <c r="H51" s="1039">
        <f t="shared" si="3"/>
        <v>0</v>
      </c>
      <c r="I51" s="576"/>
      <c r="J51" s="616">
        <f>C33</f>
        <v>0</v>
      </c>
      <c r="L51" s="313"/>
      <c r="M51" s="313"/>
      <c r="N51" s="313"/>
      <c r="O51" s="313"/>
      <c r="P51" s="313"/>
      <c r="Q51" s="313"/>
      <c r="R51" s="313"/>
      <c r="S51" s="313"/>
    </row>
    <row r="52" spans="1:21" s="312" customFormat="1" ht="19.95" customHeight="1" x14ac:dyDescent="0.2">
      <c r="A52" s="309"/>
      <c r="B52" s="314" t="str">
        <f>IF($G$6="","-",IF($G$6="消費税を補助対象に含めない","（税抜）","（税込）"))</f>
        <v>-</v>
      </c>
      <c r="C52" s="1029"/>
      <c r="D52" s="1029"/>
      <c r="E52" s="1029"/>
      <c r="F52" s="1029"/>
      <c r="G52" s="1029"/>
      <c r="H52" s="1040"/>
      <c r="I52" s="576"/>
      <c r="J52" s="576"/>
      <c r="L52" s="313"/>
      <c r="M52" s="313"/>
      <c r="N52" s="313"/>
      <c r="O52" s="313"/>
      <c r="P52" s="313"/>
      <c r="Q52" s="313"/>
      <c r="R52" s="313"/>
      <c r="S52" s="313"/>
    </row>
    <row r="53" spans="1:21" s="82" customFormat="1" ht="19.95" customHeight="1" thickBot="1" x14ac:dyDescent="0.25">
      <c r="A53" s="309"/>
      <c r="B53" s="557"/>
      <c r="C53" s="557"/>
      <c r="D53" s="557"/>
      <c r="E53" s="557"/>
      <c r="F53" s="557"/>
      <c r="G53" s="557"/>
      <c r="H53" s="557"/>
      <c r="I53" s="558"/>
      <c r="J53" s="312"/>
      <c r="K53" s="312"/>
      <c r="L53" s="132"/>
      <c r="M53" s="322"/>
      <c r="N53" s="307"/>
      <c r="O53" s="307"/>
      <c r="P53" s="307"/>
      <c r="Q53" s="308"/>
      <c r="R53" s="308"/>
      <c r="S53" s="308"/>
      <c r="T53" s="308"/>
      <c r="U53" s="308"/>
    </row>
    <row r="54" spans="1:21" s="82" customFormat="1" ht="30" customHeight="1" x14ac:dyDescent="0.2">
      <c r="A54" s="304"/>
      <c r="B54" s="556" t="s">
        <v>535</v>
      </c>
      <c r="C54" s="546"/>
      <c r="D54" s="555"/>
      <c r="E54" s="546"/>
      <c r="F54" s="214"/>
      <c r="G54" s="215"/>
      <c r="H54" s="305"/>
      <c r="I54" s="306"/>
      <c r="J54" s="81"/>
      <c r="K54" s="81"/>
      <c r="L54" s="132"/>
      <c r="M54" s="307"/>
      <c r="O54" s="307"/>
      <c r="P54" s="308"/>
      <c r="Q54" s="308"/>
      <c r="R54" s="308"/>
      <c r="S54" s="308"/>
      <c r="T54" s="308"/>
    </row>
    <row r="55" spans="1:21" s="312" customFormat="1" ht="40.049999999999997" customHeight="1" x14ac:dyDescent="0.2">
      <c r="A55" s="309"/>
      <c r="B55" s="1033" t="s">
        <v>174</v>
      </c>
      <c r="C55" s="964"/>
      <c r="D55" s="310" t="s">
        <v>393</v>
      </c>
      <c r="E55" s="1034">
        <f>SUM(C71:H72)</f>
        <v>0</v>
      </c>
      <c r="F55" s="310" t="s">
        <v>314</v>
      </c>
      <c r="G55" s="1034">
        <f>SUM(C73:H74)</f>
        <v>0</v>
      </c>
      <c r="H55" s="311" t="s">
        <v>315</v>
      </c>
      <c r="I55" s="1034">
        <f>SUM(C69:H70)</f>
        <v>0</v>
      </c>
      <c r="L55" s="309"/>
      <c r="M55" s="313"/>
      <c r="N55" s="313"/>
      <c r="O55" s="313"/>
      <c r="P55" s="313"/>
      <c r="Q55" s="313"/>
      <c r="R55" s="313"/>
      <c r="S55" s="313"/>
      <c r="T55" s="313"/>
    </row>
    <row r="56" spans="1:21" s="312" customFormat="1" ht="19.95" customHeight="1" x14ac:dyDescent="0.2">
      <c r="A56" s="309"/>
      <c r="B56" s="1033"/>
      <c r="C56" s="964"/>
      <c r="D56" s="314" t="str">
        <f>IF($G$6="","-",IF($G$6="消費税を補助対象に含めない","（税抜）","（税込）"))</f>
        <v>-</v>
      </c>
      <c r="E56" s="1034"/>
      <c r="F56" s="314" t="str">
        <f>IF($G$6="","-",IF($G$6="消費税を補助対象に含めない","（税抜）","（税込）"))</f>
        <v>-</v>
      </c>
      <c r="G56" s="1034"/>
      <c r="H56" s="315" t="str">
        <f>IF($G$6="","-",IF($G$6="消費税を補助対象に含めない","（税抜）","（税込）"))</f>
        <v>-</v>
      </c>
      <c r="I56" s="1034"/>
      <c r="L56" s="309"/>
      <c r="M56" s="313"/>
      <c r="N56" s="313"/>
      <c r="O56" s="313"/>
      <c r="P56" s="313"/>
      <c r="Q56" s="313"/>
      <c r="R56" s="313"/>
      <c r="S56" s="313"/>
      <c r="T56" s="313"/>
    </row>
    <row r="57" spans="1:21" s="312" customFormat="1" ht="19.95" customHeight="1" x14ac:dyDescent="0.2">
      <c r="A57" s="309"/>
      <c r="B57" s="316"/>
      <c r="G57" s="309"/>
      <c r="H57" s="309"/>
      <c r="I57" s="309"/>
      <c r="M57" s="313"/>
      <c r="N57" s="313"/>
      <c r="O57" s="313"/>
      <c r="P57" s="313"/>
      <c r="Q57" s="313"/>
      <c r="R57" s="313"/>
      <c r="S57" s="313"/>
      <c r="T57" s="313"/>
    </row>
    <row r="58" spans="1:21" s="312" customFormat="1" ht="30" customHeight="1" x14ac:dyDescent="0.2">
      <c r="A58" s="309"/>
      <c r="B58" s="1033" t="s">
        <v>551</v>
      </c>
      <c r="C58" s="1035" t="s">
        <v>336</v>
      </c>
      <c r="D58" s="1035"/>
      <c r="E58" s="1036" t="s">
        <v>337</v>
      </c>
      <c r="F58" s="1037"/>
      <c r="G58" s="1037"/>
      <c r="H58" s="1038"/>
      <c r="M58" s="313"/>
      <c r="N58" s="313"/>
      <c r="O58" s="313"/>
      <c r="P58" s="313"/>
      <c r="Q58" s="313"/>
      <c r="R58" s="313"/>
      <c r="S58" s="313"/>
      <c r="T58" s="313"/>
    </row>
    <row r="59" spans="1:21" s="312" customFormat="1" ht="40.049999999999997" customHeight="1" x14ac:dyDescent="0.2">
      <c r="A59" s="309"/>
      <c r="B59" s="1033"/>
      <c r="C59" s="547" t="s">
        <v>390</v>
      </c>
      <c r="D59" s="547" t="s">
        <v>391</v>
      </c>
      <c r="E59" s="380" t="s">
        <v>386</v>
      </c>
      <c r="F59" s="380" t="s">
        <v>387</v>
      </c>
      <c r="G59" s="380" t="s">
        <v>388</v>
      </c>
      <c r="H59" s="547" t="s">
        <v>389</v>
      </c>
      <c r="M59" s="313"/>
      <c r="N59" s="313"/>
      <c r="O59" s="317"/>
      <c r="P59" s="313"/>
      <c r="Q59" s="313"/>
      <c r="R59" s="313"/>
      <c r="S59" s="313"/>
      <c r="T59" s="313"/>
    </row>
    <row r="60" spans="1:21" s="312" customFormat="1" ht="40.049999999999997" customHeight="1" x14ac:dyDescent="0.2">
      <c r="A60" s="616">
        <f>C55</f>
        <v>0</v>
      </c>
      <c r="B60" s="379" t="s">
        <v>392</v>
      </c>
      <c r="C60" s="467"/>
      <c r="D60" s="467"/>
      <c r="E60" s="467"/>
      <c r="F60" s="467"/>
      <c r="G60" s="467"/>
      <c r="H60" s="467"/>
      <c r="I60" s="1022" t="str">
        <f>IF(SUM($C60:$H60)=0,"",IF(6&gt;=(SUM($C60:$H60)),"事業要件である1地域あたりの支援対象者数(7者)が未達です。",""))</f>
        <v/>
      </c>
      <c r="J60" s="1023"/>
      <c r="K60" s="1023"/>
      <c r="N60" s="313"/>
      <c r="O60" s="319"/>
      <c r="P60" s="319"/>
      <c r="Q60" s="313"/>
      <c r="R60" s="313"/>
      <c r="S60" s="313"/>
      <c r="T60" s="313"/>
      <c r="U60" s="313"/>
    </row>
    <row r="61" spans="1:21" s="312" customFormat="1" ht="40.049999999999997" customHeight="1" x14ac:dyDescent="0.2">
      <c r="A61" s="309"/>
      <c r="B61" s="379" t="s">
        <v>400</v>
      </c>
      <c r="C61" s="438">
        <v>1</v>
      </c>
      <c r="D61" s="438">
        <v>2</v>
      </c>
      <c r="E61" s="467"/>
      <c r="F61" s="467"/>
      <c r="G61" s="467"/>
      <c r="H61" s="467"/>
      <c r="N61" s="313"/>
      <c r="O61" s="319"/>
      <c r="P61" s="319"/>
      <c r="Q61" s="313"/>
      <c r="R61" s="313"/>
      <c r="S61" s="313"/>
      <c r="T61" s="313"/>
      <c r="U61" s="313"/>
    </row>
    <row r="62" spans="1:21" s="312" customFormat="1" ht="40.049999999999997" customHeight="1" x14ac:dyDescent="0.2">
      <c r="A62" s="309"/>
      <c r="B62" s="547" t="s">
        <v>396</v>
      </c>
      <c r="C62" s="486"/>
      <c r="D62" s="486"/>
      <c r="E62" s="486"/>
      <c r="F62" s="486"/>
      <c r="G62" s="486"/>
      <c r="H62" s="486"/>
      <c r="L62" s="313"/>
      <c r="N62" s="313"/>
      <c r="O62" s="313"/>
      <c r="P62" s="313"/>
      <c r="Q62" s="313"/>
      <c r="R62" s="313"/>
      <c r="S62" s="313"/>
    </row>
    <row r="63" spans="1:21" s="312" customFormat="1" ht="40.049999999999997" customHeight="1" x14ac:dyDescent="0.2">
      <c r="A63" s="309"/>
      <c r="B63" s="547" t="s">
        <v>397</v>
      </c>
      <c r="C63" s="486"/>
      <c r="D63" s="486"/>
      <c r="E63" s="486"/>
      <c r="F63" s="486"/>
      <c r="G63" s="486"/>
      <c r="H63" s="466"/>
      <c r="I63" s="475"/>
      <c r="J63" s="475"/>
      <c r="L63" s="313"/>
      <c r="N63" s="313"/>
      <c r="O63" s="313"/>
      <c r="P63" s="313"/>
      <c r="Q63" s="313"/>
    </row>
    <row r="64" spans="1:21" s="312" customFormat="1" ht="40.049999999999997" customHeight="1" x14ac:dyDescent="0.2">
      <c r="A64" s="309"/>
      <c r="B64" s="547" t="s">
        <v>441</v>
      </c>
      <c r="C64" s="438">
        <v>11.5</v>
      </c>
      <c r="D64" s="438">
        <v>17.5</v>
      </c>
      <c r="E64" s="438">
        <v>29</v>
      </c>
      <c r="F64" s="438">
        <v>21</v>
      </c>
      <c r="G64" s="476">
        <v>15</v>
      </c>
      <c r="H64" s="486"/>
      <c r="I64" s="1024" t="str">
        <f>IF($H60=0,"",IF(0=$H64,"カスタムプランの支援時間を入力してください。算出方法：1回あたりの支援時間×支援回数（支援～報告会までを含む）＋報告書作成時間",""))</f>
        <v/>
      </c>
      <c r="J64" s="1025"/>
      <c r="K64" s="1025"/>
      <c r="L64" s="313"/>
      <c r="N64" s="313"/>
      <c r="O64" s="313"/>
      <c r="P64" s="313"/>
      <c r="Q64" s="313"/>
    </row>
    <row r="65" spans="1:21" s="312" customFormat="1" ht="40.049999999999997" customHeight="1" x14ac:dyDescent="0.2">
      <c r="A65" s="309"/>
      <c r="B65" s="379" t="s">
        <v>349</v>
      </c>
      <c r="C65" s="1026"/>
      <c r="D65" s="1026"/>
      <c r="E65" s="1026"/>
      <c r="F65" s="1026"/>
      <c r="G65" s="1026"/>
      <c r="H65" s="1027"/>
      <c r="I65" s="475"/>
      <c r="J65" s="475"/>
      <c r="L65" s="313"/>
      <c r="M65" s="313"/>
      <c r="N65" s="313"/>
      <c r="O65" s="313"/>
      <c r="P65" s="313"/>
      <c r="Q65" s="313"/>
      <c r="R65" s="313"/>
      <c r="S65" s="313"/>
    </row>
    <row r="66" spans="1:21" s="312" customFormat="1" ht="19.95" customHeight="1" x14ac:dyDescent="0.2">
      <c r="A66" s="309"/>
      <c r="B66" s="549" t="str">
        <f>IF($G$6="","-",IF($G$6="消費税を補助対象に含めない","（税抜）","（税込）"))</f>
        <v>-</v>
      </c>
      <c r="C66" s="1027"/>
      <c r="D66" s="1027"/>
      <c r="E66" s="1027"/>
      <c r="F66" s="1027"/>
      <c r="G66" s="1027"/>
      <c r="H66" s="1028"/>
      <c r="I66" s="309"/>
      <c r="J66" s="309"/>
      <c r="L66" s="313"/>
      <c r="M66" s="313"/>
      <c r="N66" s="313"/>
      <c r="O66" s="313"/>
      <c r="P66" s="313"/>
      <c r="Q66" s="313"/>
      <c r="R66" s="313"/>
      <c r="S66" s="313"/>
    </row>
    <row r="67" spans="1:21" s="312" customFormat="1" ht="19.95" customHeight="1" x14ac:dyDescent="0.2">
      <c r="A67" s="309"/>
      <c r="B67" s="381" t="s">
        <v>394</v>
      </c>
      <c r="C67" s="1029">
        <f>IF($G$6="消費税を補助対象に含めない",(C60*C63*8000*C61)+(C60*92000),(C60*C63*8800*C61)+(C60*101200))</f>
        <v>0</v>
      </c>
      <c r="D67" s="1029">
        <f>IF($G$6="消費税を補助対象に含めない",(D60*D63*8000*D61)+(D60*140000),(D60*D63*8800*D61)+(D60*154000))</f>
        <v>0</v>
      </c>
      <c r="E67" s="1029">
        <f>IF($G$6="消費税を補助対象に含めない",(E60*E63*8000*E61)+(E60*232000),(E60*E63*8800*E61)+(E60*255200))</f>
        <v>0</v>
      </c>
      <c r="F67" s="1029">
        <f>IF($G$6="消費税を補助対象に含めない",(F60*F63*8000*F61)+(F60*168000),(F60*F63*8800*F61)+(F60*184800))</f>
        <v>0</v>
      </c>
      <c r="G67" s="1029">
        <f>IF($G$6="消費税を補助対象に含めない",(G60*G63*8000*G61)+(G60*120000),(G60*G63*8800*G61)+(G60*132000))</f>
        <v>0</v>
      </c>
      <c r="H67" s="1039">
        <f>IF($G$6="消費税を補助対象に含めない",(H60*H63*8000*H61)+(H60*H64*8000),(H60*H63*8800*H61)+(H60*H64*8800))</f>
        <v>0</v>
      </c>
      <c r="I67" s="309"/>
      <c r="L67" s="313"/>
      <c r="M67" s="313"/>
      <c r="N67" s="313"/>
      <c r="O67" s="313"/>
      <c r="P67" s="313"/>
      <c r="Q67" s="313"/>
      <c r="R67" s="313"/>
      <c r="S67" s="313"/>
    </row>
    <row r="68" spans="1:21" s="312" customFormat="1" ht="19.95" customHeight="1" x14ac:dyDescent="0.2">
      <c r="A68" s="309"/>
      <c r="B68" s="320" t="str">
        <f>IF($G$6="","-",IF($G$6="消費税を補助対象に含めない","（税抜）","（税込）"))</f>
        <v>-</v>
      </c>
      <c r="C68" s="1029"/>
      <c r="D68" s="1029"/>
      <c r="E68" s="1029"/>
      <c r="F68" s="1029"/>
      <c r="G68" s="1029"/>
      <c r="H68" s="1040"/>
      <c r="I68" s="309"/>
      <c r="J68" s="309"/>
      <c r="L68" s="313"/>
      <c r="M68" s="313"/>
      <c r="N68" s="313"/>
      <c r="O68" s="313"/>
      <c r="P68" s="313"/>
      <c r="Q68" s="313"/>
      <c r="R68" s="313"/>
      <c r="S68" s="313"/>
    </row>
    <row r="69" spans="1:21" s="312" customFormat="1" ht="19.95" customHeight="1" x14ac:dyDescent="0.2">
      <c r="A69" s="309"/>
      <c r="B69" s="311" t="s">
        <v>316</v>
      </c>
      <c r="C69" s="1029">
        <f>IF($G$6="消費税を補助対象に含めない",(C60*92000*0.1),(C60*101200*0.1))</f>
        <v>0</v>
      </c>
      <c r="D69" s="1029">
        <f>IF($G$6="消費税を補助対象に含めない",(D60*140000*0.1),(D60*154000*0.1))</f>
        <v>0</v>
      </c>
      <c r="E69" s="1029">
        <f>IF($G$6="消費税を補助対象に含めない",(E60*232000*0.1),(E60*255200*0.1))</f>
        <v>0</v>
      </c>
      <c r="F69" s="1029">
        <f>IF($G$6="消費税を補助対象に含めない",(F60*168000*0.1),(F60*184800*0.1))</f>
        <v>0</v>
      </c>
      <c r="G69" s="1029">
        <f>IF($G$6="消費税を補助対象に含めない",(G60*120000*0.1),(G60*132000*0.1))</f>
        <v>0</v>
      </c>
      <c r="H69" s="1039">
        <f>IF($G$6="消費税を補助対象に含めない",(H60*H64*8000*0.1),(H60*H64*8800*0.1))</f>
        <v>0</v>
      </c>
      <c r="I69" s="309"/>
      <c r="L69" s="313"/>
      <c r="M69" s="313"/>
      <c r="N69" s="313"/>
      <c r="O69" s="313"/>
      <c r="P69" s="313"/>
      <c r="Q69" s="313"/>
      <c r="R69" s="313"/>
      <c r="S69" s="313"/>
    </row>
    <row r="70" spans="1:21" s="312" customFormat="1" ht="19.95" customHeight="1" x14ac:dyDescent="0.2">
      <c r="A70" s="309"/>
      <c r="B70" s="315" t="str">
        <f>IF($G$6="","-",IF($G$6="消費税を補助対象に含めない","（税抜）","（税込）"))</f>
        <v>-</v>
      </c>
      <c r="C70" s="1029"/>
      <c r="D70" s="1029"/>
      <c r="E70" s="1029"/>
      <c r="F70" s="1029"/>
      <c r="G70" s="1029"/>
      <c r="H70" s="1040"/>
      <c r="I70" s="309"/>
      <c r="L70" s="313"/>
      <c r="M70" s="313"/>
      <c r="N70" s="313"/>
      <c r="O70" s="313"/>
      <c r="P70" s="313"/>
      <c r="Q70" s="313"/>
      <c r="R70" s="313"/>
      <c r="S70" s="313"/>
    </row>
    <row r="71" spans="1:21" s="312" customFormat="1" ht="40.049999999999997" customHeight="1" x14ac:dyDescent="0.2">
      <c r="A71" s="309"/>
      <c r="B71" s="310" t="s">
        <v>395</v>
      </c>
      <c r="C71" s="1029">
        <f>C67-C69</f>
        <v>0</v>
      </c>
      <c r="D71" s="1029">
        <f t="shared" ref="D71:G71" si="4">D67-D69</f>
        <v>0</v>
      </c>
      <c r="E71" s="1029">
        <f t="shared" si="4"/>
        <v>0</v>
      </c>
      <c r="F71" s="1029">
        <f t="shared" si="4"/>
        <v>0</v>
      </c>
      <c r="G71" s="1029">
        <f t="shared" si="4"/>
        <v>0</v>
      </c>
      <c r="H71" s="1039">
        <f>H67-H69</f>
        <v>0</v>
      </c>
      <c r="I71" s="616">
        <f>C55</f>
        <v>0</v>
      </c>
      <c r="J71" s="576"/>
      <c r="L71" s="313"/>
      <c r="M71" s="313"/>
      <c r="N71" s="313"/>
      <c r="O71" s="313"/>
      <c r="P71" s="313"/>
      <c r="Q71" s="313"/>
      <c r="R71" s="313"/>
      <c r="S71" s="313"/>
    </row>
    <row r="72" spans="1:21" s="312" customFormat="1" ht="19.95" customHeight="1" x14ac:dyDescent="0.2">
      <c r="A72" s="309"/>
      <c r="B72" s="314" t="str">
        <f>IF($G$6="","-",IF($G$6="消費税を補助対象に含めない","（税抜）","（税込）"))</f>
        <v>-</v>
      </c>
      <c r="C72" s="1029"/>
      <c r="D72" s="1029"/>
      <c r="E72" s="1029"/>
      <c r="F72" s="1029"/>
      <c r="G72" s="1029"/>
      <c r="H72" s="1040"/>
      <c r="I72" s="576"/>
      <c r="J72" s="576"/>
      <c r="L72" s="313"/>
      <c r="M72" s="313"/>
      <c r="N72" s="313"/>
      <c r="O72" s="313"/>
      <c r="P72" s="313"/>
      <c r="Q72" s="313"/>
      <c r="R72" s="313"/>
      <c r="S72" s="313"/>
    </row>
    <row r="73" spans="1:21" s="312" customFormat="1" ht="19.95" customHeight="1" x14ac:dyDescent="0.2">
      <c r="A73" s="309"/>
      <c r="B73" s="310" t="s">
        <v>317</v>
      </c>
      <c r="C73" s="1029">
        <f t="shared" ref="C73:H73" si="5">C60*C61*C62*C65</f>
        <v>0</v>
      </c>
      <c r="D73" s="1029">
        <f t="shared" si="5"/>
        <v>0</v>
      </c>
      <c r="E73" s="1029">
        <f t="shared" si="5"/>
        <v>0</v>
      </c>
      <c r="F73" s="1029">
        <f t="shared" si="5"/>
        <v>0</v>
      </c>
      <c r="G73" s="1029">
        <f t="shared" si="5"/>
        <v>0</v>
      </c>
      <c r="H73" s="1039">
        <f t="shared" si="5"/>
        <v>0</v>
      </c>
      <c r="I73" s="576"/>
      <c r="J73" s="616">
        <f>C55</f>
        <v>0</v>
      </c>
      <c r="L73" s="313"/>
      <c r="M73" s="313"/>
      <c r="N73" s="313"/>
      <c r="O73" s="313"/>
      <c r="P73" s="313"/>
      <c r="Q73" s="313"/>
      <c r="R73" s="313"/>
      <c r="S73" s="313"/>
    </row>
    <row r="74" spans="1:21" s="312" customFormat="1" ht="19.95" customHeight="1" x14ac:dyDescent="0.2">
      <c r="A74" s="309"/>
      <c r="B74" s="314" t="str">
        <f>IF($G$6="","-",IF($G$6="消費税を補助対象に含めない","（税抜）","（税込）"))</f>
        <v>-</v>
      </c>
      <c r="C74" s="1029"/>
      <c r="D74" s="1029"/>
      <c r="E74" s="1029"/>
      <c r="F74" s="1029"/>
      <c r="G74" s="1029"/>
      <c r="H74" s="1040"/>
      <c r="I74" s="576"/>
      <c r="J74" s="576"/>
      <c r="L74" s="313"/>
      <c r="M74" s="313"/>
      <c r="N74" s="313"/>
      <c r="O74" s="313"/>
      <c r="P74" s="313"/>
      <c r="Q74" s="313"/>
      <c r="R74" s="313"/>
      <c r="S74" s="313"/>
    </row>
    <row r="75" spans="1:21" s="82" customFormat="1" ht="19.95" customHeight="1" thickBot="1" x14ac:dyDescent="0.25">
      <c r="A75" s="309"/>
      <c r="B75" s="557"/>
      <c r="C75" s="557"/>
      <c r="D75" s="557"/>
      <c r="E75" s="557"/>
      <c r="F75" s="557"/>
      <c r="G75" s="557"/>
      <c r="H75" s="557"/>
      <c r="I75" s="558"/>
      <c r="J75" s="312"/>
      <c r="K75" s="312"/>
      <c r="L75" s="132"/>
      <c r="M75" s="322"/>
      <c r="N75" s="307"/>
      <c r="O75" s="307"/>
      <c r="P75" s="307"/>
      <c r="Q75" s="308"/>
      <c r="R75" s="308"/>
      <c r="S75" s="308"/>
      <c r="T75" s="308"/>
      <c r="U75" s="308"/>
    </row>
    <row r="76" spans="1:21" s="82" customFormat="1" ht="30" customHeight="1" x14ac:dyDescent="0.2">
      <c r="A76" s="304"/>
      <c r="B76" s="556" t="s">
        <v>536</v>
      </c>
      <c r="C76" s="546"/>
      <c r="D76" s="555"/>
      <c r="E76" s="546"/>
      <c r="F76" s="214"/>
      <c r="G76" s="215"/>
      <c r="H76" s="305"/>
      <c r="I76" s="306"/>
      <c r="J76" s="81"/>
      <c r="K76" s="81"/>
      <c r="L76" s="132"/>
      <c r="M76" s="307"/>
      <c r="O76" s="307"/>
      <c r="P76" s="308"/>
      <c r="Q76" s="308"/>
      <c r="R76" s="308"/>
      <c r="S76" s="308"/>
      <c r="T76" s="308"/>
    </row>
    <row r="77" spans="1:21" s="312" customFormat="1" ht="40.049999999999997" customHeight="1" x14ac:dyDescent="0.2">
      <c r="A77" s="309"/>
      <c r="B77" s="1033" t="s">
        <v>174</v>
      </c>
      <c r="C77" s="964"/>
      <c r="D77" s="310" t="s">
        <v>393</v>
      </c>
      <c r="E77" s="1034">
        <f>SUM(C93:H94)</f>
        <v>0</v>
      </c>
      <c r="F77" s="310" t="s">
        <v>314</v>
      </c>
      <c r="G77" s="1034">
        <f>SUM(C95:H96)</f>
        <v>0</v>
      </c>
      <c r="H77" s="311" t="s">
        <v>315</v>
      </c>
      <c r="I77" s="1034">
        <f>SUM(C91:H92)</f>
        <v>0</v>
      </c>
      <c r="L77" s="309"/>
      <c r="M77" s="313"/>
      <c r="N77" s="313"/>
      <c r="O77" s="313"/>
      <c r="P77" s="313"/>
      <c r="Q77" s="313"/>
      <c r="R77" s="313"/>
      <c r="S77" s="313"/>
      <c r="T77" s="313"/>
    </row>
    <row r="78" spans="1:21" s="312" customFormat="1" ht="19.95" customHeight="1" x14ac:dyDescent="0.2">
      <c r="A78" s="309"/>
      <c r="B78" s="1033"/>
      <c r="C78" s="964"/>
      <c r="D78" s="314" t="str">
        <f>IF($G$6="","-",IF($G$6="消費税を補助対象に含めない","（税抜）","（税込）"))</f>
        <v>-</v>
      </c>
      <c r="E78" s="1034"/>
      <c r="F78" s="314" t="str">
        <f>IF($G$6="","-",IF($G$6="消費税を補助対象に含めない","（税抜）","（税込）"))</f>
        <v>-</v>
      </c>
      <c r="G78" s="1034"/>
      <c r="H78" s="315" t="str">
        <f>IF($G$6="","-",IF($G$6="消費税を補助対象に含めない","（税抜）","（税込）"))</f>
        <v>-</v>
      </c>
      <c r="I78" s="1034"/>
      <c r="L78" s="309"/>
      <c r="M78" s="313"/>
      <c r="N78" s="313"/>
      <c r="O78" s="313"/>
      <c r="P78" s="313"/>
      <c r="Q78" s="313"/>
      <c r="R78" s="313"/>
      <c r="S78" s="313"/>
      <c r="T78" s="313"/>
    </row>
    <row r="79" spans="1:21" s="312" customFormat="1" ht="19.95" customHeight="1" x14ac:dyDescent="0.2">
      <c r="A79" s="309"/>
      <c r="B79" s="316"/>
      <c r="G79" s="309"/>
      <c r="H79" s="309"/>
      <c r="I79" s="309"/>
      <c r="M79" s="313"/>
      <c r="N79" s="313"/>
      <c r="O79" s="313"/>
      <c r="P79" s="313"/>
      <c r="Q79" s="313"/>
      <c r="R79" s="313"/>
      <c r="S79" s="313"/>
      <c r="T79" s="313"/>
    </row>
    <row r="80" spans="1:21" s="312" customFormat="1" ht="30" customHeight="1" x14ac:dyDescent="0.2">
      <c r="A80" s="309"/>
      <c r="B80" s="1033" t="s">
        <v>551</v>
      </c>
      <c r="C80" s="1035" t="s">
        <v>336</v>
      </c>
      <c r="D80" s="1035"/>
      <c r="E80" s="1036" t="s">
        <v>337</v>
      </c>
      <c r="F80" s="1037"/>
      <c r="G80" s="1037"/>
      <c r="H80" s="1038"/>
      <c r="M80" s="313"/>
      <c r="N80" s="313"/>
      <c r="O80" s="313"/>
      <c r="P80" s="313"/>
      <c r="Q80" s="313"/>
      <c r="R80" s="313"/>
      <c r="S80" s="313"/>
      <c r="T80" s="313"/>
    </row>
    <row r="81" spans="1:21" s="312" customFormat="1" ht="40.049999999999997" customHeight="1" x14ac:dyDescent="0.2">
      <c r="A81" s="309"/>
      <c r="B81" s="1033"/>
      <c r="C81" s="547" t="s">
        <v>390</v>
      </c>
      <c r="D81" s="547" t="s">
        <v>391</v>
      </c>
      <c r="E81" s="380" t="s">
        <v>386</v>
      </c>
      <c r="F81" s="380" t="s">
        <v>387</v>
      </c>
      <c r="G81" s="380" t="s">
        <v>388</v>
      </c>
      <c r="H81" s="547" t="s">
        <v>389</v>
      </c>
      <c r="M81" s="313"/>
      <c r="N81" s="313"/>
      <c r="O81" s="317"/>
      <c r="P81" s="313"/>
      <c r="Q81" s="313"/>
      <c r="R81" s="313"/>
      <c r="S81" s="313"/>
      <c r="T81" s="313"/>
    </row>
    <row r="82" spans="1:21" s="312" customFormat="1" ht="40.049999999999997" customHeight="1" x14ac:dyDescent="0.2">
      <c r="A82" s="616">
        <f>C77</f>
        <v>0</v>
      </c>
      <c r="B82" s="379" t="s">
        <v>392</v>
      </c>
      <c r="C82" s="467"/>
      <c r="D82" s="467"/>
      <c r="E82" s="467"/>
      <c r="F82" s="467"/>
      <c r="G82" s="467"/>
      <c r="H82" s="467"/>
      <c r="I82" s="1022" t="str">
        <f>IF(SUM($C82:$H82)=0,"",IF(6&gt;=(SUM($C82:$H82)),"事業要件である1地域あたりの支援対象者数(7者)が未達です。",""))</f>
        <v/>
      </c>
      <c r="J82" s="1023"/>
      <c r="K82" s="1023"/>
      <c r="N82" s="313"/>
      <c r="O82" s="319"/>
      <c r="P82" s="319"/>
      <c r="Q82" s="313"/>
      <c r="R82" s="313"/>
      <c r="S82" s="313"/>
      <c r="T82" s="313"/>
      <c r="U82" s="313"/>
    </row>
    <row r="83" spans="1:21" s="312" customFormat="1" ht="40.049999999999997" customHeight="1" x14ac:dyDescent="0.2">
      <c r="A83" s="309"/>
      <c r="B83" s="379" t="s">
        <v>400</v>
      </c>
      <c r="C83" s="438">
        <v>1</v>
      </c>
      <c r="D83" s="438">
        <v>2</v>
      </c>
      <c r="E83" s="467"/>
      <c r="F83" s="467"/>
      <c r="G83" s="467"/>
      <c r="H83" s="467"/>
      <c r="N83" s="313"/>
      <c r="O83" s="319"/>
      <c r="P83" s="319"/>
      <c r="Q83" s="313"/>
      <c r="R83" s="313"/>
      <c r="S83" s="313"/>
      <c r="T83" s="313"/>
      <c r="U83" s="313"/>
    </row>
    <row r="84" spans="1:21" s="312" customFormat="1" ht="40.049999999999997" customHeight="1" x14ac:dyDescent="0.2">
      <c r="A84" s="309"/>
      <c r="B84" s="547" t="s">
        <v>396</v>
      </c>
      <c r="C84" s="486"/>
      <c r="D84" s="486"/>
      <c r="E84" s="486"/>
      <c r="F84" s="486"/>
      <c r="G84" s="486"/>
      <c r="H84" s="486"/>
      <c r="L84" s="313"/>
      <c r="N84" s="313"/>
      <c r="O84" s="313"/>
      <c r="P84" s="313"/>
      <c r="Q84" s="313"/>
      <c r="R84" s="313"/>
      <c r="S84" s="313"/>
    </row>
    <row r="85" spans="1:21" s="312" customFormat="1" ht="40.049999999999997" customHeight="1" x14ac:dyDescent="0.2">
      <c r="A85" s="309"/>
      <c r="B85" s="547" t="s">
        <v>397</v>
      </c>
      <c r="C85" s="486"/>
      <c r="D85" s="486"/>
      <c r="E85" s="486"/>
      <c r="F85" s="486"/>
      <c r="G85" s="486"/>
      <c r="H85" s="466"/>
      <c r="I85" s="475"/>
      <c r="J85" s="475"/>
      <c r="L85" s="313"/>
      <c r="N85" s="313"/>
      <c r="O85" s="313"/>
      <c r="P85" s="313"/>
      <c r="Q85" s="313"/>
    </row>
    <row r="86" spans="1:21" s="312" customFormat="1" ht="40.049999999999997" customHeight="1" x14ac:dyDescent="0.2">
      <c r="A86" s="309"/>
      <c r="B86" s="547" t="s">
        <v>441</v>
      </c>
      <c r="C86" s="438">
        <v>11.5</v>
      </c>
      <c r="D86" s="438">
        <v>17.5</v>
      </c>
      <c r="E86" s="438">
        <v>29</v>
      </c>
      <c r="F86" s="438">
        <v>21</v>
      </c>
      <c r="G86" s="476">
        <v>15</v>
      </c>
      <c r="H86" s="486"/>
      <c r="I86" s="1024" t="str">
        <f>IF($H82=0,"",IF(0=$H86,"カスタムプランの支援時間を入力してください。算出方法：1回あたりの支援時間×支援回数（支援～報告会までを含む）＋報告書作成時間",""))</f>
        <v/>
      </c>
      <c r="J86" s="1025"/>
      <c r="K86" s="1025"/>
      <c r="L86" s="313"/>
      <c r="N86" s="313"/>
      <c r="O86" s="313"/>
      <c r="P86" s="313"/>
      <c r="Q86" s="313"/>
    </row>
    <row r="87" spans="1:21" s="312" customFormat="1" ht="40.049999999999997" customHeight="1" x14ac:dyDescent="0.2">
      <c r="A87" s="309"/>
      <c r="B87" s="379" t="s">
        <v>349</v>
      </c>
      <c r="C87" s="1026"/>
      <c r="D87" s="1026"/>
      <c r="E87" s="1026"/>
      <c r="F87" s="1026"/>
      <c r="G87" s="1026"/>
      <c r="H87" s="1027"/>
      <c r="I87" s="475"/>
      <c r="J87" s="475"/>
      <c r="L87" s="313"/>
      <c r="M87" s="313"/>
      <c r="N87" s="313"/>
      <c r="O87" s="313"/>
      <c r="P87" s="313"/>
      <c r="Q87" s="313"/>
      <c r="R87" s="313"/>
      <c r="S87" s="313"/>
    </row>
    <row r="88" spans="1:21" s="312" customFormat="1" ht="19.95" customHeight="1" x14ac:dyDescent="0.2">
      <c r="A88" s="309"/>
      <c r="B88" s="549" t="str">
        <f>IF($G$6="","-",IF($G$6="消費税を補助対象に含めない","（税抜）","（税込）"))</f>
        <v>-</v>
      </c>
      <c r="C88" s="1027"/>
      <c r="D88" s="1027"/>
      <c r="E88" s="1027"/>
      <c r="F88" s="1027"/>
      <c r="G88" s="1027"/>
      <c r="H88" s="1028"/>
      <c r="I88" s="309"/>
      <c r="J88" s="309"/>
      <c r="L88" s="313"/>
      <c r="M88" s="313"/>
      <c r="N88" s="313"/>
      <c r="O88" s="313"/>
      <c r="P88" s="313"/>
      <c r="Q88" s="313"/>
      <c r="R88" s="313"/>
      <c r="S88" s="313"/>
    </row>
    <row r="89" spans="1:21" s="312" customFormat="1" ht="19.95" customHeight="1" x14ac:dyDescent="0.2">
      <c r="A89" s="309"/>
      <c r="B89" s="381" t="s">
        <v>394</v>
      </c>
      <c r="C89" s="1029">
        <f>IF($G$6="消費税を補助対象に含めない",(C82*C85*8000*C83)+(C82*92000),(C82*C85*8800*C83)+(C82*101200))</f>
        <v>0</v>
      </c>
      <c r="D89" s="1029">
        <f>IF($G$6="消費税を補助対象に含めない",(D82*D85*8000*D83)+(D82*140000),(D82*D85*8800*D83)+(D82*154000))</f>
        <v>0</v>
      </c>
      <c r="E89" s="1029">
        <f>IF($G$6="消費税を補助対象に含めない",(E82*E85*8000*E83)+(E82*232000),(E82*E85*8800*E83)+(E82*255200))</f>
        <v>0</v>
      </c>
      <c r="F89" s="1029">
        <f>IF($G$6="消費税を補助対象に含めない",(F82*F85*8000*F83)+(F82*168000),(F82*F85*8800*F83)+(F82*184800))</f>
        <v>0</v>
      </c>
      <c r="G89" s="1029">
        <f>IF($G$6="消費税を補助対象に含めない",(G82*G85*8000*G83)+(G82*120000),(G82*G85*8800*G83)+(G82*132000))</f>
        <v>0</v>
      </c>
      <c r="H89" s="1039">
        <f>IF($G$6="消費税を補助対象に含めない",(H82*H85*8000*H83)+(H82*H86*8000),(H82*H85*8800*H83)+(H82*H86*8800))</f>
        <v>0</v>
      </c>
      <c r="I89" s="309"/>
      <c r="L89" s="313"/>
      <c r="M89" s="313"/>
      <c r="N89" s="313"/>
      <c r="O89" s="313"/>
      <c r="P89" s="313"/>
      <c r="Q89" s="313"/>
      <c r="R89" s="313"/>
      <c r="S89" s="313"/>
    </row>
    <row r="90" spans="1:21" s="312" customFormat="1" ht="19.95" customHeight="1" x14ac:dyDescent="0.2">
      <c r="A90" s="309"/>
      <c r="B90" s="320" t="str">
        <f>IF($G$6="","-",IF($G$6="消費税を補助対象に含めない","（税抜）","（税込）"))</f>
        <v>-</v>
      </c>
      <c r="C90" s="1029"/>
      <c r="D90" s="1029"/>
      <c r="E90" s="1029"/>
      <c r="F90" s="1029"/>
      <c r="G90" s="1029"/>
      <c r="H90" s="1040"/>
      <c r="I90" s="309"/>
      <c r="J90" s="309"/>
      <c r="L90" s="313"/>
      <c r="M90" s="313"/>
      <c r="N90" s="313"/>
      <c r="O90" s="313"/>
      <c r="P90" s="313"/>
      <c r="Q90" s="313"/>
      <c r="R90" s="313"/>
      <c r="S90" s="313"/>
    </row>
    <row r="91" spans="1:21" s="312" customFormat="1" ht="19.95" customHeight="1" x14ac:dyDescent="0.2">
      <c r="A91" s="309"/>
      <c r="B91" s="311" t="s">
        <v>316</v>
      </c>
      <c r="C91" s="1029">
        <f>IF($G$6="消費税を補助対象に含めない",(C82*92000*0.1),(C82*101200*0.1))</f>
        <v>0</v>
      </c>
      <c r="D91" s="1029">
        <f>IF($G$6="消費税を補助対象に含めない",(D82*140000*0.1),(D82*154000*0.1))</f>
        <v>0</v>
      </c>
      <c r="E91" s="1029">
        <f>IF($G$6="消費税を補助対象に含めない",(E82*232000*0.1),(E82*255200*0.1))</f>
        <v>0</v>
      </c>
      <c r="F91" s="1029">
        <f>IF($G$6="消費税を補助対象に含めない",(F82*168000*0.1),(F82*184800*0.1))</f>
        <v>0</v>
      </c>
      <c r="G91" s="1029">
        <f>IF($G$6="消費税を補助対象に含めない",(G82*120000*0.1),(G82*132000*0.1))</f>
        <v>0</v>
      </c>
      <c r="H91" s="1039">
        <f>IF($G$6="消費税を補助対象に含めない",(H82*H86*8000*0.1),(H82*H86*8800*0.1))</f>
        <v>0</v>
      </c>
      <c r="I91" s="309"/>
      <c r="L91" s="313"/>
      <c r="M91" s="313"/>
      <c r="N91" s="313"/>
      <c r="O91" s="313"/>
      <c r="P91" s="313"/>
      <c r="Q91" s="313"/>
      <c r="R91" s="313"/>
      <c r="S91" s="313"/>
    </row>
    <row r="92" spans="1:21" s="312" customFormat="1" ht="19.95" customHeight="1" x14ac:dyDescent="0.2">
      <c r="A92" s="309"/>
      <c r="B92" s="315" t="str">
        <f>IF($G$6="","-",IF($G$6="消費税を補助対象に含めない","（税抜）","（税込）"))</f>
        <v>-</v>
      </c>
      <c r="C92" s="1029"/>
      <c r="D92" s="1029"/>
      <c r="E92" s="1029"/>
      <c r="F92" s="1029"/>
      <c r="G92" s="1029"/>
      <c r="H92" s="1040"/>
      <c r="I92" s="309"/>
      <c r="L92" s="313"/>
      <c r="M92" s="313"/>
      <c r="N92" s="313"/>
      <c r="O92" s="313"/>
      <c r="P92" s="313"/>
      <c r="Q92" s="313"/>
      <c r="R92" s="313"/>
      <c r="S92" s="313"/>
    </row>
    <row r="93" spans="1:21" s="312" customFormat="1" ht="40.049999999999997" customHeight="1" x14ac:dyDescent="0.2">
      <c r="A93" s="309"/>
      <c r="B93" s="310" t="s">
        <v>395</v>
      </c>
      <c r="C93" s="1029">
        <f>C89-C91</f>
        <v>0</v>
      </c>
      <c r="D93" s="1029">
        <f t="shared" ref="D93:G93" si="6">D89-D91</f>
        <v>0</v>
      </c>
      <c r="E93" s="1029">
        <f t="shared" si="6"/>
        <v>0</v>
      </c>
      <c r="F93" s="1029">
        <f t="shared" si="6"/>
        <v>0</v>
      </c>
      <c r="G93" s="1029">
        <f t="shared" si="6"/>
        <v>0</v>
      </c>
      <c r="H93" s="1039">
        <f>H89-H91</f>
        <v>0</v>
      </c>
      <c r="I93" s="616">
        <f>C77</f>
        <v>0</v>
      </c>
      <c r="J93" s="576"/>
      <c r="L93" s="313"/>
      <c r="M93" s="313"/>
      <c r="N93" s="313"/>
      <c r="O93" s="313"/>
      <c r="P93" s="313"/>
      <c r="Q93" s="313"/>
      <c r="R93" s="313"/>
      <c r="S93" s="313"/>
    </row>
    <row r="94" spans="1:21" s="312" customFormat="1" ht="19.95" customHeight="1" x14ac:dyDescent="0.2">
      <c r="A94" s="309"/>
      <c r="B94" s="314" t="str">
        <f>IF($G$6="","-",IF($G$6="消費税を補助対象に含めない","（税抜）","（税込）"))</f>
        <v>-</v>
      </c>
      <c r="C94" s="1029"/>
      <c r="D94" s="1029"/>
      <c r="E94" s="1029"/>
      <c r="F94" s="1029"/>
      <c r="G94" s="1029"/>
      <c r="H94" s="1040"/>
      <c r="I94" s="576"/>
      <c r="J94" s="576"/>
      <c r="L94" s="313"/>
      <c r="M94" s="313"/>
      <c r="N94" s="313"/>
      <c r="O94" s="313"/>
      <c r="P94" s="313"/>
      <c r="Q94" s="313"/>
      <c r="R94" s="313"/>
      <c r="S94" s="313"/>
    </row>
    <row r="95" spans="1:21" s="312" customFormat="1" ht="19.95" customHeight="1" x14ac:dyDescent="0.2">
      <c r="A95" s="309"/>
      <c r="B95" s="310" t="s">
        <v>317</v>
      </c>
      <c r="C95" s="1029">
        <f t="shared" ref="C95:H95" si="7">C82*C83*C84*C87</f>
        <v>0</v>
      </c>
      <c r="D95" s="1029">
        <f t="shared" si="7"/>
        <v>0</v>
      </c>
      <c r="E95" s="1029">
        <f t="shared" si="7"/>
        <v>0</v>
      </c>
      <c r="F95" s="1029">
        <f t="shared" si="7"/>
        <v>0</v>
      </c>
      <c r="G95" s="1029">
        <f t="shared" si="7"/>
        <v>0</v>
      </c>
      <c r="H95" s="1039">
        <f t="shared" si="7"/>
        <v>0</v>
      </c>
      <c r="I95" s="576"/>
      <c r="J95" s="616">
        <f>C77</f>
        <v>0</v>
      </c>
      <c r="L95" s="313"/>
      <c r="M95" s="313"/>
      <c r="N95" s="313"/>
      <c r="O95" s="313"/>
      <c r="P95" s="313"/>
      <c r="Q95" s="313"/>
      <c r="R95" s="313"/>
      <c r="S95" s="313"/>
    </row>
    <row r="96" spans="1:21" s="312" customFormat="1" ht="19.95" customHeight="1" x14ac:dyDescent="0.2">
      <c r="A96" s="309"/>
      <c r="B96" s="314" t="str">
        <f>IF($G$6="","-",IF($G$6="消費税を補助対象に含めない","（税抜）","（税込）"))</f>
        <v>-</v>
      </c>
      <c r="C96" s="1029"/>
      <c r="D96" s="1029"/>
      <c r="E96" s="1029"/>
      <c r="F96" s="1029"/>
      <c r="G96" s="1029"/>
      <c r="H96" s="1040"/>
      <c r="I96" s="576"/>
      <c r="J96" s="576"/>
      <c r="L96" s="313"/>
      <c r="M96" s="313"/>
      <c r="N96" s="313"/>
      <c r="O96" s="313"/>
      <c r="P96" s="313"/>
      <c r="Q96" s="313"/>
      <c r="R96" s="313"/>
      <c r="S96" s="313"/>
    </row>
    <row r="97" spans="1:21" s="82" customFormat="1" ht="19.95" customHeight="1" thickBot="1" x14ac:dyDescent="0.25">
      <c r="A97" s="309"/>
      <c r="B97" s="557"/>
      <c r="C97" s="557"/>
      <c r="D97" s="557"/>
      <c r="E97" s="557"/>
      <c r="F97" s="557"/>
      <c r="G97" s="557"/>
      <c r="H97" s="557"/>
      <c r="I97" s="558"/>
      <c r="J97" s="312"/>
      <c r="K97" s="312"/>
      <c r="L97" s="132"/>
      <c r="M97" s="322"/>
      <c r="N97" s="307"/>
      <c r="O97" s="307"/>
      <c r="P97" s="307"/>
      <c r="Q97" s="308"/>
      <c r="R97" s="308"/>
      <c r="S97" s="308"/>
      <c r="T97" s="308"/>
      <c r="U97" s="308"/>
    </row>
    <row r="98" spans="1:21" s="82" customFormat="1" ht="30" customHeight="1" x14ac:dyDescent="0.2">
      <c r="A98" s="304"/>
      <c r="B98" s="556" t="s">
        <v>537</v>
      </c>
      <c r="C98" s="546"/>
      <c r="D98" s="555"/>
      <c r="E98" s="546"/>
      <c r="F98" s="214"/>
      <c r="G98" s="215"/>
      <c r="H98" s="305"/>
      <c r="I98" s="306"/>
      <c r="J98" s="81"/>
      <c r="K98" s="81"/>
      <c r="L98" s="132"/>
      <c r="M98" s="307"/>
      <c r="O98" s="307"/>
      <c r="P98" s="308"/>
      <c r="Q98" s="308"/>
      <c r="R98" s="308"/>
      <c r="S98" s="308"/>
      <c r="T98" s="308"/>
    </row>
    <row r="99" spans="1:21" s="312" customFormat="1" ht="40.049999999999997" customHeight="1" x14ac:dyDescent="0.2">
      <c r="A99" s="309"/>
      <c r="B99" s="1033" t="s">
        <v>174</v>
      </c>
      <c r="C99" s="964"/>
      <c r="D99" s="310" t="s">
        <v>393</v>
      </c>
      <c r="E99" s="1034">
        <f>SUM(C115:H116)</f>
        <v>0</v>
      </c>
      <c r="F99" s="310" t="s">
        <v>314</v>
      </c>
      <c r="G99" s="1034">
        <f>SUM(C117:H118)</f>
        <v>0</v>
      </c>
      <c r="H99" s="311" t="s">
        <v>315</v>
      </c>
      <c r="I99" s="1034">
        <f>SUM(C113:H114)</f>
        <v>0</v>
      </c>
      <c r="L99" s="309"/>
      <c r="M99" s="313"/>
      <c r="N99" s="313"/>
      <c r="O99" s="313"/>
      <c r="P99" s="313"/>
      <c r="Q99" s="313"/>
      <c r="R99" s="313"/>
      <c r="S99" s="313"/>
      <c r="T99" s="313"/>
    </row>
    <row r="100" spans="1:21" s="312" customFormat="1" ht="19.95" customHeight="1" x14ac:dyDescent="0.2">
      <c r="A100" s="309"/>
      <c r="B100" s="1033"/>
      <c r="C100" s="964"/>
      <c r="D100" s="314" t="str">
        <f>IF($G$6="","-",IF($G$6="消費税を補助対象に含めない","（税抜）","（税込）"))</f>
        <v>-</v>
      </c>
      <c r="E100" s="1034"/>
      <c r="F100" s="314" t="str">
        <f>IF($G$6="","-",IF($G$6="消費税を補助対象に含めない","（税抜）","（税込）"))</f>
        <v>-</v>
      </c>
      <c r="G100" s="1034"/>
      <c r="H100" s="315" t="str">
        <f>IF($G$6="","-",IF($G$6="消費税を補助対象に含めない","（税抜）","（税込）"))</f>
        <v>-</v>
      </c>
      <c r="I100" s="1034"/>
      <c r="L100" s="309"/>
      <c r="M100" s="313"/>
      <c r="N100" s="313"/>
      <c r="O100" s="313"/>
      <c r="P100" s="313"/>
      <c r="Q100" s="313"/>
      <c r="R100" s="313"/>
      <c r="S100" s="313"/>
      <c r="T100" s="313"/>
    </row>
    <row r="101" spans="1:21" s="312" customFormat="1" ht="19.95" customHeight="1" x14ac:dyDescent="0.2">
      <c r="A101" s="309"/>
      <c r="B101" s="316"/>
      <c r="G101" s="309"/>
      <c r="H101" s="309"/>
      <c r="I101" s="309"/>
      <c r="M101" s="313"/>
      <c r="N101" s="313"/>
      <c r="O101" s="313"/>
      <c r="P101" s="313"/>
      <c r="Q101" s="313"/>
      <c r="R101" s="313"/>
      <c r="S101" s="313"/>
      <c r="T101" s="313"/>
    </row>
    <row r="102" spans="1:21" s="312" customFormat="1" ht="30" customHeight="1" x14ac:dyDescent="0.2">
      <c r="A102" s="309"/>
      <c r="B102" s="1033" t="s">
        <v>551</v>
      </c>
      <c r="C102" s="1035" t="s">
        <v>336</v>
      </c>
      <c r="D102" s="1035"/>
      <c r="E102" s="1036" t="s">
        <v>337</v>
      </c>
      <c r="F102" s="1037"/>
      <c r="G102" s="1037"/>
      <c r="H102" s="1038"/>
      <c r="M102" s="313"/>
      <c r="N102" s="313"/>
      <c r="O102" s="313"/>
      <c r="P102" s="313"/>
      <c r="Q102" s="313"/>
      <c r="R102" s="313"/>
      <c r="S102" s="313"/>
      <c r="T102" s="313"/>
    </row>
    <row r="103" spans="1:21" s="312" customFormat="1" ht="40.049999999999997" customHeight="1" x14ac:dyDescent="0.2">
      <c r="A103" s="309"/>
      <c r="B103" s="1033"/>
      <c r="C103" s="547" t="s">
        <v>390</v>
      </c>
      <c r="D103" s="547" t="s">
        <v>391</v>
      </c>
      <c r="E103" s="380" t="s">
        <v>386</v>
      </c>
      <c r="F103" s="380" t="s">
        <v>387</v>
      </c>
      <c r="G103" s="380" t="s">
        <v>388</v>
      </c>
      <c r="H103" s="547" t="s">
        <v>389</v>
      </c>
      <c r="M103" s="313"/>
      <c r="N103" s="313"/>
      <c r="O103" s="317"/>
      <c r="P103" s="313"/>
      <c r="Q103" s="313"/>
      <c r="R103" s="313"/>
      <c r="S103" s="313"/>
      <c r="T103" s="313"/>
    </row>
    <row r="104" spans="1:21" s="312" customFormat="1" ht="40.049999999999997" customHeight="1" x14ac:dyDescent="0.2">
      <c r="A104" s="616">
        <f>C99</f>
        <v>0</v>
      </c>
      <c r="B104" s="379" t="s">
        <v>392</v>
      </c>
      <c r="C104" s="467"/>
      <c r="D104" s="467"/>
      <c r="E104" s="467"/>
      <c r="F104" s="467"/>
      <c r="G104" s="467"/>
      <c r="H104" s="467"/>
      <c r="I104" s="1022" t="str">
        <f>IF(SUM($C104:$H104)=0,"",IF(6&gt;=(SUM($C104:$H104)),"事業要件である1地域あたりの支援対象者数(7者)が未達です。",""))</f>
        <v/>
      </c>
      <c r="J104" s="1023"/>
      <c r="K104" s="1023"/>
      <c r="N104" s="313"/>
      <c r="O104" s="319"/>
      <c r="P104" s="319"/>
      <c r="Q104" s="313"/>
      <c r="R104" s="313"/>
      <c r="S104" s="313"/>
      <c r="T104" s="313"/>
      <c r="U104" s="313"/>
    </row>
    <row r="105" spans="1:21" s="312" customFormat="1" ht="40.049999999999997" customHeight="1" x14ac:dyDescent="0.2">
      <c r="A105" s="309"/>
      <c r="B105" s="379" t="s">
        <v>400</v>
      </c>
      <c r="C105" s="438">
        <v>1</v>
      </c>
      <c r="D105" s="438">
        <v>2</v>
      </c>
      <c r="E105" s="467"/>
      <c r="F105" s="467"/>
      <c r="G105" s="467"/>
      <c r="H105" s="467"/>
      <c r="N105" s="313"/>
      <c r="O105" s="319"/>
      <c r="P105" s="319"/>
      <c r="Q105" s="313"/>
      <c r="R105" s="313"/>
      <c r="S105" s="313"/>
      <c r="T105" s="313"/>
      <c r="U105" s="313"/>
    </row>
    <row r="106" spans="1:21" s="312" customFormat="1" ht="40.049999999999997" customHeight="1" x14ac:dyDescent="0.2">
      <c r="A106" s="309"/>
      <c r="B106" s="547" t="s">
        <v>396</v>
      </c>
      <c r="C106" s="486"/>
      <c r="D106" s="486"/>
      <c r="E106" s="486"/>
      <c r="F106" s="486"/>
      <c r="G106" s="486"/>
      <c r="H106" s="486"/>
      <c r="L106" s="313"/>
      <c r="N106" s="313"/>
      <c r="O106" s="313"/>
      <c r="P106" s="313"/>
      <c r="Q106" s="313"/>
      <c r="R106" s="313"/>
      <c r="S106" s="313"/>
    </row>
    <row r="107" spans="1:21" s="312" customFormat="1" ht="40.049999999999997" customHeight="1" x14ac:dyDescent="0.2">
      <c r="A107" s="309"/>
      <c r="B107" s="547" t="s">
        <v>397</v>
      </c>
      <c r="C107" s="486"/>
      <c r="D107" s="486"/>
      <c r="E107" s="486"/>
      <c r="F107" s="486"/>
      <c r="G107" s="486"/>
      <c r="H107" s="466"/>
      <c r="I107" s="475"/>
      <c r="J107" s="475"/>
      <c r="L107" s="313"/>
      <c r="N107" s="313"/>
      <c r="O107" s="313"/>
      <c r="P107" s="313"/>
      <c r="Q107" s="313"/>
    </row>
    <row r="108" spans="1:21" s="312" customFormat="1" ht="40.049999999999997" customHeight="1" x14ac:dyDescent="0.2">
      <c r="A108" s="309"/>
      <c r="B108" s="547" t="s">
        <v>441</v>
      </c>
      <c r="C108" s="438">
        <v>11.5</v>
      </c>
      <c r="D108" s="438">
        <v>17.5</v>
      </c>
      <c r="E108" s="438">
        <v>29</v>
      </c>
      <c r="F108" s="438">
        <v>21</v>
      </c>
      <c r="G108" s="476">
        <v>15</v>
      </c>
      <c r="H108" s="486"/>
      <c r="I108" s="1024" t="str">
        <f>IF($H104=0,"",IF(0=$H108,"カスタムプランの支援時間を入力してください。算出方法：1回あたりの支援時間×支援回数（支援～報告会までを含む）＋報告書作成時間",""))</f>
        <v/>
      </c>
      <c r="J108" s="1025"/>
      <c r="K108" s="1025"/>
      <c r="L108" s="313"/>
      <c r="N108" s="313"/>
      <c r="O108" s="313"/>
      <c r="P108" s="313"/>
      <c r="Q108" s="313"/>
    </row>
    <row r="109" spans="1:21" s="312" customFormat="1" ht="40.049999999999997" customHeight="1" x14ac:dyDescent="0.2">
      <c r="A109" s="309"/>
      <c r="B109" s="379" t="s">
        <v>349</v>
      </c>
      <c r="C109" s="1026"/>
      <c r="D109" s="1026"/>
      <c r="E109" s="1026"/>
      <c r="F109" s="1026"/>
      <c r="G109" s="1026"/>
      <c r="H109" s="1027"/>
      <c r="I109" s="475"/>
      <c r="J109" s="475"/>
      <c r="L109" s="313"/>
      <c r="M109" s="313"/>
      <c r="N109" s="313"/>
      <c r="O109" s="313"/>
      <c r="P109" s="313"/>
      <c r="Q109" s="313"/>
      <c r="R109" s="313"/>
      <c r="S109" s="313"/>
    </row>
    <row r="110" spans="1:21" s="312" customFormat="1" ht="19.95" customHeight="1" x14ac:dyDescent="0.2">
      <c r="A110" s="309"/>
      <c r="B110" s="549" t="str">
        <f>IF($G$6="","-",IF($G$6="消費税を補助対象に含めない","（税抜）","（税込）"))</f>
        <v>-</v>
      </c>
      <c r="C110" s="1027"/>
      <c r="D110" s="1027"/>
      <c r="E110" s="1027"/>
      <c r="F110" s="1027"/>
      <c r="G110" s="1027"/>
      <c r="H110" s="1028"/>
      <c r="I110" s="309"/>
      <c r="J110" s="309"/>
      <c r="L110" s="313"/>
      <c r="M110" s="313"/>
      <c r="N110" s="313"/>
      <c r="O110" s="313"/>
      <c r="P110" s="313"/>
      <c r="Q110" s="313"/>
      <c r="R110" s="313"/>
      <c r="S110" s="313"/>
    </row>
    <row r="111" spans="1:21" s="312" customFormat="1" ht="19.95" customHeight="1" x14ac:dyDescent="0.2">
      <c r="A111" s="309"/>
      <c r="B111" s="381" t="s">
        <v>394</v>
      </c>
      <c r="C111" s="1029">
        <f>IF($G$6="消費税を補助対象に含めない",(C104*C107*8000*C105)+(C104*92000),(C104*C107*8800*C105)+(C104*101200))</f>
        <v>0</v>
      </c>
      <c r="D111" s="1029">
        <f>IF($G$6="消費税を補助対象に含めない",(D104*D107*8000*D105)+(D104*140000),(D104*D107*8800*D105)+(D104*154000))</f>
        <v>0</v>
      </c>
      <c r="E111" s="1029">
        <f>IF($G$6="消費税を補助対象に含めない",(E104*E107*8000*E105)+(E104*232000),(E104*E107*8800*E105)+(E104*255200))</f>
        <v>0</v>
      </c>
      <c r="F111" s="1029">
        <f>IF($G$6="消費税を補助対象に含めない",(F104*F107*8000*F105)+(F104*168000),(F104*F107*8800*F105)+(F104*184800))</f>
        <v>0</v>
      </c>
      <c r="G111" s="1029">
        <f>IF($G$6="消費税を補助対象に含めない",(G104*G107*8000*G105)+(G104*120000),(G104*G107*8800*G105)+(G104*132000))</f>
        <v>0</v>
      </c>
      <c r="H111" s="1039">
        <f>IF($G$6="消費税を補助対象に含めない",(H104*H107*8000*H105)+(H104*H108*8000),(H104*H107*8800*H105)+(H104*H108*8800))</f>
        <v>0</v>
      </c>
      <c r="I111" s="309"/>
      <c r="L111" s="313"/>
      <c r="M111" s="313"/>
      <c r="N111" s="313"/>
      <c r="O111" s="313"/>
      <c r="P111" s="313"/>
      <c r="Q111" s="313"/>
      <c r="R111" s="313"/>
      <c r="S111" s="313"/>
    </row>
    <row r="112" spans="1:21" s="312" customFormat="1" ht="19.95" customHeight="1" x14ac:dyDescent="0.2">
      <c r="A112" s="309"/>
      <c r="B112" s="320" t="str">
        <f>IF($G$6="","-",IF($G$6="消費税を補助対象に含めない","（税抜）","（税込）"))</f>
        <v>-</v>
      </c>
      <c r="C112" s="1029"/>
      <c r="D112" s="1029"/>
      <c r="E112" s="1029"/>
      <c r="F112" s="1029"/>
      <c r="G112" s="1029"/>
      <c r="H112" s="1040"/>
      <c r="I112" s="309"/>
      <c r="J112" s="309"/>
      <c r="L112" s="313"/>
      <c r="M112" s="313"/>
      <c r="N112" s="313"/>
      <c r="O112" s="313"/>
      <c r="P112" s="313"/>
      <c r="Q112" s="313"/>
      <c r="R112" s="313"/>
      <c r="S112" s="313"/>
    </row>
    <row r="113" spans="1:21" s="312" customFormat="1" ht="19.95" customHeight="1" x14ac:dyDescent="0.2">
      <c r="A113" s="309"/>
      <c r="B113" s="311" t="s">
        <v>316</v>
      </c>
      <c r="C113" s="1029">
        <f>IF($G$6="消費税を補助対象に含めない",(C104*92000*0.1),(C104*101200*0.1))</f>
        <v>0</v>
      </c>
      <c r="D113" s="1029">
        <f>IF($G$6="消費税を補助対象に含めない",(D104*140000*0.1),(D104*154000*0.1))</f>
        <v>0</v>
      </c>
      <c r="E113" s="1029">
        <f>IF($G$6="消費税を補助対象に含めない",(E104*232000*0.1),(E104*255200*0.1))</f>
        <v>0</v>
      </c>
      <c r="F113" s="1029">
        <f>IF($G$6="消費税を補助対象に含めない",(F104*168000*0.1),(F104*184800*0.1))</f>
        <v>0</v>
      </c>
      <c r="G113" s="1029">
        <f>IF($G$6="消費税を補助対象に含めない",(G104*120000*0.1),(G104*132000*0.1))</f>
        <v>0</v>
      </c>
      <c r="H113" s="1039">
        <f>IF($G$6="消費税を補助対象に含めない",(H104*H108*8000*0.1),(H104*H108*8800*0.1))</f>
        <v>0</v>
      </c>
      <c r="I113" s="309"/>
      <c r="L113" s="313"/>
      <c r="M113" s="313"/>
      <c r="N113" s="313"/>
      <c r="O113" s="313"/>
      <c r="P113" s="313"/>
      <c r="Q113" s="313"/>
      <c r="R113" s="313"/>
      <c r="S113" s="313"/>
    </row>
    <row r="114" spans="1:21" s="312" customFormat="1" ht="19.95" customHeight="1" x14ac:dyDescent="0.2">
      <c r="A114" s="309"/>
      <c r="B114" s="315" t="str">
        <f>IF($G$6="","-",IF($G$6="消費税を補助対象に含めない","（税抜）","（税込）"))</f>
        <v>-</v>
      </c>
      <c r="C114" s="1029"/>
      <c r="D114" s="1029"/>
      <c r="E114" s="1029"/>
      <c r="F114" s="1029"/>
      <c r="G114" s="1029"/>
      <c r="H114" s="1040"/>
      <c r="I114" s="309"/>
      <c r="L114" s="313"/>
      <c r="M114" s="313"/>
      <c r="N114" s="313"/>
      <c r="O114" s="313"/>
      <c r="P114" s="313"/>
      <c r="Q114" s="313"/>
      <c r="R114" s="313"/>
      <c r="S114" s="313"/>
    </row>
    <row r="115" spans="1:21" s="312" customFormat="1" ht="40.049999999999997" customHeight="1" x14ac:dyDescent="0.2">
      <c r="A115" s="309"/>
      <c r="B115" s="310" t="s">
        <v>395</v>
      </c>
      <c r="C115" s="1029">
        <f>C111-C113</f>
        <v>0</v>
      </c>
      <c r="D115" s="1029">
        <f t="shared" ref="D115:G115" si="8">D111-D113</f>
        <v>0</v>
      </c>
      <c r="E115" s="1029">
        <f t="shared" si="8"/>
        <v>0</v>
      </c>
      <c r="F115" s="1029">
        <f t="shared" si="8"/>
        <v>0</v>
      </c>
      <c r="G115" s="1029">
        <f t="shared" si="8"/>
        <v>0</v>
      </c>
      <c r="H115" s="1039">
        <f>H111-H113</f>
        <v>0</v>
      </c>
      <c r="I115" s="616">
        <f>C99</f>
        <v>0</v>
      </c>
      <c r="J115" s="576"/>
      <c r="L115" s="313"/>
      <c r="M115" s="313"/>
      <c r="N115" s="313"/>
      <c r="O115" s="313"/>
      <c r="P115" s="313"/>
      <c r="Q115" s="313"/>
      <c r="R115" s="313"/>
      <c r="S115" s="313"/>
    </row>
    <row r="116" spans="1:21" s="312" customFormat="1" ht="19.95" customHeight="1" x14ac:dyDescent="0.2">
      <c r="A116" s="309"/>
      <c r="B116" s="314" t="str">
        <f>IF($G$6="","-",IF($G$6="消費税を補助対象に含めない","（税抜）","（税込）"))</f>
        <v>-</v>
      </c>
      <c r="C116" s="1029"/>
      <c r="D116" s="1029"/>
      <c r="E116" s="1029"/>
      <c r="F116" s="1029"/>
      <c r="G116" s="1029"/>
      <c r="H116" s="1040"/>
      <c r="I116" s="576"/>
      <c r="J116" s="576"/>
      <c r="L116" s="313"/>
      <c r="M116" s="313"/>
      <c r="N116" s="313"/>
      <c r="O116" s="313"/>
      <c r="P116" s="313"/>
      <c r="Q116" s="313"/>
      <c r="R116" s="313"/>
      <c r="S116" s="313"/>
    </row>
    <row r="117" spans="1:21" s="312" customFormat="1" ht="19.95" customHeight="1" x14ac:dyDescent="0.2">
      <c r="A117" s="309"/>
      <c r="B117" s="310" t="s">
        <v>317</v>
      </c>
      <c r="C117" s="1029">
        <f t="shared" ref="C117:H117" si="9">C104*C105*C106*C109</f>
        <v>0</v>
      </c>
      <c r="D117" s="1029">
        <f t="shared" si="9"/>
        <v>0</v>
      </c>
      <c r="E117" s="1029">
        <f t="shared" si="9"/>
        <v>0</v>
      </c>
      <c r="F117" s="1029">
        <f t="shared" si="9"/>
        <v>0</v>
      </c>
      <c r="G117" s="1029">
        <f t="shared" si="9"/>
        <v>0</v>
      </c>
      <c r="H117" s="1039">
        <f t="shared" si="9"/>
        <v>0</v>
      </c>
      <c r="I117" s="576"/>
      <c r="J117" s="616">
        <f>C99</f>
        <v>0</v>
      </c>
      <c r="L117" s="313"/>
      <c r="M117" s="313"/>
      <c r="N117" s="313"/>
      <c r="O117" s="313"/>
      <c r="P117" s="313"/>
      <c r="Q117" s="313"/>
      <c r="R117" s="313"/>
      <c r="S117" s="313"/>
    </row>
    <row r="118" spans="1:21" s="312" customFormat="1" ht="19.95" customHeight="1" x14ac:dyDescent="0.2">
      <c r="A118" s="309"/>
      <c r="B118" s="314" t="str">
        <f>IF($G$6="","-",IF($G$6="消費税を補助対象に含めない","（税抜）","（税込）"))</f>
        <v>-</v>
      </c>
      <c r="C118" s="1029"/>
      <c r="D118" s="1029"/>
      <c r="E118" s="1029"/>
      <c r="F118" s="1029"/>
      <c r="G118" s="1029"/>
      <c r="H118" s="1040"/>
      <c r="I118" s="576"/>
      <c r="J118" s="576"/>
      <c r="L118" s="313"/>
      <c r="M118" s="313"/>
      <c r="N118" s="313"/>
      <c r="O118" s="313"/>
      <c r="P118" s="313"/>
      <c r="Q118" s="313"/>
      <c r="R118" s="313"/>
      <c r="S118" s="313"/>
    </row>
    <row r="119" spans="1:21" s="82" customFormat="1" ht="19.95" customHeight="1" thickBot="1" x14ac:dyDescent="0.25">
      <c r="A119" s="309"/>
      <c r="B119" s="557"/>
      <c r="C119" s="557"/>
      <c r="D119" s="557"/>
      <c r="E119" s="557"/>
      <c r="F119" s="557"/>
      <c r="G119" s="557"/>
      <c r="H119" s="557"/>
      <c r="I119" s="558"/>
      <c r="J119" s="609"/>
      <c r="K119" s="312"/>
      <c r="L119" s="132"/>
      <c r="M119" s="322"/>
      <c r="N119" s="307"/>
      <c r="O119" s="307"/>
      <c r="P119" s="307"/>
      <c r="Q119" s="308"/>
      <c r="R119" s="308"/>
      <c r="S119" s="308"/>
      <c r="T119" s="308"/>
      <c r="U119" s="308"/>
    </row>
    <row r="120" spans="1:21" s="82" customFormat="1" ht="30" customHeight="1" x14ac:dyDescent="0.2">
      <c r="A120" s="309"/>
      <c r="B120" s="987" t="s">
        <v>538</v>
      </c>
      <c r="C120" s="987"/>
      <c r="D120" s="243"/>
      <c r="E120" s="243"/>
      <c r="F120" s="243"/>
      <c r="G120" s="243"/>
      <c r="H120" s="243"/>
      <c r="I120" s="321"/>
      <c r="J120" s="312"/>
      <c r="K120" s="312"/>
      <c r="L120" s="132"/>
      <c r="M120" s="322"/>
      <c r="N120" s="307"/>
      <c r="O120" s="307"/>
      <c r="P120" s="307"/>
      <c r="Q120" s="308"/>
      <c r="R120" s="308"/>
      <c r="S120" s="308"/>
      <c r="T120" s="308"/>
      <c r="U120" s="308"/>
    </row>
    <row r="121" spans="1:21" s="82" customFormat="1" ht="34.950000000000003" customHeight="1" x14ac:dyDescent="0.2">
      <c r="A121" s="309"/>
      <c r="B121" s="570"/>
      <c r="C121" s="1017" t="s">
        <v>539</v>
      </c>
      <c r="D121" s="1017"/>
      <c r="E121" s="1017"/>
      <c r="F121" s="1017"/>
      <c r="G121" s="1017"/>
      <c r="H121" s="1017"/>
      <c r="I121" s="1017"/>
      <c r="J121" s="1018"/>
      <c r="K121" s="312"/>
      <c r="L121" s="132"/>
      <c r="M121" s="927" t="s">
        <v>238</v>
      </c>
      <c r="N121" s="307"/>
      <c r="O121" s="307"/>
      <c r="P121" s="307"/>
      <c r="Q121" s="308"/>
      <c r="R121" s="308"/>
      <c r="S121" s="308"/>
      <c r="T121" s="308"/>
      <c r="U121" s="308"/>
    </row>
    <row r="122" spans="1:21" s="82" customFormat="1" ht="34.950000000000003" customHeight="1" x14ac:dyDescent="0.2">
      <c r="A122" s="309"/>
      <c r="B122" s="935" t="s">
        <v>150</v>
      </c>
      <c r="C122" s="1019" t="s">
        <v>336</v>
      </c>
      <c r="D122" s="1020"/>
      <c r="E122" s="1020"/>
      <c r="F122" s="1021"/>
      <c r="G122" s="1020" t="s">
        <v>337</v>
      </c>
      <c r="H122" s="1020"/>
      <c r="I122" s="1020"/>
      <c r="J122" s="1021"/>
      <c r="K122" s="312"/>
      <c r="L122" s="132"/>
      <c r="M122" s="928"/>
      <c r="N122" s="307"/>
      <c r="O122" s="307"/>
      <c r="P122" s="307"/>
      <c r="Q122" s="308"/>
      <c r="R122" s="308"/>
      <c r="S122" s="308"/>
      <c r="T122" s="308"/>
      <c r="U122" s="308"/>
    </row>
    <row r="123" spans="1:21" s="82" customFormat="1" ht="34.950000000000003" customHeight="1" x14ac:dyDescent="0.2">
      <c r="A123" s="309"/>
      <c r="B123" s="984"/>
      <c r="C123" s="935" t="s">
        <v>392</v>
      </c>
      <c r="D123" s="578" t="s">
        <v>289</v>
      </c>
      <c r="E123" s="578" t="s">
        <v>290</v>
      </c>
      <c r="F123" s="577" t="s">
        <v>540</v>
      </c>
      <c r="G123" s="985" t="s">
        <v>392</v>
      </c>
      <c r="H123" s="578" t="s">
        <v>289</v>
      </c>
      <c r="I123" s="578" t="s">
        <v>290</v>
      </c>
      <c r="J123" s="577" t="s">
        <v>540</v>
      </c>
      <c r="K123" s="312"/>
      <c r="L123" s="132"/>
      <c r="M123" s="322"/>
      <c r="N123" s="307"/>
      <c r="O123" s="307"/>
      <c r="P123" s="307"/>
      <c r="Q123" s="308"/>
      <c r="R123" s="308"/>
      <c r="S123" s="308"/>
      <c r="T123" s="308"/>
      <c r="U123" s="308"/>
    </row>
    <row r="124" spans="1:21" s="82" customFormat="1" ht="19.95" customHeight="1" thickBot="1" x14ac:dyDescent="0.25">
      <c r="A124" s="309"/>
      <c r="B124" s="936"/>
      <c r="C124" s="936"/>
      <c r="D124" s="581" t="str">
        <f>IF($G$6="","-",IF($G$6="消費税を補助対象に含めない","（税抜）","（税込）"))</f>
        <v>-</v>
      </c>
      <c r="E124" s="581" t="str">
        <f>IF($G$6="","-",IF($G$6="消費税を補助対象に含めない","（税抜）","（税込）"))</f>
        <v>-</v>
      </c>
      <c r="F124" s="582" t="str">
        <f>IF($G$6="","-",IF($G$6="消費税を補助対象に含めない","（税抜）","（税込）"))</f>
        <v>-</v>
      </c>
      <c r="G124" s="986"/>
      <c r="H124" s="581" t="str">
        <f>IF($G$6="","-",IF($G$6="消費税を補助対象に含めない","（税抜）","（税込）"))</f>
        <v>-</v>
      </c>
      <c r="I124" s="581" t="str">
        <f>IF($G$6="","-",IF($G$6="消費税を補助対象に含めない","（税抜）","（税込）"))</f>
        <v>-</v>
      </c>
      <c r="J124" s="582" t="str">
        <f>IF($G$6="","-",IF($G$6="消費税を補助対象に含めない","（税抜）","（税込）"))</f>
        <v>-</v>
      </c>
      <c r="K124" s="312"/>
      <c r="L124" s="132"/>
      <c r="M124" s="322"/>
      <c r="N124" s="307"/>
      <c r="O124" s="307"/>
      <c r="P124" s="307"/>
      <c r="Q124" s="308"/>
      <c r="R124" s="308"/>
      <c r="S124" s="308"/>
      <c r="T124" s="308"/>
      <c r="U124" s="308"/>
    </row>
    <row r="125" spans="1:21" s="82" customFormat="1" ht="34.950000000000003" customHeight="1" thickTop="1" x14ac:dyDescent="0.2">
      <c r="A125" s="309"/>
      <c r="B125" s="579" t="str">
        <f>IF('補助事業概要説明書(別添１)１～２'!$E14=0,"-",'補助事業概要説明書(別添１)１～２'!$E14)</f>
        <v>-</v>
      </c>
      <c r="C125" s="617">
        <f>SUMIF($A$11:$A$119,B125,$C$11:$C$119)+SUMIF($A$11:$A$119,B125,$D$11:$D$119)</f>
        <v>0</v>
      </c>
      <c r="D125" s="580">
        <f>SUMIF($I$11:$I$119,B125,$C$11:$C$119)+SUMIF($I$11:$I$119,B125,$D$11:$D$119)</f>
        <v>0</v>
      </c>
      <c r="E125" s="580">
        <f>SUMIF($J$11:$J$119,B125,$C$11:$C$119)+SUMIF($J$11:$J$119,B125,$D$11:$D$119)</f>
        <v>0</v>
      </c>
      <c r="F125" s="620" t="str">
        <f>IFERROR(QUOTIENT((D125+E125),C125),"-")</f>
        <v>-</v>
      </c>
      <c r="G125" s="574">
        <f>SUMIF($A$11:$A$119,B125,$E$11:$E$119)+SUMIF($A$11:$A$119,B125,$F$11:$F$119)+SUMIF($A$11:$A$119,B125,$G$11:$G$119)+SUMIF($A$11:$A$119,B125,$H$11:$H$119)</f>
        <v>0</v>
      </c>
      <c r="H125" s="580">
        <f>SUMIF($I$11:$I$119,B125,$E$11:$E$119)+SUMIF($I$11:$I$119,B125,$F$11:$F$119)+SUMIF($I$11:$I$119,B125,$G$11:$G$119)+SUMIF($I$11:$I$119,B125,$H$11:$H$119)</f>
        <v>0</v>
      </c>
      <c r="I125" s="580">
        <f>SUMIF($J$11:$J$119,B125,$E$11:$E$119)+SUMIF($J$11:$J$119,B125,$F$11:$F$119)+SUMIF($J$11:$J$119,B125,$G$11:$G$119)+SUMIF($J$11:$J$119,B125,$H$11:$H$119)</f>
        <v>0</v>
      </c>
      <c r="J125" s="620" t="str">
        <f>IFERROR(QUOTIENT((H125+I125),G125),"-")</f>
        <v>-</v>
      </c>
      <c r="K125" s="318">
        <f>C125+G125</f>
        <v>0</v>
      </c>
      <c r="L125" s="132"/>
      <c r="M125" s="322"/>
      <c r="N125" s="307"/>
      <c r="O125" s="307"/>
      <c r="P125" s="307"/>
      <c r="Q125" s="308"/>
      <c r="R125" s="308"/>
      <c r="S125" s="308"/>
      <c r="T125" s="308"/>
      <c r="U125" s="308"/>
    </row>
    <row r="126" spans="1:21" s="82" customFormat="1" ht="34.950000000000003" customHeight="1" x14ac:dyDescent="0.2">
      <c r="A126" s="309"/>
      <c r="B126" s="571" t="str">
        <f>IF('補助事業概要説明書(別添１)１～２'!$E15=0,"-",'補助事業概要説明書(別添１)１～２'!$E15)</f>
        <v>-</v>
      </c>
      <c r="C126" s="617">
        <f>SUMIF($A$11:$A$119,B126,$C$11:$C$119)+SUMIF($A$11:$A$119,B126,$D$11:$D$119)</f>
        <v>0</v>
      </c>
      <c r="D126" s="575">
        <f>SUMIF($I$11:$I$119,B126,$C$11:$C$119)+SUMIF($I$11:$I$119,B126,$D$11:$D$119)</f>
        <v>0</v>
      </c>
      <c r="E126" s="575">
        <f>SUMIF($J$11:$J$119,B126,$C$11:$C$119)+SUMIF($J$11:$J$119,B126,$D$11:$D$119)</f>
        <v>0</v>
      </c>
      <c r="F126" s="620" t="str">
        <f t="shared" ref="F126:F129" si="10">IFERROR(QUOTIENT((D126+E126),C126),"-")</f>
        <v>-</v>
      </c>
      <c r="G126" s="574">
        <f>SUMIF($A$11:$A$119,B126,$E$11:$E$119)+SUMIF($A$11:$A$119,B126,$F$11:$F$119)+SUMIF($A$11:$A$119,B126,$G$11:$G$119)+SUMIF($A$11:$A$119,B126,$H$11:$H$119)</f>
        <v>0</v>
      </c>
      <c r="H126" s="575">
        <f>SUMIF($I$11:$I$119,B126,$E$11:$E$119)+SUMIF($I$11:$I$119,B126,$F$11:$F$119)+SUMIF($I$11:$I$119,B126,$G$11:$G$119)+SUMIF($I$11:$I$119,B126,$H$11:$H$119)</f>
        <v>0</v>
      </c>
      <c r="I126" s="575">
        <f>SUMIF($J$11:$J$119,B126,$E$11:$E$119)+SUMIF($J$11:$J$119,B126,$F$11:$F$119)+SUMIF($J$11:$J$119,B126,$G$11:$G$119)+SUMIF($J$11:$J$119,B126,$H$11:$H$119)</f>
        <v>0</v>
      </c>
      <c r="J126" s="620" t="str">
        <f t="shared" ref="J126:J129" si="11">IFERROR(QUOTIENT((H126+I126),G126),"-")</f>
        <v>-</v>
      </c>
      <c r="K126" s="318">
        <f t="shared" ref="K126:K129" si="12">C126+G126</f>
        <v>0</v>
      </c>
      <c r="L126" s="132"/>
      <c r="M126" s="322"/>
      <c r="N126" s="307"/>
      <c r="O126" s="307"/>
      <c r="P126" s="307"/>
      <c r="Q126" s="308"/>
      <c r="R126" s="308"/>
      <c r="S126" s="308"/>
      <c r="T126" s="308"/>
      <c r="U126" s="308"/>
    </row>
    <row r="127" spans="1:21" s="82" customFormat="1" ht="34.950000000000003" customHeight="1" x14ac:dyDescent="0.2">
      <c r="A127" s="309"/>
      <c r="B127" s="571" t="str">
        <f>IF('補助事業概要説明書(別添１)１～２'!$E16=0,"-",'補助事業概要説明書(別添１)１～２'!$E16)</f>
        <v>-</v>
      </c>
      <c r="C127" s="617">
        <f>SUMIF($A$11:$A$119,B127,$C$11:$C$119)+SUMIF($A$11:$A$119,B127,$D$11:$D$119)</f>
        <v>0</v>
      </c>
      <c r="D127" s="575">
        <f>SUMIF($I$11:$I$119,B127,$C$11:$C$119)+SUMIF($I$11:$I$119,B127,$D$11:$D$119)</f>
        <v>0</v>
      </c>
      <c r="E127" s="575">
        <f>SUMIF($J$11:$J$119,B127,$C$11:$C$119)+SUMIF($J$11:$J$119,B127,$D$11:$D$119)</f>
        <v>0</v>
      </c>
      <c r="F127" s="620" t="str">
        <f t="shared" si="10"/>
        <v>-</v>
      </c>
      <c r="G127" s="574">
        <f>SUMIF($A$11:$A$119,B127,$E$11:$E$119)+SUMIF($A$11:$A$119,B127,$F$11:$F$119)+SUMIF($A$11:$A$119,B127,$G$11:$G$119)+SUMIF($A$11:$A$119,B127,$H$11:$H$119)</f>
        <v>0</v>
      </c>
      <c r="H127" s="575">
        <f>SUMIF($I$11:$I$119,B127,$E$11:$E$119)+SUMIF($I$11:$I$119,B127,$F$11:$F$119)+SUMIF($I$11:$I$119,B127,$G$11:$G$119)+SUMIF($I$11:$I$119,B127,$H$11:$H$119)</f>
        <v>0</v>
      </c>
      <c r="I127" s="575">
        <f>SUMIF($J$11:$J$119,B127,$E$11:$E$119)+SUMIF($J$11:$J$119,B127,$F$11:$F$119)+SUMIF($J$11:$J$119,B127,$G$11:$G$119)+SUMIF($J$11:$J$119,B127,$H$11:$H$119)</f>
        <v>0</v>
      </c>
      <c r="J127" s="620" t="str">
        <f t="shared" si="11"/>
        <v>-</v>
      </c>
      <c r="K127" s="318">
        <f t="shared" si="12"/>
        <v>0</v>
      </c>
      <c r="L127" s="132"/>
      <c r="M127" s="322"/>
      <c r="N127" s="307"/>
      <c r="O127" s="307"/>
      <c r="P127" s="307"/>
      <c r="Q127" s="308"/>
      <c r="R127" s="308"/>
      <c r="S127" s="308"/>
      <c r="T127" s="308"/>
      <c r="U127" s="308"/>
    </row>
    <row r="128" spans="1:21" s="82" customFormat="1" ht="34.950000000000003" customHeight="1" x14ac:dyDescent="0.2">
      <c r="A128" s="309"/>
      <c r="B128" s="571" t="str">
        <f>IF('補助事業概要説明書(別添１)１～２'!$E17=0,"-",'補助事業概要説明書(別添１)１～２'!$E17)</f>
        <v>-</v>
      </c>
      <c r="C128" s="617">
        <f>SUMIF($A$11:$A$119,B128,$C$11:$C$119)+SUMIF($A$11:$A$119,B128,$D$11:$D$119)</f>
        <v>0</v>
      </c>
      <c r="D128" s="575">
        <f>SUMIF($I$11:$I$119,B128,$C$11:$C$119)+SUMIF($I$11:$I$119,B128,$D$11:$D$119)</f>
        <v>0</v>
      </c>
      <c r="E128" s="575">
        <f>SUMIF($J$11:$J$119,B128,$C$11:$C$119)+SUMIF($J$11:$J$119,B128,$D$11:$D$119)</f>
        <v>0</v>
      </c>
      <c r="F128" s="620" t="str">
        <f t="shared" si="10"/>
        <v>-</v>
      </c>
      <c r="G128" s="574">
        <f>SUMIF($A$11:$A$119,B128,$E$11:$E$119)+SUMIF($A$11:$A$119,B128,$F$11:$F$119)+SUMIF($A$11:$A$119,B128,$G$11:$G$119)+SUMIF($A$11:$A$119,B128,$H$11:$H$119)</f>
        <v>0</v>
      </c>
      <c r="H128" s="575">
        <f>SUMIF($I$11:$I$119,B128,$E$11:$E$119)+SUMIF($I$11:$I$119,B128,$F$11:$F$119)+SUMIF($I$11:$I$119,B128,$G$11:$G$119)+SUMIF($I$11:$I$119,B128,$H$11:$H$119)</f>
        <v>0</v>
      </c>
      <c r="I128" s="575">
        <f>SUMIF($J$11:$J$119,B128,$E$11:$E$119)+SUMIF($J$11:$J$119,B128,$F$11:$F$119)+SUMIF($J$11:$J$119,B128,$G$11:$G$119)+SUMIF($J$11:$J$119,B128,$H$11:$H$119)</f>
        <v>0</v>
      </c>
      <c r="J128" s="620" t="str">
        <f t="shared" si="11"/>
        <v>-</v>
      </c>
      <c r="K128" s="318">
        <f t="shared" si="12"/>
        <v>0</v>
      </c>
      <c r="L128" s="132"/>
      <c r="M128" s="322"/>
      <c r="N128" s="307"/>
      <c r="O128" s="307"/>
      <c r="P128" s="307"/>
      <c r="Q128" s="308"/>
      <c r="R128" s="308"/>
      <c r="S128" s="308"/>
      <c r="T128" s="308"/>
      <c r="U128" s="308"/>
    </row>
    <row r="129" spans="1:21" s="82" customFormat="1" ht="34.950000000000003" customHeight="1" thickBot="1" x14ac:dyDescent="0.25">
      <c r="A129" s="309"/>
      <c r="B129" s="572" t="str">
        <f>IF('補助事業概要説明書(別添１)１～２'!$E18=0,"-",'補助事業概要説明書(別添１)１～２'!$E18)</f>
        <v>-</v>
      </c>
      <c r="C129" s="618">
        <f>SUMIF($A$11:$A$119,B129,$C$11:$C$119)+SUMIF($A$11:$A$119,B129,$D$11:$D$119)</f>
        <v>0</v>
      </c>
      <c r="D129" s="573">
        <f>SUMIF($I$11:$I$119,B129,$C$11:$C$119)+SUMIF($I$11:$I$119,B129,$D$11:$D$119)</f>
        <v>0</v>
      </c>
      <c r="E129" s="573">
        <f>SUMIF($J$11:$J$119,B129,$C$11:$C$119)+SUMIF($J$11:$J$119,B129,$D$11:$D$119)</f>
        <v>0</v>
      </c>
      <c r="F129" s="621" t="str">
        <f t="shared" si="10"/>
        <v>-</v>
      </c>
      <c r="G129" s="633">
        <f>SUMIF($A$11:$A$119,B129,$E$11:$E$119)+SUMIF($A$11:$A$119,B129,$F$11:$F$119)+SUMIF($A$11:$A$119,B129,$G$11:$G$119)+SUMIF($A$11:$A$119,B129,$H$11:$H$119)</f>
        <v>0</v>
      </c>
      <c r="H129" s="573">
        <f>SUMIF($I$11:$I$119,B129,$E$11:$E$119)+SUMIF($I$11:$I$119,B129,$F$11:$F$119)+SUMIF($I$11:$I$119,B129,$G$11:$G$119)+SUMIF($I$11:$I$119,B129,$H$11:$H$119)</f>
        <v>0</v>
      </c>
      <c r="I129" s="573">
        <f>SUMIF($J$11:$J$119,B129,$E$11:$E$119)+SUMIF($J$11:$J$119,B129,$F$11:$F$119)+SUMIF($J$11:$J$119,B129,$G$11:$G$119)+SUMIF($J$11:$J$119,B129,$H$11:$H$119)</f>
        <v>0</v>
      </c>
      <c r="J129" s="621" t="str">
        <f t="shared" si="11"/>
        <v>-</v>
      </c>
      <c r="K129" s="318">
        <f t="shared" si="12"/>
        <v>0</v>
      </c>
      <c r="L129" s="132"/>
      <c r="M129" s="322"/>
      <c r="N129" s="307"/>
      <c r="O129" s="307"/>
      <c r="P129" s="307"/>
      <c r="Q129" s="308"/>
      <c r="R129" s="308"/>
      <c r="S129" s="308"/>
      <c r="T129" s="308"/>
      <c r="U129" s="308"/>
    </row>
    <row r="130" spans="1:21" s="82" customFormat="1" ht="34.950000000000003" customHeight="1" x14ac:dyDescent="0.2">
      <c r="A130" s="309"/>
      <c r="B130" s="592" t="str">
        <f>IF($G$6="","合計",IF($G$6="消費税を補助対象に含めない","合計（税抜）","合計（税込）"))</f>
        <v>合計</v>
      </c>
      <c r="C130" s="619">
        <f>SUM(C125:C129)</f>
        <v>0</v>
      </c>
      <c r="D130" s="593">
        <f>SUM(D125:D129)</f>
        <v>0</v>
      </c>
      <c r="E130" s="593">
        <f>SUM(E125:E129)</f>
        <v>0</v>
      </c>
      <c r="F130" s="622" t="str">
        <f>IFERROR(QUOTIENT((D130+E130),C130),"-")</f>
        <v>-</v>
      </c>
      <c r="G130" s="594">
        <f>SUM(G125:G129)</f>
        <v>0</v>
      </c>
      <c r="H130" s="593">
        <f>SUM(H125:H129)</f>
        <v>0</v>
      </c>
      <c r="I130" s="593">
        <f>SUM(I125:I129)</f>
        <v>0</v>
      </c>
      <c r="J130" s="622" t="str">
        <f>IFERROR(QUOTIENT((H130+I130),G130),"-")</f>
        <v>-</v>
      </c>
      <c r="K130" s="312"/>
      <c r="L130" s="132"/>
      <c r="M130" s="322"/>
      <c r="N130" s="307"/>
      <c r="O130" s="307"/>
      <c r="P130" s="307"/>
      <c r="Q130" s="308"/>
      <c r="R130" s="308"/>
      <c r="S130" s="308"/>
      <c r="T130" s="308"/>
      <c r="U130" s="308"/>
    </row>
    <row r="131" spans="1:21" s="82" customFormat="1" ht="19.95" customHeight="1" thickBot="1" x14ac:dyDescent="0.25">
      <c r="A131" s="309"/>
      <c r="B131" s="243"/>
      <c r="C131" s="243"/>
      <c r="D131" s="243"/>
      <c r="E131" s="243"/>
      <c r="F131" s="243"/>
      <c r="G131" s="243"/>
      <c r="H131" s="243"/>
      <c r="I131" s="321"/>
      <c r="J131" s="312"/>
      <c r="K131" s="312"/>
      <c r="L131" s="132"/>
      <c r="M131" s="322"/>
      <c r="N131" s="307"/>
      <c r="O131" s="307"/>
      <c r="P131" s="307"/>
      <c r="Q131" s="308"/>
      <c r="R131" s="308"/>
      <c r="S131" s="308"/>
      <c r="T131" s="308"/>
      <c r="U131" s="308"/>
    </row>
    <row r="132" spans="1:21" s="82" customFormat="1" ht="40.049999999999997" customHeight="1" x14ac:dyDescent="0.2">
      <c r="A132" s="323"/>
      <c r="B132" s="987" t="s">
        <v>447</v>
      </c>
      <c r="C132" s="987"/>
      <c r="D132" s="987"/>
      <c r="E132" s="987"/>
      <c r="F132" s="987"/>
      <c r="G132" s="988"/>
      <c r="H132" s="1013" t="s">
        <v>326</v>
      </c>
      <c r="I132" s="1015">
        <f>SUMIF(C136:C155,"職員*",J136:J155)</f>
        <v>0</v>
      </c>
      <c r="J132" s="325" t="s">
        <v>327</v>
      </c>
      <c r="K132" s="1015">
        <f>SUMIF(C136:C155,"職員*",K136:K155)</f>
        <v>0</v>
      </c>
      <c r="M132" s="991" t="s">
        <v>449</v>
      </c>
      <c r="N132" s="307"/>
      <c r="O132" s="307"/>
      <c r="P132" s="307"/>
      <c r="Q132" s="308"/>
      <c r="R132" s="308"/>
      <c r="S132" s="308"/>
      <c r="T132" s="308"/>
      <c r="U132" s="308"/>
    </row>
    <row r="133" spans="1:21" s="82" customFormat="1" ht="19.95" customHeight="1" thickBot="1" x14ac:dyDescent="0.25">
      <c r="A133" s="323"/>
      <c r="B133" s="989"/>
      <c r="C133" s="989"/>
      <c r="D133" s="989"/>
      <c r="E133" s="989"/>
      <c r="F133" s="989"/>
      <c r="G133" s="990"/>
      <c r="H133" s="1014"/>
      <c r="I133" s="1016"/>
      <c r="J133" s="326" t="str">
        <f>IF($G$6="","-",IF($G$6="消費税を補助対象に含めない","（税抜）","（税込）"))</f>
        <v>-</v>
      </c>
      <c r="K133" s="1016"/>
      <c r="M133" s="991"/>
      <c r="N133" s="307"/>
      <c r="O133" s="307"/>
      <c r="P133" s="307"/>
      <c r="Q133" s="308"/>
      <c r="R133" s="308"/>
      <c r="S133" s="308"/>
      <c r="T133" s="308"/>
      <c r="U133" s="308"/>
    </row>
    <row r="134" spans="1:21" s="312" customFormat="1" ht="39.9" customHeight="1" x14ac:dyDescent="0.2">
      <c r="A134" s="323"/>
      <c r="B134" s="977" t="s">
        <v>184</v>
      </c>
      <c r="C134" s="977" t="s">
        <v>122</v>
      </c>
      <c r="D134" s="979" t="s">
        <v>329</v>
      </c>
      <c r="E134" s="979" t="s">
        <v>150</v>
      </c>
      <c r="F134" s="979" t="s">
        <v>300</v>
      </c>
      <c r="G134" s="979" t="s">
        <v>325</v>
      </c>
      <c r="H134" s="981" t="s">
        <v>330</v>
      </c>
      <c r="I134" s="327" t="s">
        <v>331</v>
      </c>
      <c r="J134" s="982" t="s">
        <v>328</v>
      </c>
      <c r="K134" s="328" t="s">
        <v>317</v>
      </c>
      <c r="N134" s="313"/>
      <c r="O134" s="313"/>
      <c r="P134" s="313"/>
      <c r="Q134" s="313"/>
      <c r="R134" s="313"/>
      <c r="S134" s="313"/>
      <c r="T134" s="313"/>
      <c r="U134" s="313"/>
    </row>
    <row r="135" spans="1:21" s="312" customFormat="1" ht="20.100000000000001" customHeight="1" x14ac:dyDescent="0.2">
      <c r="A135" s="323"/>
      <c r="B135" s="978"/>
      <c r="C135" s="978"/>
      <c r="D135" s="978"/>
      <c r="E135" s="980"/>
      <c r="F135" s="980"/>
      <c r="G135" s="980"/>
      <c r="H135" s="980"/>
      <c r="I135" s="399" t="str">
        <f>IF($G$6="","-",IF($G$6="消費税を補助対象に含めない","（税抜）","（税込）"))</f>
        <v>-</v>
      </c>
      <c r="J135" s="983"/>
      <c r="K135" s="329" t="str">
        <f>IF($G$6="","-",IF($G$6="消費税を補助対象に含めない","（税抜）","（税込）"))</f>
        <v>-</v>
      </c>
      <c r="N135" s="313"/>
      <c r="O135" s="313"/>
      <c r="P135" s="313"/>
      <c r="Q135" s="313"/>
      <c r="R135" s="313"/>
      <c r="S135" s="313"/>
      <c r="T135" s="313"/>
      <c r="U135" s="313"/>
    </row>
    <row r="136" spans="1:21" s="312" customFormat="1" ht="35.1" customHeight="1" x14ac:dyDescent="0.2">
      <c r="A136" s="323"/>
      <c r="B136" s="250"/>
      <c r="C136" s="273" t="str">
        <f>IFERROR(VLOOKUP(B136,'補助事業概要説明書(別添１)１～２'!$B$24:$C$38,2,0),"")</f>
        <v/>
      </c>
      <c r="D136" s="525" t="str">
        <f>IFERROR(VLOOKUP(B136,'人件費単価計算書(別添２－１)'!$B$13:$J$57,6,0),"")</f>
        <v/>
      </c>
      <c r="E136" s="250"/>
      <c r="F136" s="250"/>
      <c r="G136" s="251"/>
      <c r="H136" s="251"/>
      <c r="I136" s="528"/>
      <c r="J136" s="529">
        <f>IF(C136="事務補助員","職員を選択してください",IFERROR(D136*F136*G136*H136,0))</f>
        <v>0</v>
      </c>
      <c r="K136" s="529">
        <f>IF(C136="事務補助員","職員を選択してください",I136*G136*F136)</f>
        <v>0</v>
      </c>
      <c r="N136" s="313"/>
      <c r="O136" s="313"/>
      <c r="P136" s="313"/>
      <c r="Q136" s="313"/>
      <c r="R136" s="313"/>
      <c r="S136" s="313"/>
      <c r="T136" s="313"/>
      <c r="U136" s="313"/>
    </row>
    <row r="137" spans="1:21" s="312" customFormat="1" ht="35.1" customHeight="1" x14ac:dyDescent="0.2">
      <c r="A137" s="323"/>
      <c r="B137" s="252"/>
      <c r="C137" s="275" t="str">
        <f>IFERROR(VLOOKUP(B137,'補助事業概要説明書(別添１)１～２'!$B$24:$C$38,2,0),"")</f>
        <v/>
      </c>
      <c r="D137" s="526" t="str">
        <f>IFERROR(VLOOKUP(B137,'人件費単価計算書(別添２－１)'!$B$13:$J$57,6,0),"")</f>
        <v/>
      </c>
      <c r="E137" s="252"/>
      <c r="F137" s="252"/>
      <c r="G137" s="253"/>
      <c r="H137" s="253"/>
      <c r="I137" s="530"/>
      <c r="J137" s="531">
        <f t="shared" ref="J137:J144" si="13">IF(C137="事務補助員","職員を選択してください",IFERROR(D137*F137*G137*H137,0))</f>
        <v>0</v>
      </c>
      <c r="K137" s="531">
        <f t="shared" ref="K137:K144" si="14">IF(C137="事務補助員","職員を選択してください",I137*G137*F137)</f>
        <v>0</v>
      </c>
      <c r="N137" s="313"/>
      <c r="O137" s="313"/>
      <c r="P137" s="313"/>
      <c r="Q137" s="313"/>
      <c r="R137" s="313"/>
      <c r="S137" s="313"/>
      <c r="T137" s="313"/>
      <c r="U137" s="313"/>
    </row>
    <row r="138" spans="1:21" s="312" customFormat="1" ht="35.1" customHeight="1" x14ac:dyDescent="0.2">
      <c r="A138" s="323"/>
      <c r="B138" s="252"/>
      <c r="C138" s="274" t="str">
        <f>IFERROR(VLOOKUP(B138,'補助事業概要説明書(別添１)１～２'!$B$24:$C$38,2,0),"")</f>
        <v/>
      </c>
      <c r="D138" s="526" t="str">
        <f>IFERROR(VLOOKUP(B138,'人件費単価計算書(別添２－１)'!$B$13:$J$57,6,0),"")</f>
        <v/>
      </c>
      <c r="E138" s="252"/>
      <c r="F138" s="252"/>
      <c r="G138" s="253"/>
      <c r="H138" s="253"/>
      <c r="I138" s="530"/>
      <c r="J138" s="531">
        <f t="shared" si="13"/>
        <v>0</v>
      </c>
      <c r="K138" s="531">
        <f>IF(C138="事務補助員","職員を選択してください",I138*G138*F138)</f>
        <v>0</v>
      </c>
      <c r="M138" s="330"/>
      <c r="N138" s="313"/>
      <c r="O138" s="313"/>
      <c r="P138" s="313"/>
      <c r="Q138" s="313"/>
      <c r="R138" s="313"/>
      <c r="S138" s="313"/>
      <c r="T138" s="313"/>
      <c r="U138" s="313"/>
    </row>
    <row r="139" spans="1:21" s="312" customFormat="1" ht="35.1" customHeight="1" x14ac:dyDescent="0.2">
      <c r="A139" s="323"/>
      <c r="B139" s="252"/>
      <c r="C139" s="274" t="str">
        <f>IFERROR(VLOOKUP(B139,'補助事業概要説明書(別添１)１～２'!$B$24:$C$38,2,0),"")</f>
        <v/>
      </c>
      <c r="D139" s="526" t="str">
        <f>IFERROR(VLOOKUP(B139,'人件費単価計算書(別添２－１)'!$B$13:$J$57,6,0),"")</f>
        <v/>
      </c>
      <c r="E139" s="252"/>
      <c r="F139" s="252"/>
      <c r="G139" s="253"/>
      <c r="H139" s="253"/>
      <c r="I139" s="530"/>
      <c r="J139" s="531">
        <f t="shared" si="13"/>
        <v>0</v>
      </c>
      <c r="K139" s="531">
        <f t="shared" si="14"/>
        <v>0</v>
      </c>
      <c r="M139" s="330"/>
      <c r="N139" s="313"/>
      <c r="O139" s="313"/>
      <c r="P139" s="313"/>
      <c r="Q139" s="313"/>
      <c r="R139" s="313"/>
      <c r="S139" s="313"/>
      <c r="T139" s="313"/>
      <c r="U139" s="313"/>
    </row>
    <row r="140" spans="1:21" s="312" customFormat="1" ht="35.1" customHeight="1" x14ac:dyDescent="0.2">
      <c r="A140" s="323"/>
      <c r="B140" s="252"/>
      <c r="C140" s="274" t="str">
        <f>IFERROR(VLOOKUP(B140,'補助事業概要説明書(別添１)１～２'!$B$24:$C$38,2,0),"")</f>
        <v/>
      </c>
      <c r="D140" s="526" t="str">
        <f>IFERROR(VLOOKUP(B140,'人件費単価計算書(別添２－１)'!$B$13:$J$57,6,0),"")</f>
        <v/>
      </c>
      <c r="E140" s="252"/>
      <c r="F140" s="252"/>
      <c r="G140" s="253"/>
      <c r="H140" s="253"/>
      <c r="I140" s="530"/>
      <c r="J140" s="531">
        <f t="shared" si="13"/>
        <v>0</v>
      </c>
      <c r="K140" s="531">
        <f t="shared" si="14"/>
        <v>0</v>
      </c>
      <c r="L140" s="309"/>
      <c r="M140" s="309"/>
      <c r="N140" s="313"/>
      <c r="O140" s="313"/>
      <c r="P140" s="313"/>
      <c r="Q140" s="313"/>
      <c r="R140" s="313"/>
      <c r="S140" s="313"/>
      <c r="T140" s="313"/>
      <c r="U140" s="313"/>
    </row>
    <row r="141" spans="1:21" s="312" customFormat="1" ht="35.1" customHeight="1" x14ac:dyDescent="0.2">
      <c r="A141" s="323"/>
      <c r="B141" s="252"/>
      <c r="C141" s="274" t="str">
        <f>IFERROR(VLOOKUP(B141,'補助事業概要説明書(別添１)１～２'!$B$24:$C$38,2,0),"")</f>
        <v/>
      </c>
      <c r="D141" s="526" t="str">
        <f>IFERROR(VLOOKUP(B141,'人件費単価計算書(別添２－１)'!$B$13:$J$57,6,0),"")</f>
        <v/>
      </c>
      <c r="E141" s="252"/>
      <c r="F141" s="252"/>
      <c r="G141" s="253"/>
      <c r="H141" s="253"/>
      <c r="I141" s="530"/>
      <c r="J141" s="531">
        <f t="shared" si="13"/>
        <v>0</v>
      </c>
      <c r="K141" s="531">
        <f t="shared" si="14"/>
        <v>0</v>
      </c>
      <c r="M141" s="330"/>
      <c r="N141" s="313"/>
      <c r="O141" s="313"/>
      <c r="P141" s="313"/>
      <c r="Q141" s="313"/>
      <c r="R141" s="313"/>
      <c r="S141" s="313"/>
      <c r="T141" s="313"/>
      <c r="U141" s="313"/>
    </row>
    <row r="142" spans="1:21" s="312" customFormat="1" ht="35.1" customHeight="1" x14ac:dyDescent="0.2">
      <c r="A142" s="323"/>
      <c r="B142" s="252"/>
      <c r="C142" s="274" t="str">
        <f>IFERROR(VLOOKUP(B142,'補助事業概要説明書(別添１)１～２'!$B$24:$C$38,2,0),"")</f>
        <v/>
      </c>
      <c r="D142" s="526" t="str">
        <f>IFERROR(VLOOKUP(B142,'人件費単価計算書(別添２－１)'!$B$13:$J$57,6,0),"")</f>
        <v/>
      </c>
      <c r="E142" s="252"/>
      <c r="F142" s="252"/>
      <c r="G142" s="253"/>
      <c r="H142" s="253"/>
      <c r="I142" s="530"/>
      <c r="J142" s="531">
        <f t="shared" si="13"/>
        <v>0</v>
      </c>
      <c r="K142" s="531">
        <f t="shared" si="14"/>
        <v>0</v>
      </c>
      <c r="M142" s="330"/>
      <c r="N142" s="313"/>
      <c r="O142" s="313"/>
      <c r="P142" s="313"/>
      <c r="Q142" s="313"/>
      <c r="R142" s="313"/>
      <c r="S142" s="313"/>
      <c r="T142" s="313"/>
      <c r="U142" s="313"/>
    </row>
    <row r="143" spans="1:21" s="312" customFormat="1" ht="35.1" customHeight="1" x14ac:dyDescent="0.2">
      <c r="A143" s="323"/>
      <c r="B143" s="252"/>
      <c r="C143" s="274" t="str">
        <f>IFERROR(VLOOKUP(B143,'補助事業概要説明書(別添１)１～２'!$B$24:$C$38,2,0),"")</f>
        <v/>
      </c>
      <c r="D143" s="526" t="str">
        <f>IFERROR(VLOOKUP(B143,'人件費単価計算書(別添２－１)'!$B$13:$J$57,6,0),"")</f>
        <v/>
      </c>
      <c r="E143" s="252"/>
      <c r="F143" s="252"/>
      <c r="G143" s="253"/>
      <c r="H143" s="253"/>
      <c r="I143" s="530"/>
      <c r="J143" s="531">
        <f t="shared" si="13"/>
        <v>0</v>
      </c>
      <c r="K143" s="531">
        <f t="shared" si="14"/>
        <v>0</v>
      </c>
      <c r="L143" s="309"/>
      <c r="M143" s="309"/>
      <c r="N143" s="313"/>
      <c r="O143" s="313"/>
      <c r="P143" s="313"/>
      <c r="Q143" s="313"/>
      <c r="R143" s="313"/>
      <c r="S143" s="313"/>
      <c r="T143" s="313"/>
      <c r="U143" s="313"/>
    </row>
    <row r="144" spans="1:21" s="312" customFormat="1" ht="35.1" customHeight="1" x14ac:dyDescent="0.2">
      <c r="A144" s="323"/>
      <c r="B144" s="279"/>
      <c r="C144" s="275" t="str">
        <f>IFERROR(VLOOKUP(B144,'補助事業概要説明書(別添１)１～２'!$B$24:$C$38,2,0),"")</f>
        <v/>
      </c>
      <c r="D144" s="527" t="str">
        <f>IFERROR(VLOOKUP(B144,'人件費単価計算書(別添２－１)'!$B$13:$J$57,6,0),"")</f>
        <v/>
      </c>
      <c r="E144" s="279"/>
      <c r="F144" s="279"/>
      <c r="G144" s="280"/>
      <c r="H144" s="280"/>
      <c r="I144" s="528"/>
      <c r="J144" s="531">
        <f t="shared" si="13"/>
        <v>0</v>
      </c>
      <c r="K144" s="531">
        <f t="shared" si="14"/>
        <v>0</v>
      </c>
      <c r="M144" s="330"/>
      <c r="N144" s="313"/>
      <c r="O144" s="313"/>
      <c r="P144" s="313"/>
      <c r="Q144" s="313"/>
      <c r="R144" s="313"/>
      <c r="S144" s="313"/>
      <c r="T144" s="313"/>
      <c r="U144" s="313"/>
    </row>
    <row r="145" spans="1:21" s="312" customFormat="1" ht="35.1" customHeight="1" x14ac:dyDescent="0.2">
      <c r="A145" s="323"/>
      <c r="B145" s="252"/>
      <c r="C145" s="274" t="str">
        <f>IFERROR(VLOOKUP(B145,'補助事業概要説明書(別添１)１～２'!$B$24:$C$38,2,0),"")</f>
        <v/>
      </c>
      <c r="D145" s="526" t="str">
        <f>IFERROR(VLOOKUP(B145,'人件費単価計算書(別添２－１)'!$B$13:$J$57,6,0),"")</f>
        <v/>
      </c>
      <c r="E145" s="252"/>
      <c r="F145" s="252"/>
      <c r="G145" s="253"/>
      <c r="H145" s="253"/>
      <c r="I145" s="530"/>
      <c r="J145" s="531">
        <f t="shared" ref="J145:J155" si="15">IF(C145="事務補助員","職員を選択してください",IFERROR(D145*F145*G145*H145,0))</f>
        <v>0</v>
      </c>
      <c r="K145" s="531">
        <f t="shared" ref="K145:K155" si="16">IF(C145="事務補助員","職員を選択してください",I145*G145*F145)</f>
        <v>0</v>
      </c>
      <c r="L145" s="309"/>
      <c r="M145" s="309"/>
      <c r="N145" s="313"/>
      <c r="O145" s="313"/>
      <c r="P145" s="313"/>
      <c r="Q145" s="313"/>
      <c r="R145" s="313"/>
      <c r="S145" s="313"/>
      <c r="T145" s="313"/>
      <c r="U145" s="313"/>
    </row>
    <row r="146" spans="1:21" s="312" customFormat="1" ht="35.1" customHeight="1" x14ac:dyDescent="0.2">
      <c r="A146" s="323"/>
      <c r="B146" s="252"/>
      <c r="C146" s="274" t="str">
        <f>IFERROR(VLOOKUP(B146,'補助事業概要説明書(別添１)１～２'!$B$24:$C$38,2,0),"")</f>
        <v/>
      </c>
      <c r="D146" s="526" t="str">
        <f>IFERROR(VLOOKUP(B146,'人件費単価計算書(別添２－１)'!$B$13:$J$57,6,0),"")</f>
        <v/>
      </c>
      <c r="E146" s="252"/>
      <c r="F146" s="252"/>
      <c r="G146" s="253"/>
      <c r="H146" s="253"/>
      <c r="I146" s="530"/>
      <c r="J146" s="531">
        <f t="shared" si="15"/>
        <v>0</v>
      </c>
      <c r="K146" s="531">
        <f t="shared" si="16"/>
        <v>0</v>
      </c>
      <c r="L146" s="309"/>
      <c r="M146" s="309"/>
      <c r="N146" s="313"/>
      <c r="O146" s="313"/>
      <c r="P146" s="313"/>
      <c r="Q146" s="313"/>
      <c r="R146" s="313"/>
      <c r="S146" s="313"/>
      <c r="T146" s="313"/>
      <c r="U146" s="313"/>
    </row>
    <row r="147" spans="1:21" s="312" customFormat="1" ht="35.1" customHeight="1" x14ac:dyDescent="0.2">
      <c r="A147" s="323"/>
      <c r="B147" s="252"/>
      <c r="C147" s="274" t="str">
        <f>IFERROR(VLOOKUP(B147,'補助事業概要説明書(別添１)１～２'!$B$24:$C$38,2,0),"")</f>
        <v/>
      </c>
      <c r="D147" s="526" t="str">
        <f>IFERROR(VLOOKUP(B147,'人件費単価計算書(別添２－１)'!$B$13:$J$57,6,0),"")</f>
        <v/>
      </c>
      <c r="E147" s="252"/>
      <c r="F147" s="252"/>
      <c r="G147" s="253"/>
      <c r="H147" s="253"/>
      <c r="I147" s="530"/>
      <c r="J147" s="531">
        <f t="shared" si="15"/>
        <v>0</v>
      </c>
      <c r="K147" s="531">
        <f t="shared" si="16"/>
        <v>0</v>
      </c>
      <c r="L147" s="309"/>
      <c r="M147" s="309"/>
      <c r="N147" s="313"/>
      <c r="O147" s="313"/>
      <c r="P147" s="313"/>
      <c r="Q147" s="313"/>
      <c r="R147" s="313"/>
      <c r="S147" s="313"/>
      <c r="T147" s="313"/>
      <c r="U147" s="313"/>
    </row>
    <row r="148" spans="1:21" s="312" customFormat="1" ht="35.1" customHeight="1" x14ac:dyDescent="0.2">
      <c r="A148" s="323"/>
      <c r="B148" s="252"/>
      <c r="C148" s="274" t="str">
        <f>IFERROR(VLOOKUP(B148,'補助事業概要説明書(別添１)１～２'!$B$24:$C$38,2,0),"")</f>
        <v/>
      </c>
      <c r="D148" s="526" t="str">
        <f>IFERROR(VLOOKUP(B148,'人件費単価計算書(別添２－１)'!$B$13:$J$57,6,0),"")</f>
        <v/>
      </c>
      <c r="E148" s="252"/>
      <c r="F148" s="252"/>
      <c r="G148" s="253"/>
      <c r="H148" s="253"/>
      <c r="I148" s="530"/>
      <c r="J148" s="531">
        <f t="shared" si="15"/>
        <v>0</v>
      </c>
      <c r="K148" s="531">
        <f t="shared" si="16"/>
        <v>0</v>
      </c>
      <c r="L148" s="309"/>
      <c r="M148" s="309"/>
      <c r="N148" s="313"/>
      <c r="O148" s="313"/>
      <c r="P148" s="313"/>
      <c r="Q148" s="313"/>
      <c r="R148" s="313"/>
      <c r="S148" s="313"/>
      <c r="T148" s="313"/>
      <c r="U148" s="313"/>
    </row>
    <row r="149" spans="1:21" s="312" customFormat="1" ht="35.1" customHeight="1" x14ac:dyDescent="0.2">
      <c r="A149" s="323"/>
      <c r="B149" s="252"/>
      <c r="C149" s="274" t="str">
        <f>IFERROR(VLOOKUP(B149,'補助事業概要説明書(別添１)１～２'!$B$24:$C$38,2,0),"")</f>
        <v/>
      </c>
      <c r="D149" s="526" t="str">
        <f>IFERROR(VLOOKUP(B149,'人件費単価計算書(別添２－１)'!$B$13:$J$57,6,0),"")</f>
        <v/>
      </c>
      <c r="E149" s="252"/>
      <c r="F149" s="252"/>
      <c r="G149" s="253"/>
      <c r="H149" s="253"/>
      <c r="I149" s="530"/>
      <c r="J149" s="531">
        <f t="shared" si="15"/>
        <v>0</v>
      </c>
      <c r="K149" s="531">
        <f t="shared" si="16"/>
        <v>0</v>
      </c>
      <c r="L149" s="309"/>
      <c r="M149" s="309"/>
      <c r="N149" s="313"/>
      <c r="O149" s="313"/>
      <c r="P149" s="313"/>
      <c r="Q149" s="313"/>
      <c r="R149" s="313"/>
      <c r="S149" s="313"/>
      <c r="T149" s="313"/>
      <c r="U149" s="313"/>
    </row>
    <row r="150" spans="1:21" s="312" customFormat="1" ht="35.1" customHeight="1" x14ac:dyDescent="0.2">
      <c r="A150" s="323"/>
      <c r="B150" s="252"/>
      <c r="C150" s="274" t="str">
        <f>IFERROR(VLOOKUP(B150,'補助事業概要説明書(別添１)１～２'!$B$24:$C$38,2,0),"")</f>
        <v/>
      </c>
      <c r="D150" s="526" t="str">
        <f>IFERROR(VLOOKUP(B150,'人件費単価計算書(別添２－１)'!$B$13:$J$57,6,0),"")</f>
        <v/>
      </c>
      <c r="E150" s="252"/>
      <c r="F150" s="252"/>
      <c r="G150" s="253"/>
      <c r="H150" s="253"/>
      <c r="I150" s="530"/>
      <c r="J150" s="531">
        <f t="shared" si="15"/>
        <v>0</v>
      </c>
      <c r="K150" s="531">
        <f t="shared" si="16"/>
        <v>0</v>
      </c>
      <c r="L150" s="309"/>
      <c r="M150" s="309"/>
      <c r="N150" s="313"/>
      <c r="O150" s="313"/>
      <c r="P150" s="313"/>
      <c r="Q150" s="313"/>
      <c r="R150" s="313"/>
      <c r="S150" s="313"/>
      <c r="T150" s="313"/>
      <c r="U150" s="313"/>
    </row>
    <row r="151" spans="1:21" s="312" customFormat="1" ht="35.1" customHeight="1" x14ac:dyDescent="0.2">
      <c r="A151" s="323"/>
      <c r="B151" s="252"/>
      <c r="C151" s="274" t="str">
        <f>IFERROR(VLOOKUP(B151,'補助事業概要説明書(別添１)１～２'!$B$24:$C$38,2,0),"")</f>
        <v/>
      </c>
      <c r="D151" s="526" t="str">
        <f>IFERROR(VLOOKUP(B151,'人件費単価計算書(別添２－１)'!$B$13:$J$57,6,0),"")</f>
        <v/>
      </c>
      <c r="E151" s="252"/>
      <c r="F151" s="252"/>
      <c r="G151" s="253"/>
      <c r="H151" s="253"/>
      <c r="I151" s="530"/>
      <c r="J151" s="531">
        <f t="shared" si="15"/>
        <v>0</v>
      </c>
      <c r="K151" s="531">
        <f t="shared" si="16"/>
        <v>0</v>
      </c>
      <c r="L151" s="309"/>
      <c r="M151" s="309"/>
      <c r="N151" s="313"/>
      <c r="O151" s="313"/>
      <c r="P151" s="313"/>
      <c r="Q151" s="313"/>
      <c r="R151" s="313"/>
      <c r="S151" s="313"/>
      <c r="T151" s="313"/>
      <c r="U151" s="313"/>
    </row>
    <row r="152" spans="1:21" s="312" customFormat="1" ht="35.1" customHeight="1" x14ac:dyDescent="0.2">
      <c r="A152" s="323"/>
      <c r="B152" s="252"/>
      <c r="C152" s="274" t="str">
        <f>IFERROR(VLOOKUP(B152,'補助事業概要説明書(別添１)１～２'!$B$24:$C$38,2,0),"")</f>
        <v/>
      </c>
      <c r="D152" s="526" t="str">
        <f>IFERROR(VLOOKUP(B152,'人件費単価計算書(別添２－１)'!$B$13:$J$57,6,0),"")</f>
        <v/>
      </c>
      <c r="E152" s="252"/>
      <c r="F152" s="252"/>
      <c r="G152" s="253"/>
      <c r="H152" s="253"/>
      <c r="I152" s="530"/>
      <c r="J152" s="531">
        <f t="shared" si="15"/>
        <v>0</v>
      </c>
      <c r="K152" s="531">
        <f t="shared" si="16"/>
        <v>0</v>
      </c>
      <c r="L152" s="309"/>
      <c r="M152" s="309"/>
      <c r="N152" s="313"/>
      <c r="O152" s="313"/>
      <c r="P152" s="313"/>
      <c r="Q152" s="313"/>
      <c r="R152" s="313"/>
      <c r="S152" s="313"/>
      <c r="T152" s="313"/>
      <c r="U152" s="313"/>
    </row>
    <row r="153" spans="1:21" s="312" customFormat="1" ht="35.1" customHeight="1" x14ac:dyDescent="0.2">
      <c r="A153" s="323"/>
      <c r="B153" s="252"/>
      <c r="C153" s="274" t="str">
        <f>IFERROR(VLOOKUP(B153,'補助事業概要説明書(別添１)１～２'!$B$24:$C$38,2,0),"")</f>
        <v/>
      </c>
      <c r="D153" s="526" t="str">
        <f>IFERROR(VLOOKUP(B153,'人件費単価計算書(別添２－１)'!$B$13:$J$57,6,0),"")</f>
        <v/>
      </c>
      <c r="E153" s="252"/>
      <c r="F153" s="252"/>
      <c r="G153" s="253"/>
      <c r="H153" s="253"/>
      <c r="I153" s="530"/>
      <c r="J153" s="531">
        <f t="shared" si="15"/>
        <v>0</v>
      </c>
      <c r="K153" s="531">
        <f t="shared" si="16"/>
        <v>0</v>
      </c>
      <c r="L153" s="309"/>
      <c r="M153" s="309"/>
      <c r="N153" s="313"/>
      <c r="O153" s="313"/>
      <c r="P153" s="313"/>
      <c r="Q153" s="313"/>
      <c r="R153" s="313"/>
      <c r="S153" s="313"/>
      <c r="T153" s="313"/>
      <c r="U153" s="313"/>
    </row>
    <row r="154" spans="1:21" s="312" customFormat="1" ht="35.1" customHeight="1" x14ac:dyDescent="0.2">
      <c r="A154" s="323"/>
      <c r="B154" s="252"/>
      <c r="C154" s="274" t="str">
        <f>IFERROR(VLOOKUP(B154,'補助事業概要説明書(別添１)１～２'!$B$24:$C$38,2,0),"")</f>
        <v/>
      </c>
      <c r="D154" s="526" t="str">
        <f>IFERROR(VLOOKUP(B154,'人件費単価計算書(別添２－１)'!$B$13:$J$57,6,0),"")</f>
        <v/>
      </c>
      <c r="E154" s="252"/>
      <c r="F154" s="252"/>
      <c r="G154" s="253"/>
      <c r="H154" s="253"/>
      <c r="I154" s="530"/>
      <c r="J154" s="531">
        <f t="shared" si="15"/>
        <v>0</v>
      </c>
      <c r="K154" s="531">
        <f t="shared" si="16"/>
        <v>0</v>
      </c>
      <c r="L154" s="309"/>
      <c r="M154" s="309"/>
      <c r="N154" s="313"/>
      <c r="O154" s="313"/>
      <c r="P154" s="313"/>
      <c r="Q154" s="313"/>
      <c r="R154" s="313"/>
      <c r="S154" s="313"/>
      <c r="T154" s="313"/>
      <c r="U154" s="313"/>
    </row>
    <row r="155" spans="1:21" s="312" customFormat="1" ht="35.1" customHeight="1" x14ac:dyDescent="0.2">
      <c r="A155" s="323"/>
      <c r="B155" s="254"/>
      <c r="C155" s="634" t="str">
        <f>IFERROR(VLOOKUP(B155,'補助事業概要説明書(別添１)１～２'!$B$24:$C$38,2,0),"")</f>
        <v/>
      </c>
      <c r="D155" s="635" t="str">
        <f>IFERROR(VLOOKUP(B155,'人件費単価計算書(別添２－１)'!$B$13:$J$57,6,0),"")</f>
        <v/>
      </c>
      <c r="E155" s="254"/>
      <c r="F155" s="254"/>
      <c r="G155" s="636"/>
      <c r="H155" s="636"/>
      <c r="I155" s="637"/>
      <c r="J155" s="638">
        <f t="shared" si="15"/>
        <v>0</v>
      </c>
      <c r="K155" s="638">
        <f t="shared" si="16"/>
        <v>0</v>
      </c>
      <c r="L155" s="309"/>
      <c r="M155" s="309"/>
      <c r="N155" s="313"/>
      <c r="O155" s="313"/>
      <c r="P155" s="313"/>
      <c r="Q155" s="313"/>
      <c r="R155" s="313"/>
      <c r="S155" s="313"/>
      <c r="T155" s="313"/>
      <c r="U155" s="313"/>
    </row>
    <row r="156" spans="1:21" s="312" customFormat="1" ht="19.95" customHeight="1" thickBot="1" x14ac:dyDescent="0.25">
      <c r="A156" s="323"/>
      <c r="B156" s="331"/>
      <c r="C156" s="331"/>
      <c r="D156" s="331"/>
      <c r="E156" s="331"/>
      <c r="F156" s="332"/>
      <c r="G156" s="333"/>
      <c r="H156" s="333"/>
      <c r="I156" s="333"/>
      <c r="J156" s="333"/>
      <c r="K156" s="334"/>
      <c r="L156" s="321"/>
      <c r="M156" s="309"/>
      <c r="N156" s="313"/>
      <c r="O156" s="313"/>
      <c r="P156" s="313"/>
      <c r="Q156" s="313"/>
      <c r="R156" s="313"/>
      <c r="S156" s="313"/>
      <c r="T156" s="313"/>
      <c r="U156" s="313"/>
    </row>
    <row r="157" spans="1:21" s="82" customFormat="1" ht="39.9" customHeight="1" thickBot="1" x14ac:dyDescent="0.25">
      <c r="A157" s="323"/>
      <c r="B157" s="397" t="s">
        <v>448</v>
      </c>
      <c r="C157" s="324"/>
      <c r="D157" s="324"/>
      <c r="E157" s="324"/>
      <c r="F157" s="324"/>
      <c r="G157" s="324"/>
      <c r="H157" s="335" t="s">
        <v>326</v>
      </c>
      <c r="I157" s="336">
        <f>SUMIF(C159:C183,"職員*",K159:K183)</f>
        <v>0</v>
      </c>
      <c r="J157" s="335" t="s">
        <v>332</v>
      </c>
      <c r="K157" s="337">
        <f>SUMIF(C159:C183,"事務補助員",K159:K183)</f>
        <v>0</v>
      </c>
      <c r="M157" s="420" t="s">
        <v>418</v>
      </c>
      <c r="N157" s="307"/>
      <c r="O157" s="307"/>
      <c r="P157" s="307"/>
      <c r="Q157" s="308"/>
      <c r="R157" s="308"/>
      <c r="S157" s="308"/>
      <c r="T157" s="308"/>
      <c r="U157" s="308"/>
    </row>
    <row r="158" spans="1:21" s="312" customFormat="1" ht="39.9" customHeight="1" x14ac:dyDescent="0.2">
      <c r="A158" s="323"/>
      <c r="B158" s="338" t="s">
        <v>184</v>
      </c>
      <c r="C158" s="338" t="s">
        <v>122</v>
      </c>
      <c r="D158" s="339" t="s">
        <v>329</v>
      </c>
      <c r="E158" s="403" t="s">
        <v>150</v>
      </c>
      <c r="F158" s="244" t="s">
        <v>185</v>
      </c>
      <c r="G158" s="1041" t="s">
        <v>132</v>
      </c>
      <c r="H158" s="980"/>
      <c r="I158" s="980"/>
      <c r="J158" s="980"/>
      <c r="K158" s="340" t="s">
        <v>328</v>
      </c>
      <c r="L158" s="309"/>
      <c r="M158" s="309"/>
      <c r="N158" s="313"/>
      <c r="O158" s="313"/>
      <c r="P158" s="313"/>
      <c r="Q158" s="313"/>
      <c r="R158" s="313"/>
      <c r="S158" s="313"/>
      <c r="T158" s="313"/>
      <c r="U158" s="313"/>
    </row>
    <row r="159" spans="1:21" s="312" customFormat="1" ht="35.1" customHeight="1" x14ac:dyDescent="0.2">
      <c r="A159" s="323"/>
      <c r="B159" s="250"/>
      <c r="C159" s="273" t="str">
        <f>IFERROR(VLOOKUP(B159,'補助事業概要説明書(別添１)１～２'!$B$24:$C$38,2,0),"")</f>
        <v/>
      </c>
      <c r="D159" s="525" t="str">
        <f>IFERROR(VLOOKUP(B159,'人件費単価計算書(別添２－１)'!$B$13:$J$57,6,0),"")</f>
        <v/>
      </c>
      <c r="E159" s="250"/>
      <c r="F159" s="250"/>
      <c r="G159" s="1042"/>
      <c r="H159" s="1043"/>
      <c r="I159" s="1043"/>
      <c r="J159" s="1044"/>
      <c r="K159" s="529">
        <f>IFERROR(D159*F159,0)</f>
        <v>0</v>
      </c>
      <c r="L159" s="309"/>
      <c r="M159" s="309"/>
      <c r="N159" s="313"/>
      <c r="O159" s="313"/>
      <c r="P159" s="313"/>
      <c r="Q159" s="313"/>
      <c r="R159" s="313"/>
      <c r="S159" s="313"/>
      <c r="T159" s="313"/>
      <c r="U159" s="313"/>
    </row>
    <row r="160" spans="1:21" s="312" customFormat="1" ht="35.1" customHeight="1" x14ac:dyDescent="0.2">
      <c r="A160" s="323"/>
      <c r="B160" s="252"/>
      <c r="C160" s="274" t="str">
        <f>IFERROR(VLOOKUP(B160,'補助事業概要説明書(別添１)１～２'!$B$24:$C$38,2,0),"")</f>
        <v/>
      </c>
      <c r="D160" s="526" t="str">
        <f>IFERROR(VLOOKUP(B160,'人件費単価計算書(別添２－１)'!$B$13:$J$57,6,0),"")</f>
        <v/>
      </c>
      <c r="E160" s="252"/>
      <c r="F160" s="252"/>
      <c r="G160" s="911"/>
      <c r="H160" s="912"/>
      <c r="I160" s="912"/>
      <c r="J160" s="913"/>
      <c r="K160" s="531">
        <f t="shared" ref="K160:K169" si="17">IFERROR(D160*F160,0)</f>
        <v>0</v>
      </c>
      <c r="N160" s="313"/>
      <c r="O160" s="313"/>
      <c r="P160" s="313"/>
      <c r="Q160" s="313"/>
      <c r="R160" s="313"/>
      <c r="S160" s="313"/>
      <c r="T160" s="313"/>
      <c r="U160" s="313"/>
    </row>
    <row r="161" spans="1:21" s="312" customFormat="1" ht="35.1" customHeight="1" x14ac:dyDescent="0.2">
      <c r="A161" s="323"/>
      <c r="B161" s="252"/>
      <c r="C161" s="274" t="str">
        <f>IFERROR(VLOOKUP(B161,'補助事業概要説明書(別添１)１～２'!$B$24:$C$38,2,0),"")</f>
        <v/>
      </c>
      <c r="D161" s="526" t="str">
        <f>IFERROR(VLOOKUP(B161,'人件費単価計算書(別添２－１)'!$B$13:$J$57,6,0),"")</f>
        <v/>
      </c>
      <c r="E161" s="252"/>
      <c r="F161" s="252"/>
      <c r="G161" s="911"/>
      <c r="H161" s="912"/>
      <c r="I161" s="912"/>
      <c r="J161" s="913"/>
      <c r="K161" s="531">
        <f t="shared" si="17"/>
        <v>0</v>
      </c>
      <c r="N161" s="313"/>
      <c r="O161" s="313"/>
      <c r="P161" s="313"/>
      <c r="Q161" s="313"/>
      <c r="R161" s="313"/>
      <c r="S161" s="313"/>
      <c r="T161" s="313"/>
      <c r="U161" s="313"/>
    </row>
    <row r="162" spans="1:21" s="312" customFormat="1" ht="35.1" customHeight="1" x14ac:dyDescent="0.2">
      <c r="A162" s="323"/>
      <c r="B162" s="252"/>
      <c r="C162" s="274" t="str">
        <f>IFERROR(VLOOKUP(B162,'補助事業概要説明書(別添１)１～２'!$B$24:$C$38,2,0),"")</f>
        <v/>
      </c>
      <c r="D162" s="526" t="str">
        <f>IFERROR(VLOOKUP(B162,'人件費単価計算書(別添２－１)'!$B$13:$J$57,6,0),"")</f>
        <v/>
      </c>
      <c r="E162" s="252"/>
      <c r="F162" s="252"/>
      <c r="G162" s="911"/>
      <c r="H162" s="912"/>
      <c r="I162" s="912"/>
      <c r="J162" s="913"/>
      <c r="K162" s="531">
        <f t="shared" si="17"/>
        <v>0</v>
      </c>
      <c r="N162" s="313"/>
      <c r="O162" s="313"/>
      <c r="P162" s="313"/>
      <c r="Q162" s="313"/>
      <c r="R162" s="313"/>
      <c r="S162" s="313"/>
      <c r="T162" s="313"/>
      <c r="U162" s="313"/>
    </row>
    <row r="163" spans="1:21" s="312" customFormat="1" ht="35.1" customHeight="1" x14ac:dyDescent="0.2">
      <c r="A163" s="323"/>
      <c r="B163" s="252"/>
      <c r="C163" s="274" t="str">
        <f>IFERROR(VLOOKUP(B163,'補助事業概要説明書(別添１)１～２'!$B$24:$C$38,2,0),"")</f>
        <v/>
      </c>
      <c r="D163" s="526" t="str">
        <f>IFERROR(VLOOKUP(B163,'人件費単価計算書(別添２－１)'!$B$13:$J$57,6,0),"")</f>
        <v/>
      </c>
      <c r="E163" s="252"/>
      <c r="F163" s="252"/>
      <c r="G163" s="911"/>
      <c r="H163" s="912"/>
      <c r="I163" s="912"/>
      <c r="J163" s="913"/>
      <c r="K163" s="531">
        <f t="shared" si="17"/>
        <v>0</v>
      </c>
      <c r="N163" s="313"/>
      <c r="O163" s="313"/>
      <c r="P163" s="313"/>
      <c r="Q163" s="313"/>
      <c r="R163" s="313"/>
      <c r="S163" s="313"/>
      <c r="T163" s="313"/>
      <c r="U163" s="313"/>
    </row>
    <row r="164" spans="1:21" s="312" customFormat="1" ht="35.1" customHeight="1" x14ac:dyDescent="0.2">
      <c r="A164" s="323"/>
      <c r="B164" s="252"/>
      <c r="C164" s="274" t="str">
        <f>IFERROR(VLOOKUP(B164,'補助事業概要説明書(別添１)１～２'!$B$24:$C$38,2,0),"")</f>
        <v/>
      </c>
      <c r="D164" s="526" t="str">
        <f>IFERROR(VLOOKUP(B164,'人件費単価計算書(別添２－１)'!$B$13:$J$57,6,0),"")</f>
        <v/>
      </c>
      <c r="E164" s="252"/>
      <c r="F164" s="252"/>
      <c r="G164" s="911"/>
      <c r="H164" s="912"/>
      <c r="I164" s="912"/>
      <c r="J164" s="913"/>
      <c r="K164" s="531">
        <f t="shared" si="17"/>
        <v>0</v>
      </c>
      <c r="N164" s="313"/>
      <c r="O164" s="313"/>
      <c r="P164" s="313"/>
      <c r="Q164" s="313"/>
      <c r="R164" s="313"/>
      <c r="S164" s="313"/>
      <c r="T164" s="313"/>
      <c r="U164" s="313"/>
    </row>
    <row r="165" spans="1:21" s="312" customFormat="1" ht="35.1" customHeight="1" x14ac:dyDescent="0.2">
      <c r="A165" s="323"/>
      <c r="B165" s="252"/>
      <c r="C165" s="274" t="str">
        <f>IFERROR(VLOOKUP(B165,'補助事業概要説明書(別添１)１～２'!$B$24:$C$38,2,0),"")</f>
        <v/>
      </c>
      <c r="D165" s="526" t="str">
        <f>IFERROR(VLOOKUP(B165,'人件費単価計算書(別添２－１)'!$B$13:$J$57,6,0),"")</f>
        <v/>
      </c>
      <c r="E165" s="252"/>
      <c r="F165" s="252"/>
      <c r="G165" s="911"/>
      <c r="H165" s="912"/>
      <c r="I165" s="912"/>
      <c r="J165" s="913"/>
      <c r="K165" s="531">
        <f t="shared" si="17"/>
        <v>0</v>
      </c>
      <c r="N165" s="313"/>
      <c r="O165" s="313"/>
      <c r="P165" s="313"/>
      <c r="Q165" s="313"/>
      <c r="R165" s="313"/>
      <c r="S165" s="313"/>
      <c r="T165" s="313"/>
      <c r="U165" s="313"/>
    </row>
    <row r="166" spans="1:21" s="312" customFormat="1" ht="35.1" customHeight="1" x14ac:dyDescent="0.2">
      <c r="A166" s="323"/>
      <c r="B166" s="252"/>
      <c r="C166" s="274" t="str">
        <f>IFERROR(VLOOKUP(B166,'補助事業概要説明書(別添１)１～２'!$B$24:$C$38,2,0),"")</f>
        <v/>
      </c>
      <c r="D166" s="526" t="str">
        <f>IFERROR(VLOOKUP(B166,'人件費単価計算書(別添２－１)'!$B$13:$J$57,6,0),"")</f>
        <v/>
      </c>
      <c r="E166" s="252"/>
      <c r="F166" s="252"/>
      <c r="G166" s="911"/>
      <c r="H166" s="912"/>
      <c r="I166" s="912"/>
      <c r="J166" s="913"/>
      <c r="K166" s="531">
        <f t="shared" si="17"/>
        <v>0</v>
      </c>
      <c r="N166" s="313"/>
      <c r="O166" s="313"/>
      <c r="P166" s="313"/>
      <c r="Q166" s="313"/>
      <c r="R166" s="313"/>
      <c r="S166" s="313"/>
      <c r="T166" s="313"/>
      <c r="U166" s="313"/>
    </row>
    <row r="167" spans="1:21" s="312" customFormat="1" ht="35.1" customHeight="1" x14ac:dyDescent="0.2">
      <c r="A167" s="323"/>
      <c r="B167" s="252"/>
      <c r="C167" s="274" t="str">
        <f>IFERROR(VLOOKUP(B167,'補助事業概要説明書(別添１)１～２'!$B$24:$C$38,2,0),"")</f>
        <v/>
      </c>
      <c r="D167" s="526" t="str">
        <f>IFERROR(VLOOKUP(B167,'人件費単価計算書(別添２－１)'!$B$13:$J$57,6,0),"")</f>
        <v/>
      </c>
      <c r="E167" s="252"/>
      <c r="F167" s="252"/>
      <c r="G167" s="911"/>
      <c r="H167" s="912"/>
      <c r="I167" s="912"/>
      <c r="J167" s="913"/>
      <c r="K167" s="531">
        <f t="shared" si="17"/>
        <v>0</v>
      </c>
      <c r="N167" s="313"/>
      <c r="O167" s="313"/>
      <c r="P167" s="313"/>
      <c r="Q167" s="313"/>
      <c r="R167" s="313"/>
      <c r="S167" s="313"/>
      <c r="T167" s="313"/>
      <c r="U167" s="313"/>
    </row>
    <row r="168" spans="1:21" s="312" customFormat="1" ht="35.1" customHeight="1" x14ac:dyDescent="0.2">
      <c r="A168" s="323"/>
      <c r="B168" s="252"/>
      <c r="C168" s="274" t="str">
        <f>IFERROR(VLOOKUP(B168,'補助事業概要説明書(別添１)１～２'!$B$24:$C$38,2,0),"")</f>
        <v/>
      </c>
      <c r="D168" s="526" t="str">
        <f>IFERROR(VLOOKUP(B168,'人件費単価計算書(別添２－１)'!$B$13:$J$57,6,0),"")</f>
        <v/>
      </c>
      <c r="E168" s="252"/>
      <c r="F168" s="252"/>
      <c r="G168" s="911"/>
      <c r="H168" s="912"/>
      <c r="I168" s="912"/>
      <c r="J168" s="913"/>
      <c r="K168" s="531">
        <f t="shared" ref="K168" si="18">IFERROR(D168*F168,0)</f>
        <v>0</v>
      </c>
      <c r="N168" s="313"/>
      <c r="O168" s="313"/>
      <c r="P168" s="313"/>
      <c r="Q168" s="313"/>
      <c r="R168" s="313"/>
      <c r="S168" s="313"/>
      <c r="T168" s="313"/>
      <c r="U168" s="313"/>
    </row>
    <row r="169" spans="1:21" s="312" customFormat="1" ht="35.1" customHeight="1" x14ac:dyDescent="0.2">
      <c r="A169" s="323"/>
      <c r="B169" s="252"/>
      <c r="C169" s="274" t="str">
        <f>IFERROR(VLOOKUP(B169,'補助事業概要説明書(別添１)１～２'!$B$24:$C$38,2,0),"")</f>
        <v/>
      </c>
      <c r="D169" s="526" t="str">
        <f>IFERROR(VLOOKUP(B169,'人件費単価計算書(別添２－１)'!$B$13:$J$57,6,0),"")</f>
        <v/>
      </c>
      <c r="E169" s="252"/>
      <c r="F169" s="252"/>
      <c r="G169" s="911"/>
      <c r="H169" s="912"/>
      <c r="I169" s="912"/>
      <c r="J169" s="913"/>
      <c r="K169" s="531">
        <f t="shared" si="17"/>
        <v>0</v>
      </c>
      <c r="N169" s="313"/>
      <c r="O169" s="313"/>
      <c r="P169" s="313"/>
      <c r="Q169" s="313"/>
      <c r="R169" s="313"/>
      <c r="S169" s="313"/>
      <c r="T169" s="313"/>
      <c r="U169" s="313"/>
    </row>
    <row r="170" spans="1:21" s="312" customFormat="1" ht="35.1" customHeight="1" x14ac:dyDescent="0.2">
      <c r="A170" s="323"/>
      <c r="B170" s="252"/>
      <c r="C170" s="274" t="str">
        <f>IFERROR(VLOOKUP(B170,'補助事業概要説明書(別添１)１～２'!$B$24:$C$38,2,0),"")</f>
        <v/>
      </c>
      <c r="D170" s="526" t="str">
        <f>IFERROR(VLOOKUP(B170,'人件費単価計算書(別添２－１)'!$B$13:$J$57,6,0),"")</f>
        <v/>
      </c>
      <c r="E170" s="252"/>
      <c r="F170" s="252"/>
      <c r="G170" s="911"/>
      <c r="H170" s="912"/>
      <c r="I170" s="912"/>
      <c r="J170" s="913"/>
      <c r="K170" s="531">
        <f t="shared" ref="K170:K183" si="19">IFERROR(D170*F170,0)</f>
        <v>0</v>
      </c>
      <c r="L170" s="321"/>
      <c r="M170" s="309"/>
      <c r="N170" s="313"/>
      <c r="O170" s="313"/>
      <c r="P170" s="313"/>
      <c r="Q170" s="313"/>
      <c r="R170" s="313"/>
      <c r="S170" s="313"/>
      <c r="T170" s="313"/>
      <c r="U170" s="313"/>
    </row>
    <row r="171" spans="1:21" s="312" customFormat="1" ht="35.1" customHeight="1" x14ac:dyDescent="0.2">
      <c r="A171" s="323"/>
      <c r="B171" s="252"/>
      <c r="C171" s="274" t="str">
        <f>IFERROR(VLOOKUP(B171,'補助事業概要説明書(別添１)１～２'!$B$24:$C$38,2,0),"")</f>
        <v/>
      </c>
      <c r="D171" s="526" t="str">
        <f>IFERROR(VLOOKUP(B171,'人件費単価計算書(別添２－１)'!$B$13:$J$57,6,0),"")</f>
        <v/>
      </c>
      <c r="E171" s="252"/>
      <c r="F171" s="252"/>
      <c r="G171" s="911"/>
      <c r="H171" s="912"/>
      <c r="I171" s="912"/>
      <c r="J171" s="913"/>
      <c r="K171" s="531">
        <f t="shared" ref="K171:K181" si="20">IFERROR(D171*F171,0)</f>
        <v>0</v>
      </c>
      <c r="L171" s="321"/>
      <c r="M171" s="309"/>
      <c r="N171" s="313"/>
      <c r="O171" s="313"/>
      <c r="P171" s="313"/>
      <c r="Q171" s="313"/>
      <c r="R171" s="313"/>
      <c r="S171" s="313"/>
      <c r="T171" s="313"/>
      <c r="U171" s="313"/>
    </row>
    <row r="172" spans="1:21" s="312" customFormat="1" ht="35.1" customHeight="1" x14ac:dyDescent="0.2">
      <c r="A172" s="323"/>
      <c r="B172" s="252"/>
      <c r="C172" s="274" t="str">
        <f>IFERROR(VLOOKUP(B172,'補助事業概要説明書(別添１)１～２'!$B$24:$C$38,2,0),"")</f>
        <v/>
      </c>
      <c r="D172" s="526" t="str">
        <f>IFERROR(VLOOKUP(B172,'人件費単価計算書(別添２－１)'!$B$13:$J$57,6,0),"")</f>
        <v/>
      </c>
      <c r="E172" s="252"/>
      <c r="F172" s="252"/>
      <c r="G172" s="911"/>
      <c r="H172" s="912"/>
      <c r="I172" s="912"/>
      <c r="J172" s="913"/>
      <c r="K172" s="531">
        <f t="shared" si="20"/>
        <v>0</v>
      </c>
      <c r="L172" s="321"/>
      <c r="M172" s="309"/>
      <c r="N172" s="313"/>
      <c r="O172" s="313"/>
      <c r="P172" s="313"/>
      <c r="Q172" s="313"/>
      <c r="R172" s="313"/>
      <c r="S172" s="313"/>
      <c r="T172" s="313"/>
      <c r="U172" s="313"/>
    </row>
    <row r="173" spans="1:21" s="312" customFormat="1" ht="35.1" customHeight="1" x14ac:dyDescent="0.2">
      <c r="A173" s="323"/>
      <c r="B173" s="252"/>
      <c r="C173" s="274" t="str">
        <f>IFERROR(VLOOKUP(B173,'補助事業概要説明書(別添１)１～２'!$B$24:$C$38,2,0),"")</f>
        <v/>
      </c>
      <c r="D173" s="526" t="str">
        <f>IFERROR(VLOOKUP(B173,'人件費単価計算書(別添２－１)'!$B$13:$J$57,6,0),"")</f>
        <v/>
      </c>
      <c r="E173" s="252"/>
      <c r="F173" s="252"/>
      <c r="G173" s="911"/>
      <c r="H173" s="912"/>
      <c r="I173" s="912"/>
      <c r="J173" s="913"/>
      <c r="K173" s="531">
        <f t="shared" si="20"/>
        <v>0</v>
      </c>
      <c r="L173" s="321"/>
      <c r="M173" s="309"/>
      <c r="N173" s="313"/>
      <c r="O173" s="313"/>
      <c r="P173" s="313"/>
      <c r="Q173" s="313"/>
      <c r="R173" s="313"/>
      <c r="S173" s="313"/>
      <c r="T173" s="313"/>
      <c r="U173" s="313"/>
    </row>
    <row r="174" spans="1:21" s="312" customFormat="1" ht="35.1" customHeight="1" x14ac:dyDescent="0.2">
      <c r="A174" s="323"/>
      <c r="B174" s="252"/>
      <c r="C174" s="274" t="str">
        <f>IFERROR(VLOOKUP(B174,'補助事業概要説明書(別添１)１～２'!$B$24:$C$38,2,0),"")</f>
        <v/>
      </c>
      <c r="D174" s="526" t="str">
        <f>IFERROR(VLOOKUP(B174,'人件費単価計算書(別添２－１)'!$B$13:$J$57,6,0),"")</f>
        <v/>
      </c>
      <c r="E174" s="252"/>
      <c r="F174" s="252"/>
      <c r="G174" s="911"/>
      <c r="H174" s="912"/>
      <c r="I174" s="912"/>
      <c r="J174" s="913"/>
      <c r="K174" s="531">
        <f t="shared" si="20"/>
        <v>0</v>
      </c>
      <c r="L174" s="321"/>
      <c r="M174" s="309"/>
      <c r="N174" s="313"/>
      <c r="O174" s="313"/>
      <c r="P174" s="313"/>
      <c r="Q174" s="313"/>
      <c r="R174" s="313"/>
      <c r="S174" s="313"/>
      <c r="T174" s="313"/>
      <c r="U174" s="313"/>
    </row>
    <row r="175" spans="1:21" s="312" customFormat="1" ht="35.1" customHeight="1" x14ac:dyDescent="0.2">
      <c r="A175" s="323"/>
      <c r="B175" s="252"/>
      <c r="C175" s="274" t="str">
        <f>IFERROR(VLOOKUP(B175,'補助事業概要説明書(別添１)１～２'!$B$24:$C$38,2,0),"")</f>
        <v/>
      </c>
      <c r="D175" s="526" t="str">
        <f>IFERROR(VLOOKUP(B175,'人件費単価計算書(別添２－１)'!$B$13:$J$57,6,0),"")</f>
        <v/>
      </c>
      <c r="E175" s="252"/>
      <c r="F175" s="252"/>
      <c r="G175" s="911"/>
      <c r="H175" s="912"/>
      <c r="I175" s="912"/>
      <c r="J175" s="913"/>
      <c r="K175" s="531">
        <f t="shared" si="20"/>
        <v>0</v>
      </c>
      <c r="L175" s="321"/>
      <c r="M175" s="309"/>
      <c r="N175" s="313"/>
      <c r="O175" s="313"/>
      <c r="P175" s="313"/>
      <c r="Q175" s="313"/>
      <c r="R175" s="313"/>
      <c r="S175" s="313"/>
      <c r="T175" s="313"/>
      <c r="U175" s="313"/>
    </row>
    <row r="176" spans="1:21" s="312" customFormat="1" ht="35.1" customHeight="1" x14ac:dyDescent="0.2">
      <c r="A176" s="323"/>
      <c r="B176" s="252"/>
      <c r="C176" s="274" t="str">
        <f>IFERROR(VLOOKUP(B176,'補助事業概要説明書(別添１)１～２'!$B$24:$C$38,2,0),"")</f>
        <v/>
      </c>
      <c r="D176" s="526" t="str">
        <f>IFERROR(VLOOKUP(B176,'人件費単価計算書(別添２－１)'!$B$13:$J$57,6,0),"")</f>
        <v/>
      </c>
      <c r="E176" s="252"/>
      <c r="F176" s="252"/>
      <c r="G176" s="911"/>
      <c r="H176" s="912"/>
      <c r="I176" s="912"/>
      <c r="J176" s="913"/>
      <c r="K176" s="531">
        <f t="shared" si="20"/>
        <v>0</v>
      </c>
      <c r="L176" s="321"/>
      <c r="M176" s="309"/>
      <c r="N176" s="313"/>
      <c r="O176" s="313"/>
      <c r="P176" s="313"/>
      <c r="Q176" s="313"/>
      <c r="R176" s="313"/>
      <c r="S176" s="313"/>
      <c r="T176" s="313"/>
      <c r="U176" s="313"/>
    </row>
    <row r="177" spans="1:21" s="312" customFormat="1" ht="35.1" customHeight="1" x14ac:dyDescent="0.2">
      <c r="A177" s="323"/>
      <c r="B177" s="252"/>
      <c r="C177" s="274" t="str">
        <f>IFERROR(VLOOKUP(B177,'補助事業概要説明書(別添１)１～２'!$B$24:$C$38,2,0),"")</f>
        <v/>
      </c>
      <c r="D177" s="526" t="str">
        <f>IFERROR(VLOOKUP(B177,'人件費単価計算書(別添２－１)'!$B$13:$J$57,6,0),"")</f>
        <v/>
      </c>
      <c r="E177" s="252"/>
      <c r="F177" s="252"/>
      <c r="G177" s="911"/>
      <c r="H177" s="912"/>
      <c r="I177" s="912"/>
      <c r="J177" s="913"/>
      <c r="K177" s="531">
        <f t="shared" si="20"/>
        <v>0</v>
      </c>
      <c r="L177" s="321"/>
      <c r="M177" s="309"/>
      <c r="N177" s="313"/>
      <c r="O177" s="313"/>
      <c r="P177" s="313"/>
      <c r="Q177" s="313"/>
      <c r="R177" s="313"/>
      <c r="S177" s="313"/>
      <c r="T177" s="313"/>
      <c r="U177" s="313"/>
    </row>
    <row r="178" spans="1:21" s="312" customFormat="1" ht="35.1" customHeight="1" x14ac:dyDescent="0.2">
      <c r="A178" s="323"/>
      <c r="B178" s="252"/>
      <c r="C178" s="274" t="str">
        <f>IFERROR(VLOOKUP(B178,'補助事業概要説明書(別添１)１～２'!$B$24:$C$38,2,0),"")</f>
        <v/>
      </c>
      <c r="D178" s="526" t="str">
        <f>IFERROR(VLOOKUP(B178,'人件費単価計算書(別添２－１)'!$B$13:$J$57,6,0),"")</f>
        <v/>
      </c>
      <c r="E178" s="252"/>
      <c r="F178" s="252"/>
      <c r="G178" s="911"/>
      <c r="H178" s="912"/>
      <c r="I178" s="912"/>
      <c r="J178" s="913"/>
      <c r="K178" s="531">
        <f t="shared" si="20"/>
        <v>0</v>
      </c>
      <c r="L178" s="321"/>
      <c r="M178" s="309"/>
      <c r="N178" s="313"/>
      <c r="O178" s="313"/>
      <c r="P178" s="313"/>
      <c r="Q178" s="313"/>
      <c r="R178" s="313"/>
      <c r="S178" s="313"/>
      <c r="T178" s="313"/>
      <c r="U178" s="313"/>
    </row>
    <row r="179" spans="1:21" s="312" customFormat="1" ht="35.1" customHeight="1" x14ac:dyDescent="0.2">
      <c r="A179" s="323"/>
      <c r="B179" s="252"/>
      <c r="C179" s="274" t="str">
        <f>IFERROR(VLOOKUP(B179,'補助事業概要説明書(別添１)１～２'!$B$24:$C$38,2,0),"")</f>
        <v/>
      </c>
      <c r="D179" s="526" t="str">
        <f>IFERROR(VLOOKUP(B179,'人件費単価計算書(別添２－１)'!$B$13:$J$57,6,0),"")</f>
        <v/>
      </c>
      <c r="E179" s="252"/>
      <c r="F179" s="252"/>
      <c r="G179" s="911"/>
      <c r="H179" s="912"/>
      <c r="I179" s="912"/>
      <c r="J179" s="913"/>
      <c r="K179" s="531">
        <f t="shared" si="20"/>
        <v>0</v>
      </c>
      <c r="L179" s="321"/>
      <c r="M179" s="309"/>
      <c r="N179" s="313"/>
      <c r="O179" s="313"/>
      <c r="P179" s="313"/>
      <c r="Q179" s="313"/>
      <c r="R179" s="313"/>
      <c r="S179" s="313"/>
      <c r="T179" s="313"/>
      <c r="U179" s="313"/>
    </row>
    <row r="180" spans="1:21" s="312" customFormat="1" ht="35.1" customHeight="1" x14ac:dyDescent="0.2">
      <c r="A180" s="323"/>
      <c r="B180" s="252"/>
      <c r="C180" s="274" t="str">
        <f>IFERROR(VLOOKUP(B180,'補助事業概要説明書(別添１)１～２'!$B$24:$C$38,2,0),"")</f>
        <v/>
      </c>
      <c r="D180" s="526" t="str">
        <f>IFERROR(VLOOKUP(B180,'人件費単価計算書(別添２－１)'!$B$13:$J$57,6,0),"")</f>
        <v/>
      </c>
      <c r="E180" s="252"/>
      <c r="F180" s="252"/>
      <c r="G180" s="911"/>
      <c r="H180" s="912"/>
      <c r="I180" s="912"/>
      <c r="J180" s="913"/>
      <c r="K180" s="531">
        <f t="shared" si="20"/>
        <v>0</v>
      </c>
      <c r="L180" s="321"/>
      <c r="M180" s="309"/>
      <c r="N180" s="313"/>
      <c r="O180" s="313"/>
      <c r="P180" s="313"/>
      <c r="Q180" s="313"/>
      <c r="R180" s="313"/>
      <c r="S180" s="313"/>
      <c r="T180" s="313"/>
      <c r="U180" s="313"/>
    </row>
    <row r="181" spans="1:21" s="312" customFormat="1" ht="35.1" customHeight="1" x14ac:dyDescent="0.2">
      <c r="A181" s="323"/>
      <c r="B181" s="252"/>
      <c r="C181" s="274" t="str">
        <f>IFERROR(VLOOKUP(B181,'補助事業概要説明書(別添１)１～２'!$B$24:$C$38,2,0),"")</f>
        <v/>
      </c>
      <c r="D181" s="526" t="str">
        <f>IFERROR(VLOOKUP(B181,'人件費単価計算書(別添２－１)'!$B$13:$J$57,6,0),"")</f>
        <v/>
      </c>
      <c r="E181" s="252"/>
      <c r="F181" s="252"/>
      <c r="G181" s="911"/>
      <c r="H181" s="912"/>
      <c r="I181" s="912"/>
      <c r="J181" s="913"/>
      <c r="K181" s="531">
        <f t="shared" si="20"/>
        <v>0</v>
      </c>
      <c r="L181" s="321"/>
      <c r="M181" s="309"/>
      <c r="N181" s="313"/>
      <c r="O181" s="313"/>
      <c r="P181" s="313"/>
      <c r="Q181" s="313"/>
      <c r="R181" s="313"/>
      <c r="S181" s="313"/>
      <c r="T181" s="313"/>
      <c r="U181" s="313"/>
    </row>
    <row r="182" spans="1:21" s="312" customFormat="1" ht="35.1" customHeight="1" x14ac:dyDescent="0.2">
      <c r="A182" s="323"/>
      <c r="B182" s="252"/>
      <c r="C182" s="274" t="str">
        <f>IFERROR(VLOOKUP(B182,'補助事業概要説明書(別添１)１～２'!$B$24:$C$38,2,0),"")</f>
        <v/>
      </c>
      <c r="D182" s="526" t="str">
        <f>IFERROR(VLOOKUP(B182,'人件費単価計算書(別添２－１)'!$B$13:$J$57,6,0),"")</f>
        <v/>
      </c>
      <c r="E182" s="252"/>
      <c r="F182" s="252"/>
      <c r="G182" s="911"/>
      <c r="H182" s="912"/>
      <c r="I182" s="912"/>
      <c r="J182" s="913"/>
      <c r="K182" s="531">
        <f t="shared" si="19"/>
        <v>0</v>
      </c>
      <c r="L182" s="321"/>
      <c r="M182" s="309"/>
      <c r="N182" s="313"/>
      <c r="O182" s="313"/>
      <c r="P182" s="313"/>
      <c r="Q182" s="313"/>
      <c r="R182" s="313"/>
      <c r="S182" s="313"/>
      <c r="T182" s="313"/>
      <c r="U182" s="313"/>
    </row>
    <row r="183" spans="1:21" s="312" customFormat="1" ht="35.1" customHeight="1" x14ac:dyDescent="0.2">
      <c r="A183" s="323"/>
      <c r="B183" s="254"/>
      <c r="C183" s="634" t="str">
        <f>IFERROR(VLOOKUP(B183,'補助事業概要説明書(別添１)１～２'!$B$24:$C$38,2,0),"")</f>
        <v/>
      </c>
      <c r="D183" s="635" t="str">
        <f>IFERROR(VLOOKUP(B183,'人件費単価計算書(別添２－１)'!$B$13:$J$57,6,0),"")</f>
        <v/>
      </c>
      <c r="E183" s="254"/>
      <c r="F183" s="254"/>
      <c r="G183" s="914"/>
      <c r="H183" s="915"/>
      <c r="I183" s="915"/>
      <c r="J183" s="916"/>
      <c r="K183" s="638">
        <f t="shared" si="19"/>
        <v>0</v>
      </c>
      <c r="L183" s="321"/>
      <c r="M183" s="309"/>
      <c r="N183" s="313"/>
      <c r="O183" s="313"/>
      <c r="P183" s="313"/>
      <c r="Q183" s="313"/>
      <c r="R183" s="313"/>
      <c r="S183" s="313"/>
      <c r="T183" s="313"/>
      <c r="U183" s="313"/>
    </row>
    <row r="184" spans="1:21" s="312" customFormat="1" ht="19.95" customHeight="1" x14ac:dyDescent="0.2">
      <c r="A184" s="323"/>
      <c r="B184" s="331"/>
      <c r="C184" s="331"/>
      <c r="D184" s="331"/>
      <c r="E184" s="331"/>
      <c r="F184" s="332"/>
      <c r="G184" s="333"/>
      <c r="H184" s="333"/>
      <c r="I184" s="333"/>
      <c r="J184" s="538"/>
      <c r="K184" s="538"/>
      <c r="L184" s="321"/>
      <c r="M184" s="309"/>
      <c r="N184" s="313"/>
      <c r="O184" s="313"/>
      <c r="P184" s="313"/>
      <c r="Q184" s="313"/>
      <c r="R184" s="313"/>
      <c r="S184" s="313"/>
      <c r="T184" s="313"/>
      <c r="U184" s="313"/>
    </row>
    <row r="185" spans="1:21" s="312" customFormat="1" ht="39.9" customHeight="1" x14ac:dyDescent="0.2">
      <c r="A185" s="341"/>
      <c r="B185" s="397" t="s">
        <v>346</v>
      </c>
      <c r="C185" s="214"/>
      <c r="D185" s="214"/>
      <c r="E185" s="214"/>
      <c r="F185" s="215"/>
      <c r="G185" s="305"/>
      <c r="H185" s="306"/>
      <c r="I185" s="342"/>
      <c r="J185" s="343"/>
      <c r="K185" s="344"/>
      <c r="N185" s="313"/>
      <c r="O185" s="313"/>
      <c r="P185" s="313"/>
      <c r="Q185" s="313"/>
      <c r="R185" s="313"/>
      <c r="S185" s="313"/>
      <c r="T185" s="313"/>
      <c r="U185" s="313"/>
    </row>
    <row r="186" spans="1:21" s="312" customFormat="1" ht="30" customHeight="1" thickBot="1" x14ac:dyDescent="0.25">
      <c r="A186" s="341"/>
      <c r="B186" s="559" t="s">
        <v>532</v>
      </c>
      <c r="C186" s="214"/>
      <c r="D186" s="214"/>
      <c r="E186" s="214"/>
      <c r="F186" s="215"/>
      <c r="G186" s="305"/>
      <c r="H186" s="306"/>
      <c r="I186" s="342"/>
      <c r="J186" s="343"/>
      <c r="K186" s="344"/>
      <c r="N186" s="313"/>
      <c r="O186" s="313"/>
      <c r="P186" s="313"/>
      <c r="Q186" s="313"/>
      <c r="R186" s="313"/>
      <c r="S186" s="313"/>
      <c r="T186" s="313"/>
      <c r="U186" s="313"/>
    </row>
    <row r="187" spans="1:21" s="312" customFormat="1" ht="35.1" customHeight="1" x14ac:dyDescent="0.2">
      <c r="A187" s="345"/>
      <c r="B187" s="963" t="s">
        <v>174</v>
      </c>
      <c r="C187" s="964"/>
      <c r="D187" s="963" t="s">
        <v>169</v>
      </c>
      <c r="E187" s="965"/>
      <c r="H187" s="346" t="s">
        <v>334</v>
      </c>
      <c r="I187" s="917">
        <f>IFERROR(C191*E187,"")</f>
        <v>0</v>
      </c>
      <c r="J187" s="346" t="s">
        <v>335</v>
      </c>
      <c r="K187" s="917">
        <f>IFERROR(SUM(C191:C195,H191:H195)*E187,"")</f>
        <v>0</v>
      </c>
      <c r="M187" s="1045" t="s">
        <v>553</v>
      </c>
      <c r="N187" s="313"/>
      <c r="O187" s="313"/>
      <c r="P187" s="313"/>
      <c r="Q187" s="313"/>
      <c r="R187" s="313"/>
      <c r="S187" s="313"/>
      <c r="T187" s="313"/>
      <c r="U187" s="313"/>
    </row>
    <row r="188" spans="1:21" s="312" customFormat="1" ht="20.100000000000001" customHeight="1" thickBot="1" x14ac:dyDescent="0.25">
      <c r="A188" s="345"/>
      <c r="B188" s="963"/>
      <c r="C188" s="964"/>
      <c r="D188" s="963"/>
      <c r="E188" s="965"/>
      <c r="H188" s="326" t="str">
        <f>IF($G$6="","-",IF($G$6="消費税を補助対象に含めない","（税抜）","（税込）"))</f>
        <v>-</v>
      </c>
      <c r="I188" s="918"/>
      <c r="J188" s="326" t="str">
        <f>IF($G$6="","-",IF($G$6="消費税を補助対象に含めない","（税抜）","（税込）"))</f>
        <v>-</v>
      </c>
      <c r="K188" s="918"/>
      <c r="M188" s="1046"/>
      <c r="N188" s="313"/>
      <c r="O188" s="313"/>
      <c r="P188" s="313"/>
      <c r="Q188" s="313"/>
      <c r="R188" s="313"/>
      <c r="S188" s="313"/>
      <c r="T188" s="313"/>
      <c r="U188" s="313"/>
    </row>
    <row r="189" spans="1:21" s="312" customFormat="1" ht="20.100000000000001" customHeight="1" x14ac:dyDescent="0.2">
      <c r="A189" s="345"/>
      <c r="B189" s="953" t="s">
        <v>164</v>
      </c>
      <c r="C189" s="548" t="s">
        <v>333</v>
      </c>
      <c r="D189" s="955" t="s">
        <v>165</v>
      </c>
      <c r="E189" s="959"/>
      <c r="F189" s="956"/>
      <c r="G189" s="953" t="s">
        <v>164</v>
      </c>
      <c r="H189" s="347" t="s">
        <v>333</v>
      </c>
      <c r="I189" s="954" t="s">
        <v>165</v>
      </c>
      <c r="J189" s="954"/>
      <c r="K189" s="954"/>
      <c r="M189" s="1046"/>
      <c r="N189" s="313"/>
      <c r="O189" s="313"/>
      <c r="P189" s="313"/>
      <c r="Q189" s="313"/>
      <c r="R189" s="313"/>
      <c r="S189" s="313"/>
      <c r="T189" s="313"/>
      <c r="U189" s="313"/>
    </row>
    <row r="190" spans="1:21" s="312" customFormat="1" ht="20.100000000000001" customHeight="1" x14ac:dyDescent="0.2">
      <c r="A190" s="345"/>
      <c r="B190" s="954"/>
      <c r="C190" s="549" t="str">
        <f>IF($G$6="","-",IF($G$6="消費税を補助対象に含めない","（税抜）","（税込）"))</f>
        <v>-</v>
      </c>
      <c r="D190" s="957"/>
      <c r="E190" s="962"/>
      <c r="F190" s="958"/>
      <c r="G190" s="954"/>
      <c r="H190" s="549" t="str">
        <f>IF($G$6="","-",IF($G$6="消費税を補助対象に含めない","（税抜）","（税込）"))</f>
        <v>-</v>
      </c>
      <c r="I190" s="963"/>
      <c r="J190" s="963"/>
      <c r="K190" s="963"/>
      <c r="M190" s="1046"/>
      <c r="N190" s="313"/>
      <c r="O190" s="313"/>
      <c r="P190" s="313"/>
      <c r="Q190" s="313"/>
      <c r="R190" s="313"/>
      <c r="S190" s="313"/>
      <c r="T190" s="313"/>
      <c r="U190" s="313"/>
    </row>
    <row r="191" spans="1:21" s="312" customFormat="1" ht="39.9" customHeight="1" x14ac:dyDescent="0.2">
      <c r="A191" s="345"/>
      <c r="B191" s="348" t="s">
        <v>183</v>
      </c>
      <c r="C191" s="216"/>
      <c r="D191" s="919"/>
      <c r="E191" s="920"/>
      <c r="F191" s="921"/>
      <c r="G191" s="348" t="s">
        <v>301</v>
      </c>
      <c r="H191" s="216"/>
      <c r="I191" s="919"/>
      <c r="J191" s="920"/>
      <c r="K191" s="921"/>
      <c r="M191" s="1046"/>
      <c r="N191" s="313"/>
      <c r="O191" s="313"/>
      <c r="P191" s="313"/>
      <c r="Q191" s="313"/>
      <c r="R191" s="313"/>
      <c r="S191" s="313"/>
      <c r="T191" s="313"/>
      <c r="U191" s="313"/>
    </row>
    <row r="192" spans="1:21" s="312" customFormat="1" ht="39.9" customHeight="1" x14ac:dyDescent="0.2">
      <c r="A192" s="345"/>
      <c r="B192" s="349" t="s">
        <v>166</v>
      </c>
      <c r="C192" s="217"/>
      <c r="D192" s="905"/>
      <c r="E192" s="906"/>
      <c r="F192" s="907"/>
      <c r="G192" s="349" t="s">
        <v>302</v>
      </c>
      <c r="H192" s="217"/>
      <c r="I192" s="905"/>
      <c r="J192" s="906"/>
      <c r="K192" s="907"/>
      <c r="L192" s="318"/>
      <c r="M192" s="1046"/>
      <c r="N192" s="313"/>
      <c r="O192" s="313"/>
      <c r="P192" s="313"/>
      <c r="Q192" s="313"/>
      <c r="R192" s="313"/>
      <c r="S192" s="313"/>
      <c r="T192" s="313"/>
      <c r="U192" s="313"/>
    </row>
    <row r="193" spans="1:21" s="321" customFormat="1" ht="39.9" customHeight="1" x14ac:dyDescent="0.2">
      <c r="A193" s="345"/>
      <c r="B193" s="349" t="s">
        <v>167</v>
      </c>
      <c r="C193" s="217"/>
      <c r="D193" s="905"/>
      <c r="E193" s="906"/>
      <c r="F193" s="907"/>
      <c r="G193" s="349" t="s">
        <v>303</v>
      </c>
      <c r="H193" s="217"/>
      <c r="I193" s="905"/>
      <c r="J193" s="906"/>
      <c r="K193" s="907"/>
      <c r="L193" s="350"/>
      <c r="M193" s="1046"/>
      <c r="N193" s="351"/>
      <c r="O193" s="351"/>
      <c r="P193" s="351"/>
      <c r="Q193" s="351"/>
      <c r="R193" s="351"/>
      <c r="S193" s="351"/>
      <c r="T193" s="351"/>
      <c r="U193" s="351"/>
    </row>
    <row r="194" spans="1:21" s="321" customFormat="1" ht="39.9" customHeight="1" x14ac:dyDescent="0.2">
      <c r="A194" s="345"/>
      <c r="B194" s="352" t="s">
        <v>168</v>
      </c>
      <c r="C194" s="218"/>
      <c r="D194" s="905"/>
      <c r="E194" s="906"/>
      <c r="F194" s="907"/>
      <c r="G194" s="352" t="s">
        <v>304</v>
      </c>
      <c r="H194" s="218"/>
      <c r="I194" s="905"/>
      <c r="J194" s="906"/>
      <c r="K194" s="907"/>
      <c r="L194" s="353"/>
      <c r="M194" s="1046"/>
      <c r="N194" s="351"/>
      <c r="O194" s="351"/>
      <c r="P194" s="351"/>
      <c r="Q194" s="351"/>
      <c r="R194" s="351"/>
      <c r="S194" s="351"/>
      <c r="T194" s="351"/>
      <c r="U194" s="351"/>
    </row>
    <row r="195" spans="1:21" s="321" customFormat="1" ht="39.9" customHeight="1" x14ac:dyDescent="0.2">
      <c r="A195" s="345"/>
      <c r="B195" s="354" t="s">
        <v>186</v>
      </c>
      <c r="C195" s="219"/>
      <c r="D195" s="908"/>
      <c r="E195" s="909"/>
      <c r="F195" s="910"/>
      <c r="G195" s="354" t="s">
        <v>305</v>
      </c>
      <c r="H195" s="219"/>
      <c r="I195" s="908"/>
      <c r="J195" s="909"/>
      <c r="K195" s="910"/>
      <c r="L195" s="350"/>
      <c r="M195" s="1047"/>
      <c r="N195" s="351"/>
      <c r="O195" s="351"/>
      <c r="P195" s="351"/>
      <c r="Q195" s="351"/>
      <c r="R195" s="351"/>
      <c r="S195" s="351"/>
      <c r="T195" s="351"/>
      <c r="U195" s="351"/>
    </row>
    <row r="196" spans="1:21" s="321" customFormat="1" ht="19.95" customHeight="1" thickBot="1" x14ac:dyDescent="0.25">
      <c r="A196" s="323"/>
      <c r="B196" s="560"/>
      <c r="C196" s="561"/>
      <c r="D196" s="561"/>
      <c r="E196" s="561"/>
      <c r="F196" s="562"/>
      <c r="G196" s="563"/>
      <c r="H196" s="564"/>
      <c r="I196" s="560"/>
      <c r="J196" s="565"/>
      <c r="K196" s="566"/>
      <c r="L196" s="350"/>
      <c r="M196" s="374"/>
      <c r="N196" s="355"/>
      <c r="O196" s="355"/>
      <c r="P196" s="355"/>
      <c r="Q196" s="351"/>
      <c r="R196" s="351"/>
      <c r="S196" s="351"/>
      <c r="T196" s="351"/>
      <c r="U196" s="351"/>
    </row>
    <row r="197" spans="1:21" s="312" customFormat="1" ht="30" customHeight="1" thickBot="1" x14ac:dyDescent="0.25">
      <c r="A197" s="341"/>
      <c r="B197" s="559" t="s">
        <v>534</v>
      </c>
      <c r="C197" s="214"/>
      <c r="D197" s="214"/>
      <c r="E197" s="214"/>
      <c r="F197" s="215"/>
      <c r="G197" s="305"/>
      <c r="H197" s="306"/>
      <c r="I197" s="342"/>
      <c r="J197" s="343"/>
      <c r="K197" s="344"/>
      <c r="N197" s="313"/>
      <c r="O197" s="313"/>
      <c r="P197" s="313"/>
      <c r="Q197" s="313"/>
      <c r="R197" s="313"/>
      <c r="S197" s="313"/>
      <c r="T197" s="313"/>
      <c r="U197" s="313"/>
    </row>
    <row r="198" spans="1:21" s="312" customFormat="1" ht="35.1" customHeight="1" x14ac:dyDescent="0.2">
      <c r="A198" s="345"/>
      <c r="B198" s="963" t="s">
        <v>174</v>
      </c>
      <c r="C198" s="964"/>
      <c r="D198" s="963" t="s">
        <v>169</v>
      </c>
      <c r="E198" s="965"/>
      <c r="H198" s="346" t="s">
        <v>334</v>
      </c>
      <c r="I198" s="917">
        <f>IFERROR(C202*E198,"")</f>
        <v>0</v>
      </c>
      <c r="J198" s="346" t="s">
        <v>335</v>
      </c>
      <c r="K198" s="917">
        <f>IFERROR(SUM(C202:C206,H202:H206)*E198,"")</f>
        <v>0</v>
      </c>
      <c r="M198" s="313"/>
      <c r="N198" s="313"/>
      <c r="O198" s="313"/>
      <c r="P198" s="313"/>
      <c r="Q198" s="313"/>
      <c r="R198" s="313"/>
      <c r="S198" s="313"/>
      <c r="T198" s="313"/>
    </row>
    <row r="199" spans="1:21" s="312" customFormat="1" ht="20.100000000000001" customHeight="1" thickBot="1" x14ac:dyDescent="0.25">
      <c r="A199" s="345"/>
      <c r="B199" s="963"/>
      <c r="C199" s="964"/>
      <c r="D199" s="963"/>
      <c r="E199" s="965"/>
      <c r="H199" s="326" t="str">
        <f>IF($G$6="","-",IF($G$6="消費税を補助対象に含めない","（税抜）","（税込）"))</f>
        <v>-</v>
      </c>
      <c r="I199" s="918"/>
      <c r="J199" s="326" t="str">
        <f>IF($G$6="","-",IF($G$6="消費税を補助対象に含めない","（税抜）","（税込）"))</f>
        <v>-</v>
      </c>
      <c r="K199" s="918"/>
      <c r="M199" s="313"/>
      <c r="N199" s="313"/>
      <c r="O199" s="313"/>
      <c r="P199" s="313"/>
      <c r="Q199" s="313"/>
      <c r="R199" s="313"/>
      <c r="S199" s="313"/>
      <c r="T199" s="313"/>
    </row>
    <row r="200" spans="1:21" s="312" customFormat="1" ht="20.100000000000001" customHeight="1" x14ac:dyDescent="0.2">
      <c r="A200" s="345"/>
      <c r="B200" s="953" t="s">
        <v>164</v>
      </c>
      <c r="C200" s="548" t="s">
        <v>333</v>
      </c>
      <c r="D200" s="955" t="s">
        <v>165</v>
      </c>
      <c r="E200" s="959"/>
      <c r="F200" s="956"/>
      <c r="G200" s="953" t="s">
        <v>164</v>
      </c>
      <c r="H200" s="347" t="s">
        <v>333</v>
      </c>
      <c r="I200" s="954" t="s">
        <v>165</v>
      </c>
      <c r="J200" s="954"/>
      <c r="K200" s="954"/>
      <c r="M200" s="313"/>
      <c r="N200" s="313"/>
      <c r="O200" s="313"/>
      <c r="P200" s="313"/>
      <c r="Q200" s="313"/>
      <c r="R200" s="313"/>
      <c r="S200" s="313"/>
      <c r="T200" s="313"/>
    </row>
    <row r="201" spans="1:21" s="312" customFormat="1" ht="20.100000000000001" customHeight="1" x14ac:dyDescent="0.2">
      <c r="A201" s="345"/>
      <c r="B201" s="954"/>
      <c r="C201" s="549" t="str">
        <f>IF($G$6="","-",IF($G$6="消費税を補助対象に含めない","（税抜）","（税込）"))</f>
        <v>-</v>
      </c>
      <c r="D201" s="957"/>
      <c r="E201" s="962"/>
      <c r="F201" s="958"/>
      <c r="G201" s="954"/>
      <c r="H201" s="549" t="str">
        <f>IF($G$6="","-",IF($G$6="消費税を補助対象に含めない","（税抜）","（税込）"))</f>
        <v>-</v>
      </c>
      <c r="I201" s="963"/>
      <c r="J201" s="963"/>
      <c r="K201" s="963"/>
      <c r="M201" s="313"/>
      <c r="N201" s="313"/>
      <c r="O201" s="313"/>
      <c r="P201" s="313"/>
      <c r="Q201" s="313"/>
      <c r="R201" s="313"/>
      <c r="S201" s="313"/>
      <c r="T201" s="313"/>
    </row>
    <row r="202" spans="1:21" s="312" customFormat="1" ht="39.9" customHeight="1" x14ac:dyDescent="0.2">
      <c r="A202" s="345"/>
      <c r="B202" s="348" t="s">
        <v>183</v>
      </c>
      <c r="C202" s="216"/>
      <c r="D202" s="919"/>
      <c r="E202" s="920"/>
      <c r="F202" s="921"/>
      <c r="G202" s="348" t="s">
        <v>301</v>
      </c>
      <c r="H202" s="216"/>
      <c r="I202" s="919"/>
      <c r="J202" s="920"/>
      <c r="K202" s="921"/>
      <c r="M202" s="313"/>
      <c r="N202" s="313"/>
      <c r="O202" s="313"/>
      <c r="P202" s="313"/>
      <c r="Q202" s="313"/>
      <c r="R202" s="313"/>
      <c r="S202" s="313"/>
      <c r="T202" s="313"/>
    </row>
    <row r="203" spans="1:21" s="312" customFormat="1" ht="39.9" customHeight="1" x14ac:dyDescent="0.2">
      <c r="A203" s="345"/>
      <c r="B203" s="349" t="s">
        <v>166</v>
      </c>
      <c r="C203" s="217"/>
      <c r="D203" s="905"/>
      <c r="E203" s="906"/>
      <c r="F203" s="907"/>
      <c r="G203" s="349" t="s">
        <v>302</v>
      </c>
      <c r="H203" s="217"/>
      <c r="I203" s="905"/>
      <c r="J203" s="906"/>
      <c r="K203" s="907"/>
      <c r="L203" s="318"/>
      <c r="M203" s="313"/>
      <c r="N203" s="313"/>
      <c r="O203" s="313"/>
      <c r="P203" s="313"/>
      <c r="Q203" s="313"/>
      <c r="R203" s="313"/>
      <c r="S203" s="313"/>
      <c r="T203" s="313"/>
    </row>
    <row r="204" spans="1:21" s="321" customFormat="1" ht="39.9" customHeight="1" x14ac:dyDescent="0.2">
      <c r="A204" s="345"/>
      <c r="B204" s="349" t="s">
        <v>167</v>
      </c>
      <c r="C204" s="217"/>
      <c r="D204" s="905"/>
      <c r="E204" s="906"/>
      <c r="F204" s="907"/>
      <c r="G204" s="349" t="s">
        <v>303</v>
      </c>
      <c r="H204" s="217"/>
      <c r="I204" s="905"/>
      <c r="J204" s="906"/>
      <c r="K204" s="907"/>
      <c r="L204" s="350"/>
      <c r="M204" s="351"/>
      <c r="N204" s="351"/>
      <c r="O204" s="351"/>
      <c r="P204" s="351"/>
      <c r="Q204" s="351"/>
      <c r="R204" s="351"/>
      <c r="S204" s="351"/>
      <c r="T204" s="351"/>
    </row>
    <row r="205" spans="1:21" s="321" customFormat="1" ht="39.9" customHeight="1" x14ac:dyDescent="0.2">
      <c r="A205" s="345"/>
      <c r="B205" s="352" t="s">
        <v>168</v>
      </c>
      <c r="C205" s="218"/>
      <c r="D205" s="905"/>
      <c r="E205" s="906"/>
      <c r="F205" s="907"/>
      <c r="G205" s="352" t="s">
        <v>304</v>
      </c>
      <c r="H205" s="218"/>
      <c r="I205" s="905"/>
      <c r="J205" s="906"/>
      <c r="K205" s="907"/>
      <c r="L205" s="353"/>
      <c r="M205" s="351"/>
      <c r="N205" s="351"/>
      <c r="O205" s="351"/>
      <c r="P205" s="351"/>
      <c r="Q205" s="351"/>
      <c r="R205" s="351"/>
      <c r="S205" s="351"/>
      <c r="T205" s="351"/>
    </row>
    <row r="206" spans="1:21" s="321" customFormat="1" ht="39.9" customHeight="1" x14ac:dyDescent="0.2">
      <c r="A206" s="345"/>
      <c r="B206" s="354" t="s">
        <v>186</v>
      </c>
      <c r="C206" s="219"/>
      <c r="D206" s="908"/>
      <c r="E206" s="909"/>
      <c r="F206" s="910"/>
      <c r="G206" s="354" t="s">
        <v>305</v>
      </c>
      <c r="H206" s="219"/>
      <c r="I206" s="908"/>
      <c r="J206" s="909"/>
      <c r="K206" s="910"/>
      <c r="L206" s="350"/>
      <c r="M206" s="351"/>
      <c r="N206" s="351"/>
      <c r="O206" s="351"/>
      <c r="P206" s="351"/>
      <c r="Q206" s="351"/>
      <c r="R206" s="351"/>
      <c r="S206" s="351"/>
      <c r="T206" s="351"/>
    </row>
    <row r="207" spans="1:21" s="321" customFormat="1" ht="19.95" customHeight="1" thickBot="1" x14ac:dyDescent="0.25">
      <c r="A207" s="323"/>
      <c r="B207" s="560"/>
      <c r="C207" s="561"/>
      <c r="D207" s="561"/>
      <c r="E207" s="561"/>
      <c r="F207" s="562"/>
      <c r="G207" s="563"/>
      <c r="H207" s="564"/>
      <c r="I207" s="560"/>
      <c r="J207" s="565"/>
      <c r="K207" s="566"/>
      <c r="L207" s="350"/>
      <c r="M207" s="374"/>
      <c r="N207" s="355"/>
      <c r="O207" s="355"/>
      <c r="P207" s="355"/>
      <c r="Q207" s="351"/>
      <c r="R207" s="351"/>
      <c r="S207" s="351"/>
      <c r="T207" s="351"/>
      <c r="U207" s="351"/>
    </row>
    <row r="208" spans="1:21" s="312" customFormat="1" ht="30" customHeight="1" thickBot="1" x14ac:dyDescent="0.25">
      <c r="A208" s="341"/>
      <c r="B208" s="559" t="s">
        <v>535</v>
      </c>
      <c r="C208" s="214"/>
      <c r="D208" s="214"/>
      <c r="E208" s="214"/>
      <c r="F208" s="215"/>
      <c r="G208" s="305"/>
      <c r="H208" s="306"/>
      <c r="I208" s="342"/>
      <c r="J208" s="343"/>
      <c r="K208" s="344"/>
      <c r="N208" s="313"/>
      <c r="O208" s="313"/>
      <c r="P208" s="313"/>
      <c r="Q208" s="313"/>
      <c r="R208" s="313"/>
      <c r="S208" s="313"/>
      <c r="T208" s="313"/>
      <c r="U208" s="313"/>
    </row>
    <row r="209" spans="1:21" s="312" customFormat="1" ht="35.1" customHeight="1" x14ac:dyDescent="0.2">
      <c r="A209" s="345"/>
      <c r="B209" s="963" t="s">
        <v>174</v>
      </c>
      <c r="C209" s="964"/>
      <c r="D209" s="963" t="s">
        <v>169</v>
      </c>
      <c r="E209" s="965"/>
      <c r="H209" s="346" t="s">
        <v>334</v>
      </c>
      <c r="I209" s="917">
        <f>IFERROR(C213*E209,"")</f>
        <v>0</v>
      </c>
      <c r="J209" s="346" t="s">
        <v>335</v>
      </c>
      <c r="K209" s="917">
        <f>IFERROR(SUM(C213:C217,H213:H217)*E209,"")</f>
        <v>0</v>
      </c>
      <c r="M209" s="313"/>
      <c r="N209" s="313"/>
      <c r="O209" s="313"/>
      <c r="P209" s="313"/>
      <c r="Q209" s="313"/>
      <c r="R209" s="313"/>
      <c r="S209" s="313"/>
      <c r="T209" s="313"/>
    </row>
    <row r="210" spans="1:21" s="312" customFormat="1" ht="20.100000000000001" customHeight="1" thickBot="1" x14ac:dyDescent="0.25">
      <c r="A210" s="345"/>
      <c r="B210" s="963"/>
      <c r="C210" s="964"/>
      <c r="D210" s="963"/>
      <c r="E210" s="965"/>
      <c r="H210" s="326" t="str">
        <f>IF($G$6="","-",IF($G$6="消費税を補助対象に含めない","（税抜）","（税込）"))</f>
        <v>-</v>
      </c>
      <c r="I210" s="918"/>
      <c r="J210" s="326" t="str">
        <f>IF($G$6="","-",IF($G$6="消費税を補助対象に含めない","（税抜）","（税込）"))</f>
        <v>-</v>
      </c>
      <c r="K210" s="918"/>
      <c r="M210" s="313"/>
      <c r="N210" s="313"/>
      <c r="O210" s="313"/>
      <c r="P210" s="313"/>
      <c r="Q210" s="313"/>
      <c r="R210" s="313"/>
      <c r="S210" s="313"/>
      <c r="T210" s="313"/>
    </row>
    <row r="211" spans="1:21" s="312" customFormat="1" ht="20.100000000000001" customHeight="1" x14ac:dyDescent="0.2">
      <c r="A211" s="345"/>
      <c r="B211" s="953" t="s">
        <v>164</v>
      </c>
      <c r="C211" s="548" t="s">
        <v>333</v>
      </c>
      <c r="D211" s="955" t="s">
        <v>165</v>
      </c>
      <c r="E211" s="959"/>
      <c r="F211" s="956"/>
      <c r="G211" s="953" t="s">
        <v>164</v>
      </c>
      <c r="H211" s="347" t="s">
        <v>333</v>
      </c>
      <c r="I211" s="954" t="s">
        <v>165</v>
      </c>
      <c r="J211" s="954"/>
      <c r="K211" s="954"/>
      <c r="M211" s="313"/>
      <c r="N211" s="313"/>
      <c r="O211" s="313"/>
      <c r="P211" s="313"/>
      <c r="Q211" s="313"/>
      <c r="R211" s="313"/>
      <c r="S211" s="313"/>
      <c r="T211" s="313"/>
    </row>
    <row r="212" spans="1:21" s="312" customFormat="1" ht="20.100000000000001" customHeight="1" x14ac:dyDescent="0.2">
      <c r="A212" s="345"/>
      <c r="B212" s="954"/>
      <c r="C212" s="549" t="str">
        <f>IF($G$6="","-",IF($G$6="消費税を補助対象に含めない","（税抜）","（税込）"))</f>
        <v>-</v>
      </c>
      <c r="D212" s="957"/>
      <c r="E212" s="962"/>
      <c r="F212" s="958"/>
      <c r="G212" s="954"/>
      <c r="H212" s="549" t="str">
        <f>IF($G$6="","-",IF($G$6="消費税を補助対象に含めない","（税抜）","（税込）"))</f>
        <v>-</v>
      </c>
      <c r="I212" s="963"/>
      <c r="J212" s="963"/>
      <c r="K212" s="963"/>
      <c r="M212" s="313"/>
      <c r="N212" s="313"/>
      <c r="O212" s="313"/>
      <c r="P212" s="313"/>
      <c r="Q212" s="313"/>
      <c r="R212" s="313"/>
      <c r="S212" s="313"/>
      <c r="T212" s="313"/>
    </row>
    <row r="213" spans="1:21" s="312" customFormat="1" ht="39.9" customHeight="1" x14ac:dyDescent="0.2">
      <c r="A213" s="345"/>
      <c r="B213" s="348" t="s">
        <v>183</v>
      </c>
      <c r="C213" s="216"/>
      <c r="D213" s="919"/>
      <c r="E213" s="920"/>
      <c r="F213" s="921"/>
      <c r="G213" s="348" t="s">
        <v>301</v>
      </c>
      <c r="H213" s="216"/>
      <c r="I213" s="919"/>
      <c r="J213" s="920"/>
      <c r="K213" s="921"/>
      <c r="M213" s="313"/>
      <c r="N213" s="313"/>
      <c r="O213" s="313"/>
      <c r="P213" s="313"/>
      <c r="Q213" s="313"/>
      <c r="R213" s="313"/>
      <c r="S213" s="313"/>
      <c r="T213" s="313"/>
    </row>
    <row r="214" spans="1:21" s="312" customFormat="1" ht="39.9" customHeight="1" x14ac:dyDescent="0.2">
      <c r="A214" s="345"/>
      <c r="B214" s="349" t="s">
        <v>166</v>
      </c>
      <c r="C214" s="217"/>
      <c r="D214" s="905"/>
      <c r="E214" s="906"/>
      <c r="F214" s="907"/>
      <c r="G214" s="349" t="s">
        <v>302</v>
      </c>
      <c r="H214" s="217"/>
      <c r="I214" s="905"/>
      <c r="J214" s="906"/>
      <c r="K214" s="907"/>
      <c r="L214" s="318"/>
      <c r="M214" s="313"/>
      <c r="N214" s="313"/>
      <c r="O214" s="313"/>
      <c r="P214" s="313"/>
      <c r="Q214" s="313"/>
      <c r="R214" s="313"/>
      <c r="S214" s="313"/>
      <c r="T214" s="313"/>
    </row>
    <row r="215" spans="1:21" s="321" customFormat="1" ht="39.9" customHeight="1" x14ac:dyDescent="0.2">
      <c r="A215" s="345"/>
      <c r="B215" s="349" t="s">
        <v>167</v>
      </c>
      <c r="C215" s="217"/>
      <c r="D215" s="905"/>
      <c r="E215" s="906"/>
      <c r="F215" s="907"/>
      <c r="G215" s="349" t="s">
        <v>303</v>
      </c>
      <c r="H215" s="217"/>
      <c r="I215" s="905"/>
      <c r="J215" s="906"/>
      <c r="K215" s="907"/>
      <c r="L215" s="350"/>
      <c r="M215" s="351"/>
      <c r="N215" s="351"/>
      <c r="O215" s="351"/>
      <c r="P215" s="351"/>
      <c r="Q215" s="351"/>
      <c r="R215" s="351"/>
      <c r="S215" s="351"/>
      <c r="T215" s="351"/>
    </row>
    <row r="216" spans="1:21" s="321" customFormat="1" ht="39.9" customHeight="1" x14ac:dyDescent="0.2">
      <c r="A216" s="345"/>
      <c r="B216" s="352" t="s">
        <v>168</v>
      </c>
      <c r="C216" s="218"/>
      <c r="D216" s="905"/>
      <c r="E216" s="906"/>
      <c r="F216" s="907"/>
      <c r="G216" s="352" t="s">
        <v>304</v>
      </c>
      <c r="H216" s="218"/>
      <c r="I216" s="905"/>
      <c r="J216" s="906"/>
      <c r="K216" s="907"/>
      <c r="L216" s="353"/>
      <c r="M216" s="351"/>
      <c r="N216" s="351"/>
      <c r="O216" s="351"/>
      <c r="P216" s="351"/>
      <c r="Q216" s="351"/>
      <c r="R216" s="351"/>
      <c r="S216" s="351"/>
      <c r="T216" s="351"/>
    </row>
    <row r="217" spans="1:21" s="321" customFormat="1" ht="39.9" customHeight="1" x14ac:dyDescent="0.2">
      <c r="A217" s="345"/>
      <c r="B217" s="354" t="s">
        <v>186</v>
      </c>
      <c r="C217" s="219"/>
      <c r="D217" s="908"/>
      <c r="E217" s="909"/>
      <c r="F217" s="910"/>
      <c r="G217" s="354" t="s">
        <v>305</v>
      </c>
      <c r="H217" s="219"/>
      <c r="I217" s="908"/>
      <c r="J217" s="909"/>
      <c r="K217" s="910"/>
      <c r="L217" s="350"/>
      <c r="M217" s="351"/>
      <c r="N217" s="351"/>
      <c r="O217" s="351"/>
      <c r="P217" s="351"/>
      <c r="Q217" s="351"/>
      <c r="R217" s="351"/>
      <c r="S217" s="351"/>
      <c r="T217" s="351"/>
    </row>
    <row r="218" spans="1:21" s="321" customFormat="1" ht="19.95" customHeight="1" thickBot="1" x14ac:dyDescent="0.25">
      <c r="A218" s="323"/>
      <c r="B218" s="560"/>
      <c r="C218" s="561"/>
      <c r="D218" s="561"/>
      <c r="E218" s="561"/>
      <c r="F218" s="562"/>
      <c r="G218" s="563"/>
      <c r="H218" s="564"/>
      <c r="I218" s="560"/>
      <c r="J218" s="565"/>
      <c r="K218" s="566"/>
      <c r="L218" s="350"/>
      <c r="M218" s="374"/>
      <c r="N218" s="355"/>
      <c r="O218" s="355"/>
      <c r="P218" s="355"/>
      <c r="Q218" s="351"/>
      <c r="R218" s="351"/>
      <c r="S218" s="351"/>
      <c r="T218" s="351"/>
      <c r="U218" s="351"/>
    </row>
    <row r="219" spans="1:21" s="312" customFormat="1" ht="30" customHeight="1" thickBot="1" x14ac:dyDescent="0.25">
      <c r="A219" s="341"/>
      <c r="B219" s="559" t="s">
        <v>536</v>
      </c>
      <c r="C219" s="214"/>
      <c r="D219" s="214"/>
      <c r="E219" s="214"/>
      <c r="F219" s="215"/>
      <c r="G219" s="305"/>
      <c r="H219" s="306"/>
      <c r="I219" s="342"/>
      <c r="J219" s="343"/>
      <c r="K219" s="344"/>
      <c r="N219" s="313"/>
      <c r="O219" s="313"/>
      <c r="P219" s="313"/>
      <c r="Q219" s="313"/>
      <c r="R219" s="313"/>
      <c r="S219" s="313"/>
      <c r="T219" s="313"/>
      <c r="U219" s="313"/>
    </row>
    <row r="220" spans="1:21" s="312" customFormat="1" ht="35.1" customHeight="1" x14ac:dyDescent="0.2">
      <c r="A220" s="345"/>
      <c r="B220" s="963" t="s">
        <v>174</v>
      </c>
      <c r="C220" s="964"/>
      <c r="D220" s="963" t="s">
        <v>169</v>
      </c>
      <c r="E220" s="965"/>
      <c r="H220" s="346" t="s">
        <v>334</v>
      </c>
      <c r="I220" s="917">
        <f>IFERROR(C224*E220,"")</f>
        <v>0</v>
      </c>
      <c r="J220" s="346" t="s">
        <v>335</v>
      </c>
      <c r="K220" s="917">
        <f>IFERROR(SUM(C224:C228,H224:H228)*E220,"")</f>
        <v>0</v>
      </c>
      <c r="M220" s="313"/>
      <c r="N220" s="313"/>
      <c r="O220" s="313"/>
      <c r="P220" s="313"/>
      <c r="Q220" s="313"/>
      <c r="R220" s="313"/>
      <c r="S220" s="313"/>
      <c r="T220" s="313"/>
    </row>
    <row r="221" spans="1:21" s="312" customFormat="1" ht="20.100000000000001" customHeight="1" thickBot="1" x14ac:dyDescent="0.25">
      <c r="A221" s="345"/>
      <c r="B221" s="963"/>
      <c r="C221" s="964"/>
      <c r="D221" s="963"/>
      <c r="E221" s="965"/>
      <c r="H221" s="326" t="str">
        <f>IF($G$6="","-",IF($G$6="消費税を補助対象に含めない","（税抜）","（税込）"))</f>
        <v>-</v>
      </c>
      <c r="I221" s="918"/>
      <c r="J221" s="326" t="str">
        <f>IF($G$6="","-",IF($G$6="消費税を補助対象に含めない","（税抜）","（税込）"))</f>
        <v>-</v>
      </c>
      <c r="K221" s="918"/>
      <c r="M221" s="313"/>
      <c r="N221" s="313"/>
      <c r="O221" s="313"/>
      <c r="P221" s="313"/>
      <c r="Q221" s="313"/>
      <c r="R221" s="313"/>
      <c r="S221" s="313"/>
      <c r="T221" s="313"/>
    </row>
    <row r="222" spans="1:21" s="312" customFormat="1" ht="20.100000000000001" customHeight="1" x14ac:dyDescent="0.2">
      <c r="A222" s="345"/>
      <c r="B222" s="953" t="s">
        <v>164</v>
      </c>
      <c r="C222" s="548" t="s">
        <v>333</v>
      </c>
      <c r="D222" s="955" t="s">
        <v>165</v>
      </c>
      <c r="E222" s="959"/>
      <c r="F222" s="956"/>
      <c r="G222" s="953" t="s">
        <v>164</v>
      </c>
      <c r="H222" s="347" t="s">
        <v>333</v>
      </c>
      <c r="I222" s="954" t="s">
        <v>165</v>
      </c>
      <c r="J222" s="954"/>
      <c r="K222" s="954"/>
      <c r="M222" s="313"/>
      <c r="N222" s="313"/>
      <c r="O222" s="313"/>
      <c r="P222" s="313"/>
      <c r="Q222" s="313"/>
      <c r="R222" s="313"/>
      <c r="S222" s="313"/>
      <c r="T222" s="313"/>
    </row>
    <row r="223" spans="1:21" s="312" customFormat="1" ht="20.100000000000001" customHeight="1" x14ac:dyDescent="0.2">
      <c r="A223" s="345"/>
      <c r="B223" s="954"/>
      <c r="C223" s="549" t="str">
        <f>IF($G$6="","-",IF($G$6="消費税を補助対象に含めない","（税抜）","（税込）"))</f>
        <v>-</v>
      </c>
      <c r="D223" s="957"/>
      <c r="E223" s="962"/>
      <c r="F223" s="958"/>
      <c r="G223" s="954"/>
      <c r="H223" s="549" t="str">
        <f>IF($G$6="","-",IF($G$6="消費税を補助対象に含めない","（税抜）","（税込）"))</f>
        <v>-</v>
      </c>
      <c r="I223" s="963"/>
      <c r="J223" s="963"/>
      <c r="K223" s="963"/>
      <c r="M223" s="313"/>
      <c r="N223" s="313"/>
      <c r="O223" s="313"/>
      <c r="P223" s="313"/>
      <c r="Q223" s="313"/>
      <c r="R223" s="313"/>
      <c r="S223" s="313"/>
      <c r="T223" s="313"/>
    </row>
    <row r="224" spans="1:21" s="312" customFormat="1" ht="39.9" customHeight="1" x14ac:dyDescent="0.2">
      <c r="A224" s="345"/>
      <c r="B224" s="348" t="s">
        <v>183</v>
      </c>
      <c r="C224" s="216"/>
      <c r="D224" s="919"/>
      <c r="E224" s="920"/>
      <c r="F224" s="921"/>
      <c r="G224" s="348" t="s">
        <v>301</v>
      </c>
      <c r="H224" s="216"/>
      <c r="I224" s="919"/>
      <c r="J224" s="920"/>
      <c r="K224" s="921"/>
      <c r="M224" s="313"/>
      <c r="N224" s="313"/>
      <c r="O224" s="313"/>
      <c r="P224" s="313"/>
      <c r="Q224" s="313"/>
      <c r="R224" s="313"/>
      <c r="S224" s="313"/>
      <c r="T224" s="313"/>
    </row>
    <row r="225" spans="1:21" s="312" customFormat="1" ht="39.9" customHeight="1" x14ac:dyDescent="0.2">
      <c r="A225" s="345"/>
      <c r="B225" s="349" t="s">
        <v>166</v>
      </c>
      <c r="C225" s="217"/>
      <c r="D225" s="905"/>
      <c r="E225" s="906"/>
      <c r="F225" s="907"/>
      <c r="G225" s="349" t="s">
        <v>302</v>
      </c>
      <c r="H225" s="217"/>
      <c r="I225" s="905"/>
      <c r="J225" s="906"/>
      <c r="K225" s="907"/>
      <c r="L225" s="318"/>
      <c r="M225" s="313"/>
      <c r="N225" s="313"/>
      <c r="O225" s="313"/>
      <c r="P225" s="313"/>
      <c r="Q225" s="313"/>
      <c r="R225" s="313"/>
      <c r="S225" s="313"/>
      <c r="T225" s="313"/>
    </row>
    <row r="226" spans="1:21" s="321" customFormat="1" ht="39.9" customHeight="1" x14ac:dyDescent="0.2">
      <c r="A226" s="345"/>
      <c r="B226" s="349" t="s">
        <v>167</v>
      </c>
      <c r="C226" s="217"/>
      <c r="D226" s="905"/>
      <c r="E226" s="906"/>
      <c r="F226" s="907"/>
      <c r="G226" s="349" t="s">
        <v>303</v>
      </c>
      <c r="H226" s="217"/>
      <c r="I226" s="905"/>
      <c r="J226" s="906"/>
      <c r="K226" s="907"/>
      <c r="L226" s="350"/>
      <c r="M226" s="351"/>
      <c r="N226" s="351"/>
      <c r="O226" s="351"/>
      <c r="P226" s="351"/>
      <c r="Q226" s="351"/>
      <c r="R226" s="351"/>
      <c r="S226" s="351"/>
      <c r="T226" s="351"/>
    </row>
    <row r="227" spans="1:21" s="321" customFormat="1" ht="39.9" customHeight="1" x14ac:dyDescent="0.2">
      <c r="A227" s="345"/>
      <c r="B227" s="352" t="s">
        <v>168</v>
      </c>
      <c r="C227" s="218"/>
      <c r="D227" s="905"/>
      <c r="E227" s="906"/>
      <c r="F227" s="907"/>
      <c r="G227" s="352" t="s">
        <v>304</v>
      </c>
      <c r="H227" s="218"/>
      <c r="I227" s="905"/>
      <c r="J227" s="906"/>
      <c r="K227" s="907"/>
      <c r="L227" s="353"/>
      <c r="M227" s="351"/>
      <c r="N227" s="351"/>
      <c r="O227" s="351"/>
      <c r="P227" s="351"/>
      <c r="Q227" s="351"/>
      <c r="R227" s="351"/>
      <c r="S227" s="351"/>
      <c r="T227" s="351"/>
    </row>
    <row r="228" spans="1:21" s="321" customFormat="1" ht="39.9" customHeight="1" x14ac:dyDescent="0.2">
      <c r="A228" s="345"/>
      <c r="B228" s="354" t="s">
        <v>186</v>
      </c>
      <c r="C228" s="219"/>
      <c r="D228" s="908"/>
      <c r="E228" s="909"/>
      <c r="F228" s="910"/>
      <c r="G228" s="354" t="s">
        <v>305</v>
      </c>
      <c r="H228" s="219"/>
      <c r="I228" s="908"/>
      <c r="J228" s="909"/>
      <c r="K228" s="910"/>
      <c r="L228" s="350"/>
      <c r="M228" s="351"/>
      <c r="N228" s="351"/>
      <c r="O228" s="351"/>
      <c r="P228" s="351"/>
      <c r="Q228" s="351"/>
      <c r="R228" s="351"/>
      <c r="S228" s="351"/>
      <c r="T228" s="351"/>
    </row>
    <row r="229" spans="1:21" s="321" customFormat="1" ht="19.95" customHeight="1" thickBot="1" x14ac:dyDescent="0.25">
      <c r="A229" s="323"/>
      <c r="B229" s="560"/>
      <c r="C229" s="561"/>
      <c r="D229" s="561"/>
      <c r="E229" s="561"/>
      <c r="F229" s="562"/>
      <c r="G229" s="563"/>
      <c r="H229" s="564"/>
      <c r="I229" s="560"/>
      <c r="J229" s="565"/>
      <c r="K229" s="566"/>
      <c r="L229" s="350"/>
      <c r="M229" s="374"/>
      <c r="N229" s="355"/>
      <c r="O229" s="355"/>
      <c r="P229" s="355"/>
      <c r="Q229" s="351"/>
      <c r="R229" s="351"/>
      <c r="S229" s="351"/>
      <c r="T229" s="351"/>
      <c r="U229" s="351"/>
    </row>
    <row r="230" spans="1:21" s="312" customFormat="1" ht="30" customHeight="1" thickBot="1" x14ac:dyDescent="0.25">
      <c r="A230" s="341"/>
      <c r="B230" s="559" t="s">
        <v>537</v>
      </c>
      <c r="C230" s="214"/>
      <c r="D230" s="214"/>
      <c r="E230" s="214"/>
      <c r="F230" s="215"/>
      <c r="G230" s="305"/>
      <c r="H230" s="306"/>
      <c r="I230" s="342"/>
      <c r="J230" s="343"/>
      <c r="K230" s="344"/>
      <c r="N230" s="313"/>
      <c r="O230" s="313"/>
      <c r="P230" s="313"/>
      <c r="Q230" s="313"/>
      <c r="R230" s="313"/>
      <c r="S230" s="313"/>
      <c r="T230" s="313"/>
      <c r="U230" s="313"/>
    </row>
    <row r="231" spans="1:21" s="312" customFormat="1" ht="35.1" customHeight="1" x14ac:dyDescent="0.2">
      <c r="A231" s="345"/>
      <c r="B231" s="963" t="s">
        <v>174</v>
      </c>
      <c r="C231" s="964"/>
      <c r="D231" s="963" t="s">
        <v>169</v>
      </c>
      <c r="E231" s="965"/>
      <c r="H231" s="346" t="s">
        <v>334</v>
      </c>
      <c r="I231" s="917">
        <f>IFERROR(C235*E231,"")</f>
        <v>0</v>
      </c>
      <c r="J231" s="346" t="s">
        <v>335</v>
      </c>
      <c r="K231" s="917">
        <f>IFERROR(SUM(C235:C239,H235:H239)*E231,"")</f>
        <v>0</v>
      </c>
      <c r="M231" s="313"/>
      <c r="N231" s="313"/>
      <c r="O231" s="313"/>
      <c r="P231" s="313"/>
      <c r="Q231" s="313"/>
      <c r="R231" s="313"/>
      <c r="S231" s="313"/>
      <c r="T231" s="313"/>
    </row>
    <row r="232" spans="1:21" s="312" customFormat="1" ht="20.100000000000001" customHeight="1" thickBot="1" x14ac:dyDescent="0.25">
      <c r="A232" s="345"/>
      <c r="B232" s="963"/>
      <c r="C232" s="964"/>
      <c r="D232" s="963"/>
      <c r="E232" s="965"/>
      <c r="H232" s="326" t="str">
        <f>IF($G$6="","-",IF($G$6="消費税を補助対象に含めない","（税抜）","（税込）"))</f>
        <v>-</v>
      </c>
      <c r="I232" s="918"/>
      <c r="J232" s="326" t="str">
        <f>IF($G$6="","-",IF($G$6="消費税を補助対象に含めない","（税抜）","（税込）"))</f>
        <v>-</v>
      </c>
      <c r="K232" s="918"/>
      <c r="M232" s="313"/>
      <c r="N232" s="313"/>
      <c r="O232" s="313"/>
      <c r="P232" s="313"/>
      <c r="Q232" s="313"/>
      <c r="R232" s="313"/>
      <c r="S232" s="313"/>
      <c r="T232" s="313"/>
    </row>
    <row r="233" spans="1:21" s="312" customFormat="1" ht="20.100000000000001" customHeight="1" x14ac:dyDescent="0.2">
      <c r="A233" s="345"/>
      <c r="B233" s="953" t="s">
        <v>164</v>
      </c>
      <c r="C233" s="548" t="s">
        <v>333</v>
      </c>
      <c r="D233" s="955" t="s">
        <v>165</v>
      </c>
      <c r="E233" s="959"/>
      <c r="F233" s="956"/>
      <c r="G233" s="953" t="s">
        <v>164</v>
      </c>
      <c r="H233" s="347" t="s">
        <v>333</v>
      </c>
      <c r="I233" s="954" t="s">
        <v>165</v>
      </c>
      <c r="J233" s="954"/>
      <c r="K233" s="954"/>
      <c r="M233" s="313"/>
      <c r="N233" s="313"/>
      <c r="O233" s="313"/>
      <c r="P233" s="313"/>
      <c r="Q233" s="313"/>
      <c r="R233" s="313"/>
      <c r="S233" s="313"/>
      <c r="T233" s="313"/>
    </row>
    <row r="234" spans="1:21" s="312" customFormat="1" ht="20.100000000000001" customHeight="1" x14ac:dyDescent="0.2">
      <c r="A234" s="345"/>
      <c r="B234" s="954"/>
      <c r="C234" s="549" t="str">
        <f>IF($G$6="","-",IF($G$6="消費税を補助対象に含めない","（税抜）","（税込）"))</f>
        <v>-</v>
      </c>
      <c r="D234" s="957"/>
      <c r="E234" s="962"/>
      <c r="F234" s="958"/>
      <c r="G234" s="954"/>
      <c r="H234" s="549" t="str">
        <f>IF($G$6="","-",IF($G$6="消費税を補助対象に含めない","（税抜）","（税込）"))</f>
        <v>-</v>
      </c>
      <c r="I234" s="963"/>
      <c r="J234" s="963"/>
      <c r="K234" s="963"/>
      <c r="M234" s="313"/>
      <c r="N234" s="313"/>
      <c r="O234" s="313"/>
      <c r="P234" s="313"/>
      <c r="Q234" s="313"/>
      <c r="R234" s="313"/>
      <c r="S234" s="313"/>
      <c r="T234" s="313"/>
    </row>
    <row r="235" spans="1:21" s="312" customFormat="1" ht="39.9" customHeight="1" x14ac:dyDescent="0.2">
      <c r="A235" s="345"/>
      <c r="B235" s="348" t="s">
        <v>183</v>
      </c>
      <c r="C235" s="216"/>
      <c r="D235" s="919"/>
      <c r="E235" s="920"/>
      <c r="F235" s="921"/>
      <c r="G235" s="348" t="s">
        <v>301</v>
      </c>
      <c r="H235" s="216"/>
      <c r="I235" s="919"/>
      <c r="J235" s="920"/>
      <c r="K235" s="921"/>
      <c r="M235" s="313"/>
      <c r="N235" s="313"/>
      <c r="O235" s="313"/>
      <c r="P235" s="313"/>
      <c r="Q235" s="313"/>
      <c r="R235" s="313"/>
      <c r="S235" s="313"/>
      <c r="T235" s="313"/>
    </row>
    <row r="236" spans="1:21" s="312" customFormat="1" ht="39.9" customHeight="1" x14ac:dyDescent="0.2">
      <c r="A236" s="345"/>
      <c r="B236" s="349" t="s">
        <v>166</v>
      </c>
      <c r="C236" s="217"/>
      <c r="D236" s="905"/>
      <c r="E236" s="906"/>
      <c r="F236" s="907"/>
      <c r="G236" s="349" t="s">
        <v>302</v>
      </c>
      <c r="H236" s="217"/>
      <c r="I236" s="905"/>
      <c r="J236" s="906"/>
      <c r="K236" s="907"/>
      <c r="L236" s="318"/>
      <c r="M236" s="313"/>
      <c r="N236" s="313"/>
      <c r="O236" s="313"/>
      <c r="P236" s="313"/>
      <c r="Q236" s="313"/>
      <c r="R236" s="313"/>
      <c r="S236" s="313"/>
      <c r="T236" s="313"/>
    </row>
    <row r="237" spans="1:21" s="321" customFormat="1" ht="39.9" customHeight="1" x14ac:dyDescent="0.2">
      <c r="A237" s="345"/>
      <c r="B237" s="349" t="s">
        <v>167</v>
      </c>
      <c r="C237" s="217"/>
      <c r="D237" s="905"/>
      <c r="E237" s="906"/>
      <c r="F237" s="907"/>
      <c r="G237" s="349" t="s">
        <v>303</v>
      </c>
      <c r="H237" s="217"/>
      <c r="I237" s="905"/>
      <c r="J237" s="906"/>
      <c r="K237" s="907"/>
      <c r="L237" s="350"/>
      <c r="M237" s="351"/>
      <c r="N237" s="351"/>
      <c r="O237" s="351"/>
      <c r="P237" s="351"/>
      <c r="Q237" s="351"/>
      <c r="R237" s="351"/>
      <c r="S237" s="351"/>
      <c r="T237" s="351"/>
    </row>
    <row r="238" spans="1:21" s="321" customFormat="1" ht="39.9" customHeight="1" x14ac:dyDescent="0.2">
      <c r="A238" s="345"/>
      <c r="B238" s="352" t="s">
        <v>168</v>
      </c>
      <c r="C238" s="218"/>
      <c r="D238" s="905"/>
      <c r="E238" s="906"/>
      <c r="F238" s="907"/>
      <c r="G238" s="352" t="s">
        <v>304</v>
      </c>
      <c r="H238" s="218"/>
      <c r="I238" s="905"/>
      <c r="J238" s="906"/>
      <c r="K238" s="907"/>
      <c r="L238" s="353"/>
      <c r="M238" s="351"/>
      <c r="N238" s="351"/>
      <c r="O238" s="351"/>
      <c r="P238" s="351"/>
      <c r="Q238" s="351"/>
      <c r="R238" s="351"/>
      <c r="S238" s="351"/>
      <c r="T238" s="351"/>
    </row>
    <row r="239" spans="1:21" s="321" customFormat="1" ht="39.9" customHeight="1" x14ac:dyDescent="0.2">
      <c r="A239" s="345"/>
      <c r="B239" s="354" t="s">
        <v>186</v>
      </c>
      <c r="C239" s="219"/>
      <c r="D239" s="908"/>
      <c r="E239" s="909"/>
      <c r="F239" s="910"/>
      <c r="G239" s="354" t="s">
        <v>305</v>
      </c>
      <c r="H239" s="219"/>
      <c r="I239" s="908"/>
      <c r="J239" s="909"/>
      <c r="K239" s="910"/>
      <c r="L239" s="350"/>
      <c r="M239" s="351"/>
      <c r="N239" s="351"/>
      <c r="O239" s="351"/>
      <c r="P239" s="351"/>
      <c r="Q239" s="351"/>
      <c r="R239" s="351"/>
      <c r="S239" s="351"/>
      <c r="T239" s="351"/>
    </row>
    <row r="240" spans="1:21" s="321" customFormat="1" ht="19.95" customHeight="1" x14ac:dyDescent="0.2">
      <c r="A240" s="323"/>
      <c r="B240" s="342"/>
      <c r="C240" s="214"/>
      <c r="D240" s="214"/>
      <c r="E240" s="214"/>
      <c r="F240" s="215"/>
      <c r="G240" s="305"/>
      <c r="H240" s="306"/>
      <c r="I240" s="342"/>
      <c r="J240" s="343"/>
      <c r="K240" s="344"/>
      <c r="L240" s="350"/>
      <c r="M240" s="374"/>
      <c r="N240" s="355"/>
      <c r="O240" s="355"/>
      <c r="P240" s="355"/>
      <c r="Q240" s="351"/>
      <c r="R240" s="351"/>
      <c r="S240" s="351"/>
      <c r="T240" s="351"/>
      <c r="U240" s="351"/>
    </row>
    <row r="241" spans="1:21" s="321" customFormat="1" ht="39.9" customHeight="1" x14ac:dyDescent="0.2">
      <c r="A241" s="323"/>
      <c r="B241" s="397" t="s">
        <v>341</v>
      </c>
      <c r="C241" s="214"/>
      <c r="D241" s="214"/>
      <c r="E241" s="214"/>
      <c r="F241" s="215"/>
      <c r="G241" s="305"/>
      <c r="H241" s="306"/>
      <c r="I241" s="342"/>
      <c r="J241" s="343"/>
      <c r="K241" s="344"/>
      <c r="L241" s="350"/>
      <c r="M241" s="374"/>
      <c r="N241" s="355"/>
      <c r="O241" s="355"/>
      <c r="P241" s="355"/>
      <c r="Q241" s="351"/>
      <c r="R241" s="351"/>
      <c r="S241" s="351"/>
      <c r="T241" s="351"/>
      <c r="U241" s="351"/>
    </row>
    <row r="242" spans="1:21" s="321" customFormat="1" ht="30" customHeight="1" thickBot="1" x14ac:dyDescent="0.25">
      <c r="A242" s="323"/>
      <c r="B242" s="559" t="s">
        <v>532</v>
      </c>
      <c r="C242" s="214"/>
      <c r="D242" s="214"/>
      <c r="E242" s="214"/>
      <c r="F242" s="215"/>
      <c r="G242" s="305"/>
      <c r="H242" s="306"/>
      <c r="I242" s="342"/>
      <c r="J242" s="343"/>
      <c r="K242" s="344"/>
      <c r="L242" s="350"/>
      <c r="M242" s="374"/>
      <c r="N242" s="355"/>
      <c r="O242" s="355"/>
      <c r="P242" s="355"/>
      <c r="Q242" s="351"/>
      <c r="R242" s="351"/>
      <c r="S242" s="351"/>
      <c r="T242" s="351"/>
      <c r="U242" s="351"/>
    </row>
    <row r="243" spans="1:21" s="321" customFormat="1" ht="35.1" customHeight="1" x14ac:dyDescent="0.2">
      <c r="A243" s="345"/>
      <c r="B243" s="963" t="s">
        <v>174</v>
      </c>
      <c r="C243" s="964"/>
      <c r="D243" s="963" t="s">
        <v>169</v>
      </c>
      <c r="E243" s="965"/>
      <c r="H243" s="346" t="s">
        <v>334</v>
      </c>
      <c r="I243" s="951">
        <f>IFERROR(C247*E243,"")</f>
        <v>0</v>
      </c>
      <c r="J243" s="346" t="s">
        <v>335</v>
      </c>
      <c r="K243" s="951">
        <f>IFERROR(SUM(C247:C251,H247:H251)*E243,"")</f>
        <v>0</v>
      </c>
      <c r="L243" s="353"/>
      <c r="M243" s="1045" t="s">
        <v>554</v>
      </c>
      <c r="N243" s="351"/>
      <c r="O243" s="351"/>
      <c r="P243" s="351"/>
      <c r="Q243" s="351"/>
      <c r="R243" s="351"/>
      <c r="S243" s="351"/>
      <c r="T243" s="351"/>
      <c r="U243" s="351"/>
    </row>
    <row r="244" spans="1:21" s="321" customFormat="1" ht="20.100000000000001" customHeight="1" thickBot="1" x14ac:dyDescent="0.25">
      <c r="A244" s="345"/>
      <c r="B244" s="963"/>
      <c r="C244" s="964"/>
      <c r="D244" s="963"/>
      <c r="E244" s="965"/>
      <c r="H244" s="326" t="str">
        <f>IF($G$6="","-",IF($G$6="消費税を補助対象に含めない","（税抜）","（税込）"))</f>
        <v>-</v>
      </c>
      <c r="I244" s="952"/>
      <c r="J244" s="326" t="str">
        <f>IF($G$6="","-",IF($G$6="消費税を補助対象に含めない","（税抜）","（税込）"))</f>
        <v>-</v>
      </c>
      <c r="K244" s="952"/>
      <c r="L244" s="353"/>
      <c r="M244" s="1046"/>
      <c r="N244" s="351"/>
      <c r="O244" s="351"/>
      <c r="P244" s="351"/>
      <c r="Q244" s="351"/>
      <c r="R244" s="351"/>
      <c r="S244" s="351"/>
      <c r="T244" s="351"/>
      <c r="U244" s="351"/>
    </row>
    <row r="245" spans="1:21" s="321" customFormat="1" ht="20.100000000000001" customHeight="1" x14ac:dyDescent="0.2">
      <c r="A245" s="345"/>
      <c r="B245" s="953" t="s">
        <v>164</v>
      </c>
      <c r="C245" s="548" t="s">
        <v>333</v>
      </c>
      <c r="D245" s="955" t="s">
        <v>165</v>
      </c>
      <c r="E245" s="959"/>
      <c r="F245" s="956"/>
      <c r="G245" s="953" t="s">
        <v>164</v>
      </c>
      <c r="H245" s="347" t="s">
        <v>333</v>
      </c>
      <c r="I245" s="954" t="s">
        <v>165</v>
      </c>
      <c r="J245" s="954"/>
      <c r="K245" s="954"/>
      <c r="L245" s="350"/>
      <c r="M245" s="1046"/>
      <c r="N245" s="351"/>
      <c r="O245" s="351"/>
      <c r="P245" s="351"/>
      <c r="Q245" s="351"/>
      <c r="R245" s="351"/>
      <c r="S245" s="351"/>
      <c r="T245" s="351"/>
      <c r="U245" s="351"/>
    </row>
    <row r="246" spans="1:21" s="321" customFormat="1" ht="20.100000000000001" customHeight="1" x14ac:dyDescent="0.2">
      <c r="A246" s="345"/>
      <c r="B246" s="954"/>
      <c r="C246" s="549" t="str">
        <f>IF($G$6="","-",IF($G$6="消費税を補助対象に含めない","（税抜）","（税込）"))</f>
        <v>-</v>
      </c>
      <c r="D246" s="957"/>
      <c r="E246" s="962"/>
      <c r="F246" s="958"/>
      <c r="G246" s="954"/>
      <c r="H246" s="549" t="str">
        <f>IF($G$6="","-",IF($G$6="消費税を補助対象に含めない","（税抜）","（税込）"))</f>
        <v>-</v>
      </c>
      <c r="I246" s="963"/>
      <c r="J246" s="963"/>
      <c r="K246" s="963"/>
      <c r="L246" s="350"/>
      <c r="M246" s="1046"/>
      <c r="N246" s="351"/>
      <c r="O246" s="351"/>
      <c r="P246" s="351"/>
      <c r="Q246" s="351"/>
      <c r="R246" s="351"/>
      <c r="S246" s="351"/>
      <c r="T246" s="351"/>
      <c r="U246" s="351"/>
    </row>
    <row r="247" spans="1:21" s="321" customFormat="1" ht="39.9" customHeight="1" x14ac:dyDescent="0.2">
      <c r="A247" s="345"/>
      <c r="B247" s="348" t="s">
        <v>183</v>
      </c>
      <c r="C247" s="216"/>
      <c r="D247" s="919"/>
      <c r="E247" s="920"/>
      <c r="F247" s="921"/>
      <c r="G247" s="348" t="s">
        <v>306</v>
      </c>
      <c r="H247" s="216"/>
      <c r="I247" s="919"/>
      <c r="J247" s="920"/>
      <c r="K247" s="921"/>
      <c r="L247" s="350"/>
      <c r="M247" s="1046"/>
      <c r="N247" s="351"/>
      <c r="O247" s="351"/>
      <c r="P247" s="351"/>
      <c r="Q247" s="351"/>
      <c r="R247" s="351"/>
      <c r="S247" s="351"/>
      <c r="T247" s="351"/>
      <c r="U247" s="351"/>
    </row>
    <row r="248" spans="1:21" s="358" customFormat="1" ht="39.9" customHeight="1" x14ac:dyDescent="0.2">
      <c r="A248" s="345"/>
      <c r="B248" s="349" t="s">
        <v>166</v>
      </c>
      <c r="C248" s="217"/>
      <c r="D248" s="905"/>
      <c r="E248" s="906"/>
      <c r="F248" s="907"/>
      <c r="G248" s="349" t="s">
        <v>307</v>
      </c>
      <c r="H248" s="217"/>
      <c r="I248" s="905"/>
      <c r="J248" s="906"/>
      <c r="K248" s="907"/>
      <c r="L248" s="356"/>
      <c r="M248" s="1046"/>
      <c r="N248" s="357"/>
      <c r="O248" s="357"/>
      <c r="P248" s="357"/>
      <c r="Q248" s="357"/>
      <c r="R248" s="357"/>
      <c r="S248" s="357"/>
      <c r="T248" s="357"/>
      <c r="U248" s="357"/>
    </row>
    <row r="249" spans="1:21" s="321" customFormat="1" ht="39.9" customHeight="1" x14ac:dyDescent="0.2">
      <c r="A249" s="359"/>
      <c r="B249" s="349" t="s">
        <v>167</v>
      </c>
      <c r="C249" s="217"/>
      <c r="D249" s="905"/>
      <c r="E249" s="906"/>
      <c r="F249" s="907"/>
      <c r="G249" s="349" t="s">
        <v>302</v>
      </c>
      <c r="H249" s="217"/>
      <c r="I249" s="905"/>
      <c r="J249" s="906"/>
      <c r="K249" s="907"/>
      <c r="L249" s="350"/>
      <c r="M249" s="1046"/>
      <c r="N249" s="351"/>
      <c r="O249" s="351"/>
      <c r="P249" s="351"/>
      <c r="Q249" s="351"/>
      <c r="R249" s="351"/>
      <c r="S249" s="351"/>
      <c r="T249" s="351"/>
      <c r="U249" s="351"/>
    </row>
    <row r="250" spans="1:21" s="321" customFormat="1" ht="39.9" customHeight="1" x14ac:dyDescent="0.2">
      <c r="A250" s="345"/>
      <c r="B250" s="352" t="s">
        <v>168</v>
      </c>
      <c r="C250" s="218"/>
      <c r="D250" s="905"/>
      <c r="E250" s="906"/>
      <c r="F250" s="907"/>
      <c r="G250" s="352" t="s">
        <v>303</v>
      </c>
      <c r="H250" s="218"/>
      <c r="I250" s="905"/>
      <c r="J250" s="906"/>
      <c r="K250" s="907"/>
      <c r="L250" s="350"/>
      <c r="M250" s="1046"/>
      <c r="N250" s="351"/>
      <c r="O250" s="351"/>
      <c r="P250" s="351"/>
      <c r="Q250" s="351"/>
      <c r="R250" s="351"/>
      <c r="S250" s="351"/>
      <c r="T250" s="351"/>
      <c r="U250" s="351"/>
    </row>
    <row r="251" spans="1:21" s="321" customFormat="1" ht="39.9" customHeight="1" x14ac:dyDescent="0.2">
      <c r="A251" s="345"/>
      <c r="B251" s="354" t="s">
        <v>186</v>
      </c>
      <c r="C251" s="219"/>
      <c r="D251" s="908"/>
      <c r="E251" s="909"/>
      <c r="F251" s="910"/>
      <c r="G251" s="354" t="s">
        <v>308</v>
      </c>
      <c r="H251" s="219"/>
      <c r="I251" s="908"/>
      <c r="J251" s="909"/>
      <c r="K251" s="910"/>
      <c r="L251" s="350"/>
      <c r="M251" s="1047"/>
      <c r="N251" s="351"/>
      <c r="O251" s="351"/>
      <c r="P251" s="351"/>
      <c r="Q251" s="351"/>
      <c r="R251" s="351"/>
      <c r="S251" s="351"/>
      <c r="T251" s="351"/>
      <c r="U251" s="351"/>
    </row>
    <row r="252" spans="1:21" s="321" customFormat="1" ht="19.95" customHeight="1" thickBot="1" x14ac:dyDescent="0.25">
      <c r="A252" s="323"/>
      <c r="B252" s="560"/>
      <c r="C252" s="561"/>
      <c r="D252" s="561"/>
      <c r="E252" s="561"/>
      <c r="F252" s="562"/>
      <c r="G252" s="563"/>
      <c r="H252" s="564"/>
      <c r="I252" s="560"/>
      <c r="J252" s="565"/>
      <c r="K252" s="566"/>
      <c r="L252" s="350"/>
      <c r="M252" s="375"/>
      <c r="N252" s="355"/>
      <c r="O252" s="355"/>
      <c r="P252" s="355"/>
      <c r="Q252" s="351"/>
      <c r="R252" s="351"/>
      <c r="S252" s="351"/>
      <c r="T252" s="351"/>
      <c r="U252" s="351"/>
    </row>
    <row r="253" spans="1:21" s="321" customFormat="1" ht="30" customHeight="1" thickBot="1" x14ac:dyDescent="0.25">
      <c r="A253" s="323"/>
      <c r="B253" s="559" t="s">
        <v>534</v>
      </c>
      <c r="C253" s="214"/>
      <c r="D253" s="214"/>
      <c r="E253" s="214"/>
      <c r="F253" s="215"/>
      <c r="G253" s="305"/>
      <c r="H253" s="306"/>
      <c r="I253" s="342"/>
      <c r="J253" s="343"/>
      <c r="K253" s="344"/>
      <c r="L253" s="350"/>
      <c r="M253" s="374"/>
      <c r="N253" s="355"/>
      <c r="O253" s="355"/>
      <c r="P253" s="355"/>
      <c r="Q253" s="351"/>
      <c r="R253" s="351"/>
      <c r="S253" s="351"/>
      <c r="T253" s="351"/>
      <c r="U253" s="351"/>
    </row>
    <row r="254" spans="1:21" s="321" customFormat="1" ht="35.1" customHeight="1" x14ac:dyDescent="0.2">
      <c r="A254" s="345"/>
      <c r="B254" s="963" t="s">
        <v>174</v>
      </c>
      <c r="C254" s="964"/>
      <c r="D254" s="963" t="s">
        <v>169</v>
      </c>
      <c r="E254" s="965"/>
      <c r="H254" s="346" t="s">
        <v>334</v>
      </c>
      <c r="I254" s="951">
        <f>IFERROR(C258*E254,"")</f>
        <v>0</v>
      </c>
      <c r="J254" s="346" t="s">
        <v>335</v>
      </c>
      <c r="K254" s="951">
        <f>IFERROR(SUM(C258:C262,H258:H262)*E254,"")</f>
        <v>0</v>
      </c>
      <c r="L254" s="353"/>
      <c r="M254" s="351"/>
      <c r="N254" s="351"/>
      <c r="O254" s="351"/>
      <c r="P254" s="351"/>
      <c r="Q254" s="351"/>
      <c r="R254" s="351"/>
      <c r="S254" s="351"/>
      <c r="T254" s="351"/>
    </row>
    <row r="255" spans="1:21" s="321" customFormat="1" ht="20.100000000000001" customHeight="1" thickBot="1" x14ac:dyDescent="0.25">
      <c r="A255" s="345"/>
      <c r="B255" s="963"/>
      <c r="C255" s="964"/>
      <c r="D255" s="963"/>
      <c r="E255" s="965"/>
      <c r="H255" s="326" t="str">
        <f>IF($G$6="","-",IF($G$6="消費税を補助対象に含めない","（税抜）","（税込）"))</f>
        <v>-</v>
      </c>
      <c r="I255" s="952"/>
      <c r="J255" s="326" t="str">
        <f>IF($G$6="","-",IF($G$6="消費税を補助対象に含めない","（税抜）","（税込）"))</f>
        <v>-</v>
      </c>
      <c r="K255" s="952"/>
      <c r="L255" s="353"/>
      <c r="M255" s="351"/>
      <c r="N255" s="351"/>
      <c r="O255" s="351"/>
      <c r="P255" s="351"/>
      <c r="Q255" s="351"/>
      <c r="R255" s="351"/>
      <c r="S255" s="351"/>
      <c r="T255" s="351"/>
    </row>
    <row r="256" spans="1:21" s="321" customFormat="1" ht="20.100000000000001" customHeight="1" x14ac:dyDescent="0.2">
      <c r="A256" s="345"/>
      <c r="B256" s="953" t="s">
        <v>164</v>
      </c>
      <c r="C256" s="548" t="s">
        <v>333</v>
      </c>
      <c r="D256" s="955" t="s">
        <v>165</v>
      </c>
      <c r="E256" s="959"/>
      <c r="F256" s="956"/>
      <c r="G256" s="953" t="s">
        <v>164</v>
      </c>
      <c r="H256" s="347" t="s">
        <v>333</v>
      </c>
      <c r="I256" s="954" t="s">
        <v>165</v>
      </c>
      <c r="J256" s="954"/>
      <c r="K256" s="954"/>
      <c r="L256" s="350"/>
      <c r="M256" s="351"/>
      <c r="N256" s="351"/>
      <c r="O256" s="351"/>
      <c r="P256" s="351"/>
      <c r="Q256" s="351"/>
      <c r="R256" s="351"/>
      <c r="S256" s="351"/>
      <c r="T256" s="351"/>
    </row>
    <row r="257" spans="1:21" s="321" customFormat="1" ht="20.100000000000001" customHeight="1" x14ac:dyDescent="0.2">
      <c r="A257" s="345"/>
      <c r="B257" s="954"/>
      <c r="C257" s="549" t="str">
        <f>IF($G$6="","-",IF($G$6="消費税を補助対象に含めない","（税抜）","（税込）"))</f>
        <v>-</v>
      </c>
      <c r="D257" s="957"/>
      <c r="E257" s="962"/>
      <c r="F257" s="958"/>
      <c r="G257" s="954"/>
      <c r="H257" s="549" t="str">
        <f>IF($G$6="","-",IF($G$6="消費税を補助対象に含めない","（税抜）","（税込）"))</f>
        <v>-</v>
      </c>
      <c r="I257" s="963"/>
      <c r="J257" s="963"/>
      <c r="K257" s="963"/>
      <c r="L257" s="350"/>
      <c r="M257" s="351"/>
      <c r="N257" s="351"/>
      <c r="O257" s="351"/>
      <c r="P257" s="351"/>
      <c r="Q257" s="351"/>
      <c r="R257" s="351"/>
      <c r="S257" s="351"/>
      <c r="T257" s="351"/>
    </row>
    <row r="258" spans="1:21" s="321" customFormat="1" ht="39.9" customHeight="1" x14ac:dyDescent="0.2">
      <c r="A258" s="345"/>
      <c r="B258" s="348" t="s">
        <v>183</v>
      </c>
      <c r="C258" s="216"/>
      <c r="D258" s="919"/>
      <c r="E258" s="920"/>
      <c r="F258" s="921"/>
      <c r="G258" s="348" t="s">
        <v>306</v>
      </c>
      <c r="H258" s="216"/>
      <c r="I258" s="919"/>
      <c r="J258" s="920"/>
      <c r="K258" s="921"/>
      <c r="L258" s="350"/>
      <c r="M258" s="351"/>
      <c r="N258" s="351"/>
      <c r="O258" s="351"/>
      <c r="P258" s="351"/>
      <c r="Q258" s="351"/>
      <c r="R258" s="351"/>
      <c r="S258" s="351"/>
      <c r="T258" s="351"/>
    </row>
    <row r="259" spans="1:21" s="358" customFormat="1" ht="39.9" customHeight="1" x14ac:dyDescent="0.2">
      <c r="A259" s="345"/>
      <c r="B259" s="349" t="s">
        <v>166</v>
      </c>
      <c r="C259" s="217"/>
      <c r="D259" s="905"/>
      <c r="E259" s="906"/>
      <c r="F259" s="907"/>
      <c r="G259" s="349" t="s">
        <v>307</v>
      </c>
      <c r="H259" s="217"/>
      <c r="I259" s="905"/>
      <c r="J259" s="906"/>
      <c r="K259" s="907"/>
      <c r="L259" s="356"/>
      <c r="M259" s="357"/>
      <c r="N259" s="357"/>
      <c r="O259" s="357"/>
      <c r="P259" s="357"/>
      <c r="Q259" s="357"/>
      <c r="R259" s="357"/>
      <c r="S259" s="357"/>
      <c r="T259" s="357"/>
    </row>
    <row r="260" spans="1:21" s="321" customFormat="1" ht="39.9" customHeight="1" x14ac:dyDescent="0.2">
      <c r="A260" s="359"/>
      <c r="B260" s="349" t="s">
        <v>167</v>
      </c>
      <c r="C260" s="217"/>
      <c r="D260" s="905"/>
      <c r="E260" s="906"/>
      <c r="F260" s="907"/>
      <c r="G260" s="349" t="s">
        <v>302</v>
      </c>
      <c r="H260" s="217"/>
      <c r="I260" s="905"/>
      <c r="J260" s="906"/>
      <c r="K260" s="907"/>
      <c r="L260" s="350"/>
      <c r="M260" s="351"/>
      <c r="N260" s="351"/>
      <c r="O260" s="351"/>
      <c r="P260" s="351"/>
      <c r="Q260" s="351"/>
      <c r="R260" s="351"/>
      <c r="S260" s="351"/>
      <c r="T260" s="351"/>
    </row>
    <row r="261" spans="1:21" s="321" customFormat="1" ht="39.9" customHeight="1" x14ac:dyDescent="0.2">
      <c r="A261" s="345"/>
      <c r="B261" s="352" t="s">
        <v>168</v>
      </c>
      <c r="C261" s="218"/>
      <c r="D261" s="905"/>
      <c r="E261" s="906"/>
      <c r="F261" s="907"/>
      <c r="G261" s="352" t="s">
        <v>303</v>
      </c>
      <c r="H261" s="218"/>
      <c r="I261" s="905"/>
      <c r="J261" s="906"/>
      <c r="K261" s="907"/>
      <c r="L261" s="350"/>
      <c r="M261" s="351"/>
      <c r="N261" s="351"/>
      <c r="O261" s="351"/>
      <c r="P261" s="351"/>
      <c r="Q261" s="351"/>
      <c r="R261" s="351"/>
      <c r="S261" s="351"/>
      <c r="T261" s="351"/>
    </row>
    <row r="262" spans="1:21" s="321" customFormat="1" ht="39.9" customHeight="1" x14ac:dyDescent="0.2">
      <c r="A262" s="345"/>
      <c r="B262" s="354" t="s">
        <v>186</v>
      </c>
      <c r="C262" s="219"/>
      <c r="D262" s="908"/>
      <c r="E262" s="909"/>
      <c r="F262" s="910"/>
      <c r="G262" s="354" t="s">
        <v>308</v>
      </c>
      <c r="H262" s="219"/>
      <c r="I262" s="908"/>
      <c r="J262" s="909"/>
      <c r="K262" s="910"/>
      <c r="L262" s="350"/>
      <c r="M262" s="351"/>
      <c r="N262" s="351"/>
      <c r="O262" s="351"/>
      <c r="P262" s="351"/>
      <c r="Q262" s="351"/>
      <c r="R262" s="351"/>
      <c r="S262" s="351"/>
      <c r="T262" s="351"/>
    </row>
    <row r="263" spans="1:21" s="321" customFormat="1" ht="19.95" customHeight="1" thickBot="1" x14ac:dyDescent="0.25">
      <c r="A263" s="323"/>
      <c r="B263" s="560"/>
      <c r="C263" s="561"/>
      <c r="D263" s="561"/>
      <c r="E263" s="561"/>
      <c r="F263" s="562"/>
      <c r="G263" s="563"/>
      <c r="H263" s="564"/>
      <c r="I263" s="560"/>
      <c r="J263" s="565"/>
      <c r="K263" s="566"/>
      <c r="L263" s="350"/>
      <c r="M263" s="375"/>
      <c r="N263" s="355"/>
      <c r="O263" s="355"/>
      <c r="P263" s="355"/>
      <c r="Q263" s="351"/>
      <c r="R263" s="351"/>
      <c r="S263" s="351"/>
      <c r="T263" s="351"/>
      <c r="U263" s="351"/>
    </row>
    <row r="264" spans="1:21" s="321" customFormat="1" ht="30" customHeight="1" thickBot="1" x14ac:dyDescent="0.25">
      <c r="A264" s="323"/>
      <c r="B264" s="559" t="s">
        <v>535</v>
      </c>
      <c r="C264" s="214"/>
      <c r="D264" s="214"/>
      <c r="E264" s="214"/>
      <c r="F264" s="215"/>
      <c r="G264" s="305"/>
      <c r="H264" s="306"/>
      <c r="I264" s="342"/>
      <c r="J264" s="343"/>
      <c r="K264" s="344"/>
      <c r="L264" s="350"/>
      <c r="M264" s="374"/>
      <c r="N264" s="355"/>
      <c r="O264" s="355"/>
      <c r="P264" s="355"/>
      <c r="Q264" s="351"/>
      <c r="R264" s="351"/>
      <c r="S264" s="351"/>
      <c r="T264" s="351"/>
      <c r="U264" s="351"/>
    </row>
    <row r="265" spans="1:21" s="321" customFormat="1" ht="35.1" customHeight="1" x14ac:dyDescent="0.2">
      <c r="A265" s="345"/>
      <c r="B265" s="963" t="s">
        <v>174</v>
      </c>
      <c r="C265" s="964"/>
      <c r="D265" s="963" t="s">
        <v>169</v>
      </c>
      <c r="E265" s="965"/>
      <c r="H265" s="346" t="s">
        <v>334</v>
      </c>
      <c r="I265" s="951">
        <f>IFERROR(C269*E265,"")</f>
        <v>0</v>
      </c>
      <c r="J265" s="346" t="s">
        <v>335</v>
      </c>
      <c r="K265" s="951">
        <f>IFERROR(SUM(C269:C273,H269:H273)*E265,"")</f>
        <v>0</v>
      </c>
      <c r="L265" s="353"/>
      <c r="M265" s="351"/>
      <c r="N265" s="351"/>
      <c r="O265" s="351"/>
      <c r="P265" s="351"/>
      <c r="Q265" s="351"/>
      <c r="R265" s="351"/>
      <c r="S265" s="351"/>
      <c r="T265" s="351"/>
    </row>
    <row r="266" spans="1:21" s="321" customFormat="1" ht="20.100000000000001" customHeight="1" thickBot="1" x14ac:dyDescent="0.25">
      <c r="A266" s="345"/>
      <c r="B266" s="963"/>
      <c r="C266" s="964"/>
      <c r="D266" s="963"/>
      <c r="E266" s="965"/>
      <c r="H266" s="326" t="str">
        <f>IF($G$6="","-",IF($G$6="消費税を補助対象に含めない","（税抜）","（税込）"))</f>
        <v>-</v>
      </c>
      <c r="I266" s="952"/>
      <c r="J266" s="326" t="str">
        <f>IF($G$6="","-",IF($G$6="消費税を補助対象に含めない","（税抜）","（税込）"))</f>
        <v>-</v>
      </c>
      <c r="K266" s="952"/>
      <c r="L266" s="353"/>
      <c r="M266" s="351"/>
      <c r="N266" s="351"/>
      <c r="O266" s="351"/>
      <c r="P266" s="351"/>
      <c r="Q266" s="351"/>
      <c r="R266" s="351"/>
      <c r="S266" s="351"/>
      <c r="T266" s="351"/>
    </row>
    <row r="267" spans="1:21" s="321" customFormat="1" ht="20.100000000000001" customHeight="1" x14ac:dyDescent="0.2">
      <c r="A267" s="345"/>
      <c r="B267" s="953" t="s">
        <v>164</v>
      </c>
      <c r="C267" s="548" t="s">
        <v>333</v>
      </c>
      <c r="D267" s="955" t="s">
        <v>165</v>
      </c>
      <c r="E267" s="959"/>
      <c r="F267" s="956"/>
      <c r="G267" s="953" t="s">
        <v>164</v>
      </c>
      <c r="H267" s="347" t="s">
        <v>333</v>
      </c>
      <c r="I267" s="954" t="s">
        <v>165</v>
      </c>
      <c r="J267" s="954"/>
      <c r="K267" s="954"/>
      <c r="L267" s="350"/>
      <c r="M267" s="351"/>
      <c r="N267" s="351"/>
      <c r="O267" s="351"/>
      <c r="P267" s="351"/>
      <c r="Q267" s="351"/>
      <c r="R267" s="351"/>
      <c r="S267" s="351"/>
      <c r="T267" s="351"/>
    </row>
    <row r="268" spans="1:21" s="321" customFormat="1" ht="20.100000000000001" customHeight="1" x14ac:dyDescent="0.2">
      <c r="A268" s="345"/>
      <c r="B268" s="954"/>
      <c r="C268" s="549" t="str">
        <f>IF($G$6="","-",IF($G$6="消費税を補助対象に含めない","（税抜）","（税込）"))</f>
        <v>-</v>
      </c>
      <c r="D268" s="957"/>
      <c r="E268" s="962"/>
      <c r="F268" s="958"/>
      <c r="G268" s="954"/>
      <c r="H268" s="549" t="str">
        <f>IF($G$6="","-",IF($G$6="消費税を補助対象に含めない","（税抜）","（税込）"))</f>
        <v>-</v>
      </c>
      <c r="I268" s="963"/>
      <c r="J268" s="963"/>
      <c r="K268" s="963"/>
      <c r="L268" s="350"/>
      <c r="M268" s="351"/>
      <c r="N268" s="351"/>
      <c r="O268" s="351"/>
      <c r="P268" s="351"/>
      <c r="Q268" s="351"/>
      <c r="R268" s="351"/>
      <c r="S268" s="351"/>
      <c r="T268" s="351"/>
    </row>
    <row r="269" spans="1:21" s="321" customFormat="1" ht="39.9" customHeight="1" x14ac:dyDescent="0.2">
      <c r="A269" s="345"/>
      <c r="B269" s="348" t="s">
        <v>183</v>
      </c>
      <c r="C269" s="216"/>
      <c r="D269" s="919"/>
      <c r="E269" s="920"/>
      <c r="F269" s="921"/>
      <c r="G269" s="348" t="s">
        <v>306</v>
      </c>
      <c r="H269" s="216"/>
      <c r="I269" s="919"/>
      <c r="J269" s="920"/>
      <c r="K269" s="921"/>
      <c r="L269" s="350"/>
      <c r="M269" s="351"/>
      <c r="N269" s="351"/>
      <c r="O269" s="351"/>
      <c r="P269" s="351"/>
      <c r="Q269" s="351"/>
      <c r="R269" s="351"/>
      <c r="S269" s="351"/>
      <c r="T269" s="351"/>
    </row>
    <row r="270" spans="1:21" s="358" customFormat="1" ht="39.9" customHeight="1" x14ac:dyDescent="0.2">
      <c r="A270" s="345"/>
      <c r="B270" s="349" t="s">
        <v>166</v>
      </c>
      <c r="C270" s="217"/>
      <c r="D270" s="905"/>
      <c r="E270" s="906"/>
      <c r="F270" s="907"/>
      <c r="G270" s="349" t="s">
        <v>307</v>
      </c>
      <c r="H270" s="217"/>
      <c r="I270" s="905"/>
      <c r="J270" s="906"/>
      <c r="K270" s="907"/>
      <c r="L270" s="356"/>
      <c r="M270" s="357"/>
      <c r="N270" s="357"/>
      <c r="O270" s="357"/>
      <c r="P270" s="357"/>
      <c r="Q270" s="357"/>
      <c r="R270" s="357"/>
      <c r="S270" s="357"/>
      <c r="T270" s="357"/>
    </row>
    <row r="271" spans="1:21" s="321" customFormat="1" ht="39.9" customHeight="1" x14ac:dyDescent="0.2">
      <c r="A271" s="359"/>
      <c r="B271" s="349" t="s">
        <v>167</v>
      </c>
      <c r="C271" s="217"/>
      <c r="D271" s="905"/>
      <c r="E271" s="906"/>
      <c r="F271" s="907"/>
      <c r="G271" s="349" t="s">
        <v>302</v>
      </c>
      <c r="H271" s="217"/>
      <c r="I271" s="905"/>
      <c r="J271" s="906"/>
      <c r="K271" s="907"/>
      <c r="L271" s="350"/>
      <c r="M271" s="351"/>
      <c r="N271" s="351"/>
      <c r="O271" s="351"/>
      <c r="P271" s="351"/>
      <c r="Q271" s="351"/>
      <c r="R271" s="351"/>
      <c r="S271" s="351"/>
      <c r="T271" s="351"/>
    </row>
    <row r="272" spans="1:21" s="321" customFormat="1" ht="39.9" customHeight="1" x14ac:dyDescent="0.2">
      <c r="A272" s="345"/>
      <c r="B272" s="352" t="s">
        <v>168</v>
      </c>
      <c r="C272" s="218"/>
      <c r="D272" s="905"/>
      <c r="E272" s="906"/>
      <c r="F272" s="907"/>
      <c r="G272" s="352" t="s">
        <v>303</v>
      </c>
      <c r="H272" s="218"/>
      <c r="I272" s="905"/>
      <c r="J272" s="906"/>
      <c r="K272" s="907"/>
      <c r="L272" s="350"/>
      <c r="M272" s="351"/>
      <c r="N272" s="351"/>
      <c r="O272" s="351"/>
      <c r="P272" s="351"/>
      <c r="Q272" s="351"/>
      <c r="R272" s="351"/>
      <c r="S272" s="351"/>
      <c r="T272" s="351"/>
    </row>
    <row r="273" spans="1:21" s="321" customFormat="1" ht="39.9" customHeight="1" x14ac:dyDescent="0.2">
      <c r="A273" s="345"/>
      <c r="B273" s="354" t="s">
        <v>186</v>
      </c>
      <c r="C273" s="219"/>
      <c r="D273" s="908"/>
      <c r="E273" s="909"/>
      <c r="F273" s="910"/>
      <c r="G273" s="354" t="s">
        <v>308</v>
      </c>
      <c r="H273" s="219"/>
      <c r="I273" s="908"/>
      <c r="J273" s="909"/>
      <c r="K273" s="910"/>
      <c r="L273" s="350"/>
      <c r="M273" s="351"/>
      <c r="N273" s="351"/>
      <c r="O273" s="351"/>
      <c r="P273" s="351"/>
      <c r="Q273" s="351"/>
      <c r="R273" s="351"/>
      <c r="S273" s="351"/>
      <c r="T273" s="351"/>
    </row>
    <row r="274" spans="1:21" s="321" customFormat="1" ht="19.95" customHeight="1" thickBot="1" x14ac:dyDescent="0.25">
      <c r="A274" s="323"/>
      <c r="B274" s="560"/>
      <c r="C274" s="561"/>
      <c r="D274" s="561"/>
      <c r="E274" s="561"/>
      <c r="F274" s="562"/>
      <c r="G274" s="563"/>
      <c r="H274" s="564"/>
      <c r="I274" s="560"/>
      <c r="J274" s="565"/>
      <c r="K274" s="566"/>
      <c r="L274" s="350"/>
      <c r="M274" s="375"/>
      <c r="N274" s="355"/>
      <c r="O274" s="355"/>
      <c r="P274" s="355"/>
      <c r="Q274" s="351"/>
      <c r="R274" s="351"/>
      <c r="S274" s="351"/>
      <c r="T274" s="351"/>
      <c r="U274" s="351"/>
    </row>
    <row r="275" spans="1:21" s="321" customFormat="1" ht="30" customHeight="1" thickBot="1" x14ac:dyDescent="0.25">
      <c r="A275" s="323"/>
      <c r="B275" s="559" t="s">
        <v>536</v>
      </c>
      <c r="C275" s="214"/>
      <c r="D275" s="214"/>
      <c r="E275" s="214"/>
      <c r="F275" s="215"/>
      <c r="G275" s="305"/>
      <c r="H275" s="306"/>
      <c r="I275" s="342"/>
      <c r="J275" s="343"/>
      <c r="K275" s="344"/>
      <c r="L275" s="350"/>
      <c r="M275" s="374"/>
      <c r="N275" s="355"/>
      <c r="O275" s="355"/>
      <c r="P275" s="355"/>
      <c r="Q275" s="351"/>
      <c r="R275" s="351"/>
      <c r="S275" s="351"/>
      <c r="T275" s="351"/>
      <c r="U275" s="351"/>
    </row>
    <row r="276" spans="1:21" s="321" customFormat="1" ht="35.1" customHeight="1" x14ac:dyDescent="0.2">
      <c r="A276" s="345"/>
      <c r="B276" s="963" t="s">
        <v>174</v>
      </c>
      <c r="C276" s="964"/>
      <c r="D276" s="963" t="s">
        <v>169</v>
      </c>
      <c r="E276" s="965"/>
      <c r="H276" s="346" t="s">
        <v>334</v>
      </c>
      <c r="I276" s="951">
        <f>IFERROR(C280*E276,"")</f>
        <v>0</v>
      </c>
      <c r="J276" s="346" t="s">
        <v>335</v>
      </c>
      <c r="K276" s="951">
        <f>IFERROR(SUM(C280:C284,H280:H284)*E276,"")</f>
        <v>0</v>
      </c>
      <c r="L276" s="353"/>
      <c r="M276" s="351"/>
      <c r="N276" s="351"/>
      <c r="O276" s="351"/>
      <c r="P276" s="351"/>
      <c r="Q276" s="351"/>
      <c r="R276" s="351"/>
      <c r="S276" s="351"/>
      <c r="T276" s="351"/>
    </row>
    <row r="277" spans="1:21" s="321" customFormat="1" ht="20.100000000000001" customHeight="1" thickBot="1" x14ac:dyDescent="0.25">
      <c r="A277" s="345"/>
      <c r="B277" s="963"/>
      <c r="C277" s="964"/>
      <c r="D277" s="963"/>
      <c r="E277" s="965"/>
      <c r="H277" s="326" t="str">
        <f>IF($G$6="","-",IF($G$6="消費税を補助対象に含めない","（税抜）","（税込）"))</f>
        <v>-</v>
      </c>
      <c r="I277" s="952"/>
      <c r="J277" s="326" t="str">
        <f>IF($G$6="","-",IF($G$6="消費税を補助対象に含めない","（税抜）","（税込）"))</f>
        <v>-</v>
      </c>
      <c r="K277" s="952"/>
      <c r="L277" s="353"/>
      <c r="M277" s="351"/>
      <c r="N277" s="351"/>
      <c r="O277" s="351"/>
      <c r="P277" s="351"/>
      <c r="Q277" s="351"/>
      <c r="R277" s="351"/>
      <c r="S277" s="351"/>
      <c r="T277" s="351"/>
    </row>
    <row r="278" spans="1:21" s="321" customFormat="1" ht="20.100000000000001" customHeight="1" x14ac:dyDescent="0.2">
      <c r="A278" s="345"/>
      <c r="B278" s="953" t="s">
        <v>164</v>
      </c>
      <c r="C278" s="548" t="s">
        <v>333</v>
      </c>
      <c r="D278" s="955" t="s">
        <v>165</v>
      </c>
      <c r="E278" s="959"/>
      <c r="F278" s="956"/>
      <c r="G278" s="953" t="s">
        <v>164</v>
      </c>
      <c r="H278" s="347" t="s">
        <v>333</v>
      </c>
      <c r="I278" s="954" t="s">
        <v>165</v>
      </c>
      <c r="J278" s="954"/>
      <c r="K278" s="954"/>
      <c r="L278" s="350"/>
      <c r="M278" s="351"/>
      <c r="N278" s="351"/>
      <c r="O278" s="351"/>
      <c r="P278" s="351"/>
      <c r="Q278" s="351"/>
      <c r="R278" s="351"/>
      <c r="S278" s="351"/>
      <c r="T278" s="351"/>
    </row>
    <row r="279" spans="1:21" s="321" customFormat="1" ht="20.100000000000001" customHeight="1" x14ac:dyDescent="0.2">
      <c r="A279" s="345"/>
      <c r="B279" s="954"/>
      <c r="C279" s="549" t="str">
        <f>IF($G$6="","-",IF($G$6="消費税を補助対象に含めない","（税抜）","（税込）"))</f>
        <v>-</v>
      </c>
      <c r="D279" s="957"/>
      <c r="E279" s="962"/>
      <c r="F279" s="958"/>
      <c r="G279" s="954"/>
      <c r="H279" s="549" t="str">
        <f>IF($G$6="","-",IF($G$6="消費税を補助対象に含めない","（税抜）","（税込）"))</f>
        <v>-</v>
      </c>
      <c r="I279" s="963"/>
      <c r="J279" s="963"/>
      <c r="K279" s="963"/>
      <c r="L279" s="350"/>
      <c r="M279" s="351"/>
      <c r="N279" s="351"/>
      <c r="O279" s="351"/>
      <c r="P279" s="351"/>
      <c r="Q279" s="351"/>
      <c r="R279" s="351"/>
      <c r="S279" s="351"/>
      <c r="T279" s="351"/>
    </row>
    <row r="280" spans="1:21" s="321" customFormat="1" ht="39.9" customHeight="1" x14ac:dyDescent="0.2">
      <c r="A280" s="345"/>
      <c r="B280" s="348" t="s">
        <v>183</v>
      </c>
      <c r="C280" s="216"/>
      <c r="D280" s="919"/>
      <c r="E280" s="920"/>
      <c r="F280" s="921"/>
      <c r="G280" s="348" t="s">
        <v>306</v>
      </c>
      <c r="H280" s="216"/>
      <c r="I280" s="919"/>
      <c r="J280" s="920"/>
      <c r="K280" s="921"/>
      <c r="L280" s="350"/>
      <c r="M280" s="351"/>
      <c r="N280" s="351"/>
      <c r="O280" s="351"/>
      <c r="P280" s="351"/>
      <c r="Q280" s="351"/>
      <c r="R280" s="351"/>
      <c r="S280" s="351"/>
      <c r="T280" s="351"/>
    </row>
    <row r="281" spans="1:21" s="358" customFormat="1" ht="39.9" customHeight="1" x14ac:dyDescent="0.2">
      <c r="A281" s="345"/>
      <c r="B281" s="349" t="s">
        <v>166</v>
      </c>
      <c r="C281" s="217"/>
      <c r="D281" s="905"/>
      <c r="E281" s="906"/>
      <c r="F281" s="907"/>
      <c r="G281" s="349" t="s">
        <v>307</v>
      </c>
      <c r="H281" s="217"/>
      <c r="I281" s="905"/>
      <c r="J281" s="906"/>
      <c r="K281" s="907"/>
      <c r="L281" s="356"/>
      <c r="M281" s="357"/>
      <c r="N281" s="357"/>
      <c r="O281" s="357"/>
      <c r="P281" s="357"/>
      <c r="Q281" s="357"/>
      <c r="R281" s="357"/>
      <c r="S281" s="357"/>
      <c r="T281" s="357"/>
    </row>
    <row r="282" spans="1:21" s="321" customFormat="1" ht="39.9" customHeight="1" x14ac:dyDescent="0.2">
      <c r="A282" s="359"/>
      <c r="B282" s="349" t="s">
        <v>167</v>
      </c>
      <c r="C282" s="217"/>
      <c r="D282" s="905"/>
      <c r="E282" s="906"/>
      <c r="F282" s="907"/>
      <c r="G282" s="349" t="s">
        <v>302</v>
      </c>
      <c r="H282" s="217"/>
      <c r="I282" s="905"/>
      <c r="J282" s="906"/>
      <c r="K282" s="907"/>
      <c r="L282" s="350"/>
      <c r="M282" s="351"/>
      <c r="N282" s="351"/>
      <c r="O282" s="351"/>
      <c r="P282" s="351"/>
      <c r="Q282" s="351"/>
      <c r="R282" s="351"/>
      <c r="S282" s="351"/>
      <c r="T282" s="351"/>
    </row>
    <row r="283" spans="1:21" s="321" customFormat="1" ht="39.9" customHeight="1" x14ac:dyDescent="0.2">
      <c r="A283" s="345"/>
      <c r="B283" s="352" t="s">
        <v>168</v>
      </c>
      <c r="C283" s="218"/>
      <c r="D283" s="905"/>
      <c r="E283" s="906"/>
      <c r="F283" s="907"/>
      <c r="G283" s="352" t="s">
        <v>303</v>
      </c>
      <c r="H283" s="218"/>
      <c r="I283" s="905"/>
      <c r="J283" s="906"/>
      <c r="K283" s="907"/>
      <c r="L283" s="350"/>
      <c r="M283" s="351"/>
      <c r="N283" s="351"/>
      <c r="O283" s="351"/>
      <c r="P283" s="351"/>
      <c r="Q283" s="351"/>
      <c r="R283" s="351"/>
      <c r="S283" s="351"/>
      <c r="T283" s="351"/>
    </row>
    <row r="284" spans="1:21" s="321" customFormat="1" ht="39.9" customHeight="1" x14ac:dyDescent="0.2">
      <c r="A284" s="345"/>
      <c r="B284" s="354" t="s">
        <v>186</v>
      </c>
      <c r="C284" s="219"/>
      <c r="D284" s="908"/>
      <c r="E284" s="909"/>
      <c r="F284" s="910"/>
      <c r="G284" s="354" t="s">
        <v>308</v>
      </c>
      <c r="H284" s="219"/>
      <c r="I284" s="908"/>
      <c r="J284" s="909"/>
      <c r="K284" s="910"/>
      <c r="L284" s="350"/>
      <c r="M284" s="351"/>
      <c r="N284" s="351"/>
      <c r="O284" s="351"/>
      <c r="P284" s="351"/>
      <c r="Q284" s="351"/>
      <c r="R284" s="351"/>
      <c r="S284" s="351"/>
      <c r="T284" s="351"/>
    </row>
    <row r="285" spans="1:21" s="321" customFormat="1" ht="19.95" customHeight="1" thickBot="1" x14ac:dyDescent="0.25">
      <c r="A285" s="323"/>
      <c r="B285" s="560"/>
      <c r="C285" s="561"/>
      <c r="D285" s="561"/>
      <c r="E285" s="561"/>
      <c r="F285" s="562"/>
      <c r="G285" s="563"/>
      <c r="H285" s="564"/>
      <c r="I285" s="560"/>
      <c r="J285" s="565"/>
      <c r="K285" s="566"/>
      <c r="L285" s="350"/>
      <c r="M285" s="375"/>
      <c r="N285" s="355"/>
      <c r="O285" s="355"/>
      <c r="P285" s="355"/>
      <c r="Q285" s="351"/>
      <c r="R285" s="351"/>
      <c r="S285" s="351"/>
      <c r="T285" s="351"/>
      <c r="U285" s="351"/>
    </row>
    <row r="286" spans="1:21" s="321" customFormat="1" ht="30" customHeight="1" thickBot="1" x14ac:dyDescent="0.25">
      <c r="A286" s="323"/>
      <c r="B286" s="559" t="s">
        <v>537</v>
      </c>
      <c r="C286" s="214"/>
      <c r="D286" s="214"/>
      <c r="E286" s="214"/>
      <c r="F286" s="215"/>
      <c r="G286" s="305"/>
      <c r="H286" s="306"/>
      <c r="I286" s="342"/>
      <c r="J286" s="343"/>
      <c r="K286" s="344"/>
      <c r="L286" s="350"/>
      <c r="M286" s="374"/>
      <c r="N286" s="355"/>
      <c r="O286" s="355"/>
      <c r="P286" s="355"/>
      <c r="Q286" s="351"/>
      <c r="R286" s="351"/>
      <c r="S286" s="351"/>
      <c r="T286" s="351"/>
      <c r="U286" s="351"/>
    </row>
    <row r="287" spans="1:21" s="321" customFormat="1" ht="35.1" customHeight="1" x14ac:dyDescent="0.2">
      <c r="A287" s="345"/>
      <c r="B287" s="963" t="s">
        <v>174</v>
      </c>
      <c r="C287" s="964"/>
      <c r="D287" s="963" t="s">
        <v>169</v>
      </c>
      <c r="E287" s="965"/>
      <c r="H287" s="346" t="s">
        <v>334</v>
      </c>
      <c r="I287" s="951">
        <f>IFERROR(C291*E287,"")</f>
        <v>0</v>
      </c>
      <c r="J287" s="346" t="s">
        <v>335</v>
      </c>
      <c r="K287" s="951">
        <f>IFERROR(SUM(C291:C295,H291:H295)*E287,"")</f>
        <v>0</v>
      </c>
      <c r="L287" s="353"/>
      <c r="M287" s="351"/>
      <c r="N287" s="351"/>
      <c r="O287" s="351"/>
      <c r="P287" s="351"/>
      <c r="Q287" s="351"/>
      <c r="R287" s="351"/>
      <c r="S287" s="351"/>
      <c r="T287" s="351"/>
    </row>
    <row r="288" spans="1:21" s="321" customFormat="1" ht="20.100000000000001" customHeight="1" thickBot="1" x14ac:dyDescent="0.25">
      <c r="A288" s="345"/>
      <c r="B288" s="963"/>
      <c r="C288" s="964"/>
      <c r="D288" s="963"/>
      <c r="E288" s="965"/>
      <c r="H288" s="326" t="str">
        <f>IF($G$6="","-",IF($G$6="消費税を補助対象に含めない","（税抜）","（税込）"))</f>
        <v>-</v>
      </c>
      <c r="I288" s="952"/>
      <c r="J288" s="326" t="str">
        <f>IF($G$6="","-",IF($G$6="消費税を補助対象に含めない","（税抜）","（税込）"))</f>
        <v>-</v>
      </c>
      <c r="K288" s="952"/>
      <c r="L288" s="353"/>
      <c r="M288" s="351"/>
      <c r="N288" s="351"/>
      <c r="O288" s="351"/>
      <c r="P288" s="351"/>
      <c r="Q288" s="351"/>
      <c r="R288" s="351"/>
      <c r="S288" s="351"/>
      <c r="T288" s="351"/>
    </row>
    <row r="289" spans="1:21" s="321" customFormat="1" ht="20.100000000000001" customHeight="1" x14ac:dyDescent="0.2">
      <c r="A289" s="345"/>
      <c r="B289" s="953" t="s">
        <v>164</v>
      </c>
      <c r="C289" s="548" t="s">
        <v>333</v>
      </c>
      <c r="D289" s="955" t="s">
        <v>165</v>
      </c>
      <c r="E289" s="959"/>
      <c r="F289" s="956"/>
      <c r="G289" s="953" t="s">
        <v>164</v>
      </c>
      <c r="H289" s="347" t="s">
        <v>333</v>
      </c>
      <c r="I289" s="954" t="s">
        <v>165</v>
      </c>
      <c r="J289" s="954"/>
      <c r="K289" s="954"/>
      <c r="L289" s="350"/>
      <c r="M289" s="351"/>
      <c r="N289" s="351"/>
      <c r="O289" s="351"/>
      <c r="P289" s="351"/>
      <c r="Q289" s="351"/>
      <c r="R289" s="351"/>
      <c r="S289" s="351"/>
      <c r="T289" s="351"/>
    </row>
    <row r="290" spans="1:21" s="321" customFormat="1" ht="20.100000000000001" customHeight="1" x14ac:dyDescent="0.2">
      <c r="A290" s="345"/>
      <c r="B290" s="954"/>
      <c r="C290" s="549" t="str">
        <f>IF($G$6="","-",IF($G$6="消費税を補助対象に含めない","（税抜）","（税込）"))</f>
        <v>-</v>
      </c>
      <c r="D290" s="957"/>
      <c r="E290" s="962"/>
      <c r="F290" s="958"/>
      <c r="G290" s="954"/>
      <c r="H290" s="549" t="str">
        <f>IF($G$6="","-",IF($G$6="消費税を補助対象に含めない","（税抜）","（税込）"))</f>
        <v>-</v>
      </c>
      <c r="I290" s="963"/>
      <c r="J290" s="963"/>
      <c r="K290" s="963"/>
      <c r="L290" s="350"/>
      <c r="M290" s="351"/>
      <c r="N290" s="351"/>
      <c r="O290" s="351"/>
      <c r="P290" s="351"/>
      <c r="Q290" s="351"/>
      <c r="R290" s="351"/>
      <c r="S290" s="351"/>
      <c r="T290" s="351"/>
    </row>
    <row r="291" spans="1:21" s="321" customFormat="1" ht="39.9" customHeight="1" x14ac:dyDescent="0.2">
      <c r="A291" s="345"/>
      <c r="B291" s="348" t="s">
        <v>183</v>
      </c>
      <c r="C291" s="216"/>
      <c r="D291" s="919"/>
      <c r="E291" s="920"/>
      <c r="F291" s="921"/>
      <c r="G291" s="348" t="s">
        <v>306</v>
      </c>
      <c r="H291" s="216"/>
      <c r="I291" s="919"/>
      <c r="J291" s="920"/>
      <c r="K291" s="921"/>
      <c r="L291" s="350"/>
      <c r="M291" s="351"/>
      <c r="N291" s="351"/>
      <c r="O291" s="351"/>
      <c r="P291" s="351"/>
      <c r="Q291" s="351"/>
      <c r="R291" s="351"/>
      <c r="S291" s="351"/>
      <c r="T291" s="351"/>
    </row>
    <row r="292" spans="1:21" s="358" customFormat="1" ht="39.9" customHeight="1" x14ac:dyDescent="0.2">
      <c r="A292" s="345"/>
      <c r="B292" s="349" t="s">
        <v>166</v>
      </c>
      <c r="C292" s="217"/>
      <c r="D292" s="905"/>
      <c r="E292" s="906"/>
      <c r="F292" s="907"/>
      <c r="G292" s="349" t="s">
        <v>307</v>
      </c>
      <c r="H292" s="217"/>
      <c r="I292" s="905"/>
      <c r="J292" s="906"/>
      <c r="K292" s="907"/>
      <c r="L292" s="356"/>
      <c r="M292" s="357"/>
      <c r="N292" s="357"/>
      <c r="O292" s="357"/>
      <c r="P292" s="357"/>
      <c r="Q292" s="357"/>
      <c r="R292" s="357"/>
      <c r="S292" s="357"/>
      <c r="T292" s="357"/>
    </row>
    <row r="293" spans="1:21" s="321" customFormat="1" ht="39.9" customHeight="1" x14ac:dyDescent="0.2">
      <c r="A293" s="359"/>
      <c r="B293" s="349" t="s">
        <v>167</v>
      </c>
      <c r="C293" s="217"/>
      <c r="D293" s="905"/>
      <c r="E293" s="906"/>
      <c r="F293" s="907"/>
      <c r="G293" s="349" t="s">
        <v>302</v>
      </c>
      <c r="H293" s="217"/>
      <c r="I293" s="905"/>
      <c r="J293" s="906"/>
      <c r="K293" s="907"/>
      <c r="L293" s="350"/>
      <c r="M293" s="351"/>
      <c r="N293" s="351"/>
      <c r="O293" s="351"/>
      <c r="P293" s="351"/>
      <c r="Q293" s="351"/>
      <c r="R293" s="351"/>
      <c r="S293" s="351"/>
      <c r="T293" s="351"/>
    </row>
    <row r="294" spans="1:21" s="321" customFormat="1" ht="39.9" customHeight="1" x14ac:dyDescent="0.2">
      <c r="A294" s="345"/>
      <c r="B294" s="352" t="s">
        <v>168</v>
      </c>
      <c r="C294" s="218"/>
      <c r="D294" s="905"/>
      <c r="E294" s="906"/>
      <c r="F294" s="907"/>
      <c r="G294" s="352" t="s">
        <v>303</v>
      </c>
      <c r="H294" s="218"/>
      <c r="I294" s="905"/>
      <c r="J294" s="906"/>
      <c r="K294" s="907"/>
      <c r="L294" s="350"/>
      <c r="M294" s="351"/>
      <c r="N294" s="351"/>
      <c r="O294" s="351"/>
      <c r="P294" s="351"/>
      <c r="Q294" s="351"/>
      <c r="R294" s="351"/>
      <c r="S294" s="351"/>
      <c r="T294" s="351"/>
    </row>
    <row r="295" spans="1:21" s="321" customFormat="1" ht="39.9" customHeight="1" x14ac:dyDescent="0.2">
      <c r="A295" s="345"/>
      <c r="B295" s="354" t="s">
        <v>186</v>
      </c>
      <c r="C295" s="219"/>
      <c r="D295" s="908"/>
      <c r="E295" s="909"/>
      <c r="F295" s="910"/>
      <c r="G295" s="354" t="s">
        <v>308</v>
      </c>
      <c r="H295" s="219"/>
      <c r="I295" s="908"/>
      <c r="J295" s="909"/>
      <c r="K295" s="910"/>
      <c r="L295" s="350"/>
      <c r="M295" s="351"/>
      <c r="N295" s="351"/>
      <c r="O295" s="351"/>
      <c r="P295" s="351"/>
      <c r="Q295" s="351"/>
      <c r="R295" s="351"/>
      <c r="S295" s="351"/>
      <c r="T295" s="351"/>
    </row>
    <row r="296" spans="1:21" s="321" customFormat="1" ht="19.95" customHeight="1" x14ac:dyDescent="0.2">
      <c r="A296" s="323"/>
      <c r="B296" s="342"/>
      <c r="C296" s="214"/>
      <c r="D296" s="214"/>
      <c r="E296" s="214"/>
      <c r="F296" s="215"/>
      <c r="G296" s="305"/>
      <c r="H296" s="306"/>
      <c r="I296" s="342"/>
      <c r="J296" s="343"/>
      <c r="K296" s="344"/>
      <c r="L296" s="350"/>
      <c r="M296" s="375"/>
      <c r="N296" s="355"/>
      <c r="O296" s="355"/>
      <c r="P296" s="355"/>
      <c r="Q296" s="351"/>
      <c r="R296" s="351"/>
      <c r="S296" s="351"/>
      <c r="T296" s="351"/>
      <c r="U296" s="351"/>
    </row>
    <row r="297" spans="1:21" s="321" customFormat="1" ht="39.9" customHeight="1" x14ac:dyDescent="0.2">
      <c r="A297" s="323"/>
      <c r="B297" s="397" t="s">
        <v>342</v>
      </c>
      <c r="C297" s="214"/>
      <c r="D297" s="214"/>
      <c r="E297" s="214"/>
      <c r="F297" s="215"/>
      <c r="G297" s="305"/>
      <c r="H297" s="306"/>
      <c r="I297" s="342"/>
      <c r="J297" s="343"/>
      <c r="K297" s="344"/>
      <c r="L297" s="350"/>
      <c r="M297" s="375"/>
      <c r="N297" s="355"/>
      <c r="O297" s="355"/>
      <c r="P297" s="355"/>
      <c r="Q297" s="351"/>
      <c r="R297" s="351"/>
      <c r="S297" s="351"/>
      <c r="T297" s="351"/>
      <c r="U297" s="351"/>
    </row>
    <row r="298" spans="1:21" s="321" customFormat="1" ht="30" customHeight="1" thickBot="1" x14ac:dyDescent="0.25">
      <c r="A298" s="323"/>
      <c r="B298" s="559" t="s">
        <v>532</v>
      </c>
      <c r="C298" s="214"/>
      <c r="D298" s="214"/>
      <c r="E298" s="214"/>
      <c r="F298" s="215"/>
      <c r="G298" s="305"/>
      <c r="H298" s="306"/>
      <c r="I298" s="342"/>
      <c r="J298" s="343"/>
      <c r="K298" s="344"/>
      <c r="L298" s="350"/>
      <c r="M298" s="375"/>
      <c r="N298" s="355"/>
      <c r="O298" s="355"/>
      <c r="P298" s="355"/>
      <c r="Q298" s="351"/>
      <c r="R298" s="351"/>
      <c r="S298" s="351"/>
      <c r="T298" s="351"/>
      <c r="U298" s="351"/>
    </row>
    <row r="299" spans="1:21" s="321" customFormat="1" ht="35.1" customHeight="1" x14ac:dyDescent="0.2">
      <c r="A299" s="345"/>
      <c r="B299" s="963" t="s">
        <v>174</v>
      </c>
      <c r="C299" s="964"/>
      <c r="D299" s="963" t="s">
        <v>169</v>
      </c>
      <c r="E299" s="965"/>
      <c r="H299" s="346" t="s">
        <v>334</v>
      </c>
      <c r="I299" s="951">
        <f>IFERROR(C303*E299,"")</f>
        <v>0</v>
      </c>
      <c r="J299" s="346" t="s">
        <v>335</v>
      </c>
      <c r="K299" s="951">
        <f>IFERROR(SUM(C303:C304,H303:H304)*E299,"")</f>
        <v>0</v>
      </c>
      <c r="L299" s="353"/>
      <c r="M299" s="1045" t="s">
        <v>555</v>
      </c>
      <c r="N299" s="351"/>
      <c r="O299" s="351"/>
      <c r="P299" s="351"/>
      <c r="Q299" s="351"/>
      <c r="R299" s="351"/>
      <c r="S299" s="351"/>
      <c r="T299" s="351"/>
      <c r="U299" s="351"/>
    </row>
    <row r="300" spans="1:21" s="321" customFormat="1" ht="20.100000000000001" customHeight="1" thickBot="1" x14ac:dyDescent="0.25">
      <c r="A300" s="345"/>
      <c r="B300" s="963"/>
      <c r="C300" s="964"/>
      <c r="D300" s="963"/>
      <c r="E300" s="965"/>
      <c r="H300" s="326" t="str">
        <f>IF($G$6="","-",IF($G$6="消費税を補助対象に含めない","（税抜）","（税込）"))</f>
        <v>-</v>
      </c>
      <c r="I300" s="952"/>
      <c r="J300" s="326" t="str">
        <f>IF($G$6="","-",IF($G$6="消費税を補助対象に含めない","（税抜）","（税込）"))</f>
        <v>-</v>
      </c>
      <c r="K300" s="952"/>
      <c r="L300" s="353"/>
      <c r="M300" s="1046"/>
      <c r="N300" s="351"/>
      <c r="O300" s="351"/>
      <c r="P300" s="351"/>
      <c r="Q300" s="351"/>
      <c r="R300" s="351"/>
      <c r="S300" s="351"/>
      <c r="T300" s="351"/>
      <c r="U300" s="351"/>
    </row>
    <row r="301" spans="1:21" s="321" customFormat="1" ht="20.100000000000001" customHeight="1" x14ac:dyDescent="0.2">
      <c r="A301" s="345"/>
      <c r="B301" s="953" t="s">
        <v>164</v>
      </c>
      <c r="C301" s="548" t="s">
        <v>333</v>
      </c>
      <c r="D301" s="955" t="s">
        <v>165</v>
      </c>
      <c r="E301" s="959"/>
      <c r="F301" s="956"/>
      <c r="G301" s="953" t="s">
        <v>164</v>
      </c>
      <c r="H301" s="347" t="s">
        <v>333</v>
      </c>
      <c r="I301" s="954" t="s">
        <v>165</v>
      </c>
      <c r="J301" s="954"/>
      <c r="K301" s="954"/>
      <c r="L301" s="350"/>
      <c r="M301" s="1046"/>
      <c r="N301" s="351"/>
      <c r="O301" s="351"/>
      <c r="P301" s="351"/>
      <c r="Q301" s="351"/>
      <c r="R301" s="351"/>
      <c r="S301" s="351"/>
      <c r="T301" s="351"/>
      <c r="U301" s="351"/>
    </row>
    <row r="302" spans="1:21" s="321" customFormat="1" ht="20.100000000000001" customHeight="1" x14ac:dyDescent="0.2">
      <c r="A302" s="345"/>
      <c r="B302" s="954"/>
      <c r="C302" s="549" t="str">
        <f>IF($G$6="","-",IF($G$6="消費税を補助対象に含めない","（税抜）","（税込）"))</f>
        <v>-</v>
      </c>
      <c r="D302" s="957"/>
      <c r="E302" s="962"/>
      <c r="F302" s="958"/>
      <c r="G302" s="954"/>
      <c r="H302" s="549" t="str">
        <f>IF($G$6="","-",IF($G$6="消費税を補助対象に含めない","（税抜）","（税込）"))</f>
        <v>-</v>
      </c>
      <c r="I302" s="963"/>
      <c r="J302" s="963"/>
      <c r="K302" s="963"/>
      <c r="L302" s="350"/>
      <c r="M302" s="1046"/>
      <c r="N302" s="351"/>
      <c r="O302" s="351"/>
      <c r="P302" s="351"/>
      <c r="Q302" s="351"/>
      <c r="R302" s="351"/>
      <c r="S302" s="351"/>
      <c r="T302" s="351"/>
      <c r="U302" s="351"/>
    </row>
    <row r="303" spans="1:21" s="321" customFormat="1" ht="39.9" customHeight="1" x14ac:dyDescent="0.2">
      <c r="A303" s="345"/>
      <c r="B303" s="348" t="s">
        <v>183</v>
      </c>
      <c r="C303" s="216"/>
      <c r="D303" s="919"/>
      <c r="E303" s="920"/>
      <c r="F303" s="921"/>
      <c r="G303" s="348" t="s">
        <v>303</v>
      </c>
      <c r="H303" s="216"/>
      <c r="I303" s="919"/>
      <c r="J303" s="920"/>
      <c r="K303" s="921"/>
      <c r="L303" s="350"/>
      <c r="M303" s="1046"/>
      <c r="N303" s="351"/>
      <c r="O303" s="351"/>
      <c r="P303" s="351"/>
      <c r="Q303" s="351"/>
      <c r="R303" s="351"/>
      <c r="S303" s="351"/>
      <c r="T303" s="351"/>
      <c r="U303" s="351"/>
    </row>
    <row r="304" spans="1:21" s="321" customFormat="1" ht="39.9" customHeight="1" x14ac:dyDescent="0.2">
      <c r="A304" s="345"/>
      <c r="B304" s="354" t="s">
        <v>302</v>
      </c>
      <c r="C304" s="219"/>
      <c r="D304" s="908"/>
      <c r="E304" s="909"/>
      <c r="F304" s="910"/>
      <c r="G304" s="354" t="s">
        <v>308</v>
      </c>
      <c r="H304" s="219"/>
      <c r="I304" s="908"/>
      <c r="J304" s="909"/>
      <c r="K304" s="910"/>
      <c r="L304" s="350"/>
      <c r="M304" s="1047"/>
      <c r="N304" s="351"/>
      <c r="O304" s="351"/>
      <c r="P304" s="351"/>
      <c r="Q304" s="351"/>
      <c r="R304" s="351"/>
      <c r="S304" s="351"/>
      <c r="T304" s="351"/>
      <c r="U304" s="351"/>
    </row>
    <row r="305" spans="1:21" s="321" customFormat="1" ht="19.95" customHeight="1" thickBot="1" x14ac:dyDescent="0.25">
      <c r="A305" s="323"/>
      <c r="B305" s="567"/>
      <c r="C305" s="567"/>
      <c r="D305" s="567"/>
      <c r="E305" s="567"/>
      <c r="F305" s="567"/>
      <c r="G305" s="567"/>
      <c r="H305" s="567"/>
      <c r="I305" s="567"/>
      <c r="J305" s="567"/>
      <c r="K305" s="567"/>
      <c r="L305" s="350"/>
      <c r="M305" s="376"/>
      <c r="N305" s="355"/>
      <c r="O305" s="355"/>
      <c r="P305" s="355"/>
      <c r="Q305" s="351"/>
      <c r="R305" s="351"/>
      <c r="S305" s="351"/>
      <c r="T305" s="351"/>
      <c r="U305" s="351"/>
    </row>
    <row r="306" spans="1:21" s="321" customFormat="1" ht="30" customHeight="1" thickBot="1" x14ac:dyDescent="0.25">
      <c r="A306" s="323"/>
      <c r="B306" s="559" t="s">
        <v>534</v>
      </c>
      <c r="C306" s="214"/>
      <c r="D306" s="214"/>
      <c r="E306" s="214"/>
      <c r="F306" s="215"/>
      <c r="G306" s="305"/>
      <c r="H306" s="306"/>
      <c r="I306" s="342"/>
      <c r="J306" s="343"/>
      <c r="K306" s="344"/>
      <c r="L306" s="350"/>
      <c r="M306" s="375"/>
      <c r="N306" s="355"/>
      <c r="O306" s="355"/>
      <c r="P306" s="355"/>
      <c r="Q306" s="351"/>
      <c r="R306" s="351"/>
      <c r="S306" s="351"/>
      <c r="T306" s="351"/>
      <c r="U306" s="351"/>
    </row>
    <row r="307" spans="1:21" s="321" customFormat="1" ht="35.1" customHeight="1" x14ac:dyDescent="0.2">
      <c r="A307" s="345"/>
      <c r="B307" s="963" t="s">
        <v>174</v>
      </c>
      <c r="C307" s="964"/>
      <c r="D307" s="963" t="s">
        <v>169</v>
      </c>
      <c r="E307" s="965"/>
      <c r="H307" s="346" t="s">
        <v>334</v>
      </c>
      <c r="I307" s="951">
        <f>IFERROR(C311*E307,"")</f>
        <v>0</v>
      </c>
      <c r="J307" s="346" t="s">
        <v>335</v>
      </c>
      <c r="K307" s="951">
        <f>IFERROR(SUM(C311:C312,H311:H312)*E307,"")</f>
        <v>0</v>
      </c>
      <c r="L307" s="353"/>
      <c r="M307" s="351"/>
      <c r="N307" s="351"/>
      <c r="O307" s="351"/>
      <c r="P307" s="351"/>
      <c r="Q307" s="351"/>
      <c r="R307" s="351"/>
      <c r="S307" s="351"/>
      <c r="T307" s="351"/>
    </row>
    <row r="308" spans="1:21" s="321" customFormat="1" ht="20.100000000000001" customHeight="1" thickBot="1" x14ac:dyDescent="0.25">
      <c r="A308" s="345"/>
      <c r="B308" s="963"/>
      <c r="C308" s="964"/>
      <c r="D308" s="963"/>
      <c r="E308" s="965"/>
      <c r="H308" s="326" t="str">
        <f>IF($G$6="","-",IF($G$6="消費税を補助対象に含めない","（税抜）","（税込）"))</f>
        <v>-</v>
      </c>
      <c r="I308" s="952"/>
      <c r="J308" s="326" t="str">
        <f>IF($G$6="","-",IF($G$6="消費税を補助対象に含めない","（税抜）","（税込）"))</f>
        <v>-</v>
      </c>
      <c r="K308" s="952"/>
      <c r="L308" s="353"/>
      <c r="M308" s="351"/>
      <c r="N308" s="351"/>
      <c r="O308" s="351"/>
      <c r="P308" s="351"/>
      <c r="Q308" s="351"/>
      <c r="R308" s="351"/>
      <c r="S308" s="351"/>
      <c r="T308" s="351"/>
    </row>
    <row r="309" spans="1:21" s="321" customFormat="1" ht="20.100000000000001" customHeight="1" x14ac:dyDescent="0.2">
      <c r="A309" s="345"/>
      <c r="B309" s="953" t="s">
        <v>164</v>
      </c>
      <c r="C309" s="548" t="s">
        <v>333</v>
      </c>
      <c r="D309" s="955" t="s">
        <v>165</v>
      </c>
      <c r="E309" s="959"/>
      <c r="F309" s="956"/>
      <c r="G309" s="953" t="s">
        <v>164</v>
      </c>
      <c r="H309" s="347" t="s">
        <v>333</v>
      </c>
      <c r="I309" s="954" t="s">
        <v>165</v>
      </c>
      <c r="J309" s="954"/>
      <c r="K309" s="954"/>
      <c r="L309" s="350"/>
      <c r="M309" s="351"/>
      <c r="N309" s="351"/>
      <c r="O309" s="351"/>
      <c r="P309" s="351"/>
      <c r="Q309" s="351"/>
      <c r="R309" s="351"/>
      <c r="S309" s="351"/>
      <c r="T309" s="351"/>
    </row>
    <row r="310" spans="1:21" s="321" customFormat="1" ht="20.100000000000001" customHeight="1" x14ac:dyDescent="0.2">
      <c r="A310" s="345"/>
      <c r="B310" s="954"/>
      <c r="C310" s="549" t="str">
        <f>IF($G$6="","-",IF($G$6="消費税を補助対象に含めない","（税抜）","（税込）"))</f>
        <v>-</v>
      </c>
      <c r="D310" s="957"/>
      <c r="E310" s="962"/>
      <c r="F310" s="958"/>
      <c r="G310" s="954"/>
      <c r="H310" s="549" t="str">
        <f>IF($G$6="","-",IF($G$6="消費税を補助対象に含めない","（税抜）","（税込）"))</f>
        <v>-</v>
      </c>
      <c r="I310" s="963"/>
      <c r="J310" s="963"/>
      <c r="K310" s="963"/>
      <c r="L310" s="350"/>
      <c r="M310" s="351"/>
      <c r="N310" s="351"/>
      <c r="O310" s="351"/>
      <c r="P310" s="351"/>
      <c r="Q310" s="351"/>
      <c r="R310" s="351"/>
      <c r="S310" s="351"/>
      <c r="T310" s="351"/>
    </row>
    <row r="311" spans="1:21" s="321" customFormat="1" ht="39.9" customHeight="1" x14ac:dyDescent="0.2">
      <c r="A311" s="345"/>
      <c r="B311" s="348" t="s">
        <v>183</v>
      </c>
      <c r="C311" s="216"/>
      <c r="D311" s="919"/>
      <c r="E311" s="920"/>
      <c r="F311" s="921"/>
      <c r="G311" s="348" t="s">
        <v>303</v>
      </c>
      <c r="H311" s="216"/>
      <c r="I311" s="919"/>
      <c r="J311" s="920"/>
      <c r="K311" s="921"/>
      <c r="L311" s="350"/>
      <c r="M311" s="351"/>
      <c r="N311" s="351"/>
      <c r="O311" s="351"/>
      <c r="P311" s="351"/>
      <c r="Q311" s="351"/>
      <c r="R311" s="351"/>
      <c r="S311" s="351"/>
      <c r="T311" s="351"/>
    </row>
    <row r="312" spans="1:21" s="321" customFormat="1" ht="39.9" customHeight="1" x14ac:dyDescent="0.2">
      <c r="A312" s="345"/>
      <c r="B312" s="354" t="s">
        <v>302</v>
      </c>
      <c r="C312" s="219"/>
      <c r="D312" s="908"/>
      <c r="E312" s="909"/>
      <c r="F312" s="910"/>
      <c r="G312" s="354" t="s">
        <v>308</v>
      </c>
      <c r="H312" s="219"/>
      <c r="I312" s="908"/>
      <c r="J312" s="909"/>
      <c r="K312" s="910"/>
      <c r="L312" s="350"/>
      <c r="M312" s="351"/>
      <c r="N312" s="351"/>
      <c r="O312" s="351"/>
      <c r="P312" s="351"/>
      <c r="Q312" s="351"/>
      <c r="R312" s="351"/>
      <c r="S312" s="351"/>
      <c r="T312" s="351"/>
    </row>
    <row r="313" spans="1:21" s="321" customFormat="1" ht="19.95" customHeight="1" thickBot="1" x14ac:dyDescent="0.25">
      <c r="A313" s="323"/>
      <c r="B313" s="567"/>
      <c r="C313" s="567"/>
      <c r="D313" s="567"/>
      <c r="E313" s="567"/>
      <c r="F313" s="567"/>
      <c r="G313" s="567"/>
      <c r="H313" s="567"/>
      <c r="I313" s="567"/>
      <c r="J313" s="567"/>
      <c r="K313" s="567"/>
      <c r="L313" s="350"/>
      <c r="M313" s="376"/>
      <c r="N313" s="355"/>
      <c r="O313" s="355"/>
      <c r="P313" s="355"/>
      <c r="Q313" s="351"/>
      <c r="R313" s="351"/>
      <c r="S313" s="351"/>
      <c r="T313" s="351"/>
      <c r="U313" s="351"/>
    </row>
    <row r="314" spans="1:21" s="321" customFormat="1" ht="30" customHeight="1" thickBot="1" x14ac:dyDescent="0.25">
      <c r="A314" s="323"/>
      <c r="B314" s="559" t="s">
        <v>535</v>
      </c>
      <c r="C314" s="214"/>
      <c r="D314" s="214"/>
      <c r="E314" s="214"/>
      <c r="F314" s="215"/>
      <c r="G314" s="305"/>
      <c r="H314" s="306"/>
      <c r="I314" s="342"/>
      <c r="J314" s="343"/>
      <c r="K314" s="344"/>
      <c r="L314" s="350"/>
      <c r="M314" s="375"/>
      <c r="N314" s="355"/>
      <c r="O314" s="355"/>
      <c r="P314" s="355"/>
      <c r="Q314" s="351"/>
      <c r="R314" s="351"/>
      <c r="S314" s="351"/>
      <c r="T314" s="351"/>
      <c r="U314" s="351"/>
    </row>
    <row r="315" spans="1:21" s="321" customFormat="1" ht="35.1" customHeight="1" x14ac:dyDescent="0.2">
      <c r="A315" s="345"/>
      <c r="B315" s="963" t="s">
        <v>174</v>
      </c>
      <c r="C315" s="964"/>
      <c r="D315" s="963" t="s">
        <v>169</v>
      </c>
      <c r="E315" s="965"/>
      <c r="H315" s="346" t="s">
        <v>334</v>
      </c>
      <c r="I315" s="951">
        <f>IFERROR(C319*E315,"")</f>
        <v>0</v>
      </c>
      <c r="J315" s="346" t="s">
        <v>335</v>
      </c>
      <c r="K315" s="951">
        <f>IFERROR(SUM(C319:C320,H319:H320)*E315,"")</f>
        <v>0</v>
      </c>
      <c r="L315" s="353"/>
      <c r="M315" s="351"/>
      <c r="N315" s="351"/>
      <c r="O315" s="351"/>
      <c r="P315" s="351"/>
      <c r="Q315" s="351"/>
      <c r="R315" s="351"/>
      <c r="S315" s="351"/>
      <c r="T315" s="351"/>
    </row>
    <row r="316" spans="1:21" s="321" customFormat="1" ht="20.100000000000001" customHeight="1" thickBot="1" x14ac:dyDescent="0.25">
      <c r="A316" s="345"/>
      <c r="B316" s="963"/>
      <c r="C316" s="964"/>
      <c r="D316" s="963"/>
      <c r="E316" s="965"/>
      <c r="H316" s="326" t="str">
        <f>IF($G$6="","-",IF($G$6="消費税を補助対象に含めない","（税抜）","（税込）"))</f>
        <v>-</v>
      </c>
      <c r="I316" s="952"/>
      <c r="J316" s="326" t="str">
        <f>IF($G$6="","-",IF($G$6="消費税を補助対象に含めない","（税抜）","（税込）"))</f>
        <v>-</v>
      </c>
      <c r="K316" s="952"/>
      <c r="L316" s="353"/>
      <c r="M316" s="351"/>
      <c r="N316" s="351"/>
      <c r="O316" s="351"/>
      <c r="P316" s="351"/>
      <c r="Q316" s="351"/>
      <c r="R316" s="351"/>
      <c r="S316" s="351"/>
      <c r="T316" s="351"/>
    </row>
    <row r="317" spans="1:21" s="321" customFormat="1" ht="20.100000000000001" customHeight="1" x14ac:dyDescent="0.2">
      <c r="A317" s="345"/>
      <c r="B317" s="953" t="s">
        <v>164</v>
      </c>
      <c r="C317" s="548" t="s">
        <v>333</v>
      </c>
      <c r="D317" s="955" t="s">
        <v>165</v>
      </c>
      <c r="E317" s="959"/>
      <c r="F317" s="956"/>
      <c r="G317" s="953" t="s">
        <v>164</v>
      </c>
      <c r="H317" s="347" t="s">
        <v>333</v>
      </c>
      <c r="I317" s="954" t="s">
        <v>165</v>
      </c>
      <c r="J317" s="954"/>
      <c r="K317" s="954"/>
      <c r="L317" s="350"/>
      <c r="M317" s="351"/>
      <c r="N317" s="351"/>
      <c r="O317" s="351"/>
      <c r="P317" s="351"/>
      <c r="Q317" s="351"/>
      <c r="R317" s="351"/>
      <c r="S317" s="351"/>
      <c r="T317" s="351"/>
    </row>
    <row r="318" spans="1:21" s="321" customFormat="1" ht="20.100000000000001" customHeight="1" x14ac:dyDescent="0.2">
      <c r="A318" s="345"/>
      <c r="B318" s="954"/>
      <c r="C318" s="549" t="str">
        <f>IF($G$6="","-",IF($G$6="消費税を補助対象に含めない","（税抜）","（税込）"))</f>
        <v>-</v>
      </c>
      <c r="D318" s="957"/>
      <c r="E318" s="962"/>
      <c r="F318" s="958"/>
      <c r="G318" s="954"/>
      <c r="H318" s="549" t="str">
        <f>IF($G$6="","-",IF($G$6="消費税を補助対象に含めない","（税抜）","（税込）"))</f>
        <v>-</v>
      </c>
      <c r="I318" s="963"/>
      <c r="J318" s="963"/>
      <c r="K318" s="963"/>
      <c r="L318" s="350"/>
      <c r="M318" s="351"/>
      <c r="N318" s="351"/>
      <c r="O318" s="351"/>
      <c r="P318" s="351"/>
      <c r="Q318" s="351"/>
      <c r="R318" s="351"/>
      <c r="S318" s="351"/>
      <c r="T318" s="351"/>
    </row>
    <row r="319" spans="1:21" s="321" customFormat="1" ht="39.9" customHeight="1" x14ac:dyDescent="0.2">
      <c r="A319" s="345"/>
      <c r="B319" s="348" t="s">
        <v>183</v>
      </c>
      <c r="C319" s="216"/>
      <c r="D319" s="919"/>
      <c r="E319" s="920"/>
      <c r="F319" s="921"/>
      <c r="G319" s="348" t="s">
        <v>303</v>
      </c>
      <c r="H319" s="216"/>
      <c r="I319" s="919"/>
      <c r="J319" s="920"/>
      <c r="K319" s="921"/>
      <c r="L319" s="350"/>
      <c r="M319" s="351"/>
      <c r="N319" s="351"/>
      <c r="O319" s="351"/>
      <c r="P319" s="351"/>
      <c r="Q319" s="351"/>
      <c r="R319" s="351"/>
      <c r="S319" s="351"/>
      <c r="T319" s="351"/>
    </row>
    <row r="320" spans="1:21" s="321" customFormat="1" ht="39.9" customHeight="1" x14ac:dyDescent="0.2">
      <c r="A320" s="345"/>
      <c r="B320" s="354" t="s">
        <v>302</v>
      </c>
      <c r="C320" s="219"/>
      <c r="D320" s="908"/>
      <c r="E320" s="909"/>
      <c r="F320" s="910"/>
      <c r="G320" s="354" t="s">
        <v>308</v>
      </c>
      <c r="H320" s="219"/>
      <c r="I320" s="908"/>
      <c r="J320" s="909"/>
      <c r="K320" s="910"/>
      <c r="L320" s="350"/>
      <c r="M320" s="351"/>
      <c r="N320" s="351"/>
      <c r="O320" s="351"/>
      <c r="P320" s="351"/>
      <c r="Q320" s="351"/>
      <c r="R320" s="351"/>
      <c r="S320" s="351"/>
      <c r="T320" s="351"/>
    </row>
    <row r="321" spans="1:21" s="321" customFormat="1" ht="19.95" customHeight="1" thickBot="1" x14ac:dyDescent="0.25">
      <c r="A321" s="323"/>
      <c r="B321" s="567"/>
      <c r="C321" s="567"/>
      <c r="D321" s="567"/>
      <c r="E321" s="567"/>
      <c r="F321" s="567"/>
      <c r="G321" s="567"/>
      <c r="H321" s="567"/>
      <c r="I321" s="567"/>
      <c r="J321" s="567"/>
      <c r="K321" s="567"/>
      <c r="L321" s="350"/>
      <c r="M321" s="376"/>
      <c r="N321" s="355"/>
      <c r="O321" s="355"/>
      <c r="P321" s="355"/>
      <c r="Q321" s="351"/>
      <c r="R321" s="351"/>
      <c r="S321" s="351"/>
      <c r="T321" s="351"/>
      <c r="U321" s="351"/>
    </row>
    <row r="322" spans="1:21" s="321" customFormat="1" ht="30" customHeight="1" thickBot="1" x14ac:dyDescent="0.25">
      <c r="A322" s="323"/>
      <c r="B322" s="559" t="s">
        <v>536</v>
      </c>
      <c r="C322" s="214"/>
      <c r="D322" s="214"/>
      <c r="E322" s="214"/>
      <c r="F322" s="215"/>
      <c r="G322" s="305"/>
      <c r="H322" s="306"/>
      <c r="I322" s="342"/>
      <c r="J322" s="343"/>
      <c r="K322" s="344"/>
      <c r="L322" s="350"/>
      <c r="M322" s="375"/>
      <c r="N322" s="355"/>
      <c r="O322" s="355"/>
      <c r="P322" s="355"/>
      <c r="Q322" s="351"/>
      <c r="R322" s="351"/>
      <c r="S322" s="351"/>
      <c r="T322" s="351"/>
      <c r="U322" s="351"/>
    </row>
    <row r="323" spans="1:21" s="321" customFormat="1" ht="35.1" customHeight="1" x14ac:dyDescent="0.2">
      <c r="A323" s="345"/>
      <c r="B323" s="963" t="s">
        <v>174</v>
      </c>
      <c r="C323" s="964"/>
      <c r="D323" s="963" t="s">
        <v>169</v>
      </c>
      <c r="E323" s="965"/>
      <c r="H323" s="346" t="s">
        <v>334</v>
      </c>
      <c r="I323" s="951">
        <f>IFERROR(C327*E323,"")</f>
        <v>0</v>
      </c>
      <c r="J323" s="346" t="s">
        <v>335</v>
      </c>
      <c r="K323" s="951">
        <f>IFERROR(SUM(C327:C328,H327:H328)*E323,"")</f>
        <v>0</v>
      </c>
      <c r="L323" s="353"/>
      <c r="M323" s="351"/>
      <c r="N323" s="351"/>
      <c r="O323" s="351"/>
      <c r="P323" s="351"/>
      <c r="Q323" s="351"/>
      <c r="R323" s="351"/>
      <c r="S323" s="351"/>
      <c r="T323" s="351"/>
    </row>
    <row r="324" spans="1:21" s="321" customFormat="1" ht="20.100000000000001" customHeight="1" thickBot="1" x14ac:dyDescent="0.25">
      <c r="A324" s="345"/>
      <c r="B324" s="963"/>
      <c r="C324" s="964"/>
      <c r="D324" s="963"/>
      <c r="E324" s="965"/>
      <c r="H324" s="326" t="str">
        <f>IF($G$6="","-",IF($G$6="消費税を補助対象に含めない","（税抜）","（税込）"))</f>
        <v>-</v>
      </c>
      <c r="I324" s="952"/>
      <c r="J324" s="326" t="str">
        <f>IF($G$6="","-",IF($G$6="消費税を補助対象に含めない","（税抜）","（税込）"))</f>
        <v>-</v>
      </c>
      <c r="K324" s="952"/>
      <c r="L324" s="353"/>
      <c r="M324" s="351"/>
      <c r="N324" s="351"/>
      <c r="O324" s="351"/>
      <c r="P324" s="351"/>
      <c r="Q324" s="351"/>
      <c r="R324" s="351"/>
      <c r="S324" s="351"/>
      <c r="T324" s="351"/>
    </row>
    <row r="325" spans="1:21" s="321" customFormat="1" ht="20.100000000000001" customHeight="1" x14ac:dyDescent="0.2">
      <c r="A325" s="345"/>
      <c r="B325" s="953" t="s">
        <v>164</v>
      </c>
      <c r="C325" s="548" t="s">
        <v>333</v>
      </c>
      <c r="D325" s="955" t="s">
        <v>165</v>
      </c>
      <c r="E325" s="959"/>
      <c r="F325" s="956"/>
      <c r="G325" s="953" t="s">
        <v>164</v>
      </c>
      <c r="H325" s="347" t="s">
        <v>333</v>
      </c>
      <c r="I325" s="954" t="s">
        <v>165</v>
      </c>
      <c r="J325" s="954"/>
      <c r="K325" s="954"/>
      <c r="L325" s="350"/>
      <c r="M325" s="351"/>
      <c r="N325" s="351"/>
      <c r="O325" s="351"/>
      <c r="P325" s="351"/>
      <c r="Q325" s="351"/>
      <c r="R325" s="351"/>
      <c r="S325" s="351"/>
      <c r="T325" s="351"/>
    </row>
    <row r="326" spans="1:21" s="321" customFormat="1" ht="20.100000000000001" customHeight="1" x14ac:dyDescent="0.2">
      <c r="A326" s="345"/>
      <c r="B326" s="954"/>
      <c r="C326" s="549" t="str">
        <f>IF($G$6="","-",IF($G$6="消費税を補助対象に含めない","（税抜）","（税込）"))</f>
        <v>-</v>
      </c>
      <c r="D326" s="957"/>
      <c r="E326" s="962"/>
      <c r="F326" s="958"/>
      <c r="G326" s="954"/>
      <c r="H326" s="549" t="str">
        <f>IF($G$6="","-",IF($G$6="消費税を補助対象に含めない","（税抜）","（税込）"))</f>
        <v>-</v>
      </c>
      <c r="I326" s="963"/>
      <c r="J326" s="963"/>
      <c r="K326" s="963"/>
      <c r="L326" s="350"/>
      <c r="M326" s="351"/>
      <c r="N326" s="351"/>
      <c r="O326" s="351"/>
      <c r="P326" s="351"/>
      <c r="Q326" s="351"/>
      <c r="R326" s="351"/>
      <c r="S326" s="351"/>
      <c r="T326" s="351"/>
    </row>
    <row r="327" spans="1:21" s="321" customFormat="1" ht="39.9" customHeight="1" x14ac:dyDescent="0.2">
      <c r="A327" s="345"/>
      <c r="B327" s="348" t="s">
        <v>183</v>
      </c>
      <c r="C327" s="216"/>
      <c r="D327" s="919"/>
      <c r="E327" s="920"/>
      <c r="F327" s="921"/>
      <c r="G327" s="348" t="s">
        <v>303</v>
      </c>
      <c r="H327" s="216"/>
      <c r="I327" s="919"/>
      <c r="J327" s="920"/>
      <c r="K327" s="921"/>
      <c r="L327" s="350"/>
      <c r="M327" s="351"/>
      <c r="N327" s="351"/>
      <c r="O327" s="351"/>
      <c r="P327" s="351"/>
      <c r="Q327" s="351"/>
      <c r="R327" s="351"/>
      <c r="S327" s="351"/>
      <c r="T327" s="351"/>
    </row>
    <row r="328" spans="1:21" s="321" customFormat="1" ht="39.9" customHeight="1" x14ac:dyDescent="0.2">
      <c r="A328" s="345"/>
      <c r="B328" s="354" t="s">
        <v>302</v>
      </c>
      <c r="C328" s="219"/>
      <c r="D328" s="908"/>
      <c r="E328" s="909"/>
      <c r="F328" s="910"/>
      <c r="G328" s="354" t="s">
        <v>308</v>
      </c>
      <c r="H328" s="219"/>
      <c r="I328" s="908"/>
      <c r="J328" s="909"/>
      <c r="K328" s="910"/>
      <c r="L328" s="350"/>
      <c r="M328" s="351"/>
      <c r="N328" s="351"/>
      <c r="O328" s="351"/>
      <c r="P328" s="351"/>
      <c r="Q328" s="351"/>
      <c r="R328" s="351"/>
      <c r="S328" s="351"/>
      <c r="T328" s="351"/>
    </row>
    <row r="329" spans="1:21" s="321" customFormat="1" ht="19.95" customHeight="1" thickBot="1" x14ac:dyDescent="0.25">
      <c r="A329" s="323"/>
      <c r="B329" s="567"/>
      <c r="C329" s="567"/>
      <c r="D329" s="567"/>
      <c r="E329" s="567"/>
      <c r="F329" s="567"/>
      <c r="G329" s="567"/>
      <c r="H329" s="567"/>
      <c r="I329" s="567"/>
      <c r="J329" s="567"/>
      <c r="K329" s="567"/>
      <c r="L329" s="350"/>
      <c r="M329" s="376"/>
      <c r="N329" s="355"/>
      <c r="O329" s="355"/>
      <c r="P329" s="355"/>
      <c r="Q329" s="351"/>
      <c r="R329" s="351"/>
      <c r="S329" s="351"/>
      <c r="T329" s="351"/>
      <c r="U329" s="351"/>
    </row>
    <row r="330" spans="1:21" s="321" customFormat="1" ht="30" customHeight="1" thickBot="1" x14ac:dyDescent="0.25">
      <c r="A330" s="323"/>
      <c r="B330" s="559" t="s">
        <v>537</v>
      </c>
      <c r="C330" s="214"/>
      <c r="D330" s="214"/>
      <c r="E330" s="214"/>
      <c r="F330" s="215"/>
      <c r="G330" s="305"/>
      <c r="H330" s="306"/>
      <c r="I330" s="342"/>
      <c r="J330" s="343"/>
      <c r="K330" s="344"/>
      <c r="L330" s="350"/>
      <c r="M330" s="375"/>
      <c r="N330" s="355"/>
      <c r="O330" s="355"/>
      <c r="P330" s="355"/>
      <c r="Q330" s="351"/>
      <c r="R330" s="351"/>
      <c r="S330" s="351"/>
      <c r="T330" s="351"/>
      <c r="U330" s="351"/>
    </row>
    <row r="331" spans="1:21" s="321" customFormat="1" ht="35.1" customHeight="1" x14ac:dyDescent="0.2">
      <c r="A331" s="345"/>
      <c r="B331" s="963" t="s">
        <v>174</v>
      </c>
      <c r="C331" s="964"/>
      <c r="D331" s="963" t="s">
        <v>169</v>
      </c>
      <c r="E331" s="965"/>
      <c r="H331" s="346" t="s">
        <v>334</v>
      </c>
      <c r="I331" s="951">
        <f>IFERROR(C335*E331,"")</f>
        <v>0</v>
      </c>
      <c r="J331" s="346" t="s">
        <v>335</v>
      </c>
      <c r="K331" s="951">
        <f>IFERROR(SUM(C335:C336,H335:H336)*E331,"")</f>
        <v>0</v>
      </c>
      <c r="L331" s="353"/>
      <c r="M331" s="351"/>
      <c r="N331" s="351"/>
      <c r="O331" s="351"/>
      <c r="P331" s="351"/>
      <c r="Q331" s="351"/>
      <c r="R331" s="351"/>
      <c r="S331" s="351"/>
      <c r="T331" s="351"/>
    </row>
    <row r="332" spans="1:21" s="321" customFormat="1" ht="20.100000000000001" customHeight="1" thickBot="1" x14ac:dyDescent="0.25">
      <c r="A332" s="345"/>
      <c r="B332" s="963"/>
      <c r="C332" s="964"/>
      <c r="D332" s="963"/>
      <c r="E332" s="965"/>
      <c r="H332" s="326" t="str">
        <f>IF($G$6="","-",IF($G$6="消費税を補助対象に含めない","（税抜）","（税込）"))</f>
        <v>-</v>
      </c>
      <c r="I332" s="952"/>
      <c r="J332" s="326" t="str">
        <f>IF($G$6="","-",IF($G$6="消費税を補助対象に含めない","（税抜）","（税込）"))</f>
        <v>-</v>
      </c>
      <c r="K332" s="952"/>
      <c r="L332" s="353"/>
      <c r="M332" s="351"/>
      <c r="N332" s="351"/>
      <c r="O332" s="351"/>
      <c r="P332" s="351"/>
      <c r="Q332" s="351"/>
      <c r="R332" s="351"/>
      <c r="S332" s="351"/>
      <c r="T332" s="351"/>
    </row>
    <row r="333" spans="1:21" s="321" customFormat="1" ht="20.100000000000001" customHeight="1" x14ac:dyDescent="0.2">
      <c r="A333" s="345"/>
      <c r="B333" s="953" t="s">
        <v>164</v>
      </c>
      <c r="C333" s="548" t="s">
        <v>333</v>
      </c>
      <c r="D333" s="955" t="s">
        <v>165</v>
      </c>
      <c r="E333" s="959"/>
      <c r="F333" s="956"/>
      <c r="G333" s="953" t="s">
        <v>164</v>
      </c>
      <c r="H333" s="347" t="s">
        <v>333</v>
      </c>
      <c r="I333" s="954" t="s">
        <v>165</v>
      </c>
      <c r="J333" s="954"/>
      <c r="K333" s="954"/>
      <c r="L333" s="350"/>
      <c r="M333" s="351"/>
      <c r="N333" s="351"/>
      <c r="O333" s="351"/>
      <c r="P333" s="351"/>
      <c r="Q333" s="351"/>
      <c r="R333" s="351"/>
      <c r="S333" s="351"/>
      <c r="T333" s="351"/>
    </row>
    <row r="334" spans="1:21" s="321" customFormat="1" ht="20.100000000000001" customHeight="1" x14ac:dyDescent="0.2">
      <c r="A334" s="345"/>
      <c r="B334" s="954"/>
      <c r="C334" s="549" t="str">
        <f>IF($G$6="","-",IF($G$6="消費税を補助対象に含めない","（税抜）","（税込）"))</f>
        <v>-</v>
      </c>
      <c r="D334" s="957"/>
      <c r="E334" s="962"/>
      <c r="F334" s="958"/>
      <c r="G334" s="954"/>
      <c r="H334" s="549" t="str">
        <f>IF($G$6="","-",IF($G$6="消費税を補助対象に含めない","（税抜）","（税込）"))</f>
        <v>-</v>
      </c>
      <c r="I334" s="963"/>
      <c r="J334" s="963"/>
      <c r="K334" s="963"/>
      <c r="L334" s="350"/>
      <c r="M334" s="351"/>
      <c r="N334" s="351"/>
      <c r="O334" s="351"/>
      <c r="P334" s="351"/>
      <c r="Q334" s="351"/>
      <c r="R334" s="351"/>
      <c r="S334" s="351"/>
      <c r="T334" s="351"/>
    </row>
    <row r="335" spans="1:21" s="321" customFormat="1" ht="39.9" customHeight="1" x14ac:dyDescent="0.2">
      <c r="A335" s="345"/>
      <c r="B335" s="348" t="s">
        <v>183</v>
      </c>
      <c r="C335" s="216"/>
      <c r="D335" s="919"/>
      <c r="E335" s="920"/>
      <c r="F335" s="921"/>
      <c r="G335" s="348" t="s">
        <v>303</v>
      </c>
      <c r="H335" s="216"/>
      <c r="I335" s="919"/>
      <c r="J335" s="920"/>
      <c r="K335" s="921"/>
      <c r="L335" s="350"/>
      <c r="M335" s="351"/>
      <c r="N335" s="351"/>
      <c r="O335" s="351"/>
      <c r="P335" s="351"/>
      <c r="Q335" s="351"/>
      <c r="R335" s="351"/>
      <c r="S335" s="351"/>
      <c r="T335" s="351"/>
    </row>
    <row r="336" spans="1:21" s="321" customFormat="1" ht="39.9" customHeight="1" x14ac:dyDescent="0.2">
      <c r="A336" s="345"/>
      <c r="B336" s="354" t="s">
        <v>302</v>
      </c>
      <c r="C336" s="219"/>
      <c r="D336" s="908"/>
      <c r="E336" s="909"/>
      <c r="F336" s="910"/>
      <c r="G336" s="354" t="s">
        <v>308</v>
      </c>
      <c r="H336" s="219"/>
      <c r="I336" s="908"/>
      <c r="J336" s="909"/>
      <c r="K336" s="910"/>
      <c r="L336" s="350"/>
      <c r="M336" s="351"/>
      <c r="N336" s="351"/>
      <c r="O336" s="351"/>
      <c r="P336" s="351"/>
      <c r="Q336" s="351"/>
      <c r="R336" s="351"/>
      <c r="S336" s="351"/>
      <c r="T336" s="351"/>
    </row>
    <row r="337" spans="1:21" s="321" customFormat="1" ht="19.95" customHeight="1" x14ac:dyDescent="0.2">
      <c r="A337" s="323"/>
      <c r="B337" s="360"/>
      <c r="C337" s="360"/>
      <c r="D337" s="360"/>
      <c r="E337" s="360"/>
      <c r="F337" s="360"/>
      <c r="G337" s="360"/>
      <c r="H337" s="360"/>
      <c r="I337" s="360"/>
      <c r="J337" s="360"/>
      <c r="K337" s="360"/>
      <c r="L337" s="350"/>
      <c r="M337" s="376"/>
      <c r="N337" s="355"/>
      <c r="O337" s="355"/>
      <c r="P337" s="355"/>
      <c r="Q337" s="351"/>
      <c r="R337" s="351"/>
      <c r="S337" s="351"/>
      <c r="T337" s="351"/>
      <c r="U337" s="351"/>
    </row>
    <row r="338" spans="1:21" s="358" customFormat="1" ht="39.9" customHeight="1" x14ac:dyDescent="0.2">
      <c r="A338" s="323"/>
      <c r="B338" s="397" t="s">
        <v>343</v>
      </c>
      <c r="C338" s="214"/>
      <c r="D338" s="214"/>
      <c r="E338" s="214"/>
      <c r="F338" s="215"/>
      <c r="G338" s="305"/>
      <c r="H338" s="306"/>
      <c r="I338" s="342"/>
      <c r="J338" s="343"/>
      <c r="K338" s="344"/>
      <c r="L338" s="356"/>
      <c r="M338" s="377"/>
      <c r="N338" s="361"/>
      <c r="O338" s="361"/>
      <c r="P338" s="361"/>
      <c r="Q338" s="357"/>
      <c r="R338" s="357"/>
      <c r="S338" s="357"/>
      <c r="T338" s="357"/>
      <c r="U338" s="357"/>
    </row>
    <row r="339" spans="1:21" s="358" customFormat="1" ht="30" customHeight="1" thickBot="1" x14ac:dyDescent="0.25">
      <c r="A339" s="323"/>
      <c r="B339" s="559" t="s">
        <v>532</v>
      </c>
      <c r="C339" s="214"/>
      <c r="D339" s="214"/>
      <c r="E339" s="214"/>
      <c r="F339" s="215"/>
      <c r="G339" s="305"/>
      <c r="H339" s="306"/>
      <c r="I339" s="342"/>
      <c r="J339" s="343"/>
      <c r="K339" s="344"/>
      <c r="L339" s="356"/>
      <c r="M339" s="377"/>
      <c r="N339" s="361"/>
      <c r="O339" s="361"/>
      <c r="P339" s="361"/>
      <c r="Q339" s="357"/>
      <c r="R339" s="357"/>
      <c r="S339" s="357"/>
      <c r="T339" s="357"/>
      <c r="U339" s="357"/>
    </row>
    <row r="340" spans="1:21" s="321" customFormat="1" ht="35.1" customHeight="1" x14ac:dyDescent="0.2">
      <c r="A340" s="345"/>
      <c r="B340" s="963" t="s">
        <v>174</v>
      </c>
      <c r="C340" s="964"/>
      <c r="D340" s="963" t="s">
        <v>169</v>
      </c>
      <c r="E340" s="965"/>
      <c r="H340" s="346" t="s">
        <v>334</v>
      </c>
      <c r="I340" s="951">
        <f>IFERROR(C344*E340,"")</f>
        <v>0</v>
      </c>
      <c r="J340" s="346" t="s">
        <v>335</v>
      </c>
      <c r="K340" s="951">
        <f>IFERROR(SUM(C344:C345,H344:H345)*E340,"")</f>
        <v>0</v>
      </c>
      <c r="L340" s="353"/>
      <c r="M340" s="1045" t="s">
        <v>556</v>
      </c>
      <c r="N340" s="351"/>
      <c r="O340" s="351"/>
      <c r="P340" s="351"/>
      <c r="Q340" s="351"/>
      <c r="R340" s="351"/>
      <c r="S340" s="351"/>
      <c r="T340" s="351"/>
      <c r="U340" s="351"/>
    </row>
    <row r="341" spans="1:21" s="321" customFormat="1" ht="20.100000000000001" customHeight="1" thickBot="1" x14ac:dyDescent="0.25">
      <c r="A341" s="345"/>
      <c r="B341" s="963"/>
      <c r="C341" s="964"/>
      <c r="D341" s="963"/>
      <c r="E341" s="965"/>
      <c r="H341" s="326" t="str">
        <f>IF($G$6="","-",IF($G$6="消費税を補助対象に含めない","（税抜）","（税込）"))</f>
        <v>-</v>
      </c>
      <c r="I341" s="952"/>
      <c r="J341" s="326" t="str">
        <f>IF($G$6="","-",IF($G$6="消費税を補助対象に含めない","（税抜）","（税込）"))</f>
        <v>-</v>
      </c>
      <c r="K341" s="952"/>
      <c r="L341" s="353"/>
      <c r="M341" s="1046"/>
      <c r="N341" s="351"/>
      <c r="O341" s="351"/>
      <c r="P341" s="351"/>
      <c r="Q341" s="351"/>
      <c r="R341" s="351"/>
      <c r="S341" s="351"/>
      <c r="T341" s="351"/>
      <c r="U341" s="351"/>
    </row>
    <row r="342" spans="1:21" s="321" customFormat="1" ht="20.100000000000001" customHeight="1" x14ac:dyDescent="0.2">
      <c r="A342" s="345"/>
      <c r="B342" s="953" t="s">
        <v>164</v>
      </c>
      <c r="C342" s="548" t="s">
        <v>333</v>
      </c>
      <c r="D342" s="955" t="s">
        <v>165</v>
      </c>
      <c r="E342" s="959"/>
      <c r="F342" s="956"/>
      <c r="G342" s="953" t="s">
        <v>164</v>
      </c>
      <c r="H342" s="347" t="s">
        <v>333</v>
      </c>
      <c r="I342" s="954" t="s">
        <v>165</v>
      </c>
      <c r="J342" s="954"/>
      <c r="K342" s="954"/>
      <c r="L342" s="350"/>
      <c r="M342" s="1046"/>
      <c r="N342" s="351"/>
      <c r="O342" s="351"/>
      <c r="P342" s="351"/>
      <c r="Q342" s="351"/>
      <c r="R342" s="351"/>
      <c r="S342" s="351"/>
      <c r="T342" s="351"/>
      <c r="U342" s="351"/>
    </row>
    <row r="343" spans="1:21" s="321" customFormat="1" ht="20.100000000000001" customHeight="1" x14ac:dyDescent="0.2">
      <c r="A343" s="345"/>
      <c r="B343" s="954"/>
      <c r="C343" s="549" t="str">
        <f>IF($G$6="","-",IF($G$6="消費税を補助対象に含めない","（税抜）","（税込）"))</f>
        <v>-</v>
      </c>
      <c r="D343" s="957"/>
      <c r="E343" s="962"/>
      <c r="F343" s="958"/>
      <c r="G343" s="954"/>
      <c r="H343" s="549" t="str">
        <f>IF($G$6="","-",IF($G$6="消費税を補助対象に含めない","（税抜）","（税込）"))</f>
        <v>-</v>
      </c>
      <c r="I343" s="963"/>
      <c r="J343" s="963"/>
      <c r="K343" s="963"/>
      <c r="L343" s="350"/>
      <c r="M343" s="1046"/>
      <c r="N343" s="351"/>
      <c r="O343" s="351"/>
      <c r="P343" s="351"/>
      <c r="Q343" s="351"/>
      <c r="R343" s="351"/>
      <c r="S343" s="351"/>
      <c r="T343" s="351"/>
      <c r="U343" s="351"/>
    </row>
    <row r="344" spans="1:21" s="321" customFormat="1" ht="39.9" customHeight="1" x14ac:dyDescent="0.2">
      <c r="A344" s="345"/>
      <c r="B344" s="348" t="s">
        <v>183</v>
      </c>
      <c r="C344" s="216"/>
      <c r="D344" s="919"/>
      <c r="E344" s="920"/>
      <c r="F344" s="921"/>
      <c r="G344" s="348" t="s">
        <v>303</v>
      </c>
      <c r="H344" s="216"/>
      <c r="I344" s="919"/>
      <c r="J344" s="920"/>
      <c r="K344" s="921"/>
      <c r="L344" s="350"/>
      <c r="M344" s="1046"/>
      <c r="N344" s="351"/>
      <c r="O344" s="351"/>
      <c r="P344" s="351"/>
      <c r="Q344" s="351"/>
      <c r="R344" s="351"/>
      <c r="S344" s="351"/>
      <c r="T344" s="351"/>
      <c r="U344" s="351"/>
    </row>
    <row r="345" spans="1:21" s="321" customFormat="1" ht="39.9" customHeight="1" x14ac:dyDescent="0.2">
      <c r="A345" s="345"/>
      <c r="B345" s="354" t="s">
        <v>302</v>
      </c>
      <c r="C345" s="219"/>
      <c r="D345" s="908"/>
      <c r="E345" s="909"/>
      <c r="F345" s="910"/>
      <c r="G345" s="354" t="s">
        <v>308</v>
      </c>
      <c r="H345" s="219"/>
      <c r="I345" s="908"/>
      <c r="J345" s="909"/>
      <c r="K345" s="910"/>
      <c r="L345" s="350"/>
      <c r="M345" s="1047"/>
      <c r="N345" s="351"/>
      <c r="O345" s="351"/>
      <c r="P345" s="351"/>
      <c r="Q345" s="351"/>
      <c r="R345" s="351"/>
      <c r="S345" s="351"/>
      <c r="T345" s="351"/>
      <c r="U345" s="351"/>
    </row>
    <row r="346" spans="1:21" s="321" customFormat="1" ht="19.95" customHeight="1" thickBot="1" x14ac:dyDescent="0.25">
      <c r="A346" s="323"/>
      <c r="B346" s="567"/>
      <c r="C346" s="567"/>
      <c r="D346" s="567"/>
      <c r="E346" s="567"/>
      <c r="F346" s="567"/>
      <c r="G346" s="567"/>
      <c r="H346" s="567"/>
      <c r="I346" s="567"/>
      <c r="J346" s="567"/>
      <c r="K346" s="567"/>
      <c r="L346" s="350"/>
      <c r="M346" s="374"/>
      <c r="N346" s="355"/>
      <c r="O346" s="355"/>
      <c r="P346" s="355"/>
      <c r="Q346" s="351"/>
      <c r="R346" s="351"/>
      <c r="S346" s="351"/>
      <c r="T346" s="351"/>
      <c r="U346" s="351"/>
    </row>
    <row r="347" spans="1:21" s="358" customFormat="1" ht="30" customHeight="1" thickBot="1" x14ac:dyDescent="0.25">
      <c r="A347" s="323"/>
      <c r="B347" s="559" t="s">
        <v>534</v>
      </c>
      <c r="C347" s="214"/>
      <c r="D347" s="214"/>
      <c r="E347" s="214"/>
      <c r="F347" s="215"/>
      <c r="G347" s="305"/>
      <c r="H347" s="306"/>
      <c r="I347" s="342"/>
      <c r="J347" s="343"/>
      <c r="K347" s="344"/>
      <c r="L347" s="356"/>
      <c r="M347" s="377"/>
      <c r="N347" s="361"/>
      <c r="O347" s="361"/>
      <c r="P347" s="361"/>
      <c r="Q347" s="357"/>
      <c r="R347" s="357"/>
      <c r="S347" s="357"/>
      <c r="T347" s="357"/>
      <c r="U347" s="357"/>
    </row>
    <row r="348" spans="1:21" s="321" customFormat="1" ht="35.1" customHeight="1" x14ac:dyDescent="0.2">
      <c r="A348" s="345"/>
      <c r="B348" s="963" t="s">
        <v>174</v>
      </c>
      <c r="C348" s="964"/>
      <c r="D348" s="963" t="s">
        <v>169</v>
      </c>
      <c r="E348" s="965"/>
      <c r="H348" s="346" t="s">
        <v>334</v>
      </c>
      <c r="I348" s="951">
        <f>IFERROR(C352*E348,"")</f>
        <v>0</v>
      </c>
      <c r="J348" s="346" t="s">
        <v>335</v>
      </c>
      <c r="K348" s="951">
        <f>IFERROR(SUM(C352:C353,H352:H353)*E348,"")</f>
        <v>0</v>
      </c>
      <c r="L348" s="353"/>
      <c r="M348" s="351"/>
      <c r="N348" s="351"/>
      <c r="O348" s="351"/>
      <c r="P348" s="351"/>
      <c r="Q348" s="351"/>
      <c r="R348" s="351"/>
      <c r="S348" s="351"/>
      <c r="T348" s="351"/>
    </row>
    <row r="349" spans="1:21" s="321" customFormat="1" ht="20.100000000000001" customHeight="1" thickBot="1" x14ac:dyDescent="0.25">
      <c r="A349" s="345"/>
      <c r="B349" s="963"/>
      <c r="C349" s="964"/>
      <c r="D349" s="963"/>
      <c r="E349" s="965"/>
      <c r="H349" s="326" t="str">
        <f>IF($G$6="","-",IF($G$6="消費税を補助対象に含めない","（税抜）","（税込）"))</f>
        <v>-</v>
      </c>
      <c r="I349" s="952"/>
      <c r="J349" s="326" t="str">
        <f>IF($G$6="","-",IF($G$6="消費税を補助対象に含めない","（税抜）","（税込）"))</f>
        <v>-</v>
      </c>
      <c r="K349" s="952"/>
      <c r="L349" s="353"/>
      <c r="M349" s="351"/>
      <c r="N349" s="351"/>
      <c r="O349" s="351"/>
      <c r="P349" s="351"/>
      <c r="Q349" s="351"/>
      <c r="R349" s="351"/>
      <c r="S349" s="351"/>
      <c r="T349" s="351"/>
    </row>
    <row r="350" spans="1:21" s="321" customFormat="1" ht="20.100000000000001" customHeight="1" x14ac:dyDescent="0.2">
      <c r="A350" s="345"/>
      <c r="B350" s="953" t="s">
        <v>164</v>
      </c>
      <c r="C350" s="548" t="s">
        <v>333</v>
      </c>
      <c r="D350" s="955" t="s">
        <v>165</v>
      </c>
      <c r="E350" s="959"/>
      <c r="F350" s="956"/>
      <c r="G350" s="953" t="s">
        <v>164</v>
      </c>
      <c r="H350" s="347" t="s">
        <v>333</v>
      </c>
      <c r="I350" s="954" t="s">
        <v>165</v>
      </c>
      <c r="J350" s="954"/>
      <c r="K350" s="954"/>
      <c r="L350" s="350"/>
      <c r="M350" s="351"/>
      <c r="N350" s="351"/>
      <c r="O350" s="351"/>
      <c r="P350" s="351"/>
      <c r="Q350" s="351"/>
      <c r="R350" s="351"/>
      <c r="S350" s="351"/>
      <c r="T350" s="351"/>
    </row>
    <row r="351" spans="1:21" s="321" customFormat="1" ht="20.100000000000001" customHeight="1" x14ac:dyDescent="0.2">
      <c r="A351" s="345"/>
      <c r="B351" s="954"/>
      <c r="C351" s="549" t="str">
        <f>IF($G$6="","-",IF($G$6="消費税を補助対象に含めない","（税抜）","（税込）"))</f>
        <v>-</v>
      </c>
      <c r="D351" s="957"/>
      <c r="E351" s="962"/>
      <c r="F351" s="958"/>
      <c r="G351" s="954"/>
      <c r="H351" s="549" t="str">
        <f>IF($G$6="","-",IF($G$6="消費税を補助対象に含めない","（税抜）","（税込）"))</f>
        <v>-</v>
      </c>
      <c r="I351" s="963"/>
      <c r="J351" s="963"/>
      <c r="K351" s="963"/>
      <c r="L351" s="350"/>
      <c r="M351" s="351"/>
      <c r="N351" s="351"/>
      <c r="O351" s="351"/>
      <c r="P351" s="351"/>
      <c r="Q351" s="351"/>
      <c r="R351" s="351"/>
      <c r="S351" s="351"/>
      <c r="T351" s="351"/>
    </row>
    <row r="352" spans="1:21" s="321" customFormat="1" ht="39.9" customHeight="1" x14ac:dyDescent="0.2">
      <c r="A352" s="345"/>
      <c r="B352" s="348" t="s">
        <v>183</v>
      </c>
      <c r="C352" s="216"/>
      <c r="D352" s="919"/>
      <c r="E352" s="920"/>
      <c r="F352" s="921"/>
      <c r="G352" s="348" t="s">
        <v>303</v>
      </c>
      <c r="H352" s="216"/>
      <c r="I352" s="919"/>
      <c r="J352" s="920"/>
      <c r="K352" s="921"/>
      <c r="L352" s="350"/>
      <c r="M352" s="351"/>
      <c r="N352" s="351"/>
      <c r="O352" s="351"/>
      <c r="P352" s="351"/>
      <c r="Q352" s="351"/>
      <c r="R352" s="351"/>
      <c r="S352" s="351"/>
      <c r="T352" s="351"/>
    </row>
    <row r="353" spans="1:21" s="321" customFormat="1" ht="39.9" customHeight="1" x14ac:dyDescent="0.2">
      <c r="A353" s="345"/>
      <c r="B353" s="354" t="s">
        <v>302</v>
      </c>
      <c r="C353" s="219"/>
      <c r="D353" s="908"/>
      <c r="E353" s="909"/>
      <c r="F353" s="910"/>
      <c r="G353" s="354" t="s">
        <v>308</v>
      </c>
      <c r="H353" s="219"/>
      <c r="I353" s="908"/>
      <c r="J353" s="909"/>
      <c r="K353" s="910"/>
      <c r="L353" s="350"/>
      <c r="M353" s="351"/>
      <c r="N353" s="351"/>
      <c r="O353" s="351"/>
      <c r="P353" s="351"/>
      <c r="Q353" s="351"/>
      <c r="R353" s="351"/>
      <c r="S353" s="351"/>
      <c r="T353" s="351"/>
    </row>
    <row r="354" spans="1:21" s="321" customFormat="1" ht="19.95" customHeight="1" thickBot="1" x14ac:dyDescent="0.25">
      <c r="A354" s="323"/>
      <c r="B354" s="567"/>
      <c r="C354" s="567"/>
      <c r="D354" s="567"/>
      <c r="E354" s="567"/>
      <c r="F354" s="567"/>
      <c r="G354" s="567"/>
      <c r="H354" s="567"/>
      <c r="I354" s="567"/>
      <c r="J354" s="567"/>
      <c r="K354" s="567"/>
      <c r="L354" s="350"/>
      <c r="M354" s="374"/>
      <c r="N354" s="355"/>
      <c r="O354" s="355"/>
      <c r="P354" s="355"/>
      <c r="Q354" s="351"/>
      <c r="R354" s="351"/>
      <c r="S354" s="351"/>
      <c r="T354" s="351"/>
      <c r="U354" s="351"/>
    </row>
    <row r="355" spans="1:21" s="358" customFormat="1" ht="30" customHeight="1" thickBot="1" x14ac:dyDescent="0.25">
      <c r="A355" s="323"/>
      <c r="B355" s="559" t="s">
        <v>535</v>
      </c>
      <c r="C355" s="214"/>
      <c r="D355" s="214"/>
      <c r="E355" s="214"/>
      <c r="F355" s="215"/>
      <c r="G355" s="305"/>
      <c r="H355" s="306"/>
      <c r="I355" s="342"/>
      <c r="J355" s="343"/>
      <c r="K355" s="344"/>
      <c r="L355" s="356"/>
      <c r="M355" s="377"/>
      <c r="N355" s="361"/>
      <c r="O355" s="361"/>
      <c r="P355" s="361"/>
      <c r="Q355" s="357"/>
      <c r="R355" s="357"/>
      <c r="S355" s="357"/>
      <c r="T355" s="357"/>
      <c r="U355" s="357"/>
    </row>
    <row r="356" spans="1:21" s="321" customFormat="1" ht="35.1" customHeight="1" x14ac:dyDescent="0.2">
      <c r="A356" s="345"/>
      <c r="B356" s="963" t="s">
        <v>174</v>
      </c>
      <c r="C356" s="964"/>
      <c r="D356" s="963" t="s">
        <v>169</v>
      </c>
      <c r="E356" s="965"/>
      <c r="H356" s="346" t="s">
        <v>334</v>
      </c>
      <c r="I356" s="951">
        <f>IFERROR(C360*E356,"")</f>
        <v>0</v>
      </c>
      <c r="J356" s="346" t="s">
        <v>335</v>
      </c>
      <c r="K356" s="951">
        <f>IFERROR(SUM(C360:C361,H360:H361)*E356,"")</f>
        <v>0</v>
      </c>
      <c r="L356" s="353"/>
      <c r="M356" s="351"/>
      <c r="N356" s="351"/>
      <c r="O356" s="351"/>
      <c r="P356" s="351"/>
      <c r="Q356" s="351"/>
      <c r="R356" s="351"/>
      <c r="S356" s="351"/>
      <c r="T356" s="351"/>
    </row>
    <row r="357" spans="1:21" s="321" customFormat="1" ht="20.100000000000001" customHeight="1" thickBot="1" x14ac:dyDescent="0.25">
      <c r="A357" s="345"/>
      <c r="B357" s="963"/>
      <c r="C357" s="964"/>
      <c r="D357" s="963"/>
      <c r="E357" s="965"/>
      <c r="H357" s="326" t="str">
        <f>IF($G$6="","-",IF($G$6="消費税を補助対象に含めない","（税抜）","（税込）"))</f>
        <v>-</v>
      </c>
      <c r="I357" s="952"/>
      <c r="J357" s="326" t="str">
        <f>IF($G$6="","-",IF($G$6="消費税を補助対象に含めない","（税抜）","（税込）"))</f>
        <v>-</v>
      </c>
      <c r="K357" s="952"/>
      <c r="L357" s="353"/>
      <c r="M357" s="351"/>
      <c r="N357" s="351"/>
      <c r="O357" s="351"/>
      <c r="P357" s="351"/>
      <c r="Q357" s="351"/>
      <c r="R357" s="351"/>
      <c r="S357" s="351"/>
      <c r="T357" s="351"/>
    </row>
    <row r="358" spans="1:21" s="321" customFormat="1" ht="20.100000000000001" customHeight="1" x14ac:dyDescent="0.2">
      <c r="A358" s="345"/>
      <c r="B358" s="953" t="s">
        <v>164</v>
      </c>
      <c r="C358" s="548" t="s">
        <v>333</v>
      </c>
      <c r="D358" s="955" t="s">
        <v>165</v>
      </c>
      <c r="E358" s="959"/>
      <c r="F358" s="956"/>
      <c r="G358" s="953" t="s">
        <v>164</v>
      </c>
      <c r="H358" s="347" t="s">
        <v>333</v>
      </c>
      <c r="I358" s="954" t="s">
        <v>165</v>
      </c>
      <c r="J358" s="954"/>
      <c r="K358" s="954"/>
      <c r="L358" s="350"/>
      <c r="M358" s="351"/>
      <c r="N358" s="351"/>
      <c r="O358" s="351"/>
      <c r="P358" s="351"/>
      <c r="Q358" s="351"/>
      <c r="R358" s="351"/>
      <c r="S358" s="351"/>
      <c r="T358" s="351"/>
    </row>
    <row r="359" spans="1:21" s="321" customFormat="1" ht="20.100000000000001" customHeight="1" x14ac:dyDescent="0.2">
      <c r="A359" s="345"/>
      <c r="B359" s="954"/>
      <c r="C359" s="549" t="str">
        <f>IF($G$6="","-",IF($G$6="消費税を補助対象に含めない","（税抜）","（税込）"))</f>
        <v>-</v>
      </c>
      <c r="D359" s="957"/>
      <c r="E359" s="962"/>
      <c r="F359" s="958"/>
      <c r="G359" s="954"/>
      <c r="H359" s="549" t="str">
        <f>IF($G$6="","-",IF($G$6="消費税を補助対象に含めない","（税抜）","（税込）"))</f>
        <v>-</v>
      </c>
      <c r="I359" s="963"/>
      <c r="J359" s="963"/>
      <c r="K359" s="963"/>
      <c r="L359" s="350"/>
      <c r="M359" s="351"/>
      <c r="N359" s="351"/>
      <c r="O359" s="351"/>
      <c r="P359" s="351"/>
      <c r="Q359" s="351"/>
      <c r="R359" s="351"/>
      <c r="S359" s="351"/>
      <c r="T359" s="351"/>
    </row>
    <row r="360" spans="1:21" s="321" customFormat="1" ht="39.9" customHeight="1" x14ac:dyDescent="0.2">
      <c r="A360" s="345"/>
      <c r="B360" s="348" t="s">
        <v>183</v>
      </c>
      <c r="C360" s="216"/>
      <c r="D360" s="919"/>
      <c r="E360" s="920"/>
      <c r="F360" s="921"/>
      <c r="G360" s="348" t="s">
        <v>303</v>
      </c>
      <c r="H360" s="216"/>
      <c r="I360" s="919"/>
      <c r="J360" s="920"/>
      <c r="K360" s="921"/>
      <c r="L360" s="350"/>
      <c r="M360" s="351"/>
      <c r="N360" s="351"/>
      <c r="O360" s="351"/>
      <c r="P360" s="351"/>
      <c r="Q360" s="351"/>
      <c r="R360" s="351"/>
      <c r="S360" s="351"/>
      <c r="T360" s="351"/>
    </row>
    <row r="361" spans="1:21" s="321" customFormat="1" ht="39.9" customHeight="1" x14ac:dyDescent="0.2">
      <c r="A361" s="345"/>
      <c r="B361" s="354" t="s">
        <v>302</v>
      </c>
      <c r="C361" s="219"/>
      <c r="D361" s="908"/>
      <c r="E361" s="909"/>
      <c r="F361" s="910"/>
      <c r="G361" s="354" t="s">
        <v>308</v>
      </c>
      <c r="H361" s="219"/>
      <c r="I361" s="908"/>
      <c r="J361" s="909"/>
      <c r="K361" s="910"/>
      <c r="L361" s="350"/>
      <c r="M361" s="351"/>
      <c r="N361" s="351"/>
      <c r="O361" s="351"/>
      <c r="P361" s="351"/>
      <c r="Q361" s="351"/>
      <c r="R361" s="351"/>
      <c r="S361" s="351"/>
      <c r="T361" s="351"/>
    </row>
    <row r="362" spans="1:21" s="321" customFormat="1" ht="19.95" customHeight="1" thickBot="1" x14ac:dyDescent="0.25">
      <c r="A362" s="323"/>
      <c r="B362" s="567"/>
      <c r="C362" s="567"/>
      <c r="D362" s="567"/>
      <c r="E362" s="567"/>
      <c r="F362" s="567"/>
      <c r="G362" s="567"/>
      <c r="H362" s="567"/>
      <c r="I362" s="567"/>
      <c r="J362" s="567"/>
      <c r="K362" s="567"/>
      <c r="L362" s="350"/>
      <c r="M362" s="374"/>
      <c r="N362" s="355"/>
      <c r="O362" s="355"/>
      <c r="P362" s="355"/>
      <c r="Q362" s="351"/>
      <c r="R362" s="351"/>
      <c r="S362" s="351"/>
      <c r="T362" s="351"/>
      <c r="U362" s="351"/>
    </row>
    <row r="363" spans="1:21" s="358" customFormat="1" ht="30" customHeight="1" thickBot="1" x14ac:dyDescent="0.25">
      <c r="A363" s="323"/>
      <c r="B363" s="559" t="s">
        <v>536</v>
      </c>
      <c r="C363" s="214"/>
      <c r="D363" s="214"/>
      <c r="E363" s="214"/>
      <c r="F363" s="215"/>
      <c r="G363" s="305"/>
      <c r="H363" s="306"/>
      <c r="I363" s="342"/>
      <c r="J363" s="343"/>
      <c r="K363" s="344"/>
      <c r="L363" s="356"/>
      <c r="M363" s="377"/>
      <c r="N363" s="361"/>
      <c r="O363" s="361"/>
      <c r="P363" s="361"/>
      <c r="Q363" s="357"/>
      <c r="R363" s="357"/>
      <c r="S363" s="357"/>
      <c r="T363" s="357"/>
      <c r="U363" s="357"/>
    </row>
    <row r="364" spans="1:21" s="321" customFormat="1" ht="35.1" customHeight="1" x14ac:dyDescent="0.2">
      <c r="A364" s="345"/>
      <c r="B364" s="963" t="s">
        <v>174</v>
      </c>
      <c r="C364" s="964"/>
      <c r="D364" s="963" t="s">
        <v>169</v>
      </c>
      <c r="E364" s="965"/>
      <c r="H364" s="346" t="s">
        <v>334</v>
      </c>
      <c r="I364" s="951">
        <f>IFERROR(C368*E364,"")</f>
        <v>0</v>
      </c>
      <c r="J364" s="346" t="s">
        <v>335</v>
      </c>
      <c r="K364" s="951">
        <f>IFERROR(SUM(C368:C369,H368:H369)*E364,"")</f>
        <v>0</v>
      </c>
      <c r="L364" s="353"/>
      <c r="M364" s="351"/>
      <c r="N364" s="351"/>
      <c r="O364" s="351"/>
      <c r="P364" s="351"/>
      <c r="Q364" s="351"/>
      <c r="R364" s="351"/>
      <c r="S364" s="351"/>
      <c r="T364" s="351"/>
    </row>
    <row r="365" spans="1:21" s="321" customFormat="1" ht="20.100000000000001" customHeight="1" thickBot="1" x14ac:dyDescent="0.25">
      <c r="A365" s="345"/>
      <c r="B365" s="963"/>
      <c r="C365" s="964"/>
      <c r="D365" s="963"/>
      <c r="E365" s="965"/>
      <c r="H365" s="326" t="str">
        <f>IF($G$6="","-",IF($G$6="消費税を補助対象に含めない","（税抜）","（税込）"))</f>
        <v>-</v>
      </c>
      <c r="I365" s="952"/>
      <c r="J365" s="326" t="str">
        <f>IF($G$6="","-",IF($G$6="消費税を補助対象に含めない","（税抜）","（税込）"))</f>
        <v>-</v>
      </c>
      <c r="K365" s="952"/>
      <c r="L365" s="353"/>
      <c r="M365" s="351"/>
      <c r="N365" s="351"/>
      <c r="O365" s="351"/>
      <c r="P365" s="351"/>
      <c r="Q365" s="351"/>
      <c r="R365" s="351"/>
      <c r="S365" s="351"/>
      <c r="T365" s="351"/>
    </row>
    <row r="366" spans="1:21" s="321" customFormat="1" ht="20.100000000000001" customHeight="1" x14ac:dyDescent="0.2">
      <c r="A366" s="345"/>
      <c r="B366" s="953" t="s">
        <v>164</v>
      </c>
      <c r="C366" s="548" t="s">
        <v>333</v>
      </c>
      <c r="D366" s="955" t="s">
        <v>165</v>
      </c>
      <c r="E366" s="959"/>
      <c r="F366" s="956"/>
      <c r="G366" s="953" t="s">
        <v>164</v>
      </c>
      <c r="H366" s="347" t="s">
        <v>333</v>
      </c>
      <c r="I366" s="954" t="s">
        <v>165</v>
      </c>
      <c r="J366" s="954"/>
      <c r="K366" s="954"/>
      <c r="L366" s="350"/>
      <c r="M366" s="351"/>
      <c r="N366" s="351"/>
      <c r="O366" s="351"/>
      <c r="P366" s="351"/>
      <c r="Q366" s="351"/>
      <c r="R366" s="351"/>
      <c r="S366" s="351"/>
      <c r="T366" s="351"/>
    </row>
    <row r="367" spans="1:21" s="321" customFormat="1" ht="20.100000000000001" customHeight="1" x14ac:dyDescent="0.2">
      <c r="A367" s="345"/>
      <c r="B367" s="954"/>
      <c r="C367" s="549" t="str">
        <f>IF($G$6="","-",IF($G$6="消費税を補助対象に含めない","（税抜）","（税込）"))</f>
        <v>-</v>
      </c>
      <c r="D367" s="957"/>
      <c r="E367" s="962"/>
      <c r="F367" s="958"/>
      <c r="G367" s="954"/>
      <c r="H367" s="549" t="str">
        <f>IF($G$6="","-",IF($G$6="消費税を補助対象に含めない","（税抜）","（税込）"))</f>
        <v>-</v>
      </c>
      <c r="I367" s="963"/>
      <c r="J367" s="963"/>
      <c r="K367" s="963"/>
      <c r="L367" s="350"/>
      <c r="M367" s="351"/>
      <c r="N367" s="351"/>
      <c r="O367" s="351"/>
      <c r="P367" s="351"/>
      <c r="Q367" s="351"/>
      <c r="R367" s="351"/>
      <c r="S367" s="351"/>
      <c r="T367" s="351"/>
    </row>
    <row r="368" spans="1:21" s="321" customFormat="1" ht="39.9" customHeight="1" x14ac:dyDescent="0.2">
      <c r="A368" s="345"/>
      <c r="B368" s="348" t="s">
        <v>183</v>
      </c>
      <c r="C368" s="216"/>
      <c r="D368" s="919"/>
      <c r="E368" s="920"/>
      <c r="F368" s="921"/>
      <c r="G368" s="348" t="s">
        <v>303</v>
      </c>
      <c r="H368" s="216"/>
      <c r="I368" s="919"/>
      <c r="J368" s="920"/>
      <c r="K368" s="921"/>
      <c r="L368" s="350"/>
      <c r="M368" s="351"/>
      <c r="N368" s="351"/>
      <c r="O368" s="351"/>
      <c r="P368" s="351"/>
      <c r="Q368" s="351"/>
      <c r="R368" s="351"/>
      <c r="S368" s="351"/>
      <c r="T368" s="351"/>
    </row>
    <row r="369" spans="1:21" s="321" customFormat="1" ht="39.9" customHeight="1" x14ac:dyDescent="0.2">
      <c r="A369" s="345"/>
      <c r="B369" s="354" t="s">
        <v>302</v>
      </c>
      <c r="C369" s="219"/>
      <c r="D369" s="908"/>
      <c r="E369" s="909"/>
      <c r="F369" s="910"/>
      <c r="G369" s="354" t="s">
        <v>308</v>
      </c>
      <c r="H369" s="219"/>
      <c r="I369" s="908"/>
      <c r="J369" s="909"/>
      <c r="K369" s="910"/>
      <c r="L369" s="350"/>
      <c r="M369" s="351"/>
      <c r="N369" s="351"/>
      <c r="O369" s="351"/>
      <c r="P369" s="351"/>
      <c r="Q369" s="351"/>
      <c r="R369" s="351"/>
      <c r="S369" s="351"/>
      <c r="T369" s="351"/>
    </row>
    <row r="370" spans="1:21" s="321" customFormat="1" ht="19.95" customHeight="1" thickBot="1" x14ac:dyDescent="0.25">
      <c r="A370" s="323"/>
      <c r="B370" s="567"/>
      <c r="C370" s="567"/>
      <c r="D370" s="567"/>
      <c r="E370" s="567"/>
      <c r="F370" s="567"/>
      <c r="G370" s="567"/>
      <c r="H370" s="567"/>
      <c r="I370" s="567"/>
      <c r="J370" s="567"/>
      <c r="K370" s="567"/>
      <c r="L370" s="350"/>
      <c r="M370" s="374"/>
      <c r="N370" s="355"/>
      <c r="O370" s="355"/>
      <c r="P370" s="355"/>
      <c r="Q370" s="351"/>
      <c r="R370" s="351"/>
      <c r="S370" s="351"/>
      <c r="T370" s="351"/>
      <c r="U370" s="351"/>
    </row>
    <row r="371" spans="1:21" s="358" customFormat="1" ht="30" customHeight="1" thickBot="1" x14ac:dyDescent="0.25">
      <c r="A371" s="323"/>
      <c r="B371" s="559" t="s">
        <v>537</v>
      </c>
      <c r="C371" s="214"/>
      <c r="D371" s="214"/>
      <c r="E371" s="214"/>
      <c r="F371" s="215"/>
      <c r="G371" s="305"/>
      <c r="H371" s="306"/>
      <c r="I371" s="342"/>
      <c r="J371" s="343"/>
      <c r="K371" s="344"/>
      <c r="L371" s="356"/>
      <c r="M371" s="377"/>
      <c r="N371" s="361"/>
      <c r="O371" s="361"/>
      <c r="P371" s="361"/>
      <c r="Q371" s="357"/>
      <c r="R371" s="357"/>
      <c r="S371" s="357"/>
      <c r="T371" s="357"/>
      <c r="U371" s="357"/>
    </row>
    <row r="372" spans="1:21" s="321" customFormat="1" ht="35.1" customHeight="1" x14ac:dyDescent="0.2">
      <c r="A372" s="345"/>
      <c r="B372" s="963" t="s">
        <v>174</v>
      </c>
      <c r="C372" s="964"/>
      <c r="D372" s="963" t="s">
        <v>169</v>
      </c>
      <c r="E372" s="965"/>
      <c r="H372" s="346" t="s">
        <v>334</v>
      </c>
      <c r="I372" s="951">
        <f>IFERROR(C376*E372,"")</f>
        <v>0</v>
      </c>
      <c r="J372" s="346" t="s">
        <v>335</v>
      </c>
      <c r="K372" s="951">
        <f>IFERROR(SUM(C376:C377,H376:H377)*E372,"")</f>
        <v>0</v>
      </c>
      <c r="L372" s="353"/>
      <c r="M372" s="351"/>
      <c r="N372" s="351"/>
      <c r="O372" s="351"/>
      <c r="P372" s="351"/>
      <c r="Q372" s="351"/>
      <c r="R372" s="351"/>
      <c r="S372" s="351"/>
      <c r="T372" s="351"/>
    </row>
    <row r="373" spans="1:21" s="321" customFormat="1" ht="20.100000000000001" customHeight="1" thickBot="1" x14ac:dyDescent="0.25">
      <c r="A373" s="345"/>
      <c r="B373" s="963"/>
      <c r="C373" s="964"/>
      <c r="D373" s="963"/>
      <c r="E373" s="965"/>
      <c r="H373" s="326" t="str">
        <f>IF($G$6="","-",IF($G$6="消費税を補助対象に含めない","（税抜）","（税込）"))</f>
        <v>-</v>
      </c>
      <c r="I373" s="952"/>
      <c r="J373" s="326" t="str">
        <f>IF($G$6="","-",IF($G$6="消費税を補助対象に含めない","（税抜）","（税込）"))</f>
        <v>-</v>
      </c>
      <c r="K373" s="952"/>
      <c r="L373" s="353"/>
      <c r="M373" s="351"/>
      <c r="N373" s="351"/>
      <c r="O373" s="351"/>
      <c r="P373" s="351"/>
      <c r="Q373" s="351"/>
      <c r="R373" s="351"/>
      <c r="S373" s="351"/>
      <c r="T373" s="351"/>
    </row>
    <row r="374" spans="1:21" s="321" customFormat="1" ht="20.100000000000001" customHeight="1" x14ac:dyDescent="0.2">
      <c r="A374" s="345"/>
      <c r="B374" s="953" t="s">
        <v>164</v>
      </c>
      <c r="C374" s="548" t="s">
        <v>333</v>
      </c>
      <c r="D374" s="955" t="s">
        <v>165</v>
      </c>
      <c r="E374" s="959"/>
      <c r="F374" s="956"/>
      <c r="G374" s="953" t="s">
        <v>164</v>
      </c>
      <c r="H374" s="347" t="s">
        <v>333</v>
      </c>
      <c r="I374" s="954" t="s">
        <v>165</v>
      </c>
      <c r="J374" s="954"/>
      <c r="K374" s="954"/>
      <c r="L374" s="350"/>
      <c r="M374" s="351"/>
      <c r="N374" s="351"/>
      <c r="O374" s="351"/>
      <c r="P374" s="351"/>
      <c r="Q374" s="351"/>
      <c r="R374" s="351"/>
      <c r="S374" s="351"/>
      <c r="T374" s="351"/>
    </row>
    <row r="375" spans="1:21" s="321" customFormat="1" ht="20.100000000000001" customHeight="1" x14ac:dyDescent="0.2">
      <c r="A375" s="345"/>
      <c r="B375" s="954"/>
      <c r="C375" s="549" t="str">
        <f>IF($G$6="","-",IF($G$6="消費税を補助対象に含めない","（税抜）","（税込）"))</f>
        <v>-</v>
      </c>
      <c r="D375" s="957"/>
      <c r="E375" s="962"/>
      <c r="F375" s="958"/>
      <c r="G375" s="954"/>
      <c r="H375" s="549" t="str">
        <f>IF($G$6="","-",IF($G$6="消費税を補助対象に含めない","（税抜）","（税込）"))</f>
        <v>-</v>
      </c>
      <c r="I375" s="963"/>
      <c r="J375" s="963"/>
      <c r="K375" s="963"/>
      <c r="L375" s="350"/>
      <c r="M375" s="351"/>
      <c r="N375" s="351"/>
      <c r="O375" s="351"/>
      <c r="P375" s="351"/>
      <c r="Q375" s="351"/>
      <c r="R375" s="351"/>
      <c r="S375" s="351"/>
      <c r="T375" s="351"/>
    </row>
    <row r="376" spans="1:21" s="321" customFormat="1" ht="39.9" customHeight="1" x14ac:dyDescent="0.2">
      <c r="A376" s="345"/>
      <c r="B376" s="348" t="s">
        <v>183</v>
      </c>
      <c r="C376" s="216"/>
      <c r="D376" s="919"/>
      <c r="E376" s="920"/>
      <c r="F376" s="921"/>
      <c r="G376" s="348" t="s">
        <v>303</v>
      </c>
      <c r="H376" s="216"/>
      <c r="I376" s="919"/>
      <c r="J376" s="920"/>
      <c r="K376" s="921"/>
      <c r="L376" s="350"/>
      <c r="M376" s="351"/>
      <c r="N376" s="351"/>
      <c r="O376" s="351"/>
      <c r="P376" s="351"/>
      <c r="Q376" s="351"/>
      <c r="R376" s="351"/>
      <c r="S376" s="351"/>
      <c r="T376" s="351"/>
    </row>
    <row r="377" spans="1:21" s="321" customFormat="1" ht="39.9" customHeight="1" x14ac:dyDescent="0.2">
      <c r="A377" s="345"/>
      <c r="B377" s="354" t="s">
        <v>302</v>
      </c>
      <c r="C377" s="219"/>
      <c r="D377" s="908"/>
      <c r="E377" s="909"/>
      <c r="F377" s="910"/>
      <c r="G377" s="354" t="s">
        <v>308</v>
      </c>
      <c r="H377" s="219"/>
      <c r="I377" s="908"/>
      <c r="J377" s="909"/>
      <c r="K377" s="910"/>
      <c r="L377" s="350"/>
      <c r="M377" s="351"/>
      <c r="N377" s="351"/>
      <c r="O377" s="351"/>
      <c r="P377" s="351"/>
      <c r="Q377" s="351"/>
      <c r="R377" s="351"/>
      <c r="S377" s="351"/>
      <c r="T377" s="351"/>
    </row>
    <row r="378" spans="1:21" s="321" customFormat="1" ht="19.95" customHeight="1" thickBot="1" x14ac:dyDescent="0.25">
      <c r="A378" s="323"/>
      <c r="B378" s="360"/>
      <c r="C378" s="360"/>
      <c r="D378" s="360"/>
      <c r="E378" s="360"/>
      <c r="F378" s="360"/>
      <c r="G378" s="360"/>
      <c r="H378" s="360"/>
      <c r="I378" s="360"/>
      <c r="J378" s="360"/>
      <c r="K378" s="360"/>
      <c r="L378" s="350"/>
      <c r="M378" s="374"/>
      <c r="N378" s="355"/>
      <c r="O378" s="355"/>
      <c r="P378" s="355"/>
      <c r="Q378" s="351"/>
      <c r="R378" s="351"/>
      <c r="S378" s="351"/>
      <c r="T378" s="351"/>
      <c r="U378" s="351"/>
    </row>
    <row r="379" spans="1:21" s="321" customFormat="1" ht="35.1" customHeight="1" x14ac:dyDescent="0.2">
      <c r="A379" s="323"/>
      <c r="B379" s="949" t="s">
        <v>344</v>
      </c>
      <c r="C379" s="324"/>
      <c r="D379" s="324"/>
      <c r="E379" s="324"/>
      <c r="F379" s="324"/>
      <c r="G379" s="324"/>
      <c r="H379" s="324"/>
      <c r="I379" s="324"/>
      <c r="J379" s="346" t="s">
        <v>335</v>
      </c>
      <c r="K379" s="951">
        <f>IFERROR(SUM(G383:G397),"")</f>
        <v>0</v>
      </c>
      <c r="L379" s="350"/>
      <c r="M379" s="945" t="s">
        <v>557</v>
      </c>
      <c r="N379" s="355"/>
      <c r="O379" s="355"/>
      <c r="P379" s="355"/>
      <c r="Q379" s="351"/>
      <c r="R379" s="351"/>
      <c r="S379" s="351"/>
      <c r="T379" s="351"/>
      <c r="U379" s="351"/>
    </row>
    <row r="380" spans="1:21" s="321" customFormat="1" ht="20.100000000000001" customHeight="1" thickBot="1" x14ac:dyDescent="0.25">
      <c r="A380" s="323"/>
      <c r="B380" s="950"/>
      <c r="C380" s="324"/>
      <c r="D380" s="324"/>
      <c r="E380" s="324"/>
      <c r="F380" s="324"/>
      <c r="G380" s="324"/>
      <c r="H380" s="324"/>
      <c r="I380" s="324"/>
      <c r="J380" s="326" t="str">
        <f>IF($G$6="","-",IF($G$6="消費税を補助対象に含めない","（税抜）","（税込）"))</f>
        <v>-</v>
      </c>
      <c r="K380" s="952"/>
      <c r="L380" s="350"/>
      <c r="M380" s="946"/>
      <c r="N380" s="355"/>
      <c r="O380" s="355"/>
      <c r="P380" s="355"/>
      <c r="Q380" s="351"/>
      <c r="R380" s="351"/>
      <c r="S380" s="351"/>
      <c r="T380" s="351"/>
      <c r="U380" s="351"/>
    </row>
    <row r="381" spans="1:21" s="321" customFormat="1" ht="20.100000000000001" customHeight="1" x14ac:dyDescent="0.2">
      <c r="A381" s="345"/>
      <c r="B381" s="953" t="s">
        <v>150</v>
      </c>
      <c r="C381" s="955" t="s">
        <v>83</v>
      </c>
      <c r="D381" s="956"/>
      <c r="E381" s="955" t="s">
        <v>163</v>
      </c>
      <c r="F381" s="956"/>
      <c r="G381" s="398" t="s">
        <v>125</v>
      </c>
      <c r="H381" s="955" t="s">
        <v>162</v>
      </c>
      <c r="I381" s="959"/>
      <c r="J381" s="960"/>
      <c r="K381" s="961"/>
      <c r="L381" s="350"/>
      <c r="M381" s="946"/>
      <c r="N381" s="351"/>
      <c r="O381" s="351"/>
      <c r="P381" s="351"/>
      <c r="Q381" s="351"/>
      <c r="R381" s="351"/>
      <c r="S381" s="351"/>
      <c r="T381" s="351"/>
      <c r="U381" s="351"/>
    </row>
    <row r="382" spans="1:21" s="321" customFormat="1" ht="20.100000000000001" customHeight="1" x14ac:dyDescent="0.2">
      <c r="A382" s="345"/>
      <c r="B382" s="954"/>
      <c r="C382" s="957"/>
      <c r="D382" s="958"/>
      <c r="E382" s="957"/>
      <c r="F382" s="958"/>
      <c r="G382" s="399" t="str">
        <f>IF($G$6="","-",IF($G$6="消費税を補助対象に含めない","（税抜）","（税込）"))</f>
        <v>-</v>
      </c>
      <c r="H382" s="957"/>
      <c r="I382" s="962"/>
      <c r="J382" s="962"/>
      <c r="K382" s="958"/>
      <c r="L382" s="350"/>
      <c r="M382" s="946"/>
      <c r="N382" s="351"/>
      <c r="O382" s="351"/>
      <c r="P382" s="351"/>
      <c r="Q382" s="351"/>
      <c r="R382" s="351"/>
      <c r="S382" s="351"/>
      <c r="T382" s="351"/>
      <c r="U382" s="351"/>
    </row>
    <row r="383" spans="1:21" s="321" customFormat="1" ht="39.9" customHeight="1" x14ac:dyDescent="0.2">
      <c r="A383" s="345"/>
      <c r="B383" s="250"/>
      <c r="C383" s="922"/>
      <c r="D383" s="923"/>
      <c r="E383" s="922"/>
      <c r="F383" s="923"/>
      <c r="G383" s="269"/>
      <c r="H383" s="924"/>
      <c r="I383" s="925"/>
      <c r="J383" s="925"/>
      <c r="K383" s="926"/>
      <c r="L383" s="350"/>
      <c r="M383" s="946"/>
      <c r="N383" s="351"/>
      <c r="O383" s="351"/>
      <c r="P383" s="351"/>
      <c r="Q383" s="351"/>
      <c r="R383" s="351"/>
      <c r="S383" s="351"/>
      <c r="T383" s="351"/>
      <c r="U383" s="351"/>
    </row>
    <row r="384" spans="1:21" s="321" customFormat="1" ht="39.9" customHeight="1" x14ac:dyDescent="0.2">
      <c r="A384" s="345"/>
      <c r="B384" s="252"/>
      <c r="C384" s="947"/>
      <c r="D384" s="948"/>
      <c r="E384" s="947"/>
      <c r="F384" s="948"/>
      <c r="G384" s="270"/>
      <c r="H384" s="937"/>
      <c r="I384" s="938"/>
      <c r="J384" s="938"/>
      <c r="K384" s="939"/>
      <c r="L384" s="350"/>
      <c r="M384" s="946"/>
      <c r="N384" s="351"/>
      <c r="O384" s="351"/>
      <c r="P384" s="351"/>
      <c r="Q384" s="351"/>
      <c r="R384" s="351"/>
      <c r="S384" s="351"/>
      <c r="T384" s="351"/>
      <c r="U384" s="351"/>
    </row>
    <row r="385" spans="1:21" s="321" customFormat="1" ht="39.9" customHeight="1" x14ac:dyDescent="0.2">
      <c r="A385" s="345"/>
      <c r="B385" s="252"/>
      <c r="C385" s="947"/>
      <c r="D385" s="948"/>
      <c r="E385" s="947"/>
      <c r="F385" s="948"/>
      <c r="G385" s="270"/>
      <c r="H385" s="937"/>
      <c r="I385" s="938"/>
      <c r="J385" s="938"/>
      <c r="K385" s="939"/>
      <c r="L385" s="350"/>
      <c r="M385" s="946"/>
      <c r="N385" s="351"/>
      <c r="O385" s="351"/>
      <c r="P385" s="351"/>
      <c r="Q385" s="351"/>
      <c r="R385" s="351"/>
      <c r="S385" s="351"/>
      <c r="T385" s="351"/>
      <c r="U385" s="351"/>
    </row>
    <row r="386" spans="1:21" s="321" customFormat="1" ht="39.9" customHeight="1" x14ac:dyDescent="0.2">
      <c r="A386" s="345"/>
      <c r="B386" s="252"/>
      <c r="C386" s="947"/>
      <c r="D386" s="948"/>
      <c r="E386" s="947"/>
      <c r="F386" s="948"/>
      <c r="G386" s="270"/>
      <c r="H386" s="937"/>
      <c r="I386" s="938"/>
      <c r="J386" s="938"/>
      <c r="K386" s="939"/>
      <c r="L386" s="350"/>
      <c r="M386" s="946"/>
      <c r="N386" s="351"/>
      <c r="O386" s="351"/>
      <c r="P386" s="351"/>
      <c r="Q386" s="351"/>
      <c r="R386" s="351"/>
      <c r="S386" s="351"/>
      <c r="T386" s="351"/>
      <c r="U386" s="351"/>
    </row>
    <row r="387" spans="1:21" s="321" customFormat="1" ht="39.9" customHeight="1" x14ac:dyDescent="0.2">
      <c r="A387" s="345"/>
      <c r="B387" s="252"/>
      <c r="C387" s="947"/>
      <c r="D387" s="948"/>
      <c r="E387" s="947"/>
      <c r="F387" s="948"/>
      <c r="G387" s="270"/>
      <c r="H387" s="937"/>
      <c r="I387" s="938"/>
      <c r="J387" s="938"/>
      <c r="K387" s="939"/>
      <c r="L387" s="350"/>
      <c r="M387" s="946"/>
      <c r="N387" s="351"/>
      <c r="O387" s="351"/>
      <c r="P387" s="351"/>
      <c r="Q387" s="351"/>
      <c r="R387" s="351"/>
      <c r="S387" s="351"/>
      <c r="T387" s="351"/>
      <c r="U387" s="351"/>
    </row>
    <row r="388" spans="1:21" s="321" customFormat="1" ht="39.9" customHeight="1" x14ac:dyDescent="0.2">
      <c r="A388" s="345"/>
      <c r="B388" s="252"/>
      <c r="C388" s="947"/>
      <c r="D388" s="948"/>
      <c r="E388" s="947"/>
      <c r="F388" s="948"/>
      <c r="G388" s="270"/>
      <c r="H388" s="937"/>
      <c r="I388" s="938"/>
      <c r="J388" s="938"/>
      <c r="K388" s="939"/>
      <c r="L388" s="350"/>
      <c r="M388" s="568"/>
      <c r="N388" s="351"/>
      <c r="O388" s="351"/>
      <c r="P388" s="351"/>
      <c r="Q388" s="351"/>
      <c r="R388" s="351"/>
      <c r="S388" s="351"/>
      <c r="T388" s="351"/>
      <c r="U388" s="351"/>
    </row>
    <row r="389" spans="1:21" s="321" customFormat="1" ht="39.9" customHeight="1" x14ac:dyDescent="0.2">
      <c r="A389" s="345"/>
      <c r="B389" s="252"/>
      <c r="C389" s="947"/>
      <c r="D389" s="948"/>
      <c r="E389" s="947"/>
      <c r="F389" s="948"/>
      <c r="G389" s="270"/>
      <c r="H389" s="937"/>
      <c r="I389" s="938"/>
      <c r="J389" s="938"/>
      <c r="K389" s="939"/>
      <c r="L389" s="350"/>
      <c r="M389" s="569"/>
      <c r="N389" s="351"/>
      <c r="O389" s="351"/>
      <c r="P389" s="351"/>
      <c r="Q389" s="351"/>
      <c r="R389" s="351"/>
      <c r="S389" s="351"/>
      <c r="T389" s="351"/>
      <c r="U389" s="351"/>
    </row>
    <row r="390" spans="1:21" s="321" customFormat="1" ht="39.9" customHeight="1" x14ac:dyDescent="0.2">
      <c r="A390" s="345"/>
      <c r="B390" s="252"/>
      <c r="C390" s="947"/>
      <c r="D390" s="948"/>
      <c r="E390" s="947"/>
      <c r="F390" s="948"/>
      <c r="G390" s="270"/>
      <c r="H390" s="937"/>
      <c r="I390" s="938"/>
      <c r="J390" s="938"/>
      <c r="K390" s="939"/>
      <c r="L390" s="350"/>
      <c r="M390" s="569"/>
      <c r="N390" s="351"/>
      <c r="O390" s="351"/>
      <c r="P390" s="351"/>
      <c r="Q390" s="351"/>
      <c r="R390" s="351"/>
      <c r="S390" s="351"/>
      <c r="T390" s="351"/>
      <c r="U390" s="351"/>
    </row>
    <row r="391" spans="1:21" s="321" customFormat="1" ht="39.9" customHeight="1" x14ac:dyDescent="0.2">
      <c r="A391" s="345"/>
      <c r="B391" s="252"/>
      <c r="C391" s="947"/>
      <c r="D391" s="948"/>
      <c r="E391" s="947"/>
      <c r="F391" s="948"/>
      <c r="G391" s="270"/>
      <c r="H391" s="937"/>
      <c r="I391" s="938"/>
      <c r="J391" s="938"/>
      <c r="K391" s="939"/>
      <c r="L391" s="350"/>
      <c r="M391" s="569"/>
      <c r="N391" s="351"/>
      <c r="O391" s="351"/>
      <c r="P391" s="351"/>
      <c r="Q391" s="351"/>
      <c r="R391" s="351"/>
      <c r="S391" s="351"/>
      <c r="T391" s="351"/>
      <c r="U391" s="351"/>
    </row>
    <row r="392" spans="1:21" s="321" customFormat="1" ht="39.9" customHeight="1" x14ac:dyDescent="0.2">
      <c r="A392" s="345"/>
      <c r="B392" s="252"/>
      <c r="C392" s="947"/>
      <c r="D392" s="948"/>
      <c r="E392" s="947"/>
      <c r="F392" s="948"/>
      <c r="G392" s="270"/>
      <c r="H392" s="937"/>
      <c r="I392" s="938"/>
      <c r="J392" s="938"/>
      <c r="K392" s="939"/>
      <c r="L392" s="350"/>
      <c r="M392" s="569"/>
      <c r="N392" s="351"/>
      <c r="O392" s="351"/>
      <c r="P392" s="351"/>
      <c r="Q392" s="351"/>
      <c r="R392" s="351"/>
      <c r="S392" s="351"/>
      <c r="T392" s="351"/>
      <c r="U392" s="351"/>
    </row>
    <row r="393" spans="1:21" s="321" customFormat="1" ht="39.9" customHeight="1" x14ac:dyDescent="0.2">
      <c r="A393" s="345"/>
      <c r="B393" s="252"/>
      <c r="C393" s="947"/>
      <c r="D393" s="948"/>
      <c r="E393" s="947"/>
      <c r="F393" s="948"/>
      <c r="G393" s="270"/>
      <c r="H393" s="937"/>
      <c r="I393" s="938"/>
      <c r="J393" s="938"/>
      <c r="K393" s="939"/>
      <c r="L393" s="350"/>
      <c r="M393" s="569"/>
      <c r="N393" s="351"/>
      <c r="O393" s="351"/>
      <c r="P393" s="351"/>
      <c r="Q393" s="351"/>
      <c r="R393" s="351"/>
      <c r="S393" s="351"/>
      <c r="T393" s="351"/>
      <c r="U393" s="351"/>
    </row>
    <row r="394" spans="1:21" s="321" customFormat="1" ht="39.9" customHeight="1" x14ac:dyDescent="0.2">
      <c r="A394" s="345"/>
      <c r="B394" s="252"/>
      <c r="C394" s="947"/>
      <c r="D394" s="948"/>
      <c r="E394" s="947"/>
      <c r="F394" s="948"/>
      <c r="G394" s="270"/>
      <c r="H394" s="937"/>
      <c r="I394" s="938"/>
      <c r="J394" s="938"/>
      <c r="K394" s="939"/>
      <c r="L394" s="350"/>
      <c r="M394" s="569"/>
      <c r="N394" s="351"/>
      <c r="O394" s="351"/>
      <c r="P394" s="351"/>
      <c r="Q394" s="351"/>
      <c r="R394" s="351"/>
      <c r="S394" s="351"/>
      <c r="T394" s="351"/>
      <c r="U394" s="351"/>
    </row>
    <row r="395" spans="1:21" s="321" customFormat="1" ht="39.9" customHeight="1" x14ac:dyDescent="0.2">
      <c r="A395" s="345"/>
      <c r="B395" s="252"/>
      <c r="C395" s="947"/>
      <c r="D395" s="948"/>
      <c r="E395" s="947"/>
      <c r="F395" s="948"/>
      <c r="G395" s="270"/>
      <c r="H395" s="937"/>
      <c r="I395" s="938"/>
      <c r="J395" s="938"/>
      <c r="K395" s="939"/>
      <c r="L395" s="350"/>
      <c r="M395" s="569"/>
      <c r="N395" s="351"/>
      <c r="O395" s="351"/>
      <c r="P395" s="351"/>
      <c r="Q395" s="351"/>
      <c r="R395" s="351"/>
      <c r="S395" s="351"/>
      <c r="T395" s="351"/>
      <c r="U395" s="351"/>
    </row>
    <row r="396" spans="1:21" s="321" customFormat="1" ht="39.9" customHeight="1" x14ac:dyDescent="0.2">
      <c r="A396" s="345"/>
      <c r="B396" s="252"/>
      <c r="C396" s="947"/>
      <c r="D396" s="948"/>
      <c r="E396" s="947"/>
      <c r="F396" s="948"/>
      <c r="G396" s="270"/>
      <c r="H396" s="937"/>
      <c r="I396" s="938"/>
      <c r="J396" s="938"/>
      <c r="K396" s="939"/>
      <c r="L396" s="350"/>
      <c r="M396" s="569"/>
      <c r="N396" s="351"/>
      <c r="O396" s="351"/>
      <c r="P396" s="351"/>
      <c r="Q396" s="351"/>
      <c r="R396" s="351"/>
      <c r="S396" s="351"/>
      <c r="T396" s="351"/>
      <c r="U396" s="351"/>
    </row>
    <row r="397" spans="1:21" s="321" customFormat="1" ht="39.9" customHeight="1" x14ac:dyDescent="0.2">
      <c r="A397" s="345"/>
      <c r="B397" s="254"/>
      <c r="C397" s="940"/>
      <c r="D397" s="941"/>
      <c r="E397" s="940"/>
      <c r="F397" s="941"/>
      <c r="G397" s="271"/>
      <c r="H397" s="942"/>
      <c r="I397" s="943"/>
      <c r="J397" s="943"/>
      <c r="K397" s="944"/>
      <c r="L397" s="350"/>
      <c r="M397" s="569"/>
      <c r="N397" s="351"/>
      <c r="O397" s="351"/>
      <c r="P397" s="351"/>
      <c r="Q397" s="351"/>
      <c r="R397" s="351"/>
      <c r="S397" s="351"/>
      <c r="T397" s="351"/>
      <c r="U397" s="351"/>
    </row>
    <row r="398" spans="1:21" s="321" customFormat="1" ht="19.95" customHeight="1" x14ac:dyDescent="0.2">
      <c r="A398" s="323"/>
      <c r="B398" s="81"/>
      <c r="C398" s="81"/>
      <c r="D398" s="81"/>
      <c r="E398" s="81"/>
      <c r="F398" s="81"/>
      <c r="G398" s="199"/>
      <c r="H398" s="199"/>
      <c r="I398" s="199"/>
      <c r="J398" s="199"/>
      <c r="K398" s="199"/>
      <c r="L398" s="350"/>
      <c r="N398" s="355"/>
      <c r="O398" s="355"/>
      <c r="P398" s="355"/>
      <c r="Q398" s="351"/>
      <c r="R398" s="351"/>
      <c r="S398" s="351"/>
      <c r="T398" s="351"/>
      <c r="U398" s="351"/>
    </row>
    <row r="399" spans="1:21" s="321" customFormat="1" ht="39.9" customHeight="1" x14ac:dyDescent="0.2">
      <c r="A399" s="323"/>
      <c r="B399" s="362" t="s">
        <v>296</v>
      </c>
      <c r="C399" s="81"/>
      <c r="D399" s="81"/>
      <c r="F399" s="81"/>
      <c r="G399" s="81"/>
      <c r="H399" s="81"/>
      <c r="I399" s="199"/>
      <c r="J399" s="199"/>
      <c r="K399" s="199"/>
      <c r="L399" s="350"/>
      <c r="M399" s="81"/>
      <c r="N399" s="355"/>
      <c r="O399" s="355"/>
      <c r="P399" s="355"/>
      <c r="Q399" s="351"/>
      <c r="R399" s="351"/>
      <c r="S399" s="351"/>
      <c r="T399" s="351"/>
      <c r="U399" s="351"/>
    </row>
    <row r="400" spans="1:21" s="321" customFormat="1" ht="30" customHeight="1" x14ac:dyDescent="0.2">
      <c r="A400" s="323"/>
      <c r="B400" s="586" t="s">
        <v>541</v>
      </c>
      <c r="C400" s="81"/>
      <c r="D400" s="81"/>
      <c r="E400" s="363" t="s">
        <v>126</v>
      </c>
      <c r="F400" s="81"/>
      <c r="G400" s="586" t="s">
        <v>542</v>
      </c>
      <c r="H400" s="81"/>
      <c r="I400" s="81"/>
      <c r="J400" s="363" t="s">
        <v>126</v>
      </c>
      <c r="K400" s="199"/>
      <c r="L400" s="350"/>
      <c r="M400" s="81"/>
      <c r="N400" s="355"/>
      <c r="O400" s="355"/>
      <c r="P400" s="355"/>
      <c r="Q400" s="351"/>
      <c r="R400" s="351"/>
      <c r="S400" s="351"/>
      <c r="T400" s="351"/>
      <c r="U400" s="351"/>
    </row>
    <row r="401" spans="1:21" s="321" customFormat="1" ht="20.100000000000001" customHeight="1" x14ac:dyDescent="0.2">
      <c r="A401" s="345"/>
      <c r="B401" s="971" t="s">
        <v>81</v>
      </c>
      <c r="C401" s="973" t="s">
        <v>104</v>
      </c>
      <c r="D401" s="974"/>
      <c r="E401" s="364" t="s">
        <v>143</v>
      </c>
      <c r="F401" s="324"/>
      <c r="G401" s="935" t="s">
        <v>150</v>
      </c>
      <c r="H401" s="935" t="s">
        <v>79</v>
      </c>
      <c r="I401" s="935" t="s">
        <v>543</v>
      </c>
      <c r="J401" s="364" t="s">
        <v>143</v>
      </c>
      <c r="K401" s="324"/>
      <c r="L401" s="350"/>
      <c r="M401" s="927" t="s">
        <v>238</v>
      </c>
      <c r="N401" s="351"/>
      <c r="O401" s="351"/>
      <c r="P401" s="351"/>
      <c r="Q401" s="351"/>
      <c r="R401" s="351"/>
      <c r="S401" s="351"/>
      <c r="T401" s="351"/>
      <c r="U401" s="351"/>
    </row>
    <row r="402" spans="1:21" s="321" customFormat="1" ht="20.100000000000001" customHeight="1" thickBot="1" x14ac:dyDescent="0.25">
      <c r="A402" s="345"/>
      <c r="B402" s="972"/>
      <c r="C402" s="975"/>
      <c r="D402" s="976"/>
      <c r="E402" s="588" t="str">
        <f>IF($G$6="","-",IF($G$6="消費税を補助対象に含めない","（税抜）","（税込）"))</f>
        <v>-</v>
      </c>
      <c r="F402" s="324"/>
      <c r="G402" s="936"/>
      <c r="H402" s="936"/>
      <c r="I402" s="936"/>
      <c r="J402" s="588" t="str">
        <f>IF($G$6="","-",IF($G$6="消費税を補助対象に含めない","（税抜）","（税込）"))</f>
        <v>-</v>
      </c>
      <c r="K402" s="324"/>
      <c r="L402" s="350"/>
      <c r="M402" s="928"/>
      <c r="N402" s="351"/>
      <c r="O402" s="351"/>
      <c r="P402" s="351"/>
      <c r="Q402" s="351"/>
      <c r="R402" s="351"/>
      <c r="S402" s="351"/>
      <c r="T402" s="351"/>
      <c r="U402" s="351"/>
    </row>
    <row r="403" spans="1:21" s="321" customFormat="1" ht="39.9" customHeight="1" thickTop="1" x14ac:dyDescent="0.2">
      <c r="A403" s="345"/>
      <c r="B403" s="589" t="s">
        <v>79</v>
      </c>
      <c r="C403" s="929"/>
      <c r="D403" s="930"/>
      <c r="E403" s="595">
        <f>SUM($I$132,$I$157)</f>
        <v>0</v>
      </c>
      <c r="F403" s="324"/>
      <c r="G403" s="579" t="str">
        <f>IF('補助事業概要説明書(別添１)１～２'!$E14=0,"-",'補助事業概要説明書(別添１)１～２'!$E14)</f>
        <v>-</v>
      </c>
      <c r="H403" s="610">
        <f>SUMIF($E$136:$E$155,G403,$J$136:$J$155)+SUMIF($E$159:$E$183,G403,$K$159:$K$183)-SUMIFS($K$159:$K$183,$C$159:$C$183,"事務補助員",$E$159:$E$183,G403)</f>
        <v>0</v>
      </c>
      <c r="I403" s="610">
        <f>SUMIF($B$125:$B$129,G403,$D$125:$D$129)+SUMIF($B$125:$B$129,G403,$E$125:$E$129)+SUMIF($B$125:$B$129,G403,$H$125:$H$129)+SUMIF($B$125:$B$129,G403,$I$125:$I$129)+SUMIF($E$136:$E$155,G403,$K$136:$K$155)+SUMIFS($K$159:$K$183,$C$159:$C$183,"事務補助員",$E$159:$E$183,G403)+SUMIF($C$187:$C$377,G403,$K$187:$K$377)+SUMIF($B$383:$B$397,G403,$G$383:$G$397)</f>
        <v>0</v>
      </c>
      <c r="J403" s="611">
        <f>H403+I403</f>
        <v>0</v>
      </c>
      <c r="K403" s="324"/>
      <c r="L403" s="350"/>
      <c r="N403" s="351"/>
      <c r="O403" s="351"/>
      <c r="P403" s="351"/>
      <c r="Q403" s="351"/>
      <c r="R403" s="351"/>
      <c r="S403" s="351"/>
      <c r="T403" s="351"/>
      <c r="U403" s="351"/>
    </row>
    <row r="404" spans="1:21" s="321" customFormat="1" ht="39.9" customHeight="1" x14ac:dyDescent="0.2">
      <c r="A404" s="345"/>
      <c r="B404" s="365" t="s">
        <v>99</v>
      </c>
      <c r="C404" s="366" t="s">
        <v>103</v>
      </c>
      <c r="D404" s="367" t="s">
        <v>289</v>
      </c>
      <c r="E404" s="596">
        <f>SUM($D$130,$H$130)</f>
        <v>0</v>
      </c>
      <c r="F404" s="324"/>
      <c r="G404" s="579" t="str">
        <f>IF('補助事業概要説明書(別添１)１～２'!$E15=0,"-",'補助事業概要説明書(別添１)１～２'!$E15)</f>
        <v>-</v>
      </c>
      <c r="H404" s="612">
        <f>SUMIF($E$136:$E$155,G404,$J$136:$J$155)+SUMIF($E$159:$E$183,G404,$K$159:$K$183)-SUMIFS($K$159:$K$183,$C$159:$C$183,"事務補助員",$E$159:$E$183,G404)</f>
        <v>0</v>
      </c>
      <c r="I404" s="612">
        <f>SUMIF($B$125:$B$129,G404,$D$125:$D$129)+SUMIF($B$125:$B$129,G404,$E$125:$E$129)+SUMIF($B$125:$B$129,G404,$H$125:$H$129)+SUMIF($B$125:$B$129,G404,$I$125:$I$129)+SUMIF($E$136:$E$155,G404,$K$136:$K$155)+SUMIFS($K$159:$K$183,$C$159:$C$183,"事務補助員",$E$159:$E$183,G404)+SUMIF($C$187:$C$377,G404,$K$187:$K$377)+SUMIF($B$383:$B$397,G404,$G$383:$G$397)</f>
        <v>0</v>
      </c>
      <c r="J404" s="613">
        <f t="shared" ref="J404:J408" si="21">H404+I404</f>
        <v>0</v>
      </c>
      <c r="K404" s="324"/>
      <c r="L404" s="350"/>
      <c r="N404" s="351"/>
      <c r="O404" s="351"/>
      <c r="P404" s="351"/>
      <c r="Q404" s="351"/>
      <c r="R404" s="351"/>
      <c r="S404" s="351"/>
      <c r="T404" s="351"/>
      <c r="U404" s="351"/>
    </row>
    <row r="405" spans="1:21" s="321" customFormat="1" ht="39.9" customHeight="1" x14ac:dyDescent="0.2">
      <c r="A405" s="345"/>
      <c r="B405" s="368"/>
      <c r="C405" s="369"/>
      <c r="D405" s="370" t="s">
        <v>290</v>
      </c>
      <c r="E405" s="597">
        <f>SUM($E$130,$I$130)</f>
        <v>0</v>
      </c>
      <c r="F405" s="324"/>
      <c r="G405" s="579" t="str">
        <f>IF('補助事業概要説明書(別添１)１～２'!$E16=0,"-",'補助事業概要説明書(別添１)１～２'!$E16)</f>
        <v>-</v>
      </c>
      <c r="H405" s="612">
        <f>SUMIF($E$136:$E$155,G405,$J$136:$J$155)+SUMIF($E$159:$E$183,G405,$K$159:$K$183)-SUMIFS($K$159:$K$183,$C$159:$C$183,"事務補助員",$E$159:$E$183,G405)</f>
        <v>0</v>
      </c>
      <c r="I405" s="612">
        <f>SUMIF($B$125:$B$129,G405,$D$125:$D$129)+SUMIF($B$125:$B$129,G405,$E$125:$E$129)+SUMIF($B$125:$B$129,G405,$H$125:$H$129)+SUMIF($B$125:$B$129,G405,$I$125:$I$129)+SUMIF($E$136:$E$155,G405,$K$136:$K$155)+SUMIFS($K$159:$K$183,$C$159:$C$183,"事務補助員",$E$159:$E$183,G405)+SUMIF($C$187:$C$377,G405,$K$187:$K$377)+SUMIF($B$383:$B$397,G405,$G$383:$G$397)</f>
        <v>0</v>
      </c>
      <c r="J405" s="613">
        <f t="shared" si="21"/>
        <v>0</v>
      </c>
      <c r="K405" s="324"/>
      <c r="L405" s="350"/>
      <c r="N405" s="351"/>
      <c r="O405" s="351"/>
      <c r="P405" s="351"/>
      <c r="Q405" s="351"/>
      <c r="R405" s="351"/>
      <c r="S405" s="351"/>
      <c r="T405" s="351"/>
      <c r="U405" s="351"/>
    </row>
    <row r="406" spans="1:21" s="321" customFormat="1" ht="39.9" customHeight="1" x14ac:dyDescent="0.2">
      <c r="A406" s="345"/>
      <c r="B406" s="368"/>
      <c r="C406" s="400" t="s">
        <v>347</v>
      </c>
      <c r="D406" s="401"/>
      <c r="E406" s="597">
        <f>SUMIF($J$187:$J$239,"合計金額（円）",$K$187:$K$239)-SUMIF($H$187:$H$239,"職員旅費合計（円）",$I$187:$I$239)</f>
        <v>0</v>
      </c>
      <c r="F406" s="324"/>
      <c r="G406" s="579" t="str">
        <f>IF('補助事業概要説明書(別添１)１～２'!$E17=0,"-",'補助事業概要説明書(別添１)１～２'!$E17)</f>
        <v>-</v>
      </c>
      <c r="H406" s="612">
        <f>SUMIF($E$136:$E$155,G406,$J$136:$J$155)+SUMIF($E$159:$E$183,G406,$K$159:$K$183)-SUMIFS($K$159:$K$183,$C$159:$C$183,"事務補助員",$E$159:$E$183,G406)</f>
        <v>0</v>
      </c>
      <c r="I406" s="612">
        <f>SUMIF($B$125:$B$129,G406,$D$125:$D$129)+SUMIF($B$125:$B$129,G406,$E$125:$E$129)+SUMIF($B$125:$B$129,G406,$H$125:$H$129)+SUMIF($B$125:$B$129,G406,$I$125:$I$129)+SUMIF($E$136:$E$155,G406,$K$136:$K$155)+SUMIFS($K$159:$K$183,$C$159:$C$183,"事務補助員",$E$159:$E$183,G406)+SUMIF($C$187:$C$377,G406,$K$187:$K$377)+SUMIF($B$383:$B$397,G406,$G$383:$G$397)</f>
        <v>0</v>
      </c>
      <c r="J406" s="613">
        <f t="shared" si="21"/>
        <v>0</v>
      </c>
      <c r="K406" s="324"/>
      <c r="L406" s="350"/>
      <c r="N406" s="351"/>
      <c r="O406" s="351"/>
      <c r="P406" s="351"/>
      <c r="Q406" s="351"/>
      <c r="R406" s="351"/>
      <c r="S406" s="351"/>
      <c r="T406" s="351"/>
      <c r="U406" s="351"/>
    </row>
    <row r="407" spans="1:21" s="321" customFormat="1" ht="39.9" customHeight="1" thickBot="1" x14ac:dyDescent="0.25">
      <c r="A407" s="345"/>
      <c r="B407" s="368"/>
      <c r="C407" s="400" t="s">
        <v>360</v>
      </c>
      <c r="D407" s="401"/>
      <c r="E407" s="597">
        <f>SUMIF($J$243:$J$295,"合計金額（円）",$K$243:$K$295)-SUMIF($H$243:$H$295,"職員旅費合計（円）",$I$243:$I$295)</f>
        <v>0</v>
      </c>
      <c r="F407" s="324"/>
      <c r="G407" s="587" t="str">
        <f>IF('補助事業概要説明書(別添１)１～２'!$E18=0,"-",'補助事業概要説明書(別添１)１～２'!$E18)</f>
        <v>-</v>
      </c>
      <c r="H407" s="614">
        <f>SUMIF($E$136:$E$155,G407,$J$136:$J$155)+SUMIF($E$159:$E$183,G407,$K$159:$K$183)-SUMIFS($K$159:$K$183,$C$159:$C$183,"事務補助員",$E$159:$E$183,G407)</f>
        <v>0</v>
      </c>
      <c r="I407" s="614">
        <f>SUMIF($B$125:$B$129,G407,$D$125:$D$129)+SUMIF($B$125:$B$129,G407,$E$125:$E$129)+SUMIF($B$125:$B$129,G407,$H$125:$H$129)+SUMIF($B$125:$B$129,G407,$I$125:$I$129)+SUMIF($E$136:$E$155,G407,$K$136:$K$155)+SUMIFS($K$159:$K$183,$C$159:$C$183,"事務補助員",$E$159:$E$183,G407)+SUMIF($C$187:$C$377,G407,$K$187:$K$377)+SUMIF($B$383:$B$397,G407,$G$383:$G$397)</f>
        <v>0</v>
      </c>
      <c r="J407" s="639">
        <f t="shared" si="21"/>
        <v>0</v>
      </c>
      <c r="K407" s="324"/>
      <c r="L407" s="350"/>
      <c r="N407" s="351"/>
      <c r="O407" s="351"/>
      <c r="P407" s="351"/>
      <c r="Q407" s="351"/>
      <c r="R407" s="351"/>
      <c r="S407" s="351"/>
      <c r="T407" s="351"/>
      <c r="U407" s="351"/>
    </row>
    <row r="408" spans="1:21" s="321" customFormat="1" ht="39.9" customHeight="1" x14ac:dyDescent="0.2">
      <c r="A408" s="345"/>
      <c r="B408" s="368"/>
      <c r="C408" s="400" t="s">
        <v>361</v>
      </c>
      <c r="D408" s="401"/>
      <c r="E408" s="597">
        <f>SUMIF($J$299:$J$336,"合計金額（円）",$K$299:$K$336)-SUMIF($H$299:$H$336,"職員旅費合計（円）",$I$299:$I$336)</f>
        <v>0</v>
      </c>
      <c r="F408" s="324"/>
      <c r="G408" s="591" t="str">
        <f>IF($G$6="","合計",IF($G$6="消費税を補助対象に含めない","合計（税抜）","合計（税込）"))</f>
        <v>合計</v>
      </c>
      <c r="H408" s="600">
        <f>SUM(H403:H407)</f>
        <v>0</v>
      </c>
      <c r="I408" s="600">
        <f>SUM(I403:I407)</f>
        <v>0</v>
      </c>
      <c r="J408" s="615">
        <f t="shared" si="21"/>
        <v>0</v>
      </c>
      <c r="K408" s="324"/>
      <c r="L408" s="350"/>
      <c r="N408" s="351"/>
      <c r="O408" s="351"/>
      <c r="P408" s="351"/>
      <c r="Q408" s="351"/>
      <c r="R408" s="351"/>
      <c r="S408" s="351"/>
      <c r="T408" s="351"/>
      <c r="U408" s="351"/>
    </row>
    <row r="409" spans="1:21" s="321" customFormat="1" ht="39.9" customHeight="1" x14ac:dyDescent="0.2">
      <c r="A409" s="345"/>
      <c r="B409" s="368"/>
      <c r="C409" s="400" t="s">
        <v>357</v>
      </c>
      <c r="D409" s="401"/>
      <c r="E409" s="597">
        <f>SUMIF($J$340:$J$377,"合計金額（円）",$K$340:$K$377)-SUMIF($H$340:$H$377,"職員旅費合計（円）",$I$340:$I$377)</f>
        <v>0</v>
      </c>
      <c r="F409" s="324"/>
      <c r="G409" s="324"/>
      <c r="H409" s="324"/>
      <c r="I409" s="324"/>
      <c r="J409" s="324"/>
      <c r="K409" s="324"/>
      <c r="L409" s="350"/>
      <c r="N409" s="351"/>
      <c r="O409" s="351"/>
      <c r="P409" s="351"/>
      <c r="Q409" s="351"/>
      <c r="R409" s="351"/>
      <c r="S409" s="351"/>
      <c r="T409" s="351"/>
      <c r="U409" s="351"/>
    </row>
    <row r="410" spans="1:21" s="321" customFormat="1" ht="39.9" customHeight="1" x14ac:dyDescent="0.2">
      <c r="A410" s="345"/>
      <c r="B410" s="368"/>
      <c r="C410" s="371" t="s">
        <v>277</v>
      </c>
      <c r="D410" s="401"/>
      <c r="E410" s="597">
        <f>$K$132+SUMIF($H$187:$H$377,"職員旅費合計（円）",$I$187:$I$377)</f>
        <v>0</v>
      </c>
      <c r="F410" s="324"/>
      <c r="G410" s="324"/>
      <c r="H410" s="324"/>
      <c r="I410" s="324"/>
      <c r="J410" s="324"/>
      <c r="K410" s="324"/>
      <c r="L410" s="350"/>
      <c r="N410" s="351"/>
      <c r="O410" s="351"/>
      <c r="P410" s="351"/>
      <c r="Q410" s="351"/>
      <c r="R410" s="351"/>
      <c r="S410" s="351"/>
      <c r="T410" s="351"/>
      <c r="U410" s="351"/>
    </row>
    <row r="411" spans="1:21" s="321" customFormat="1" ht="36.75" customHeight="1" x14ac:dyDescent="0.2">
      <c r="A411" s="345"/>
      <c r="B411" s="368"/>
      <c r="C411" s="931" t="s">
        <v>102</v>
      </c>
      <c r="D411" s="932"/>
      <c r="E411" s="597">
        <f>$K$157</f>
        <v>0</v>
      </c>
      <c r="F411" s="324"/>
      <c r="G411" s="199"/>
      <c r="H411" s="199"/>
      <c r="I411" s="199"/>
      <c r="J411" s="199"/>
      <c r="K411" s="324"/>
      <c r="L411" s="350"/>
      <c r="N411" s="351"/>
      <c r="O411" s="351"/>
      <c r="P411" s="351"/>
      <c r="Q411" s="351"/>
      <c r="R411" s="351"/>
      <c r="S411" s="351"/>
      <c r="T411" s="351"/>
      <c r="U411" s="351"/>
    </row>
    <row r="412" spans="1:21" s="321" customFormat="1" ht="36.75" customHeight="1" x14ac:dyDescent="0.2">
      <c r="A412" s="345"/>
      <c r="B412" s="368"/>
      <c r="C412" s="933" t="s">
        <v>80</v>
      </c>
      <c r="D412" s="934"/>
      <c r="E412" s="598">
        <f>$K$379</f>
        <v>0</v>
      </c>
      <c r="F412" s="324"/>
      <c r="G412" s="199"/>
      <c r="H412" s="199"/>
      <c r="I412" s="199"/>
      <c r="J412" s="199"/>
      <c r="K412" s="324"/>
      <c r="L412" s="350"/>
      <c r="N412" s="351"/>
      <c r="O412" s="351"/>
      <c r="P412" s="351"/>
      <c r="Q412" s="351"/>
      <c r="R412" s="351"/>
      <c r="S412" s="351"/>
      <c r="T412" s="351"/>
      <c r="U412" s="351"/>
    </row>
    <row r="413" spans="1:21" s="321" customFormat="1" ht="36.75" customHeight="1" thickBot="1" x14ac:dyDescent="0.25">
      <c r="A413" s="345"/>
      <c r="B413" s="590"/>
      <c r="C413" s="966" t="s">
        <v>144</v>
      </c>
      <c r="D413" s="967"/>
      <c r="E413" s="599">
        <f>SUM(E404:E412)</f>
        <v>0</v>
      </c>
      <c r="F413" s="324"/>
      <c r="G413" s="199"/>
      <c r="H413" s="199"/>
      <c r="I413" s="199"/>
      <c r="J413" s="199"/>
      <c r="K413" s="324"/>
      <c r="L413" s="350"/>
      <c r="N413" s="351"/>
      <c r="O413" s="351"/>
      <c r="P413" s="351"/>
      <c r="Q413" s="351"/>
      <c r="R413" s="351"/>
      <c r="S413" s="351"/>
      <c r="T413" s="351"/>
      <c r="U413" s="351"/>
    </row>
    <row r="414" spans="1:21" s="321" customFormat="1" ht="36.75" customHeight="1" x14ac:dyDescent="0.2">
      <c r="A414" s="345"/>
      <c r="B414" s="968" t="str">
        <f>IF($G$6="","補助対象経費合計",IF($G$6="消費税を補助対象に含めない","補助対象経費合計（税抜）","補助対象経費合計（税込）"))</f>
        <v>補助対象経費合計</v>
      </c>
      <c r="C414" s="969"/>
      <c r="D414" s="970"/>
      <c r="E414" s="600">
        <f>SUM(E413,E403)</f>
        <v>0</v>
      </c>
      <c r="F414" s="324"/>
      <c r="G414" s="199"/>
      <c r="H414" s="199"/>
      <c r="I414" s="199"/>
      <c r="J414" s="199"/>
      <c r="K414" s="324"/>
      <c r="L414" s="350"/>
      <c r="N414" s="351"/>
      <c r="O414" s="351"/>
      <c r="P414" s="351"/>
      <c r="Q414" s="351"/>
      <c r="R414" s="351"/>
      <c r="S414" s="351"/>
      <c r="T414" s="351"/>
      <c r="U414" s="351"/>
    </row>
    <row r="415" spans="1:21" s="321" customFormat="1" ht="18" customHeight="1" x14ac:dyDescent="0.2">
      <c r="A415" s="345"/>
      <c r="C415" s="324"/>
      <c r="D415" s="324"/>
      <c r="E415" s="324"/>
      <c r="F415" s="324"/>
      <c r="G415" s="199"/>
      <c r="H415" s="199"/>
      <c r="I415" s="199"/>
      <c r="J415" s="199"/>
      <c r="K415" s="324"/>
      <c r="L415" s="350"/>
      <c r="N415" s="351"/>
      <c r="O415" s="351"/>
      <c r="P415" s="351"/>
      <c r="Q415" s="351"/>
      <c r="R415" s="351"/>
      <c r="S415" s="351"/>
      <c r="T415" s="351"/>
      <c r="U415" s="351"/>
    </row>
    <row r="416" spans="1:21" s="321" customFormat="1" ht="27" customHeight="1" x14ac:dyDescent="0.2">
      <c r="A416" s="345"/>
      <c r="C416" s="324"/>
      <c r="D416" s="324"/>
      <c r="E416" s="324"/>
      <c r="F416" s="324"/>
      <c r="G416" s="199"/>
      <c r="H416" s="199"/>
      <c r="I416" s="199"/>
      <c r="J416" s="199"/>
      <c r="K416" s="324"/>
      <c r="N416" s="351"/>
      <c r="O416" s="351"/>
      <c r="P416" s="351"/>
      <c r="Q416" s="351"/>
      <c r="R416" s="351"/>
      <c r="S416" s="351"/>
      <c r="T416" s="351"/>
      <c r="U416" s="351"/>
    </row>
    <row r="425" spans="1:22" s="373" customFormat="1" x14ac:dyDescent="0.2">
      <c r="A425" s="323"/>
      <c r="B425" s="81"/>
      <c r="C425" s="199"/>
      <c r="D425" s="199"/>
      <c r="E425" s="199"/>
      <c r="F425" s="199"/>
      <c r="G425" s="199"/>
      <c r="H425" s="199"/>
      <c r="I425" s="199"/>
      <c r="J425" s="199"/>
      <c r="K425" s="199"/>
      <c r="L425" s="81"/>
      <c r="M425" s="321"/>
      <c r="N425" s="355"/>
      <c r="O425" s="355"/>
      <c r="P425" s="355"/>
      <c r="Q425" s="372"/>
      <c r="R425" s="372"/>
      <c r="S425" s="372"/>
      <c r="T425" s="372"/>
      <c r="U425" s="372"/>
      <c r="V425" s="81"/>
    </row>
    <row r="426" spans="1:22" s="373" customFormat="1" x14ac:dyDescent="0.2">
      <c r="A426" s="323"/>
      <c r="B426" s="81"/>
      <c r="C426" s="199"/>
      <c r="D426" s="199"/>
      <c r="E426" s="199"/>
      <c r="F426" s="199"/>
      <c r="G426" s="199"/>
      <c r="H426" s="199"/>
      <c r="I426" s="199"/>
      <c r="J426" s="199"/>
      <c r="K426" s="199"/>
      <c r="L426" s="81"/>
      <c r="M426" s="360"/>
      <c r="N426" s="355"/>
      <c r="O426" s="355"/>
      <c r="P426" s="355"/>
      <c r="Q426" s="372"/>
      <c r="R426" s="372"/>
      <c r="S426" s="372"/>
      <c r="T426" s="372"/>
      <c r="U426" s="372"/>
      <c r="V426" s="81"/>
    </row>
    <row r="437" spans="1:22" s="373" customFormat="1" x14ac:dyDescent="0.2">
      <c r="A437" s="323"/>
      <c r="B437" s="81"/>
      <c r="C437" s="199"/>
      <c r="D437" s="199"/>
      <c r="E437" s="199"/>
      <c r="F437" s="199"/>
      <c r="G437" s="199"/>
      <c r="H437" s="199"/>
      <c r="I437" s="199"/>
      <c r="J437" s="199"/>
      <c r="K437" s="199"/>
      <c r="L437" s="81"/>
      <c r="M437" s="350"/>
      <c r="N437" s="355"/>
      <c r="O437" s="355"/>
      <c r="P437" s="355"/>
      <c r="Q437" s="372"/>
      <c r="R437" s="372"/>
      <c r="S437" s="372"/>
      <c r="T437" s="372"/>
      <c r="U437" s="372"/>
      <c r="V437" s="81"/>
    </row>
    <row r="438" spans="1:22" s="373" customFormat="1" x14ac:dyDescent="0.2">
      <c r="A438" s="323"/>
      <c r="B438" s="81"/>
      <c r="C438" s="199"/>
      <c r="D438" s="199"/>
      <c r="E438" s="199"/>
      <c r="F438" s="199"/>
      <c r="G438" s="199"/>
      <c r="H438" s="199"/>
      <c r="I438" s="199"/>
      <c r="J438" s="199"/>
      <c r="K438" s="199"/>
      <c r="L438" s="81"/>
      <c r="M438" s="350"/>
      <c r="N438" s="355"/>
      <c r="O438" s="355"/>
      <c r="P438" s="355"/>
      <c r="Q438" s="372"/>
      <c r="R438" s="372"/>
      <c r="S438" s="372"/>
      <c r="T438" s="372"/>
      <c r="U438" s="372"/>
      <c r="V438" s="81"/>
    </row>
    <row r="439" spans="1:22" s="373" customFormat="1" x14ac:dyDescent="0.2">
      <c r="A439" s="323"/>
      <c r="B439" s="81"/>
      <c r="C439" s="199"/>
      <c r="D439" s="199"/>
      <c r="E439" s="199"/>
      <c r="F439" s="199"/>
      <c r="G439" s="199"/>
      <c r="H439" s="199"/>
      <c r="I439" s="199"/>
      <c r="J439" s="199"/>
      <c r="K439" s="199"/>
      <c r="L439" s="81"/>
      <c r="M439" s="350"/>
      <c r="N439" s="355"/>
      <c r="O439" s="355"/>
      <c r="P439" s="355"/>
      <c r="Q439" s="372"/>
      <c r="R439" s="372"/>
      <c r="S439" s="372"/>
      <c r="T439" s="372"/>
      <c r="U439" s="372"/>
      <c r="V439" s="81"/>
    </row>
    <row r="440" spans="1:22" s="373" customFormat="1" x14ac:dyDescent="0.2">
      <c r="A440" s="323"/>
      <c r="B440" s="81"/>
      <c r="C440" s="199"/>
      <c r="D440" s="199"/>
      <c r="E440" s="199"/>
      <c r="F440" s="199"/>
      <c r="G440" s="199"/>
      <c r="H440" s="199"/>
      <c r="I440" s="199"/>
      <c r="J440" s="199"/>
      <c r="K440" s="199"/>
      <c r="L440" s="81"/>
      <c r="M440" s="321"/>
      <c r="N440" s="355"/>
      <c r="O440" s="355"/>
      <c r="P440" s="355"/>
      <c r="Q440" s="372"/>
      <c r="R440" s="372"/>
      <c r="S440" s="372"/>
      <c r="T440" s="372"/>
      <c r="U440" s="372"/>
      <c r="V440" s="81"/>
    </row>
    <row r="441" spans="1:22" s="373" customFormat="1" x14ac:dyDescent="0.2">
      <c r="A441" s="323"/>
      <c r="B441" s="81"/>
      <c r="C441" s="199"/>
      <c r="D441" s="199"/>
      <c r="E441" s="199"/>
      <c r="F441" s="199"/>
      <c r="G441" s="199"/>
      <c r="H441" s="199"/>
      <c r="I441" s="199"/>
      <c r="J441" s="199"/>
      <c r="K441" s="199"/>
      <c r="L441" s="81"/>
      <c r="M441" s="360"/>
      <c r="N441" s="355"/>
      <c r="O441" s="355"/>
      <c r="P441" s="355"/>
      <c r="Q441" s="372"/>
      <c r="R441" s="372"/>
      <c r="S441" s="372"/>
      <c r="T441" s="372"/>
      <c r="U441" s="372"/>
      <c r="V441" s="81"/>
    </row>
    <row r="442" spans="1:22" s="373" customFormat="1" x14ac:dyDescent="0.2">
      <c r="A442" s="323"/>
      <c r="B442" s="81"/>
      <c r="C442" s="199"/>
      <c r="D442" s="199"/>
      <c r="E442" s="199"/>
      <c r="F442" s="199"/>
      <c r="G442" s="199"/>
      <c r="H442" s="199"/>
      <c r="I442" s="199"/>
      <c r="J442" s="199"/>
      <c r="K442" s="199"/>
      <c r="L442" s="81"/>
      <c r="M442" s="350"/>
      <c r="N442" s="355"/>
      <c r="O442" s="355"/>
      <c r="P442" s="355"/>
      <c r="Q442" s="372"/>
      <c r="R442" s="372"/>
      <c r="S442" s="372"/>
      <c r="T442" s="372"/>
      <c r="U442" s="372"/>
      <c r="V442" s="81"/>
    </row>
    <row r="443" spans="1:22" s="373" customFormat="1" x14ac:dyDescent="0.2">
      <c r="A443" s="323"/>
      <c r="B443" s="81"/>
      <c r="C443" s="199"/>
      <c r="D443" s="199"/>
      <c r="E443" s="199"/>
      <c r="F443" s="199"/>
      <c r="G443" s="199"/>
      <c r="H443" s="199"/>
      <c r="I443" s="199"/>
      <c r="J443" s="199"/>
      <c r="K443" s="199"/>
      <c r="L443" s="81"/>
      <c r="M443" s="350"/>
      <c r="N443" s="355"/>
      <c r="O443" s="355"/>
      <c r="P443" s="355"/>
      <c r="Q443" s="372"/>
      <c r="R443" s="372"/>
      <c r="S443" s="372"/>
      <c r="T443" s="372"/>
      <c r="U443" s="372"/>
      <c r="V443" s="81"/>
    </row>
    <row r="444" spans="1:22" s="373" customFormat="1" x14ac:dyDescent="0.2">
      <c r="A444" s="323"/>
      <c r="B444" s="81"/>
      <c r="C444" s="199"/>
      <c r="D444" s="199"/>
      <c r="E444" s="199"/>
      <c r="F444" s="199"/>
      <c r="G444" s="199"/>
      <c r="H444" s="199"/>
      <c r="I444" s="199"/>
      <c r="J444" s="199"/>
      <c r="K444" s="199"/>
      <c r="L444" s="81"/>
      <c r="M444" s="350"/>
      <c r="N444" s="355"/>
      <c r="O444" s="355"/>
      <c r="P444" s="355"/>
      <c r="Q444" s="372"/>
      <c r="R444" s="372"/>
      <c r="S444" s="372"/>
      <c r="T444" s="372"/>
      <c r="U444" s="372"/>
      <c r="V444" s="81"/>
    </row>
    <row r="445" spans="1:22" s="373" customFormat="1" x14ac:dyDescent="0.2">
      <c r="A445" s="323"/>
      <c r="B445" s="81"/>
      <c r="C445" s="199"/>
      <c r="D445" s="199"/>
      <c r="E445" s="199"/>
      <c r="F445" s="199"/>
      <c r="G445" s="199"/>
      <c r="H445" s="199"/>
      <c r="I445" s="199"/>
      <c r="J445" s="199"/>
      <c r="K445" s="199"/>
      <c r="L445" s="81"/>
      <c r="M445" s="350"/>
      <c r="N445" s="355"/>
      <c r="O445" s="355"/>
      <c r="P445" s="355"/>
      <c r="Q445" s="372"/>
      <c r="R445" s="372"/>
      <c r="S445" s="372"/>
      <c r="T445" s="372"/>
      <c r="U445" s="372"/>
      <c r="V445" s="81"/>
    </row>
    <row r="446" spans="1:22" s="373" customFormat="1" x14ac:dyDescent="0.2">
      <c r="A446" s="323"/>
      <c r="B446" s="81"/>
      <c r="C446" s="199"/>
      <c r="D446" s="199"/>
      <c r="E446" s="199"/>
      <c r="F446" s="199"/>
      <c r="G446" s="199"/>
      <c r="H446" s="199"/>
      <c r="I446" s="199"/>
      <c r="J446" s="199"/>
      <c r="K446" s="199"/>
      <c r="L446" s="81"/>
      <c r="M446" s="350"/>
      <c r="N446" s="355"/>
      <c r="O446" s="355"/>
      <c r="P446" s="355"/>
      <c r="Q446" s="372"/>
      <c r="R446" s="372"/>
      <c r="S446" s="372"/>
      <c r="T446" s="372"/>
      <c r="U446" s="372"/>
      <c r="V446" s="81"/>
    </row>
    <row r="447" spans="1:22" s="373" customFormat="1" x14ac:dyDescent="0.2">
      <c r="A447" s="323"/>
      <c r="B447" s="81"/>
      <c r="C447" s="199"/>
      <c r="D447" s="199"/>
      <c r="E447" s="199"/>
      <c r="F447" s="199"/>
      <c r="G447" s="199"/>
      <c r="H447" s="199"/>
      <c r="I447" s="199"/>
      <c r="J447" s="199"/>
      <c r="K447" s="199"/>
      <c r="L447" s="81"/>
      <c r="M447" s="350"/>
      <c r="N447" s="355"/>
      <c r="O447" s="355"/>
      <c r="P447" s="355"/>
      <c r="Q447" s="372"/>
      <c r="R447" s="372"/>
      <c r="S447" s="372"/>
      <c r="T447" s="372"/>
      <c r="U447" s="372"/>
      <c r="V447" s="81"/>
    </row>
    <row r="448" spans="1:22" s="373" customFormat="1" x14ac:dyDescent="0.2">
      <c r="A448" s="323"/>
      <c r="B448" s="81"/>
      <c r="C448" s="199"/>
      <c r="D448" s="199"/>
      <c r="E448" s="199"/>
      <c r="F448" s="199"/>
      <c r="G448" s="199"/>
      <c r="H448" s="199"/>
      <c r="I448" s="199"/>
      <c r="J448" s="199"/>
      <c r="K448" s="199"/>
      <c r="L448" s="81"/>
      <c r="M448" s="350"/>
      <c r="N448" s="355"/>
      <c r="O448" s="355"/>
      <c r="P448" s="355"/>
      <c r="Q448" s="372"/>
      <c r="R448" s="372"/>
      <c r="S448" s="372"/>
      <c r="T448" s="372"/>
      <c r="U448" s="372"/>
      <c r="V448" s="81"/>
    </row>
    <row r="449" spans="1:22" s="373" customFormat="1" x14ac:dyDescent="0.2">
      <c r="A449" s="323"/>
      <c r="B449" s="81"/>
      <c r="C449" s="199"/>
      <c r="D449" s="199"/>
      <c r="E449" s="199"/>
      <c r="F449" s="199"/>
      <c r="G449" s="199"/>
      <c r="H449" s="199"/>
      <c r="I449" s="199"/>
      <c r="J449" s="199"/>
      <c r="K449" s="199"/>
      <c r="L449" s="81"/>
      <c r="M449" s="350"/>
      <c r="N449" s="355"/>
      <c r="O449" s="355"/>
      <c r="P449" s="355"/>
      <c r="Q449" s="372"/>
      <c r="R449" s="372"/>
      <c r="S449" s="372"/>
      <c r="T449" s="372"/>
      <c r="U449" s="372"/>
      <c r="V449" s="81"/>
    </row>
    <row r="450" spans="1:22" s="373" customFormat="1" x14ac:dyDescent="0.2">
      <c r="A450" s="323"/>
      <c r="B450" s="81"/>
      <c r="C450" s="199"/>
      <c r="D450" s="199"/>
      <c r="E450" s="199"/>
      <c r="F450" s="199"/>
      <c r="G450" s="199"/>
      <c r="H450" s="199"/>
      <c r="I450" s="199"/>
      <c r="J450" s="199"/>
      <c r="K450" s="199"/>
      <c r="L450" s="81"/>
      <c r="M450" s="350"/>
      <c r="N450" s="355"/>
      <c r="O450" s="355"/>
      <c r="P450" s="355"/>
      <c r="Q450" s="372"/>
      <c r="R450" s="372"/>
      <c r="S450" s="372"/>
      <c r="T450" s="372"/>
      <c r="U450" s="372"/>
      <c r="V450" s="81"/>
    </row>
    <row r="455" spans="1:22" x14ac:dyDescent="0.2">
      <c r="M455" s="321"/>
    </row>
    <row r="456" spans="1:22" x14ac:dyDescent="0.2">
      <c r="M456" s="360"/>
    </row>
    <row r="461" spans="1:22" s="373" customFormat="1" x14ac:dyDescent="0.2">
      <c r="A461" s="323"/>
      <c r="B461" s="81"/>
      <c r="C461" s="199"/>
      <c r="D461" s="199"/>
      <c r="E461" s="199"/>
      <c r="F461" s="199"/>
      <c r="G461" s="199"/>
      <c r="H461" s="199"/>
      <c r="I461" s="199"/>
      <c r="J461" s="199"/>
      <c r="K461" s="199"/>
      <c r="L461" s="81"/>
      <c r="M461" s="350"/>
      <c r="N461" s="355"/>
      <c r="O461" s="355"/>
      <c r="P461" s="355"/>
      <c r="Q461" s="372"/>
      <c r="R461" s="372"/>
      <c r="S461" s="372"/>
      <c r="T461" s="372"/>
      <c r="U461" s="372"/>
      <c r="V461" s="81"/>
    </row>
    <row r="462" spans="1:22" s="373" customFormat="1" x14ac:dyDescent="0.2">
      <c r="A462" s="323"/>
      <c r="B462" s="81"/>
      <c r="C462" s="199"/>
      <c r="D462" s="199"/>
      <c r="E462" s="199"/>
      <c r="F462" s="199"/>
      <c r="G462" s="199"/>
      <c r="H462" s="199"/>
      <c r="I462" s="199"/>
      <c r="J462" s="199"/>
      <c r="K462" s="199"/>
      <c r="L462" s="81"/>
      <c r="M462" s="350"/>
      <c r="N462" s="355"/>
      <c r="O462" s="355"/>
      <c r="P462" s="355"/>
      <c r="Q462" s="372"/>
      <c r="R462" s="372"/>
      <c r="S462" s="372"/>
      <c r="T462" s="372"/>
      <c r="U462" s="372"/>
      <c r="V462" s="81"/>
    </row>
    <row r="470" spans="1:22" x14ac:dyDescent="0.2">
      <c r="M470" s="321"/>
    </row>
    <row r="471" spans="1:22" x14ac:dyDescent="0.2">
      <c r="M471" s="360"/>
    </row>
    <row r="476" spans="1:22" s="373" customFormat="1" x14ac:dyDescent="0.2">
      <c r="A476" s="323"/>
      <c r="B476" s="81"/>
      <c r="C476" s="199"/>
      <c r="D476" s="199"/>
      <c r="E476" s="199"/>
      <c r="F476" s="199"/>
      <c r="G476" s="199"/>
      <c r="H476" s="199"/>
      <c r="I476" s="199"/>
      <c r="J476" s="199"/>
      <c r="K476" s="199"/>
      <c r="L476" s="81"/>
      <c r="M476" s="350"/>
      <c r="N476" s="355"/>
      <c r="O476" s="355"/>
      <c r="P476" s="355"/>
      <c r="Q476" s="372"/>
      <c r="R476" s="372"/>
      <c r="S476" s="372"/>
      <c r="T476" s="372"/>
      <c r="U476" s="372"/>
      <c r="V476" s="81"/>
    </row>
    <row r="477" spans="1:22" s="373" customFormat="1" x14ac:dyDescent="0.2">
      <c r="A477" s="323"/>
      <c r="B477" s="81"/>
      <c r="C477" s="199"/>
      <c r="D477" s="199"/>
      <c r="E477" s="199"/>
      <c r="F477" s="199"/>
      <c r="G477" s="199"/>
      <c r="H477" s="199"/>
      <c r="I477" s="199"/>
      <c r="J477" s="199"/>
      <c r="K477" s="199"/>
      <c r="L477" s="81"/>
      <c r="M477" s="350"/>
      <c r="N477" s="355"/>
      <c r="O477" s="355"/>
      <c r="P477" s="355"/>
      <c r="Q477" s="372"/>
      <c r="R477" s="372"/>
      <c r="S477" s="372"/>
      <c r="T477" s="372"/>
      <c r="U477" s="372"/>
      <c r="V477" s="81"/>
    </row>
    <row r="485" spans="1:22" x14ac:dyDescent="0.2">
      <c r="M485" s="321"/>
    </row>
    <row r="486" spans="1:22" x14ac:dyDescent="0.2">
      <c r="M486" s="360"/>
    </row>
    <row r="491" spans="1:22" s="373" customFormat="1" x14ac:dyDescent="0.2">
      <c r="A491" s="323"/>
      <c r="B491" s="81"/>
      <c r="C491" s="199"/>
      <c r="D491" s="199"/>
      <c r="E491" s="199"/>
      <c r="F491" s="199"/>
      <c r="G491" s="199"/>
      <c r="H491" s="199"/>
      <c r="I491" s="199"/>
      <c r="J491" s="199"/>
      <c r="K491" s="199"/>
      <c r="L491" s="81"/>
      <c r="M491" s="350"/>
      <c r="N491" s="355"/>
      <c r="O491" s="355"/>
      <c r="P491" s="355"/>
      <c r="Q491" s="372"/>
      <c r="R491" s="372"/>
      <c r="S491" s="372"/>
      <c r="T491" s="372"/>
      <c r="U491" s="372"/>
      <c r="V491" s="81"/>
    </row>
    <row r="492" spans="1:22" s="373" customFormat="1" x14ac:dyDescent="0.2">
      <c r="A492" s="323"/>
      <c r="B492" s="81"/>
      <c r="C492" s="199"/>
      <c r="D492" s="199"/>
      <c r="E492" s="199"/>
      <c r="F492" s="199"/>
      <c r="G492" s="199"/>
      <c r="H492" s="199"/>
      <c r="I492" s="199"/>
      <c r="J492" s="199"/>
      <c r="K492" s="199"/>
      <c r="L492" s="81"/>
      <c r="M492" s="350"/>
      <c r="N492" s="355"/>
      <c r="O492" s="355"/>
      <c r="P492" s="355"/>
      <c r="Q492" s="372"/>
      <c r="R492" s="372"/>
      <c r="S492" s="372"/>
      <c r="T492" s="372"/>
      <c r="U492" s="372"/>
      <c r="V492" s="81"/>
    </row>
    <row r="500" spans="1:22" x14ac:dyDescent="0.2">
      <c r="M500" s="321"/>
    </row>
    <row r="501" spans="1:22" x14ac:dyDescent="0.2">
      <c r="M501" s="360"/>
    </row>
    <row r="506" spans="1:22" s="373" customFormat="1" x14ac:dyDescent="0.2">
      <c r="A506" s="323"/>
      <c r="B506" s="81"/>
      <c r="C506" s="199"/>
      <c r="D506" s="199"/>
      <c r="E506" s="199"/>
      <c r="F506" s="199"/>
      <c r="G506" s="199"/>
      <c r="H506" s="199"/>
      <c r="I506" s="199"/>
      <c r="J506" s="199"/>
      <c r="K506" s="199"/>
      <c r="L506" s="81"/>
      <c r="M506" s="350"/>
      <c r="N506" s="355"/>
      <c r="O506" s="355"/>
      <c r="P506" s="355"/>
      <c r="Q506" s="372"/>
      <c r="R506" s="372"/>
      <c r="S506" s="372"/>
      <c r="T506" s="372"/>
      <c r="U506" s="372"/>
      <c r="V506" s="81"/>
    </row>
    <row r="507" spans="1:22" s="373" customFormat="1" x14ac:dyDescent="0.2">
      <c r="A507" s="323"/>
      <c r="B507" s="81"/>
      <c r="C507" s="199"/>
      <c r="D507" s="199"/>
      <c r="E507" s="199"/>
      <c r="F507" s="199"/>
      <c r="G507" s="199"/>
      <c r="H507" s="199"/>
      <c r="I507" s="199"/>
      <c r="J507" s="199"/>
      <c r="K507" s="199"/>
      <c r="L507" s="81"/>
      <c r="M507" s="350"/>
      <c r="N507" s="355"/>
      <c r="O507" s="355"/>
      <c r="P507" s="355"/>
      <c r="Q507" s="372"/>
      <c r="R507" s="372"/>
      <c r="S507" s="372"/>
      <c r="T507" s="372"/>
      <c r="U507" s="372"/>
      <c r="V507" s="81"/>
    </row>
    <row r="515" spans="1:22" x14ac:dyDescent="0.2">
      <c r="M515" s="321"/>
    </row>
    <row r="516" spans="1:22" x14ac:dyDescent="0.2">
      <c r="M516" s="360"/>
    </row>
    <row r="521" spans="1:22" s="373" customFormat="1" x14ac:dyDescent="0.2">
      <c r="A521" s="323"/>
      <c r="B521" s="81"/>
      <c r="C521" s="199"/>
      <c r="D521" s="199"/>
      <c r="E521" s="199"/>
      <c r="F521" s="199"/>
      <c r="G521" s="199"/>
      <c r="H521" s="199"/>
      <c r="I521" s="199"/>
      <c r="J521" s="199"/>
      <c r="K521" s="199"/>
      <c r="L521" s="81"/>
      <c r="M521" s="350"/>
      <c r="N521" s="355"/>
      <c r="O521" s="355"/>
      <c r="P521" s="355"/>
      <c r="Q521" s="372"/>
      <c r="R521" s="372"/>
      <c r="S521" s="372"/>
      <c r="T521" s="372"/>
      <c r="U521" s="372"/>
      <c r="V521" s="81"/>
    </row>
    <row r="522" spans="1:22" s="373" customFormat="1" x14ac:dyDescent="0.2">
      <c r="A522" s="323"/>
      <c r="B522" s="81"/>
      <c r="C522" s="199"/>
      <c r="D522" s="199"/>
      <c r="E522" s="199"/>
      <c r="F522" s="199"/>
      <c r="G522" s="199"/>
      <c r="H522" s="199"/>
      <c r="I522" s="199"/>
      <c r="J522" s="199"/>
      <c r="K522" s="199"/>
      <c r="L522" s="81"/>
      <c r="M522" s="350"/>
      <c r="N522" s="355"/>
      <c r="O522" s="355"/>
      <c r="P522" s="355"/>
      <c r="Q522" s="372"/>
      <c r="R522" s="372"/>
      <c r="S522" s="372"/>
      <c r="T522" s="372"/>
      <c r="U522" s="372"/>
      <c r="V522" s="81"/>
    </row>
    <row r="530" spans="1:22" x14ac:dyDescent="0.2">
      <c r="M530" s="321"/>
    </row>
    <row r="531" spans="1:22" x14ac:dyDescent="0.2">
      <c r="M531" s="360"/>
    </row>
    <row r="536" spans="1:22" s="373" customFormat="1" x14ac:dyDescent="0.2">
      <c r="A536" s="323"/>
      <c r="B536" s="81"/>
      <c r="C536" s="199"/>
      <c r="D536" s="199"/>
      <c r="E536" s="199"/>
      <c r="F536" s="199"/>
      <c r="G536" s="199"/>
      <c r="H536" s="199"/>
      <c r="I536" s="199"/>
      <c r="J536" s="199"/>
      <c r="K536" s="199"/>
      <c r="L536" s="81"/>
      <c r="M536" s="350"/>
      <c r="N536" s="355"/>
      <c r="O536" s="355"/>
      <c r="P536" s="355"/>
      <c r="Q536" s="372"/>
      <c r="R536" s="372"/>
      <c r="S536" s="372"/>
      <c r="T536" s="372"/>
      <c r="U536" s="372"/>
      <c r="V536" s="81"/>
    </row>
    <row r="537" spans="1:22" s="373" customFormat="1" x14ac:dyDescent="0.2">
      <c r="A537" s="323"/>
      <c r="B537" s="81"/>
      <c r="C537" s="199"/>
      <c r="D537" s="199"/>
      <c r="E537" s="199"/>
      <c r="F537" s="199"/>
      <c r="G537" s="199"/>
      <c r="H537" s="199"/>
      <c r="I537" s="199"/>
      <c r="J537" s="199"/>
      <c r="K537" s="199"/>
      <c r="L537" s="81"/>
      <c r="M537" s="350"/>
      <c r="N537" s="355"/>
      <c r="O537" s="355"/>
      <c r="P537" s="355"/>
      <c r="Q537" s="372"/>
      <c r="R537" s="372"/>
      <c r="S537" s="372"/>
      <c r="T537" s="372"/>
      <c r="U537" s="372"/>
      <c r="V537" s="81"/>
    </row>
    <row r="545" spans="1:22" x14ac:dyDescent="0.2">
      <c r="M545" s="321"/>
    </row>
    <row r="546" spans="1:22" x14ac:dyDescent="0.2">
      <c r="M546" s="360"/>
    </row>
    <row r="551" spans="1:22" s="373" customFormat="1" x14ac:dyDescent="0.2">
      <c r="A551" s="323"/>
      <c r="B551" s="81"/>
      <c r="C551" s="199"/>
      <c r="D551" s="199"/>
      <c r="E551" s="199"/>
      <c r="F551" s="199"/>
      <c r="G551" s="199"/>
      <c r="H551" s="199"/>
      <c r="I551" s="199"/>
      <c r="J551" s="199"/>
      <c r="K551" s="199"/>
      <c r="L551" s="81"/>
      <c r="M551" s="350"/>
      <c r="N551" s="355"/>
      <c r="O551" s="355"/>
      <c r="P551" s="355"/>
      <c r="Q551" s="372"/>
      <c r="R551" s="372"/>
      <c r="S551" s="372"/>
      <c r="T551" s="372"/>
      <c r="U551" s="372"/>
      <c r="V551" s="81"/>
    </row>
    <row r="552" spans="1:22" s="373" customFormat="1" x14ac:dyDescent="0.2">
      <c r="A552" s="323"/>
      <c r="B552" s="81"/>
      <c r="C552" s="199"/>
      <c r="D552" s="199"/>
      <c r="E552" s="199"/>
      <c r="F552" s="199"/>
      <c r="G552" s="199"/>
      <c r="H552" s="199"/>
      <c r="I552" s="199"/>
      <c r="J552" s="199"/>
      <c r="K552" s="199"/>
      <c r="L552" s="81"/>
      <c r="M552" s="350"/>
      <c r="N552" s="355"/>
      <c r="O552" s="355"/>
      <c r="P552" s="355"/>
      <c r="Q552" s="372"/>
      <c r="R552" s="372"/>
      <c r="S552" s="372"/>
      <c r="T552" s="372"/>
      <c r="U552" s="372"/>
      <c r="V552" s="81"/>
    </row>
    <row r="560" spans="1:22" x14ac:dyDescent="0.2">
      <c r="M560" s="321"/>
    </row>
    <row r="561" spans="1:22" x14ac:dyDescent="0.2">
      <c r="M561" s="360"/>
    </row>
    <row r="566" spans="1:22" s="373" customFormat="1" x14ac:dyDescent="0.2">
      <c r="A566" s="323"/>
      <c r="B566" s="81"/>
      <c r="C566" s="199"/>
      <c r="D566" s="199"/>
      <c r="E566" s="199"/>
      <c r="F566" s="199"/>
      <c r="G566" s="199"/>
      <c r="H566" s="199"/>
      <c r="I566" s="199"/>
      <c r="J566" s="199"/>
      <c r="K566" s="199"/>
      <c r="L566" s="81"/>
      <c r="M566" s="350"/>
      <c r="N566" s="355"/>
      <c r="O566" s="355"/>
      <c r="P566" s="355"/>
      <c r="Q566" s="372"/>
      <c r="R566" s="372"/>
      <c r="S566" s="372"/>
      <c r="T566" s="372"/>
      <c r="U566" s="372"/>
      <c r="V566" s="81"/>
    </row>
    <row r="567" spans="1:22" s="373" customFormat="1" x14ac:dyDescent="0.2">
      <c r="A567" s="323"/>
      <c r="B567" s="81"/>
      <c r="C567" s="199"/>
      <c r="D567" s="199"/>
      <c r="E567" s="199"/>
      <c r="F567" s="199"/>
      <c r="G567" s="199"/>
      <c r="H567" s="199"/>
      <c r="I567" s="199"/>
      <c r="J567" s="199"/>
      <c r="K567" s="199"/>
      <c r="L567" s="81"/>
      <c r="M567" s="350"/>
      <c r="N567" s="355"/>
      <c r="O567" s="355"/>
      <c r="P567" s="355"/>
      <c r="Q567" s="372"/>
      <c r="R567" s="372"/>
      <c r="S567" s="372"/>
      <c r="T567" s="372"/>
      <c r="U567" s="372"/>
      <c r="V567" s="81"/>
    </row>
    <row r="575" spans="1:22" x14ac:dyDescent="0.2">
      <c r="M575" s="321"/>
    </row>
    <row r="576" spans="1:22" x14ac:dyDescent="0.2">
      <c r="M576" s="360"/>
    </row>
    <row r="581" spans="1:22" s="373" customFormat="1" x14ac:dyDescent="0.2">
      <c r="A581" s="323"/>
      <c r="B581" s="81"/>
      <c r="C581" s="199"/>
      <c r="D581" s="199"/>
      <c r="E581" s="199"/>
      <c r="F581" s="199"/>
      <c r="G581" s="199"/>
      <c r="H581" s="199"/>
      <c r="I581" s="199"/>
      <c r="J581" s="199"/>
      <c r="K581" s="199"/>
      <c r="L581" s="81"/>
      <c r="M581" s="350"/>
      <c r="N581" s="355"/>
      <c r="O581" s="355"/>
      <c r="P581" s="355"/>
      <c r="Q581" s="372"/>
      <c r="R581" s="372"/>
      <c r="S581" s="372"/>
      <c r="T581" s="372"/>
      <c r="U581" s="372"/>
      <c r="V581" s="81"/>
    </row>
    <row r="582" spans="1:22" s="373" customFormat="1" x14ac:dyDescent="0.2">
      <c r="A582" s="323"/>
      <c r="B582" s="81"/>
      <c r="C582" s="199"/>
      <c r="D582" s="199"/>
      <c r="E582" s="199"/>
      <c r="F582" s="199"/>
      <c r="G582" s="199"/>
      <c r="H582" s="199"/>
      <c r="I582" s="199"/>
      <c r="J582" s="199"/>
      <c r="K582" s="199"/>
      <c r="L582" s="81"/>
      <c r="M582" s="350"/>
      <c r="N582" s="355"/>
      <c r="O582" s="355"/>
      <c r="P582" s="355"/>
      <c r="Q582" s="372"/>
      <c r="R582" s="372"/>
      <c r="S582" s="372"/>
      <c r="T582" s="372"/>
      <c r="U582" s="372"/>
      <c r="V582" s="81"/>
    </row>
    <row r="590" spans="1:22" x14ac:dyDescent="0.2">
      <c r="M590" s="321"/>
    </row>
    <row r="591" spans="1:22" x14ac:dyDescent="0.2">
      <c r="M591" s="360"/>
    </row>
    <row r="596" spans="1:22" s="373" customFormat="1" x14ac:dyDescent="0.2">
      <c r="A596" s="323"/>
      <c r="B596" s="81"/>
      <c r="C596" s="199"/>
      <c r="D596" s="199"/>
      <c r="E596" s="199"/>
      <c r="F596" s="199"/>
      <c r="G596" s="199"/>
      <c r="H596" s="199"/>
      <c r="I596" s="199"/>
      <c r="J596" s="199"/>
      <c r="K596" s="199"/>
      <c r="L596" s="81"/>
      <c r="M596" s="350"/>
      <c r="N596" s="355"/>
      <c r="O596" s="355"/>
      <c r="P596" s="355"/>
      <c r="Q596" s="372"/>
      <c r="R596" s="372"/>
      <c r="S596" s="372"/>
      <c r="T596" s="372"/>
      <c r="U596" s="372"/>
      <c r="V596" s="81"/>
    </row>
    <row r="597" spans="1:22" s="373" customFormat="1" x14ac:dyDescent="0.2">
      <c r="A597" s="323"/>
      <c r="B597" s="81"/>
      <c r="C597" s="199"/>
      <c r="D597" s="199"/>
      <c r="E597" s="199"/>
      <c r="F597" s="199"/>
      <c r="G597" s="199"/>
      <c r="H597" s="199"/>
      <c r="I597" s="199"/>
      <c r="J597" s="199"/>
      <c r="K597" s="199"/>
      <c r="L597" s="81"/>
      <c r="M597" s="350"/>
      <c r="N597" s="355"/>
      <c r="O597" s="355"/>
      <c r="P597" s="355"/>
      <c r="Q597" s="372"/>
      <c r="R597" s="372"/>
      <c r="S597" s="372"/>
      <c r="T597" s="372"/>
      <c r="U597" s="372"/>
      <c r="V597" s="81"/>
    </row>
    <row r="605" spans="1:22" x14ac:dyDescent="0.2">
      <c r="M605" s="321"/>
    </row>
    <row r="606" spans="1:22" x14ac:dyDescent="0.2">
      <c r="M606" s="360"/>
    </row>
    <row r="611" spans="1:22" s="373" customFormat="1" x14ac:dyDescent="0.2">
      <c r="A611" s="323"/>
      <c r="B611" s="81"/>
      <c r="C611" s="199"/>
      <c r="D611" s="199"/>
      <c r="E611" s="199"/>
      <c r="F611" s="199"/>
      <c r="G611" s="199"/>
      <c r="H611" s="199"/>
      <c r="I611" s="199"/>
      <c r="J611" s="199"/>
      <c r="K611" s="199"/>
      <c r="L611" s="81"/>
      <c r="M611" s="350"/>
      <c r="N611" s="355"/>
      <c r="O611" s="355"/>
      <c r="P611" s="355"/>
      <c r="Q611" s="372"/>
      <c r="R611" s="372"/>
      <c r="S611" s="372"/>
      <c r="T611" s="372"/>
      <c r="U611" s="372"/>
      <c r="V611" s="81"/>
    </row>
    <row r="612" spans="1:22" s="373" customFormat="1" x14ac:dyDescent="0.2">
      <c r="A612" s="323"/>
      <c r="B612" s="81"/>
      <c r="C612" s="199"/>
      <c r="D612" s="199"/>
      <c r="E612" s="199"/>
      <c r="F612" s="199"/>
      <c r="G612" s="199"/>
      <c r="H612" s="199"/>
      <c r="I612" s="199"/>
      <c r="J612" s="199"/>
      <c r="K612" s="199"/>
      <c r="L612" s="81"/>
      <c r="M612" s="350"/>
      <c r="N612" s="355"/>
      <c r="O612" s="355"/>
      <c r="P612" s="355"/>
      <c r="Q612" s="372"/>
      <c r="R612" s="372"/>
      <c r="S612" s="372"/>
      <c r="T612" s="372"/>
      <c r="U612" s="372"/>
      <c r="V612" s="81"/>
    </row>
    <row r="620" spans="1:22" x14ac:dyDescent="0.2">
      <c r="M620" s="321"/>
    </row>
    <row r="621" spans="1:22" x14ac:dyDescent="0.2">
      <c r="M621" s="360"/>
    </row>
    <row r="626" spans="1:22" s="373" customFormat="1" x14ac:dyDescent="0.2">
      <c r="A626" s="323"/>
      <c r="B626" s="81"/>
      <c r="C626" s="199"/>
      <c r="D626" s="199"/>
      <c r="E626" s="199"/>
      <c r="F626" s="199"/>
      <c r="G626" s="199"/>
      <c r="H626" s="199"/>
      <c r="I626" s="199"/>
      <c r="J626" s="199"/>
      <c r="K626" s="199"/>
      <c r="L626" s="81"/>
      <c r="M626" s="350"/>
      <c r="N626" s="355"/>
      <c r="O626" s="355"/>
      <c r="P626" s="355"/>
      <c r="Q626" s="372"/>
      <c r="R626" s="372"/>
      <c r="S626" s="372"/>
      <c r="T626" s="372"/>
      <c r="U626" s="372"/>
      <c r="V626" s="81"/>
    </row>
    <row r="627" spans="1:22" s="373" customFormat="1" x14ac:dyDescent="0.2">
      <c r="A627" s="323"/>
      <c r="B627" s="81"/>
      <c r="C627" s="199"/>
      <c r="D627" s="199"/>
      <c r="E627" s="199"/>
      <c r="F627" s="199"/>
      <c r="G627" s="199"/>
      <c r="H627" s="199"/>
      <c r="I627" s="199"/>
      <c r="J627" s="199"/>
      <c r="K627" s="199"/>
      <c r="L627" s="81"/>
      <c r="M627" s="350"/>
      <c r="N627" s="355"/>
      <c r="O627" s="355"/>
      <c r="P627" s="355"/>
      <c r="Q627" s="372"/>
      <c r="R627" s="372"/>
      <c r="S627" s="372"/>
      <c r="T627" s="372"/>
      <c r="U627" s="372"/>
      <c r="V627" s="81"/>
    </row>
    <row r="635" spans="1:22" x14ac:dyDescent="0.2">
      <c r="M635" s="321"/>
    </row>
    <row r="636" spans="1:22" x14ac:dyDescent="0.2">
      <c r="M636" s="360"/>
    </row>
    <row r="641" spans="1:22" s="373" customFormat="1" x14ac:dyDescent="0.2">
      <c r="A641" s="323"/>
      <c r="B641" s="81"/>
      <c r="C641" s="199"/>
      <c r="D641" s="199"/>
      <c r="E641" s="199"/>
      <c r="F641" s="199"/>
      <c r="G641" s="199"/>
      <c r="H641" s="199"/>
      <c r="I641" s="199"/>
      <c r="J641" s="199"/>
      <c r="K641" s="199"/>
      <c r="L641" s="81"/>
      <c r="M641" s="350"/>
      <c r="N641" s="355"/>
      <c r="O641" s="355"/>
      <c r="P641" s="355"/>
      <c r="Q641" s="372"/>
      <c r="R641" s="372"/>
      <c r="S641" s="372"/>
      <c r="T641" s="372"/>
      <c r="U641" s="372"/>
      <c r="V641" s="81"/>
    </row>
    <row r="642" spans="1:22" s="373" customFormat="1" x14ac:dyDescent="0.2">
      <c r="A642" s="323"/>
      <c r="B642" s="81"/>
      <c r="C642" s="199"/>
      <c r="D642" s="199"/>
      <c r="E642" s="199"/>
      <c r="F642" s="199"/>
      <c r="G642" s="199"/>
      <c r="H642" s="199"/>
      <c r="I642" s="199"/>
      <c r="J642" s="199"/>
      <c r="K642" s="199"/>
      <c r="L642" s="81"/>
      <c r="M642" s="350"/>
      <c r="N642" s="355"/>
      <c r="O642" s="355"/>
      <c r="P642" s="355"/>
      <c r="Q642" s="372"/>
      <c r="R642" s="372"/>
      <c r="S642" s="372"/>
      <c r="T642" s="372"/>
      <c r="U642" s="372"/>
      <c r="V642" s="81"/>
    </row>
    <row r="650" spans="1:22" x14ac:dyDescent="0.2">
      <c r="M650" s="321"/>
    </row>
    <row r="651" spans="1:22" x14ac:dyDescent="0.2">
      <c r="M651" s="360"/>
    </row>
    <row r="656" spans="1:22" s="373" customFormat="1" x14ac:dyDescent="0.2">
      <c r="A656" s="323"/>
      <c r="B656" s="81"/>
      <c r="C656" s="199"/>
      <c r="D656" s="199"/>
      <c r="E656" s="199"/>
      <c r="F656" s="199"/>
      <c r="G656" s="199"/>
      <c r="H656" s="199"/>
      <c r="I656" s="199"/>
      <c r="J656" s="199"/>
      <c r="K656" s="199"/>
      <c r="L656" s="81"/>
      <c r="M656" s="350"/>
      <c r="N656" s="355"/>
      <c r="O656" s="355"/>
      <c r="P656" s="355"/>
      <c r="Q656" s="372"/>
      <c r="R656" s="372"/>
      <c r="S656" s="372"/>
      <c r="T656" s="372"/>
      <c r="U656" s="372"/>
      <c r="V656" s="81"/>
    </row>
    <row r="657" spans="1:22" s="373" customFormat="1" x14ac:dyDescent="0.2">
      <c r="A657" s="323"/>
      <c r="B657" s="81"/>
      <c r="C657" s="199"/>
      <c r="D657" s="199"/>
      <c r="E657" s="199"/>
      <c r="F657" s="199"/>
      <c r="G657" s="199"/>
      <c r="H657" s="199"/>
      <c r="I657" s="199"/>
      <c r="J657" s="199"/>
      <c r="K657" s="199"/>
      <c r="L657" s="81"/>
      <c r="M657" s="350"/>
      <c r="N657" s="355"/>
      <c r="O657" s="355"/>
      <c r="P657" s="355"/>
      <c r="Q657" s="372"/>
      <c r="R657" s="372"/>
      <c r="S657" s="372"/>
      <c r="T657" s="372"/>
      <c r="U657" s="372"/>
      <c r="V657" s="81"/>
    </row>
    <row r="665" spans="1:22" x14ac:dyDescent="0.2">
      <c r="M665" s="321"/>
    </row>
    <row r="666" spans="1:22" x14ac:dyDescent="0.2">
      <c r="M666" s="360"/>
    </row>
    <row r="671" spans="1:22" s="373" customFormat="1" x14ac:dyDescent="0.2">
      <c r="A671" s="323"/>
      <c r="B671" s="81"/>
      <c r="C671" s="199"/>
      <c r="D671" s="199"/>
      <c r="E671" s="199"/>
      <c r="F671" s="199"/>
      <c r="G671" s="199"/>
      <c r="H671" s="199"/>
      <c r="I671" s="199"/>
      <c r="J671" s="199"/>
      <c r="K671" s="199"/>
      <c r="L671" s="81"/>
      <c r="M671" s="350"/>
      <c r="N671" s="355"/>
      <c r="O671" s="355"/>
      <c r="P671" s="355"/>
      <c r="Q671" s="372"/>
      <c r="R671" s="372"/>
      <c r="S671" s="372"/>
      <c r="T671" s="372"/>
      <c r="U671" s="372"/>
      <c r="V671" s="81"/>
    </row>
    <row r="672" spans="1:22" s="373" customFormat="1" x14ac:dyDescent="0.2">
      <c r="A672" s="323"/>
      <c r="B672" s="81"/>
      <c r="C672" s="199"/>
      <c r="D672" s="199"/>
      <c r="E672" s="199"/>
      <c r="F672" s="199"/>
      <c r="G672" s="199"/>
      <c r="H672" s="199"/>
      <c r="I672" s="199"/>
      <c r="J672" s="199"/>
      <c r="K672" s="199"/>
      <c r="L672" s="81"/>
      <c r="M672" s="350"/>
      <c r="N672" s="355"/>
      <c r="O672" s="355"/>
      <c r="P672" s="355"/>
      <c r="Q672" s="372"/>
      <c r="R672" s="372"/>
      <c r="S672" s="372"/>
      <c r="T672" s="372"/>
      <c r="U672" s="372"/>
      <c r="V672" s="81"/>
    </row>
    <row r="680" spans="1:22" x14ac:dyDescent="0.2">
      <c r="M680" s="321"/>
    </row>
    <row r="681" spans="1:22" x14ac:dyDescent="0.2">
      <c r="M681" s="360"/>
    </row>
    <row r="686" spans="1:22" s="373" customFormat="1" x14ac:dyDescent="0.2">
      <c r="A686" s="323"/>
      <c r="B686" s="81"/>
      <c r="C686" s="199"/>
      <c r="D686" s="199"/>
      <c r="E686" s="199"/>
      <c r="F686" s="199"/>
      <c r="G686" s="199"/>
      <c r="H686" s="199"/>
      <c r="I686" s="199"/>
      <c r="J686" s="199"/>
      <c r="K686" s="199"/>
      <c r="L686" s="81"/>
      <c r="M686" s="350"/>
      <c r="N686" s="355"/>
      <c r="O686" s="355"/>
      <c r="P686" s="355"/>
      <c r="Q686" s="372"/>
      <c r="R686" s="372"/>
      <c r="S686" s="372"/>
      <c r="T686" s="372"/>
      <c r="U686" s="372"/>
      <c r="V686" s="81"/>
    </row>
    <row r="687" spans="1:22" s="373" customFormat="1" x14ac:dyDescent="0.2">
      <c r="A687" s="323"/>
      <c r="B687" s="81"/>
      <c r="C687" s="199"/>
      <c r="D687" s="199"/>
      <c r="E687" s="199"/>
      <c r="F687" s="199"/>
      <c r="G687" s="199"/>
      <c r="H687" s="199"/>
      <c r="I687" s="199"/>
      <c r="J687" s="199"/>
      <c r="K687" s="199"/>
      <c r="L687" s="81"/>
      <c r="M687" s="350"/>
      <c r="N687" s="355"/>
      <c r="O687" s="355"/>
      <c r="P687" s="355"/>
      <c r="Q687" s="372"/>
      <c r="R687" s="372"/>
      <c r="S687" s="372"/>
      <c r="T687" s="372"/>
      <c r="U687" s="372"/>
      <c r="V687" s="81"/>
    </row>
    <row r="696" spans="1:22" x14ac:dyDescent="0.2">
      <c r="M696" s="321"/>
    </row>
    <row r="701" spans="1:22" s="373" customFormat="1" x14ac:dyDescent="0.2">
      <c r="A701" s="323"/>
      <c r="B701" s="81"/>
      <c r="C701" s="199"/>
      <c r="D701" s="199"/>
      <c r="E701" s="199"/>
      <c r="F701" s="199"/>
      <c r="G701" s="199"/>
      <c r="H701" s="199"/>
      <c r="I701" s="199"/>
      <c r="J701" s="199"/>
      <c r="K701" s="199"/>
      <c r="L701" s="81"/>
      <c r="M701" s="350"/>
      <c r="N701" s="355"/>
      <c r="O701" s="355"/>
      <c r="P701" s="355"/>
      <c r="Q701" s="372"/>
      <c r="R701" s="372"/>
      <c r="S701" s="372"/>
      <c r="T701" s="372"/>
      <c r="U701" s="372"/>
      <c r="V701" s="81"/>
    </row>
    <row r="702" spans="1:22" s="373" customFormat="1" x14ac:dyDescent="0.2">
      <c r="A702" s="323"/>
      <c r="B702" s="81"/>
      <c r="C702" s="199"/>
      <c r="D702" s="199"/>
      <c r="E702" s="199"/>
      <c r="F702" s="199"/>
      <c r="G702" s="199"/>
      <c r="H702" s="199"/>
      <c r="I702" s="199"/>
      <c r="J702" s="199"/>
      <c r="K702" s="199"/>
      <c r="L702" s="81"/>
      <c r="M702" s="350"/>
      <c r="N702" s="355"/>
      <c r="O702" s="355"/>
      <c r="P702" s="355"/>
      <c r="Q702" s="372"/>
      <c r="R702" s="372"/>
      <c r="S702" s="372"/>
      <c r="T702" s="372"/>
      <c r="U702" s="372"/>
      <c r="V702" s="81"/>
    </row>
    <row r="717" spans="1:22" s="373" customFormat="1" x14ac:dyDescent="0.2">
      <c r="A717" s="323"/>
      <c r="B717" s="81"/>
      <c r="C717" s="199"/>
      <c r="D717" s="199"/>
      <c r="E717" s="199"/>
      <c r="F717" s="199"/>
      <c r="G717" s="199"/>
      <c r="H717" s="199"/>
      <c r="I717" s="199"/>
      <c r="J717" s="199"/>
      <c r="K717" s="199"/>
      <c r="L717" s="81"/>
      <c r="M717" s="350"/>
      <c r="N717" s="355"/>
      <c r="O717" s="355"/>
      <c r="P717" s="355"/>
      <c r="Q717" s="372"/>
      <c r="R717" s="372"/>
      <c r="S717" s="372"/>
      <c r="T717" s="372"/>
      <c r="U717" s="372"/>
      <c r="V717" s="81"/>
    </row>
  </sheetData>
  <sheetProtection algorithmName="SHA-512" hashValue="aqQX32K7bmHjr6nuw7gB3eMilGFYohHgnQ6TdTa2MkcoTXFl7gFEafbQ2Nb6oe8aHaO9cVBGQjkh9K4JWvzAZA==" saltValue="XxeMChZWctoWmi79yiTE3A==" spinCount="100000" sheet="1" insertColumns="0" insertRows="0" deleteColumns="0" deleteRows="0"/>
  <mergeCells count="667">
    <mergeCell ref="M121:M122"/>
    <mergeCell ref="C391:D391"/>
    <mergeCell ref="E391:F391"/>
    <mergeCell ref="H391:K391"/>
    <mergeCell ref="C392:D392"/>
    <mergeCell ref="E392:F392"/>
    <mergeCell ref="H392:K392"/>
    <mergeCell ref="C393:D393"/>
    <mergeCell ref="E393:F393"/>
    <mergeCell ref="H393:K393"/>
    <mergeCell ref="I350:K351"/>
    <mergeCell ref="D352:F352"/>
    <mergeCell ref="I352:K352"/>
    <mergeCell ref="D353:F353"/>
    <mergeCell ref="I353:K353"/>
    <mergeCell ref="I328:K328"/>
    <mergeCell ref="D258:F258"/>
    <mergeCell ref="I258:K258"/>
    <mergeCell ref="D272:F272"/>
    <mergeCell ref="I272:K272"/>
    <mergeCell ref="I256:K257"/>
    <mergeCell ref="M243:M251"/>
    <mergeCell ref="D238:F238"/>
    <mergeCell ref="I238:K238"/>
    <mergeCell ref="C394:D394"/>
    <mergeCell ref="E394:F394"/>
    <mergeCell ref="H394:K394"/>
    <mergeCell ref="C395:D395"/>
    <mergeCell ref="E395:F395"/>
    <mergeCell ref="H395:K395"/>
    <mergeCell ref="C396:D396"/>
    <mergeCell ref="E396:F396"/>
    <mergeCell ref="H396:K396"/>
    <mergeCell ref="E386:F386"/>
    <mergeCell ref="C386:D386"/>
    <mergeCell ref="C388:D388"/>
    <mergeCell ref="E388:F388"/>
    <mergeCell ref="H388:K388"/>
    <mergeCell ref="H385:K385"/>
    <mergeCell ref="E385:F385"/>
    <mergeCell ref="C385:D385"/>
    <mergeCell ref="H384:K384"/>
    <mergeCell ref="E384:F384"/>
    <mergeCell ref="C384:D384"/>
    <mergeCell ref="I366:K367"/>
    <mergeCell ref="D368:F368"/>
    <mergeCell ref="I368:K368"/>
    <mergeCell ref="D369:F369"/>
    <mergeCell ref="I369:K369"/>
    <mergeCell ref="B372:B373"/>
    <mergeCell ref="C372:C373"/>
    <mergeCell ref="D372:D373"/>
    <mergeCell ref="E372:E373"/>
    <mergeCell ref="I372:I373"/>
    <mergeCell ref="K372:K373"/>
    <mergeCell ref="K356:K357"/>
    <mergeCell ref="M340:M345"/>
    <mergeCell ref="B342:B343"/>
    <mergeCell ref="D342:F343"/>
    <mergeCell ref="G342:G343"/>
    <mergeCell ref="I342:K343"/>
    <mergeCell ref="D344:F344"/>
    <mergeCell ref="I344:K344"/>
    <mergeCell ref="D345:F345"/>
    <mergeCell ref="I345:K345"/>
    <mergeCell ref="B340:B341"/>
    <mergeCell ref="C340:C341"/>
    <mergeCell ref="D340:D341"/>
    <mergeCell ref="E340:E341"/>
    <mergeCell ref="I340:I341"/>
    <mergeCell ref="K340:K341"/>
    <mergeCell ref="K348:K349"/>
    <mergeCell ref="D335:F335"/>
    <mergeCell ref="I335:K335"/>
    <mergeCell ref="D336:F336"/>
    <mergeCell ref="I336:K336"/>
    <mergeCell ref="M299:M304"/>
    <mergeCell ref="B301:B302"/>
    <mergeCell ref="D301:F302"/>
    <mergeCell ref="G301:G302"/>
    <mergeCell ref="I301:K302"/>
    <mergeCell ref="D303:F303"/>
    <mergeCell ref="I303:K303"/>
    <mergeCell ref="D304:F304"/>
    <mergeCell ref="I304:K304"/>
    <mergeCell ref="B325:B326"/>
    <mergeCell ref="D325:F326"/>
    <mergeCell ref="G325:G326"/>
    <mergeCell ref="I325:K326"/>
    <mergeCell ref="D327:F327"/>
    <mergeCell ref="I327:K327"/>
    <mergeCell ref="D328:F328"/>
    <mergeCell ref="D320:F320"/>
    <mergeCell ref="I320:K320"/>
    <mergeCell ref="B323:B324"/>
    <mergeCell ref="C323:C324"/>
    <mergeCell ref="D323:D324"/>
    <mergeCell ref="E323:E324"/>
    <mergeCell ref="I323:I324"/>
    <mergeCell ref="K323:K324"/>
    <mergeCell ref="B333:B334"/>
    <mergeCell ref="D333:F334"/>
    <mergeCell ref="G333:G334"/>
    <mergeCell ref="I333:K334"/>
    <mergeCell ref="B317:B318"/>
    <mergeCell ref="D317:F318"/>
    <mergeCell ref="G317:G318"/>
    <mergeCell ref="I317:K318"/>
    <mergeCell ref="B331:B332"/>
    <mergeCell ref="C331:C332"/>
    <mergeCell ref="D331:D332"/>
    <mergeCell ref="E331:E332"/>
    <mergeCell ref="I331:I332"/>
    <mergeCell ref="K331:K332"/>
    <mergeCell ref="B309:B310"/>
    <mergeCell ref="D309:F310"/>
    <mergeCell ref="G309:G310"/>
    <mergeCell ref="I309:K310"/>
    <mergeCell ref="D319:F319"/>
    <mergeCell ref="I319:K319"/>
    <mergeCell ref="G256:G257"/>
    <mergeCell ref="B287:B288"/>
    <mergeCell ref="C287:C288"/>
    <mergeCell ref="D287:D288"/>
    <mergeCell ref="E287:E288"/>
    <mergeCell ref="I287:I288"/>
    <mergeCell ref="K287:K288"/>
    <mergeCell ref="B278:B279"/>
    <mergeCell ref="D278:F279"/>
    <mergeCell ref="G278:G279"/>
    <mergeCell ref="I278:K279"/>
    <mergeCell ref="D280:F280"/>
    <mergeCell ref="I280:K280"/>
    <mergeCell ref="D281:F281"/>
    <mergeCell ref="I281:K281"/>
    <mergeCell ref="D282:F282"/>
    <mergeCell ref="I282:K282"/>
    <mergeCell ref="D283:F283"/>
    <mergeCell ref="B276:B277"/>
    <mergeCell ref="C276:C277"/>
    <mergeCell ref="D276:D277"/>
    <mergeCell ref="E276:E277"/>
    <mergeCell ref="I276:I277"/>
    <mergeCell ref="K276:K277"/>
    <mergeCell ref="B267:B268"/>
    <mergeCell ref="D267:F268"/>
    <mergeCell ref="G267:G268"/>
    <mergeCell ref="I267:K268"/>
    <mergeCell ref="D269:F269"/>
    <mergeCell ref="I269:K269"/>
    <mergeCell ref="D271:F271"/>
    <mergeCell ref="I271:K271"/>
    <mergeCell ref="B265:B266"/>
    <mergeCell ref="C265:C266"/>
    <mergeCell ref="D265:D266"/>
    <mergeCell ref="I251:K251"/>
    <mergeCell ref="B254:B255"/>
    <mergeCell ref="C254:C255"/>
    <mergeCell ref="D254:D255"/>
    <mergeCell ref="D273:F273"/>
    <mergeCell ref="I273:K273"/>
    <mergeCell ref="B256:B257"/>
    <mergeCell ref="D256:F257"/>
    <mergeCell ref="D259:F259"/>
    <mergeCell ref="I259:K259"/>
    <mergeCell ref="D260:F260"/>
    <mergeCell ref="I260:K260"/>
    <mergeCell ref="D261:F261"/>
    <mergeCell ref="I261:K261"/>
    <mergeCell ref="D262:F262"/>
    <mergeCell ref="I262:K262"/>
    <mergeCell ref="E265:E266"/>
    <mergeCell ref="I265:I266"/>
    <mergeCell ref="K265:K266"/>
    <mergeCell ref="D270:F270"/>
    <mergeCell ref="I270:K270"/>
    <mergeCell ref="D228:F228"/>
    <mergeCell ref="I228:K228"/>
    <mergeCell ref="B243:B244"/>
    <mergeCell ref="C243:C244"/>
    <mergeCell ref="D243:D244"/>
    <mergeCell ref="E243:E244"/>
    <mergeCell ref="I243:I244"/>
    <mergeCell ref="K243:K244"/>
    <mergeCell ref="E254:E255"/>
    <mergeCell ref="I254:I255"/>
    <mergeCell ref="K254:K255"/>
    <mergeCell ref="B245:B246"/>
    <mergeCell ref="D245:F246"/>
    <mergeCell ref="G245:G246"/>
    <mergeCell ref="I245:K246"/>
    <mergeCell ref="D247:F247"/>
    <mergeCell ref="I247:K247"/>
    <mergeCell ref="D248:F248"/>
    <mergeCell ref="I248:K248"/>
    <mergeCell ref="D249:F249"/>
    <mergeCell ref="I249:K249"/>
    <mergeCell ref="D250:F250"/>
    <mergeCell ref="I250:K250"/>
    <mergeCell ref="D251:F251"/>
    <mergeCell ref="B231:B232"/>
    <mergeCell ref="C231:C232"/>
    <mergeCell ref="D231:D232"/>
    <mergeCell ref="E231:E232"/>
    <mergeCell ref="I231:I232"/>
    <mergeCell ref="K231:K232"/>
    <mergeCell ref="D239:F239"/>
    <mergeCell ref="I239:K239"/>
    <mergeCell ref="D236:F236"/>
    <mergeCell ref="I236:K236"/>
    <mergeCell ref="D237:F237"/>
    <mergeCell ref="I237:K237"/>
    <mergeCell ref="I226:K226"/>
    <mergeCell ref="D216:F216"/>
    <mergeCell ref="I216:K216"/>
    <mergeCell ref="D217:F217"/>
    <mergeCell ref="I217:K217"/>
    <mergeCell ref="B220:B221"/>
    <mergeCell ref="C220:C221"/>
    <mergeCell ref="D220:D221"/>
    <mergeCell ref="E220:E221"/>
    <mergeCell ref="I220:I221"/>
    <mergeCell ref="K220:K221"/>
    <mergeCell ref="D224:F224"/>
    <mergeCell ref="I224:K224"/>
    <mergeCell ref="D225:F225"/>
    <mergeCell ref="I225:K225"/>
    <mergeCell ref="D226:F226"/>
    <mergeCell ref="D227:F227"/>
    <mergeCell ref="I227:K227"/>
    <mergeCell ref="B233:B234"/>
    <mergeCell ref="D233:F234"/>
    <mergeCell ref="G233:G234"/>
    <mergeCell ref="I233:K234"/>
    <mergeCell ref="D235:F235"/>
    <mergeCell ref="I235:K235"/>
    <mergeCell ref="B198:B199"/>
    <mergeCell ref="C198:C199"/>
    <mergeCell ref="D198:D199"/>
    <mergeCell ref="E198:E199"/>
    <mergeCell ref="I198:I199"/>
    <mergeCell ref="K198:K199"/>
    <mergeCell ref="B200:B201"/>
    <mergeCell ref="D200:F201"/>
    <mergeCell ref="G200:G201"/>
    <mergeCell ref="B211:B212"/>
    <mergeCell ref="D211:F212"/>
    <mergeCell ref="G211:G212"/>
    <mergeCell ref="I211:K212"/>
    <mergeCell ref="D213:F213"/>
    <mergeCell ref="I213:K213"/>
    <mergeCell ref="D214:F214"/>
    <mergeCell ref="M187:M195"/>
    <mergeCell ref="B189:B190"/>
    <mergeCell ref="D189:F190"/>
    <mergeCell ref="G189:G190"/>
    <mergeCell ref="I189:K190"/>
    <mergeCell ref="D191:F191"/>
    <mergeCell ref="I191:K191"/>
    <mergeCell ref="D192:F192"/>
    <mergeCell ref="I192:K192"/>
    <mergeCell ref="D193:F193"/>
    <mergeCell ref="I193:K193"/>
    <mergeCell ref="D194:F194"/>
    <mergeCell ref="I194:K194"/>
    <mergeCell ref="D195:F195"/>
    <mergeCell ref="I195:K195"/>
    <mergeCell ref="B187:B188"/>
    <mergeCell ref="C187:C188"/>
    <mergeCell ref="D187:D188"/>
    <mergeCell ref="E187:E188"/>
    <mergeCell ref="I187:I188"/>
    <mergeCell ref="K209:K210"/>
    <mergeCell ref="C117:C118"/>
    <mergeCell ref="D117:D118"/>
    <mergeCell ref="E117:E118"/>
    <mergeCell ref="F117:F118"/>
    <mergeCell ref="G117:G118"/>
    <mergeCell ref="H117:H118"/>
    <mergeCell ref="G162:J162"/>
    <mergeCell ref="G158:J158"/>
    <mergeCell ref="G159:J159"/>
    <mergeCell ref="G160:J160"/>
    <mergeCell ref="G161:J161"/>
    <mergeCell ref="G163:J163"/>
    <mergeCell ref="G164:J164"/>
    <mergeCell ref="G165:J165"/>
    <mergeCell ref="G166:J166"/>
    <mergeCell ref="C113:C114"/>
    <mergeCell ref="D113:D114"/>
    <mergeCell ref="E113:E114"/>
    <mergeCell ref="F113:F114"/>
    <mergeCell ref="G113:G114"/>
    <mergeCell ref="H113:H114"/>
    <mergeCell ref="C115:C116"/>
    <mergeCell ref="D115:D116"/>
    <mergeCell ref="E115:E116"/>
    <mergeCell ref="F115:F116"/>
    <mergeCell ref="G115:G116"/>
    <mergeCell ref="H115:H116"/>
    <mergeCell ref="I108:K108"/>
    <mergeCell ref="C109:C110"/>
    <mergeCell ref="D109:D110"/>
    <mergeCell ref="E109:E110"/>
    <mergeCell ref="F109:F110"/>
    <mergeCell ref="G109:G110"/>
    <mergeCell ref="H109:H110"/>
    <mergeCell ref="C111:C112"/>
    <mergeCell ref="D111:D112"/>
    <mergeCell ref="E111:E112"/>
    <mergeCell ref="F111:F112"/>
    <mergeCell ref="G111:G112"/>
    <mergeCell ref="H111:H112"/>
    <mergeCell ref="B99:B100"/>
    <mergeCell ref="C99:C100"/>
    <mergeCell ref="E99:E100"/>
    <mergeCell ref="G99:G100"/>
    <mergeCell ref="I99:I100"/>
    <mergeCell ref="B102:B103"/>
    <mergeCell ref="C102:D102"/>
    <mergeCell ref="E102:H102"/>
    <mergeCell ref="I104:K104"/>
    <mergeCell ref="C93:C94"/>
    <mergeCell ref="D93:D94"/>
    <mergeCell ref="E93:E94"/>
    <mergeCell ref="F93:F94"/>
    <mergeCell ref="G93:G94"/>
    <mergeCell ref="H93:H94"/>
    <mergeCell ref="C95:C96"/>
    <mergeCell ref="D95:D96"/>
    <mergeCell ref="E95:E96"/>
    <mergeCell ref="F95:F96"/>
    <mergeCell ref="G95:G96"/>
    <mergeCell ref="H95:H96"/>
    <mergeCell ref="C89:C90"/>
    <mergeCell ref="D89:D90"/>
    <mergeCell ref="E89:E90"/>
    <mergeCell ref="F89:F90"/>
    <mergeCell ref="G89:G90"/>
    <mergeCell ref="H89:H90"/>
    <mergeCell ref="C91:C92"/>
    <mergeCell ref="D91:D92"/>
    <mergeCell ref="E91:E92"/>
    <mergeCell ref="F91:F92"/>
    <mergeCell ref="G91:G92"/>
    <mergeCell ref="H91:H92"/>
    <mergeCell ref="I77:I78"/>
    <mergeCell ref="B80:B81"/>
    <mergeCell ref="C80:D80"/>
    <mergeCell ref="E80:H80"/>
    <mergeCell ref="I82:K82"/>
    <mergeCell ref="I86:K86"/>
    <mergeCell ref="C87:C88"/>
    <mergeCell ref="D87:D88"/>
    <mergeCell ref="E87:E88"/>
    <mergeCell ref="F87:F88"/>
    <mergeCell ref="G87:G88"/>
    <mergeCell ref="H87:H88"/>
    <mergeCell ref="C73:C74"/>
    <mergeCell ref="D73:D74"/>
    <mergeCell ref="E73:E74"/>
    <mergeCell ref="F73:F74"/>
    <mergeCell ref="G73:G74"/>
    <mergeCell ref="H73:H74"/>
    <mergeCell ref="B77:B78"/>
    <mergeCell ref="C77:C78"/>
    <mergeCell ref="E77:E78"/>
    <mergeCell ref="G77:G78"/>
    <mergeCell ref="C69:C70"/>
    <mergeCell ref="D69:D70"/>
    <mergeCell ref="E69:E70"/>
    <mergeCell ref="F69:F70"/>
    <mergeCell ref="G69:G70"/>
    <mergeCell ref="H69:H70"/>
    <mergeCell ref="C71:C72"/>
    <mergeCell ref="D71:D72"/>
    <mergeCell ref="E71:E72"/>
    <mergeCell ref="F71:F72"/>
    <mergeCell ref="G71:G72"/>
    <mergeCell ref="H71:H72"/>
    <mergeCell ref="I64:K64"/>
    <mergeCell ref="C65:C66"/>
    <mergeCell ref="D65:D66"/>
    <mergeCell ref="E65:E66"/>
    <mergeCell ref="F65:F66"/>
    <mergeCell ref="G65:G66"/>
    <mergeCell ref="H65:H66"/>
    <mergeCell ref="C67:C68"/>
    <mergeCell ref="D67:D68"/>
    <mergeCell ref="E67:E68"/>
    <mergeCell ref="F67:F68"/>
    <mergeCell ref="G67:G68"/>
    <mergeCell ref="H67:H68"/>
    <mergeCell ref="B55:B56"/>
    <mergeCell ref="C55:C56"/>
    <mergeCell ref="E55:E56"/>
    <mergeCell ref="G55:G56"/>
    <mergeCell ref="I55:I56"/>
    <mergeCell ref="B58:B59"/>
    <mergeCell ref="C58:D58"/>
    <mergeCell ref="E58:H58"/>
    <mergeCell ref="I60:K60"/>
    <mergeCell ref="C49:C50"/>
    <mergeCell ref="D49:D50"/>
    <mergeCell ref="E49:E50"/>
    <mergeCell ref="F49:F50"/>
    <mergeCell ref="G49:G50"/>
    <mergeCell ref="H49:H50"/>
    <mergeCell ref="C51:C52"/>
    <mergeCell ref="D51:D52"/>
    <mergeCell ref="E51:E52"/>
    <mergeCell ref="F51:F52"/>
    <mergeCell ref="G51:G52"/>
    <mergeCell ref="H51:H52"/>
    <mergeCell ref="C45:C46"/>
    <mergeCell ref="D45:D46"/>
    <mergeCell ref="E45:E46"/>
    <mergeCell ref="F45:F46"/>
    <mergeCell ref="G45:G46"/>
    <mergeCell ref="H45:H46"/>
    <mergeCell ref="C47:C48"/>
    <mergeCell ref="D47:D48"/>
    <mergeCell ref="E47:E48"/>
    <mergeCell ref="F47:F48"/>
    <mergeCell ref="G47:G48"/>
    <mergeCell ref="H47:H48"/>
    <mergeCell ref="I33:I34"/>
    <mergeCell ref="B36:B37"/>
    <mergeCell ref="C36:D36"/>
    <mergeCell ref="E36:H36"/>
    <mergeCell ref="I38:K38"/>
    <mergeCell ref="I42:K42"/>
    <mergeCell ref="C43:C44"/>
    <mergeCell ref="D43:D44"/>
    <mergeCell ref="E43:E44"/>
    <mergeCell ref="F43:F44"/>
    <mergeCell ref="G43:G44"/>
    <mergeCell ref="H43:H44"/>
    <mergeCell ref="C29:C30"/>
    <mergeCell ref="D29:D30"/>
    <mergeCell ref="E29:E30"/>
    <mergeCell ref="F29:F30"/>
    <mergeCell ref="G29:G30"/>
    <mergeCell ref="H29:H30"/>
    <mergeCell ref="B33:B34"/>
    <mergeCell ref="C33:C34"/>
    <mergeCell ref="E33:E34"/>
    <mergeCell ref="G33:G34"/>
    <mergeCell ref="C25:C26"/>
    <mergeCell ref="D25:D26"/>
    <mergeCell ref="E25:E26"/>
    <mergeCell ref="F25:F26"/>
    <mergeCell ref="G25:G26"/>
    <mergeCell ref="H25:H26"/>
    <mergeCell ref="C27:C28"/>
    <mergeCell ref="D27:D28"/>
    <mergeCell ref="E27:E28"/>
    <mergeCell ref="F27:F28"/>
    <mergeCell ref="G27:G28"/>
    <mergeCell ref="H27:H28"/>
    <mergeCell ref="F21:F22"/>
    <mergeCell ref="G21:G22"/>
    <mergeCell ref="H21:H22"/>
    <mergeCell ref="C23:C24"/>
    <mergeCell ref="D23:D24"/>
    <mergeCell ref="E23:E24"/>
    <mergeCell ref="F23:F24"/>
    <mergeCell ref="B9:C9"/>
    <mergeCell ref="M10:M15"/>
    <mergeCell ref="B11:B12"/>
    <mergeCell ref="C11:C12"/>
    <mergeCell ref="E11:E12"/>
    <mergeCell ref="G11:G12"/>
    <mergeCell ref="I11:I12"/>
    <mergeCell ref="B14:B15"/>
    <mergeCell ref="C14:D14"/>
    <mergeCell ref="E14:H14"/>
    <mergeCell ref="G23:G24"/>
    <mergeCell ref="H23:H24"/>
    <mergeCell ref="M132:M133"/>
    <mergeCell ref="M3:M8"/>
    <mergeCell ref="G2:K2"/>
    <mergeCell ref="B3:C4"/>
    <mergeCell ref="G3:K3"/>
    <mergeCell ref="G5:H5"/>
    <mergeCell ref="I5:K6"/>
    <mergeCell ref="G6:H6"/>
    <mergeCell ref="G7:K7"/>
    <mergeCell ref="B6:F8"/>
    <mergeCell ref="G8:K8"/>
    <mergeCell ref="G9:K9"/>
    <mergeCell ref="H132:H133"/>
    <mergeCell ref="I132:I133"/>
    <mergeCell ref="K132:K133"/>
    <mergeCell ref="B120:C120"/>
    <mergeCell ref="C121:J121"/>
    <mergeCell ref="C122:F122"/>
    <mergeCell ref="G122:J122"/>
    <mergeCell ref="I16:K16"/>
    <mergeCell ref="I20:K20"/>
    <mergeCell ref="C21:C22"/>
    <mergeCell ref="D21:D22"/>
    <mergeCell ref="E21:E22"/>
    <mergeCell ref="B134:B135"/>
    <mergeCell ref="C134:C135"/>
    <mergeCell ref="D134:D135"/>
    <mergeCell ref="E134:E135"/>
    <mergeCell ref="F134:F135"/>
    <mergeCell ref="G134:G135"/>
    <mergeCell ref="H134:H135"/>
    <mergeCell ref="J134:J135"/>
    <mergeCell ref="B122:B124"/>
    <mergeCell ref="C123:C124"/>
    <mergeCell ref="G123:G124"/>
    <mergeCell ref="B132:G133"/>
    <mergeCell ref="B289:B290"/>
    <mergeCell ref="D289:F290"/>
    <mergeCell ref="G289:G290"/>
    <mergeCell ref="I289:K290"/>
    <mergeCell ref="I200:K201"/>
    <mergeCell ref="D202:F202"/>
    <mergeCell ref="I202:K202"/>
    <mergeCell ref="D215:F215"/>
    <mergeCell ref="I215:K215"/>
    <mergeCell ref="B222:B223"/>
    <mergeCell ref="D222:F223"/>
    <mergeCell ref="G222:G223"/>
    <mergeCell ref="I222:K223"/>
    <mergeCell ref="I203:K203"/>
    <mergeCell ref="D204:F204"/>
    <mergeCell ref="I204:K204"/>
    <mergeCell ref="D205:F205"/>
    <mergeCell ref="I205:K205"/>
    <mergeCell ref="D206:F206"/>
    <mergeCell ref="I206:K206"/>
    <mergeCell ref="B209:B210"/>
    <mergeCell ref="C209:C210"/>
    <mergeCell ref="D209:D210"/>
    <mergeCell ref="E209:E210"/>
    <mergeCell ref="B307:B308"/>
    <mergeCell ref="C307:C308"/>
    <mergeCell ref="D307:D308"/>
    <mergeCell ref="E307:E308"/>
    <mergeCell ref="I307:I308"/>
    <mergeCell ref="K307:K308"/>
    <mergeCell ref="B299:B300"/>
    <mergeCell ref="C299:C300"/>
    <mergeCell ref="D299:D300"/>
    <mergeCell ref="E299:E300"/>
    <mergeCell ref="I299:I300"/>
    <mergeCell ref="K299:K300"/>
    <mergeCell ref="D311:F311"/>
    <mergeCell ref="I311:K311"/>
    <mergeCell ref="D312:F312"/>
    <mergeCell ref="I312:K312"/>
    <mergeCell ref="B315:B316"/>
    <mergeCell ref="C315:C316"/>
    <mergeCell ref="D315:D316"/>
    <mergeCell ref="E315:E316"/>
    <mergeCell ref="I315:I316"/>
    <mergeCell ref="K315:K316"/>
    <mergeCell ref="C413:D413"/>
    <mergeCell ref="B414:D414"/>
    <mergeCell ref="B401:B402"/>
    <mergeCell ref="C401:D402"/>
    <mergeCell ref="B348:B349"/>
    <mergeCell ref="C348:C349"/>
    <mergeCell ref="D348:D349"/>
    <mergeCell ref="E348:E349"/>
    <mergeCell ref="I348:I349"/>
    <mergeCell ref="B350:B351"/>
    <mergeCell ref="D350:F351"/>
    <mergeCell ref="G350:G351"/>
    <mergeCell ref="B356:B357"/>
    <mergeCell ref="C356:C357"/>
    <mergeCell ref="D356:D357"/>
    <mergeCell ref="E356:E357"/>
    <mergeCell ref="I356:I357"/>
    <mergeCell ref="B358:B359"/>
    <mergeCell ref="D358:F359"/>
    <mergeCell ref="G358:G359"/>
    <mergeCell ref="I358:K359"/>
    <mergeCell ref="D360:F360"/>
    <mergeCell ref="I360:K360"/>
    <mergeCell ref="D361:F361"/>
    <mergeCell ref="B379:B380"/>
    <mergeCell ref="K379:K380"/>
    <mergeCell ref="B381:B382"/>
    <mergeCell ref="C381:D382"/>
    <mergeCell ref="E381:F382"/>
    <mergeCell ref="H381:K382"/>
    <mergeCell ref="I361:K361"/>
    <mergeCell ref="B364:B365"/>
    <mergeCell ref="C364:C365"/>
    <mergeCell ref="D364:D365"/>
    <mergeCell ref="E364:E365"/>
    <mergeCell ref="I364:I365"/>
    <mergeCell ref="K364:K365"/>
    <mergeCell ref="B374:B375"/>
    <mergeCell ref="D374:F375"/>
    <mergeCell ref="G374:G375"/>
    <mergeCell ref="I374:K375"/>
    <mergeCell ref="D376:F376"/>
    <mergeCell ref="I376:K376"/>
    <mergeCell ref="D377:F377"/>
    <mergeCell ref="I377:K377"/>
    <mergeCell ref="B366:B367"/>
    <mergeCell ref="D366:F367"/>
    <mergeCell ref="G366:G367"/>
    <mergeCell ref="C383:D383"/>
    <mergeCell ref="E383:F383"/>
    <mergeCell ref="H383:K383"/>
    <mergeCell ref="M401:M402"/>
    <mergeCell ref="C403:D403"/>
    <mergeCell ref="C411:D411"/>
    <mergeCell ref="C412:D412"/>
    <mergeCell ref="G401:G402"/>
    <mergeCell ref="H401:H402"/>
    <mergeCell ref="I401:I402"/>
    <mergeCell ref="H387:K387"/>
    <mergeCell ref="C397:D397"/>
    <mergeCell ref="E397:F397"/>
    <mergeCell ref="H397:K397"/>
    <mergeCell ref="M379:M387"/>
    <mergeCell ref="C389:D389"/>
    <mergeCell ref="E389:F389"/>
    <mergeCell ref="H389:K389"/>
    <mergeCell ref="C390:D390"/>
    <mergeCell ref="E390:F390"/>
    <mergeCell ref="H390:K390"/>
    <mergeCell ref="E387:F387"/>
    <mergeCell ref="C387:D387"/>
    <mergeCell ref="H386:K386"/>
    <mergeCell ref="D295:F295"/>
    <mergeCell ref="I295:K295"/>
    <mergeCell ref="D291:F291"/>
    <mergeCell ref="I291:K291"/>
    <mergeCell ref="D292:F292"/>
    <mergeCell ref="I292:K292"/>
    <mergeCell ref="D293:F293"/>
    <mergeCell ref="I293:K293"/>
    <mergeCell ref="D294:F294"/>
    <mergeCell ref="I294:K294"/>
    <mergeCell ref="I283:K283"/>
    <mergeCell ref="D284:F284"/>
    <mergeCell ref="I284:K284"/>
    <mergeCell ref="G168:J168"/>
    <mergeCell ref="G167:J167"/>
    <mergeCell ref="G170:J170"/>
    <mergeCell ref="G182:J182"/>
    <mergeCell ref="G183:J183"/>
    <mergeCell ref="G171:J171"/>
    <mergeCell ref="G172:J172"/>
    <mergeCell ref="G173:J173"/>
    <mergeCell ref="G174:J174"/>
    <mergeCell ref="G169:J169"/>
    <mergeCell ref="G175:J175"/>
    <mergeCell ref="G176:J176"/>
    <mergeCell ref="G177:J177"/>
    <mergeCell ref="G178:J178"/>
    <mergeCell ref="G179:J179"/>
    <mergeCell ref="G180:J180"/>
    <mergeCell ref="G181:J181"/>
    <mergeCell ref="I214:K214"/>
    <mergeCell ref="D203:F203"/>
    <mergeCell ref="K187:K188"/>
    <mergeCell ref="I209:I210"/>
  </mergeCells>
  <phoneticPr fontId="1"/>
  <conditionalFormatting sqref="B136:B155 E136:I155">
    <cfRule type="containsBlanks" dxfId="887" priority="655">
      <formula>LEN(TRIM(B136))=0</formula>
    </cfRule>
  </conditionalFormatting>
  <conditionalFormatting sqref="G6:H6">
    <cfRule type="containsBlanks" dxfId="886" priority="661">
      <formula>LEN(TRIM(G6))=0</formula>
    </cfRule>
  </conditionalFormatting>
  <conditionalFormatting sqref="B383:K383">
    <cfRule type="containsBlanks" dxfId="885" priority="634">
      <formula>LEN(TRIM(B383))=0</formula>
    </cfRule>
  </conditionalFormatting>
  <conditionalFormatting sqref="E403:E414 H403:J408">
    <cfRule type="cellIs" dxfId="884" priority="633" operator="equal">
      <formula>0</formula>
    </cfRule>
  </conditionalFormatting>
  <conditionalFormatting sqref="E156:G156">
    <cfRule type="cellIs" dxfId="883" priority="612" operator="equal">
      <formula>0</formula>
    </cfRule>
  </conditionalFormatting>
  <conditionalFormatting sqref="D156">
    <cfRule type="cellIs" dxfId="882" priority="611" operator="equal">
      <formula>0</formula>
    </cfRule>
  </conditionalFormatting>
  <conditionalFormatting sqref="C156">
    <cfRule type="cellIs" dxfId="881" priority="610" operator="equal">
      <formula>0</formula>
    </cfRule>
  </conditionalFormatting>
  <conditionalFormatting sqref="C136:D155">
    <cfRule type="containsBlanks" dxfId="880" priority="609">
      <formula>LEN(TRIM(C136))=0</formula>
    </cfRule>
  </conditionalFormatting>
  <conditionalFormatting sqref="G3:K3">
    <cfRule type="cellIs" dxfId="879" priority="581" operator="equal">
      <formula>0</formula>
    </cfRule>
  </conditionalFormatting>
  <conditionalFormatting sqref="J184:K184">
    <cfRule type="cellIs" dxfId="878" priority="580" operator="equal">
      <formula>0</formula>
    </cfRule>
  </conditionalFormatting>
  <conditionalFormatting sqref="C159:D183">
    <cfRule type="containsBlanks" dxfId="877" priority="578">
      <formula>LEN(TRIM(C159))=0</formula>
    </cfRule>
  </conditionalFormatting>
  <conditionalFormatting sqref="B159:B183 E159:J183">
    <cfRule type="containsBlanks" dxfId="876" priority="564">
      <formula>LEN(TRIM(B159))=0</formula>
    </cfRule>
  </conditionalFormatting>
  <conditionalFormatting sqref="K159:K183">
    <cfRule type="cellIs" dxfId="875" priority="563" operator="equal">
      <formula>0</formula>
    </cfRule>
  </conditionalFormatting>
  <conditionalFormatting sqref="I157 K157 K132 I132">
    <cfRule type="cellIs" dxfId="874" priority="557" operator="equal">
      <formula>0</formula>
    </cfRule>
  </conditionalFormatting>
  <conditionalFormatting sqref="C136:C155">
    <cfRule type="expression" dxfId="873" priority="556">
      <formula>$C136="事務補助員"</formula>
    </cfRule>
  </conditionalFormatting>
  <conditionalFormatting sqref="K379">
    <cfRule type="cellIs" dxfId="872" priority="554" operator="equal">
      <formula>0</formula>
    </cfRule>
  </conditionalFormatting>
  <conditionalFormatting sqref="J136:K155">
    <cfRule type="cellIs" dxfId="871" priority="448" operator="equal">
      <formula>0</formula>
    </cfRule>
  </conditionalFormatting>
  <conditionalFormatting sqref="E11 I11 G11">
    <cfRule type="cellIs" dxfId="870" priority="442" operator="equal">
      <formula>0</formula>
    </cfRule>
  </conditionalFormatting>
  <conditionalFormatting sqref="C16:H22">
    <cfRule type="containsBlanks" dxfId="869" priority="444">
      <formula>LEN(TRIM(C16))=0</formula>
    </cfRule>
  </conditionalFormatting>
  <conditionalFormatting sqref="B31:C31">
    <cfRule type="cellIs" dxfId="868" priority="443" operator="equal">
      <formula>0</formula>
    </cfRule>
  </conditionalFormatting>
  <conditionalFormatting sqref="C11">
    <cfRule type="containsBlanks" dxfId="867" priority="445">
      <formula>LEN(TRIM(C11))=0</formula>
    </cfRule>
  </conditionalFormatting>
  <conditionalFormatting sqref="C23:H23 C25:H25 C24:G24 C27:H27 C26:G26">
    <cfRule type="cellIs" dxfId="866" priority="441" operator="equal">
      <formula>0</formula>
    </cfRule>
  </conditionalFormatting>
  <conditionalFormatting sqref="C29:H29 C30:G30">
    <cfRule type="cellIs" dxfId="865" priority="440" operator="equal">
      <formula>0</formula>
    </cfRule>
  </conditionalFormatting>
  <conditionalFormatting sqref="E33 I33 G33">
    <cfRule type="cellIs" dxfId="864" priority="436" operator="equal">
      <formula>0</formula>
    </cfRule>
  </conditionalFormatting>
  <conditionalFormatting sqref="C38:H44">
    <cfRule type="containsBlanks" dxfId="863" priority="438">
      <formula>LEN(TRIM(C38))=0</formula>
    </cfRule>
  </conditionalFormatting>
  <conditionalFormatting sqref="B53:C53">
    <cfRule type="cellIs" dxfId="862" priority="437" operator="equal">
      <formula>0</formula>
    </cfRule>
  </conditionalFormatting>
  <conditionalFormatting sqref="C33">
    <cfRule type="containsBlanks" dxfId="861" priority="439">
      <formula>LEN(TRIM(C33))=0</formula>
    </cfRule>
  </conditionalFormatting>
  <conditionalFormatting sqref="C45:H45 C47:H47 C46:G46 C49:H49 C48:G48">
    <cfRule type="cellIs" dxfId="860" priority="435" operator="equal">
      <formula>0</formula>
    </cfRule>
  </conditionalFormatting>
  <conditionalFormatting sqref="C51:H51 C52:G52">
    <cfRule type="cellIs" dxfId="859" priority="434" operator="equal">
      <formula>0</formula>
    </cfRule>
  </conditionalFormatting>
  <conditionalFormatting sqref="E55 I55 G55">
    <cfRule type="cellIs" dxfId="858" priority="430" operator="equal">
      <formula>0</formula>
    </cfRule>
  </conditionalFormatting>
  <conditionalFormatting sqref="C60:H66">
    <cfRule type="containsBlanks" dxfId="857" priority="432">
      <formula>LEN(TRIM(C60))=0</formula>
    </cfRule>
  </conditionalFormatting>
  <conditionalFormatting sqref="B75:C75">
    <cfRule type="cellIs" dxfId="856" priority="431" operator="equal">
      <formula>0</formula>
    </cfRule>
  </conditionalFormatting>
  <conditionalFormatting sqref="C55">
    <cfRule type="containsBlanks" dxfId="855" priority="433">
      <formula>LEN(TRIM(C55))=0</formula>
    </cfRule>
  </conditionalFormatting>
  <conditionalFormatting sqref="C67:H67 C69:H69 C68:G68 C71:H71 C70:G70">
    <cfRule type="cellIs" dxfId="854" priority="429" operator="equal">
      <formula>0</formula>
    </cfRule>
  </conditionalFormatting>
  <conditionalFormatting sqref="C73:H73 C74:G74">
    <cfRule type="cellIs" dxfId="853" priority="428" operator="equal">
      <formula>0</formula>
    </cfRule>
  </conditionalFormatting>
  <conditionalFormatting sqref="E77 I77 G77">
    <cfRule type="cellIs" dxfId="852" priority="424" operator="equal">
      <formula>0</formula>
    </cfRule>
  </conditionalFormatting>
  <conditionalFormatting sqref="C82:H88">
    <cfRule type="containsBlanks" dxfId="851" priority="426">
      <formula>LEN(TRIM(C82))=0</formula>
    </cfRule>
  </conditionalFormatting>
  <conditionalFormatting sqref="B97:C97">
    <cfRule type="cellIs" dxfId="850" priority="425" operator="equal">
      <formula>0</formula>
    </cfRule>
  </conditionalFormatting>
  <conditionalFormatting sqref="C77">
    <cfRule type="containsBlanks" dxfId="849" priority="427">
      <formula>LEN(TRIM(C77))=0</formula>
    </cfRule>
  </conditionalFormatting>
  <conditionalFormatting sqref="C89:H89 C91:H91 C90:G90 C93:H93 C92:G92">
    <cfRule type="cellIs" dxfId="848" priority="423" operator="equal">
      <formula>0</formula>
    </cfRule>
  </conditionalFormatting>
  <conditionalFormatting sqref="C95:H95 C96:G96">
    <cfRule type="cellIs" dxfId="847" priority="422" operator="equal">
      <formula>0</formula>
    </cfRule>
  </conditionalFormatting>
  <conditionalFormatting sqref="E99 I99 G99">
    <cfRule type="cellIs" dxfId="846" priority="418" operator="equal">
      <formula>0</formula>
    </cfRule>
  </conditionalFormatting>
  <conditionalFormatting sqref="C104:H110">
    <cfRule type="containsBlanks" dxfId="845" priority="420">
      <formula>LEN(TRIM(C104))=0</formula>
    </cfRule>
  </conditionalFormatting>
  <conditionalFormatting sqref="C99">
    <cfRule type="containsBlanks" dxfId="844" priority="421">
      <formula>LEN(TRIM(C99))=0</formula>
    </cfRule>
  </conditionalFormatting>
  <conditionalFormatting sqref="C111:H111 C113:H113 C112:G112 C115:H115 C114:G114">
    <cfRule type="cellIs" dxfId="843" priority="417" operator="equal">
      <formula>0</formula>
    </cfRule>
  </conditionalFormatting>
  <conditionalFormatting sqref="C117:H117 C118:G118">
    <cfRule type="cellIs" dxfId="842" priority="416" operator="equal">
      <formula>0</formula>
    </cfRule>
  </conditionalFormatting>
  <conditionalFormatting sqref="C191:F195">
    <cfRule type="containsBlanks" dxfId="841" priority="196">
      <formula>LEN(TRIM(C191))=0</formula>
    </cfRule>
  </conditionalFormatting>
  <conditionalFormatting sqref="H191:K195">
    <cfRule type="containsBlanks" dxfId="840" priority="195">
      <formula>LEN(TRIM(H191))=0</formula>
    </cfRule>
  </conditionalFormatting>
  <conditionalFormatting sqref="K187">
    <cfRule type="cellIs" dxfId="839" priority="194" operator="equal">
      <formula>0</formula>
    </cfRule>
  </conditionalFormatting>
  <conditionalFormatting sqref="E187 C187">
    <cfRule type="containsBlanks" dxfId="838" priority="193">
      <formula>LEN(TRIM(C187))=0</formula>
    </cfRule>
  </conditionalFormatting>
  <conditionalFormatting sqref="I187">
    <cfRule type="cellIs" dxfId="837" priority="192" operator="equal">
      <formula>0</formula>
    </cfRule>
  </conditionalFormatting>
  <conditionalFormatting sqref="C202:F206">
    <cfRule type="containsBlanks" dxfId="836" priority="191">
      <formula>LEN(TRIM(C202))=0</formula>
    </cfRule>
  </conditionalFormatting>
  <conditionalFormatting sqref="H202:K206">
    <cfRule type="containsBlanks" dxfId="835" priority="190">
      <formula>LEN(TRIM(H202))=0</formula>
    </cfRule>
  </conditionalFormatting>
  <conditionalFormatting sqref="K198">
    <cfRule type="cellIs" dxfId="834" priority="189" operator="equal">
      <formula>0</formula>
    </cfRule>
  </conditionalFormatting>
  <conditionalFormatting sqref="E198 C198">
    <cfRule type="containsBlanks" dxfId="833" priority="188">
      <formula>LEN(TRIM(C198))=0</formula>
    </cfRule>
  </conditionalFormatting>
  <conditionalFormatting sqref="I198">
    <cfRule type="cellIs" dxfId="832" priority="187" operator="equal">
      <formula>0</formula>
    </cfRule>
  </conditionalFormatting>
  <conditionalFormatting sqref="C213:F217">
    <cfRule type="containsBlanks" dxfId="831" priority="186">
      <formula>LEN(TRIM(C213))=0</formula>
    </cfRule>
  </conditionalFormatting>
  <conditionalFormatting sqref="H213:K217">
    <cfRule type="containsBlanks" dxfId="830" priority="185">
      <formula>LEN(TRIM(H213))=0</formula>
    </cfRule>
  </conditionalFormatting>
  <conditionalFormatting sqref="K209">
    <cfRule type="cellIs" dxfId="829" priority="184" operator="equal">
      <formula>0</formula>
    </cfRule>
  </conditionalFormatting>
  <conditionalFormatting sqref="E209 C209">
    <cfRule type="containsBlanks" dxfId="828" priority="183">
      <formula>LEN(TRIM(C209))=0</formula>
    </cfRule>
  </conditionalFormatting>
  <conditionalFormatting sqref="I209">
    <cfRule type="cellIs" dxfId="827" priority="182" operator="equal">
      <formula>0</formula>
    </cfRule>
  </conditionalFormatting>
  <conditionalFormatting sqref="C224:F228">
    <cfRule type="containsBlanks" dxfId="826" priority="181">
      <formula>LEN(TRIM(C224))=0</formula>
    </cfRule>
  </conditionalFormatting>
  <conditionalFormatting sqref="H224:K228">
    <cfRule type="containsBlanks" dxfId="825" priority="180">
      <formula>LEN(TRIM(H224))=0</formula>
    </cfRule>
  </conditionalFormatting>
  <conditionalFormatting sqref="K220">
    <cfRule type="cellIs" dxfId="824" priority="179" operator="equal">
      <formula>0</formula>
    </cfRule>
  </conditionalFormatting>
  <conditionalFormatting sqref="E220 C220">
    <cfRule type="containsBlanks" dxfId="823" priority="178">
      <formula>LEN(TRIM(C220))=0</formula>
    </cfRule>
  </conditionalFormatting>
  <conditionalFormatting sqref="I220">
    <cfRule type="cellIs" dxfId="822" priority="177" operator="equal">
      <formula>0</formula>
    </cfRule>
  </conditionalFormatting>
  <conditionalFormatting sqref="C235:F239">
    <cfRule type="containsBlanks" dxfId="821" priority="176">
      <formula>LEN(TRIM(C235))=0</formula>
    </cfRule>
  </conditionalFormatting>
  <conditionalFormatting sqref="H235:K239">
    <cfRule type="containsBlanks" dxfId="820" priority="175">
      <formula>LEN(TRIM(H235))=0</formula>
    </cfRule>
  </conditionalFormatting>
  <conditionalFormatting sqref="K231">
    <cfRule type="cellIs" dxfId="819" priority="174" operator="equal">
      <formula>0</formula>
    </cfRule>
  </conditionalFormatting>
  <conditionalFormatting sqref="E231 C231">
    <cfRule type="containsBlanks" dxfId="818" priority="173">
      <formula>LEN(TRIM(C231))=0</formula>
    </cfRule>
  </conditionalFormatting>
  <conditionalFormatting sqref="I231">
    <cfRule type="cellIs" dxfId="817" priority="172" operator="equal">
      <formula>0</formula>
    </cfRule>
  </conditionalFormatting>
  <conditionalFormatting sqref="K243">
    <cfRule type="cellIs" dxfId="816" priority="151" operator="equal">
      <formula>0</formula>
    </cfRule>
  </conditionalFormatting>
  <conditionalFormatting sqref="C247:F251">
    <cfRule type="containsBlanks" dxfId="815" priority="150">
      <formula>LEN(TRIM(C247))=0</formula>
    </cfRule>
  </conditionalFormatting>
  <conditionalFormatting sqref="H247:K251">
    <cfRule type="containsBlanks" dxfId="814" priority="149">
      <formula>LEN(TRIM(H247))=0</formula>
    </cfRule>
  </conditionalFormatting>
  <conditionalFormatting sqref="E243 C243">
    <cfRule type="containsBlanks" dxfId="813" priority="148">
      <formula>LEN(TRIM(C243))=0</formula>
    </cfRule>
  </conditionalFormatting>
  <conditionalFormatting sqref="I243">
    <cfRule type="cellIs" dxfId="812" priority="147" operator="equal">
      <formula>0</formula>
    </cfRule>
  </conditionalFormatting>
  <conditionalFormatting sqref="K254">
    <cfRule type="cellIs" dxfId="811" priority="146" operator="equal">
      <formula>0</formula>
    </cfRule>
  </conditionalFormatting>
  <conditionalFormatting sqref="C258:F262">
    <cfRule type="containsBlanks" dxfId="810" priority="145">
      <formula>LEN(TRIM(C258))=0</formula>
    </cfRule>
  </conditionalFormatting>
  <conditionalFormatting sqref="H258:K262">
    <cfRule type="containsBlanks" dxfId="809" priority="144">
      <formula>LEN(TRIM(H258))=0</formula>
    </cfRule>
  </conditionalFormatting>
  <conditionalFormatting sqref="E254 C254">
    <cfRule type="containsBlanks" dxfId="808" priority="143">
      <formula>LEN(TRIM(C254))=0</formula>
    </cfRule>
  </conditionalFormatting>
  <conditionalFormatting sqref="I254">
    <cfRule type="cellIs" dxfId="807" priority="142" operator="equal">
      <formula>0</formula>
    </cfRule>
  </conditionalFormatting>
  <conditionalFormatting sqref="K265">
    <cfRule type="cellIs" dxfId="806" priority="141" operator="equal">
      <formula>0</formula>
    </cfRule>
  </conditionalFormatting>
  <conditionalFormatting sqref="C269:F273">
    <cfRule type="containsBlanks" dxfId="805" priority="140">
      <formula>LEN(TRIM(C269))=0</formula>
    </cfRule>
  </conditionalFormatting>
  <conditionalFormatting sqref="H269:K273">
    <cfRule type="containsBlanks" dxfId="804" priority="139">
      <formula>LEN(TRIM(H269))=0</formula>
    </cfRule>
  </conditionalFormatting>
  <conditionalFormatting sqref="E265 C265">
    <cfRule type="containsBlanks" dxfId="803" priority="138">
      <formula>LEN(TRIM(C265))=0</formula>
    </cfRule>
  </conditionalFormatting>
  <conditionalFormatting sqref="I265">
    <cfRule type="cellIs" dxfId="802" priority="137" operator="equal">
      <formula>0</formula>
    </cfRule>
  </conditionalFormatting>
  <conditionalFormatting sqref="K276">
    <cfRule type="cellIs" dxfId="801" priority="136" operator="equal">
      <formula>0</formula>
    </cfRule>
  </conditionalFormatting>
  <conditionalFormatting sqref="C280:F284">
    <cfRule type="containsBlanks" dxfId="800" priority="135">
      <formula>LEN(TRIM(C280))=0</formula>
    </cfRule>
  </conditionalFormatting>
  <conditionalFormatting sqref="H280:K284">
    <cfRule type="containsBlanks" dxfId="799" priority="134">
      <formula>LEN(TRIM(H280))=0</formula>
    </cfRule>
  </conditionalFormatting>
  <conditionalFormatting sqref="E276 C276">
    <cfRule type="containsBlanks" dxfId="798" priority="133">
      <formula>LEN(TRIM(C276))=0</formula>
    </cfRule>
  </conditionalFormatting>
  <conditionalFormatting sqref="I276">
    <cfRule type="cellIs" dxfId="797" priority="132" operator="equal">
      <formula>0</formula>
    </cfRule>
  </conditionalFormatting>
  <conditionalFormatting sqref="K287">
    <cfRule type="cellIs" dxfId="796" priority="131" operator="equal">
      <formula>0</formula>
    </cfRule>
  </conditionalFormatting>
  <conditionalFormatting sqref="C291:F295">
    <cfRule type="containsBlanks" dxfId="795" priority="130">
      <formula>LEN(TRIM(C291))=0</formula>
    </cfRule>
  </conditionalFormatting>
  <conditionalFormatting sqref="H291:K295">
    <cfRule type="containsBlanks" dxfId="794" priority="129">
      <formula>LEN(TRIM(H291))=0</formula>
    </cfRule>
  </conditionalFormatting>
  <conditionalFormatting sqref="E287 C287">
    <cfRule type="containsBlanks" dxfId="793" priority="128">
      <formula>LEN(TRIM(C287))=0</formula>
    </cfRule>
  </conditionalFormatting>
  <conditionalFormatting sqref="I287">
    <cfRule type="cellIs" dxfId="792" priority="127" operator="equal">
      <formula>0</formula>
    </cfRule>
  </conditionalFormatting>
  <conditionalFormatting sqref="K299">
    <cfRule type="cellIs" dxfId="791" priority="106" operator="equal">
      <formula>0</formula>
    </cfRule>
  </conditionalFormatting>
  <conditionalFormatting sqref="H303:K304">
    <cfRule type="containsBlanks" dxfId="790" priority="104">
      <formula>LEN(TRIM(H303))=0</formula>
    </cfRule>
  </conditionalFormatting>
  <conditionalFormatting sqref="C303:D304">
    <cfRule type="containsBlanks" dxfId="789" priority="105">
      <formula>LEN(TRIM(C303))=0</formula>
    </cfRule>
  </conditionalFormatting>
  <conditionalFormatting sqref="E299 C299">
    <cfRule type="containsBlanks" dxfId="788" priority="103">
      <formula>LEN(TRIM(C299))=0</formula>
    </cfRule>
  </conditionalFormatting>
  <conditionalFormatting sqref="I299">
    <cfRule type="cellIs" dxfId="787" priority="102" operator="equal">
      <formula>0</formula>
    </cfRule>
  </conditionalFormatting>
  <conditionalFormatting sqref="K307">
    <cfRule type="cellIs" dxfId="786" priority="101" operator="equal">
      <formula>0</formula>
    </cfRule>
  </conditionalFormatting>
  <conditionalFormatting sqref="H311:K312">
    <cfRule type="containsBlanks" dxfId="785" priority="99">
      <formula>LEN(TRIM(H311))=0</formula>
    </cfRule>
  </conditionalFormatting>
  <conditionalFormatting sqref="C311:D312">
    <cfRule type="containsBlanks" dxfId="784" priority="100">
      <formula>LEN(TRIM(C311))=0</formula>
    </cfRule>
  </conditionalFormatting>
  <conditionalFormatting sqref="E307 C307">
    <cfRule type="containsBlanks" dxfId="783" priority="98">
      <formula>LEN(TRIM(C307))=0</formula>
    </cfRule>
  </conditionalFormatting>
  <conditionalFormatting sqref="I307">
    <cfRule type="cellIs" dxfId="782" priority="97" operator="equal">
      <formula>0</formula>
    </cfRule>
  </conditionalFormatting>
  <conditionalFormatting sqref="K315">
    <cfRule type="cellIs" dxfId="781" priority="96" operator="equal">
      <formula>0</formula>
    </cfRule>
  </conditionalFormatting>
  <conditionalFormatting sqref="H319:K320">
    <cfRule type="containsBlanks" dxfId="780" priority="94">
      <formula>LEN(TRIM(H319))=0</formula>
    </cfRule>
  </conditionalFormatting>
  <conditionalFormatting sqref="C319:D320">
    <cfRule type="containsBlanks" dxfId="779" priority="95">
      <formula>LEN(TRIM(C319))=0</formula>
    </cfRule>
  </conditionalFormatting>
  <conditionalFormatting sqref="E315 C315">
    <cfRule type="containsBlanks" dxfId="778" priority="93">
      <formula>LEN(TRIM(C315))=0</formula>
    </cfRule>
  </conditionalFormatting>
  <conditionalFormatting sqref="I315">
    <cfRule type="cellIs" dxfId="777" priority="92" operator="equal">
      <formula>0</formula>
    </cfRule>
  </conditionalFormatting>
  <conditionalFormatting sqref="K323">
    <cfRule type="cellIs" dxfId="776" priority="91" operator="equal">
      <formula>0</formula>
    </cfRule>
  </conditionalFormatting>
  <conditionalFormatting sqref="H327:K328">
    <cfRule type="containsBlanks" dxfId="775" priority="89">
      <formula>LEN(TRIM(H327))=0</formula>
    </cfRule>
  </conditionalFormatting>
  <conditionalFormatting sqref="C327:D328">
    <cfRule type="containsBlanks" dxfId="774" priority="90">
      <formula>LEN(TRIM(C327))=0</formula>
    </cfRule>
  </conditionalFormatting>
  <conditionalFormatting sqref="E323 C323">
    <cfRule type="containsBlanks" dxfId="773" priority="88">
      <formula>LEN(TRIM(C323))=0</formula>
    </cfRule>
  </conditionalFormatting>
  <conditionalFormatting sqref="I323">
    <cfRule type="cellIs" dxfId="772" priority="87" operator="equal">
      <formula>0</formula>
    </cfRule>
  </conditionalFormatting>
  <conditionalFormatting sqref="K331">
    <cfRule type="cellIs" dxfId="771" priority="86" operator="equal">
      <formula>0</formula>
    </cfRule>
  </conditionalFormatting>
  <conditionalFormatting sqref="H335:K336">
    <cfRule type="containsBlanks" dxfId="770" priority="84">
      <formula>LEN(TRIM(H335))=0</formula>
    </cfRule>
  </conditionalFormatting>
  <conditionalFormatting sqref="C335:D336">
    <cfRule type="containsBlanks" dxfId="769" priority="85">
      <formula>LEN(TRIM(C335))=0</formula>
    </cfRule>
  </conditionalFormatting>
  <conditionalFormatting sqref="E331 C331">
    <cfRule type="containsBlanks" dxfId="768" priority="83">
      <formula>LEN(TRIM(C331))=0</formula>
    </cfRule>
  </conditionalFormatting>
  <conditionalFormatting sqref="I331">
    <cfRule type="cellIs" dxfId="767" priority="82" operator="equal">
      <formula>0</formula>
    </cfRule>
  </conditionalFormatting>
  <conditionalFormatting sqref="K340">
    <cfRule type="cellIs" dxfId="766" priority="61" operator="equal">
      <formula>0</formula>
    </cfRule>
  </conditionalFormatting>
  <conditionalFormatting sqref="H344:K345">
    <cfRule type="containsBlanks" dxfId="765" priority="59">
      <formula>LEN(TRIM(H344))=0</formula>
    </cfRule>
  </conditionalFormatting>
  <conditionalFormatting sqref="C344:D345">
    <cfRule type="containsBlanks" dxfId="764" priority="60">
      <formula>LEN(TRIM(C344))=0</formula>
    </cfRule>
  </conditionalFormatting>
  <conditionalFormatting sqref="E340 C340">
    <cfRule type="containsBlanks" dxfId="763" priority="58">
      <formula>LEN(TRIM(C340))=0</formula>
    </cfRule>
  </conditionalFormatting>
  <conditionalFormatting sqref="I340">
    <cfRule type="cellIs" dxfId="762" priority="57" operator="equal">
      <formula>0</formula>
    </cfRule>
  </conditionalFormatting>
  <conditionalFormatting sqref="K348">
    <cfRule type="cellIs" dxfId="761" priority="56" operator="equal">
      <formula>0</formula>
    </cfRule>
  </conditionalFormatting>
  <conditionalFormatting sqref="H352:K353">
    <cfRule type="containsBlanks" dxfId="760" priority="54">
      <formula>LEN(TRIM(H352))=0</formula>
    </cfRule>
  </conditionalFormatting>
  <conditionalFormatting sqref="C352:D353">
    <cfRule type="containsBlanks" dxfId="759" priority="55">
      <formula>LEN(TRIM(C352))=0</formula>
    </cfRule>
  </conditionalFormatting>
  <conditionalFormatting sqref="E348 C348">
    <cfRule type="containsBlanks" dxfId="758" priority="53">
      <formula>LEN(TRIM(C348))=0</formula>
    </cfRule>
  </conditionalFormatting>
  <conditionalFormatting sqref="I348">
    <cfRule type="cellIs" dxfId="757" priority="52" operator="equal">
      <formula>0</formula>
    </cfRule>
  </conditionalFormatting>
  <conditionalFormatting sqref="K356">
    <cfRule type="cellIs" dxfId="756" priority="51" operator="equal">
      <formula>0</formula>
    </cfRule>
  </conditionalFormatting>
  <conditionalFormatting sqref="H360:K361">
    <cfRule type="containsBlanks" dxfId="755" priority="49">
      <formula>LEN(TRIM(H360))=0</formula>
    </cfRule>
  </conditionalFormatting>
  <conditionalFormatting sqref="C360:D361">
    <cfRule type="containsBlanks" dxfId="754" priority="50">
      <formula>LEN(TRIM(C360))=0</formula>
    </cfRule>
  </conditionalFormatting>
  <conditionalFormatting sqref="E356 C356">
    <cfRule type="containsBlanks" dxfId="753" priority="48">
      <formula>LEN(TRIM(C356))=0</formula>
    </cfRule>
  </conditionalFormatting>
  <conditionalFormatting sqref="I356">
    <cfRule type="cellIs" dxfId="752" priority="47" operator="equal">
      <formula>0</formula>
    </cfRule>
  </conditionalFormatting>
  <conditionalFormatting sqref="K364">
    <cfRule type="cellIs" dxfId="751" priority="46" operator="equal">
      <formula>0</formula>
    </cfRule>
  </conditionalFormatting>
  <conditionalFormatting sqref="H368:K369">
    <cfRule type="containsBlanks" dxfId="750" priority="44">
      <formula>LEN(TRIM(H368))=0</formula>
    </cfRule>
  </conditionalFormatting>
  <conditionalFormatting sqref="C368:D369">
    <cfRule type="containsBlanks" dxfId="749" priority="45">
      <formula>LEN(TRIM(C368))=0</formula>
    </cfRule>
  </conditionalFormatting>
  <conditionalFormatting sqref="E364 C364">
    <cfRule type="containsBlanks" dxfId="748" priority="43">
      <formula>LEN(TRIM(C364))=0</formula>
    </cfRule>
  </conditionalFormatting>
  <conditionalFormatting sqref="I364">
    <cfRule type="cellIs" dxfId="747" priority="42" operator="equal">
      <formula>0</formula>
    </cfRule>
  </conditionalFormatting>
  <conditionalFormatting sqref="K372">
    <cfRule type="cellIs" dxfId="746" priority="41" operator="equal">
      <formula>0</formula>
    </cfRule>
  </conditionalFormatting>
  <conditionalFormatting sqref="H376:K377">
    <cfRule type="containsBlanks" dxfId="745" priority="39">
      <formula>LEN(TRIM(H376))=0</formula>
    </cfRule>
  </conditionalFormatting>
  <conditionalFormatting sqref="C376:D377">
    <cfRule type="containsBlanks" dxfId="744" priority="40">
      <formula>LEN(TRIM(C376))=0</formula>
    </cfRule>
  </conditionalFormatting>
  <conditionalFormatting sqref="E372 C372">
    <cfRule type="containsBlanks" dxfId="743" priority="38">
      <formula>LEN(TRIM(C372))=0</formula>
    </cfRule>
  </conditionalFormatting>
  <conditionalFormatting sqref="I372">
    <cfRule type="cellIs" dxfId="742" priority="37" operator="equal">
      <formula>0</formula>
    </cfRule>
  </conditionalFormatting>
  <conditionalFormatting sqref="B387:K388">
    <cfRule type="containsBlanks" dxfId="741" priority="16">
      <formula>LEN(TRIM(B387))=0</formula>
    </cfRule>
  </conditionalFormatting>
  <conditionalFormatting sqref="B384:K386">
    <cfRule type="containsBlanks" dxfId="740" priority="15">
      <formula>LEN(TRIM(B384))=0</formula>
    </cfRule>
  </conditionalFormatting>
  <conditionalFormatting sqref="B396:K397">
    <cfRule type="containsBlanks" dxfId="739" priority="12">
      <formula>LEN(TRIM(B396))=0</formula>
    </cfRule>
  </conditionalFormatting>
  <conditionalFormatting sqref="B395:K395">
    <cfRule type="containsBlanks" dxfId="738" priority="11">
      <formula>LEN(TRIM(B395))=0</formula>
    </cfRule>
  </conditionalFormatting>
  <conditionalFormatting sqref="B392:K394">
    <cfRule type="containsBlanks" dxfId="737" priority="10">
      <formula>LEN(TRIM(B392))=0</formula>
    </cfRule>
  </conditionalFormatting>
  <conditionalFormatting sqref="B391:K391">
    <cfRule type="containsBlanks" dxfId="736" priority="9">
      <formula>LEN(TRIM(B391))=0</formula>
    </cfRule>
  </conditionalFormatting>
  <conditionalFormatting sqref="B390:K390">
    <cfRule type="containsBlanks" dxfId="735" priority="8">
      <formula>LEN(TRIM(B390))=0</formula>
    </cfRule>
  </conditionalFormatting>
  <conditionalFormatting sqref="B389:K389">
    <cfRule type="containsBlanks" dxfId="734" priority="7">
      <formula>LEN(TRIM(B389))=0</formula>
    </cfRule>
  </conditionalFormatting>
  <conditionalFormatting sqref="C125:J129">
    <cfRule type="cellIs" dxfId="733" priority="1" operator="equal">
      <formula>0</formula>
    </cfRule>
    <cfRule type="cellIs" dxfId="732" priority="2" operator="equal">
      <formula>"-"</formula>
    </cfRule>
  </conditionalFormatting>
  <conditionalFormatting sqref="F136:F155">
    <cfRule type="expression" dxfId="731" priority="2057">
      <formula>$F136&gt;(VLOOKUP($E136,$B$125:$K$129,10,0))</formula>
    </cfRule>
  </conditionalFormatting>
  <dataValidations count="6">
    <dataValidation type="list" allowBlank="1" showInputMessage="1" showErrorMessage="1" sqref="B136:B155 B159:B183" xr:uid="{1BA9E51B-41AB-4A17-9D7D-54600107681E}">
      <formula1>担当者名</formula1>
    </dataValidation>
    <dataValidation type="list" allowBlank="1" showInputMessage="1" showErrorMessage="1" sqref="G9:K9" xr:uid="{77596E8C-8CB2-4720-BA51-10EEFDD57382}">
      <formula1>INDIRECT(G6:H6)</formula1>
    </dataValidation>
    <dataValidation type="list" allowBlank="1" showInputMessage="1" showErrorMessage="1" sqref="G6:H6" xr:uid="{065D8F4B-3226-4E76-96CC-E446261A9247}">
      <formula1>"消費税を補助対象に含めない,消費税を補助対象に含める"</formula1>
    </dataValidation>
    <dataValidation type="list" allowBlank="1" showInputMessage="1" showErrorMessage="1" sqref="K156" xr:uid="{B45B5CD3-C2CB-494F-961D-F34A57CF15B2}">
      <formula1>"固定費,変動費"</formula1>
    </dataValidation>
    <dataValidation allowBlank="1" showInputMessage="1" showErrorMessage="1" prompt="※事前打ち合わせ～報告会までを含む訪問回数" sqref="C18:H18 C40:H40 C62:H62 C84:H84 C106:H106" xr:uid="{E0DF9031-0894-4A50-9087-56A71F701266}"/>
    <dataValidation type="list" allowBlank="1" showInputMessage="1" showErrorMessage="1" sqref="E136:E155 C11:C12 C33:C34 C55:C56 C77:C78 C99:C100 E159:E183 C187:C188 C198:C199 C209:C210 C220:C221 C231:C232 C243:C244 C254:C255 C265:C266 C276:C277 C287:C288 C299:C300 C307:C308 C315:C316 C323:C324 C331:C332 C340:C341 C348:C349 C356:C357 C364:C365 C372:C373 B383:B397" xr:uid="{A2860465-1990-4C88-AC8A-5395D2E04645}">
      <formula1>支援対象地域</formula1>
    </dataValidation>
  </dataValidations>
  <pageMargins left="0.7" right="0.7" top="0.75" bottom="0.75" header="0.3" footer="0.3"/>
  <pageSetup paperSize="9" scale="35" fitToHeight="0" orientation="portrait" r:id="rId1"/>
  <rowBreaks count="6" manualBreakCount="6">
    <brk id="75" min="1" max="10" man="1"/>
    <brk id="131" min="1" max="10" man="1"/>
    <brk id="183" min="1" max="10" man="1"/>
    <brk id="239" min="1" max="10" man="1"/>
    <brk id="295" min="1" max="10" man="1"/>
    <brk id="369" min="1" max="1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68E47-8975-4EBB-BE8A-644B0F3764D8}">
  <sheetPr codeName="Sheet9">
    <tabColor theme="8" tint="0.39997558519241921"/>
    <pageSetUpPr fitToPage="1"/>
  </sheetPr>
  <dimension ref="A1:O36"/>
  <sheetViews>
    <sheetView showGridLines="0" zoomScaleNormal="100" zoomScaleSheetLayoutView="85" workbookViewId="0"/>
  </sheetViews>
  <sheetFormatPr defaultRowHeight="14.4" x14ac:dyDescent="0.2"/>
  <cols>
    <col min="1" max="1" width="2.5546875" style="495" customWidth="1"/>
    <col min="2" max="2" width="4.88671875" style="512" customWidth="1"/>
    <col min="3" max="3" width="33.77734375" style="513" customWidth="1"/>
    <col min="4" max="4" width="16.6640625" style="495" customWidth="1"/>
    <col min="5" max="5" width="42" style="495" customWidth="1"/>
    <col min="6" max="6" width="36.77734375" style="495" customWidth="1"/>
    <col min="7" max="7" width="2.88671875" style="495" customWidth="1"/>
    <col min="8" max="15" width="13.77734375" style="497" customWidth="1"/>
    <col min="16" max="255" width="8.88671875" style="495"/>
    <col min="256" max="256" width="2.88671875" style="495" customWidth="1"/>
    <col min="257" max="257" width="14.77734375" style="495" customWidth="1"/>
    <col min="258" max="259" width="16.6640625" style="495" customWidth="1"/>
    <col min="260" max="260" width="42" style="495" customWidth="1"/>
    <col min="261" max="261" width="17" style="495" customWidth="1"/>
    <col min="262" max="262" width="17.109375" style="495" customWidth="1"/>
    <col min="263" max="263" width="2.88671875" style="495" customWidth="1"/>
    <col min="264" max="511" width="8.88671875" style="495"/>
    <col min="512" max="512" width="2.88671875" style="495" customWidth="1"/>
    <col min="513" max="513" width="14.77734375" style="495" customWidth="1"/>
    <col min="514" max="515" width="16.6640625" style="495" customWidth="1"/>
    <col min="516" max="516" width="42" style="495" customWidth="1"/>
    <col min="517" max="517" width="17" style="495" customWidth="1"/>
    <col min="518" max="518" width="17.109375" style="495" customWidth="1"/>
    <col min="519" max="519" width="2.88671875" style="495" customWidth="1"/>
    <col min="520" max="767" width="8.88671875" style="495"/>
    <col min="768" max="768" width="2.88671875" style="495" customWidth="1"/>
    <col min="769" max="769" width="14.77734375" style="495" customWidth="1"/>
    <col min="770" max="771" width="16.6640625" style="495" customWidth="1"/>
    <col min="772" max="772" width="42" style="495" customWidth="1"/>
    <col min="773" max="773" width="17" style="495" customWidth="1"/>
    <col min="774" max="774" width="17.109375" style="495" customWidth="1"/>
    <col min="775" max="775" width="2.88671875" style="495" customWidth="1"/>
    <col min="776" max="1023" width="8.88671875" style="495"/>
    <col min="1024" max="1024" width="2.88671875" style="495" customWidth="1"/>
    <col min="1025" max="1025" width="14.77734375" style="495" customWidth="1"/>
    <col min="1026" max="1027" width="16.6640625" style="495" customWidth="1"/>
    <col min="1028" max="1028" width="42" style="495" customWidth="1"/>
    <col min="1029" max="1029" width="17" style="495" customWidth="1"/>
    <col min="1030" max="1030" width="17.109375" style="495" customWidth="1"/>
    <col min="1031" max="1031" width="2.88671875" style="495" customWidth="1"/>
    <col min="1032" max="1279" width="8.88671875" style="495"/>
    <col min="1280" max="1280" width="2.88671875" style="495" customWidth="1"/>
    <col min="1281" max="1281" width="14.77734375" style="495" customWidth="1"/>
    <col min="1282" max="1283" width="16.6640625" style="495" customWidth="1"/>
    <col min="1284" max="1284" width="42" style="495" customWidth="1"/>
    <col min="1285" max="1285" width="17" style="495" customWidth="1"/>
    <col min="1286" max="1286" width="17.109375" style="495" customWidth="1"/>
    <col min="1287" max="1287" width="2.88671875" style="495" customWidth="1"/>
    <col min="1288" max="1535" width="8.88671875" style="495"/>
    <col min="1536" max="1536" width="2.88671875" style="495" customWidth="1"/>
    <col min="1537" max="1537" width="14.77734375" style="495" customWidth="1"/>
    <col min="1538" max="1539" width="16.6640625" style="495" customWidth="1"/>
    <col min="1540" max="1540" width="42" style="495" customWidth="1"/>
    <col min="1541" max="1541" width="17" style="495" customWidth="1"/>
    <col min="1542" max="1542" width="17.109375" style="495" customWidth="1"/>
    <col min="1543" max="1543" width="2.88671875" style="495" customWidth="1"/>
    <col min="1544" max="1791" width="8.88671875" style="495"/>
    <col min="1792" max="1792" width="2.88671875" style="495" customWidth="1"/>
    <col min="1793" max="1793" width="14.77734375" style="495" customWidth="1"/>
    <col min="1794" max="1795" width="16.6640625" style="495" customWidth="1"/>
    <col min="1796" max="1796" width="42" style="495" customWidth="1"/>
    <col min="1797" max="1797" width="17" style="495" customWidth="1"/>
    <col min="1798" max="1798" width="17.109375" style="495" customWidth="1"/>
    <col min="1799" max="1799" width="2.88671875" style="495" customWidth="1"/>
    <col min="1800" max="2047" width="8.88671875" style="495"/>
    <col min="2048" max="2048" width="2.88671875" style="495" customWidth="1"/>
    <col min="2049" max="2049" width="14.77734375" style="495" customWidth="1"/>
    <col min="2050" max="2051" width="16.6640625" style="495" customWidth="1"/>
    <col min="2052" max="2052" width="42" style="495" customWidth="1"/>
    <col min="2053" max="2053" width="17" style="495" customWidth="1"/>
    <col min="2054" max="2054" width="17.109375" style="495" customWidth="1"/>
    <col min="2055" max="2055" width="2.88671875" style="495" customWidth="1"/>
    <col min="2056" max="2303" width="8.88671875" style="495"/>
    <col min="2304" max="2304" width="2.88671875" style="495" customWidth="1"/>
    <col min="2305" max="2305" width="14.77734375" style="495" customWidth="1"/>
    <col min="2306" max="2307" width="16.6640625" style="495" customWidth="1"/>
    <col min="2308" max="2308" width="42" style="495" customWidth="1"/>
    <col min="2309" max="2309" width="17" style="495" customWidth="1"/>
    <col min="2310" max="2310" width="17.109375" style="495" customWidth="1"/>
    <col min="2311" max="2311" width="2.88671875" style="495" customWidth="1"/>
    <col min="2312" max="2559" width="8.88671875" style="495"/>
    <col min="2560" max="2560" width="2.88671875" style="495" customWidth="1"/>
    <col min="2561" max="2561" width="14.77734375" style="495" customWidth="1"/>
    <col min="2562" max="2563" width="16.6640625" style="495" customWidth="1"/>
    <col min="2564" max="2564" width="42" style="495" customWidth="1"/>
    <col min="2565" max="2565" width="17" style="495" customWidth="1"/>
    <col min="2566" max="2566" width="17.109375" style="495" customWidth="1"/>
    <col min="2567" max="2567" width="2.88671875" style="495" customWidth="1"/>
    <col min="2568" max="2815" width="8.88671875" style="495"/>
    <col min="2816" max="2816" width="2.88671875" style="495" customWidth="1"/>
    <col min="2817" max="2817" width="14.77734375" style="495" customWidth="1"/>
    <col min="2818" max="2819" width="16.6640625" style="495" customWidth="1"/>
    <col min="2820" max="2820" width="42" style="495" customWidth="1"/>
    <col min="2821" max="2821" width="17" style="495" customWidth="1"/>
    <col min="2822" max="2822" width="17.109375" style="495" customWidth="1"/>
    <col min="2823" max="2823" width="2.88671875" style="495" customWidth="1"/>
    <col min="2824" max="3071" width="8.88671875" style="495"/>
    <col min="3072" max="3072" width="2.88671875" style="495" customWidth="1"/>
    <col min="3073" max="3073" width="14.77734375" style="495" customWidth="1"/>
    <col min="3074" max="3075" width="16.6640625" style="495" customWidth="1"/>
    <col min="3076" max="3076" width="42" style="495" customWidth="1"/>
    <col min="3077" max="3077" width="17" style="495" customWidth="1"/>
    <col min="3078" max="3078" width="17.109375" style="495" customWidth="1"/>
    <col min="3079" max="3079" width="2.88671875" style="495" customWidth="1"/>
    <col min="3080" max="3327" width="8.88671875" style="495"/>
    <col min="3328" max="3328" width="2.88671875" style="495" customWidth="1"/>
    <col min="3329" max="3329" width="14.77734375" style="495" customWidth="1"/>
    <col min="3330" max="3331" width="16.6640625" style="495" customWidth="1"/>
    <col min="3332" max="3332" width="42" style="495" customWidth="1"/>
    <col min="3333" max="3333" width="17" style="495" customWidth="1"/>
    <col min="3334" max="3334" width="17.109375" style="495" customWidth="1"/>
    <col min="3335" max="3335" width="2.88671875" style="495" customWidth="1"/>
    <col min="3336" max="3583" width="8.88671875" style="495"/>
    <col min="3584" max="3584" width="2.88671875" style="495" customWidth="1"/>
    <col min="3585" max="3585" width="14.77734375" style="495" customWidth="1"/>
    <col min="3586" max="3587" width="16.6640625" style="495" customWidth="1"/>
    <col min="3588" max="3588" width="42" style="495" customWidth="1"/>
    <col min="3589" max="3589" width="17" style="495" customWidth="1"/>
    <col min="3590" max="3590" width="17.109375" style="495" customWidth="1"/>
    <col min="3591" max="3591" width="2.88671875" style="495" customWidth="1"/>
    <col min="3592" max="3839" width="8.88671875" style="495"/>
    <col min="3840" max="3840" width="2.88671875" style="495" customWidth="1"/>
    <col min="3841" max="3841" width="14.77734375" style="495" customWidth="1"/>
    <col min="3842" max="3843" width="16.6640625" style="495" customWidth="1"/>
    <col min="3844" max="3844" width="42" style="495" customWidth="1"/>
    <col min="3845" max="3845" width="17" style="495" customWidth="1"/>
    <col min="3846" max="3846" width="17.109375" style="495" customWidth="1"/>
    <col min="3847" max="3847" width="2.88671875" style="495" customWidth="1"/>
    <col min="3848" max="4095" width="8.88671875" style="495"/>
    <col min="4096" max="4096" width="2.88671875" style="495" customWidth="1"/>
    <col min="4097" max="4097" width="14.77734375" style="495" customWidth="1"/>
    <col min="4098" max="4099" width="16.6640625" style="495" customWidth="1"/>
    <col min="4100" max="4100" width="42" style="495" customWidth="1"/>
    <col min="4101" max="4101" width="17" style="495" customWidth="1"/>
    <col min="4102" max="4102" width="17.109375" style="495" customWidth="1"/>
    <col min="4103" max="4103" width="2.88671875" style="495" customWidth="1"/>
    <col min="4104" max="4351" width="8.88671875" style="495"/>
    <col min="4352" max="4352" width="2.88671875" style="495" customWidth="1"/>
    <col min="4353" max="4353" width="14.77734375" style="495" customWidth="1"/>
    <col min="4354" max="4355" width="16.6640625" style="495" customWidth="1"/>
    <col min="4356" max="4356" width="42" style="495" customWidth="1"/>
    <col min="4357" max="4357" width="17" style="495" customWidth="1"/>
    <col min="4358" max="4358" width="17.109375" style="495" customWidth="1"/>
    <col min="4359" max="4359" width="2.88671875" style="495" customWidth="1"/>
    <col min="4360" max="4607" width="8.88671875" style="495"/>
    <col min="4608" max="4608" width="2.88671875" style="495" customWidth="1"/>
    <col min="4609" max="4609" width="14.77734375" style="495" customWidth="1"/>
    <col min="4610" max="4611" width="16.6640625" style="495" customWidth="1"/>
    <col min="4612" max="4612" width="42" style="495" customWidth="1"/>
    <col min="4613" max="4613" width="17" style="495" customWidth="1"/>
    <col min="4614" max="4614" width="17.109375" style="495" customWidth="1"/>
    <col min="4615" max="4615" width="2.88671875" style="495" customWidth="1"/>
    <col min="4616" max="4863" width="8.88671875" style="495"/>
    <col min="4864" max="4864" width="2.88671875" style="495" customWidth="1"/>
    <col min="4865" max="4865" width="14.77734375" style="495" customWidth="1"/>
    <col min="4866" max="4867" width="16.6640625" style="495" customWidth="1"/>
    <col min="4868" max="4868" width="42" style="495" customWidth="1"/>
    <col min="4869" max="4869" width="17" style="495" customWidth="1"/>
    <col min="4870" max="4870" width="17.109375" style="495" customWidth="1"/>
    <col min="4871" max="4871" width="2.88671875" style="495" customWidth="1"/>
    <col min="4872" max="5119" width="8.88671875" style="495"/>
    <col min="5120" max="5120" width="2.88671875" style="495" customWidth="1"/>
    <col min="5121" max="5121" width="14.77734375" style="495" customWidth="1"/>
    <col min="5122" max="5123" width="16.6640625" style="495" customWidth="1"/>
    <col min="5124" max="5124" width="42" style="495" customWidth="1"/>
    <col min="5125" max="5125" width="17" style="495" customWidth="1"/>
    <col min="5126" max="5126" width="17.109375" style="495" customWidth="1"/>
    <col min="5127" max="5127" width="2.88671875" style="495" customWidth="1"/>
    <col min="5128" max="5375" width="8.88671875" style="495"/>
    <col min="5376" max="5376" width="2.88671875" style="495" customWidth="1"/>
    <col min="5377" max="5377" width="14.77734375" style="495" customWidth="1"/>
    <col min="5378" max="5379" width="16.6640625" style="495" customWidth="1"/>
    <col min="5380" max="5380" width="42" style="495" customWidth="1"/>
    <col min="5381" max="5381" width="17" style="495" customWidth="1"/>
    <col min="5382" max="5382" width="17.109375" style="495" customWidth="1"/>
    <col min="5383" max="5383" width="2.88671875" style="495" customWidth="1"/>
    <col min="5384" max="5631" width="8.88671875" style="495"/>
    <col min="5632" max="5632" width="2.88671875" style="495" customWidth="1"/>
    <col min="5633" max="5633" width="14.77734375" style="495" customWidth="1"/>
    <col min="5634" max="5635" width="16.6640625" style="495" customWidth="1"/>
    <col min="5636" max="5636" width="42" style="495" customWidth="1"/>
    <col min="5637" max="5637" width="17" style="495" customWidth="1"/>
    <col min="5638" max="5638" width="17.109375" style="495" customWidth="1"/>
    <col min="5639" max="5639" width="2.88671875" style="495" customWidth="1"/>
    <col min="5640" max="5887" width="8.88671875" style="495"/>
    <col min="5888" max="5888" width="2.88671875" style="495" customWidth="1"/>
    <col min="5889" max="5889" width="14.77734375" style="495" customWidth="1"/>
    <col min="5890" max="5891" width="16.6640625" style="495" customWidth="1"/>
    <col min="5892" max="5892" width="42" style="495" customWidth="1"/>
    <col min="5893" max="5893" width="17" style="495" customWidth="1"/>
    <col min="5894" max="5894" width="17.109375" style="495" customWidth="1"/>
    <col min="5895" max="5895" width="2.88671875" style="495" customWidth="1"/>
    <col min="5896" max="6143" width="8.88671875" style="495"/>
    <col min="6144" max="6144" width="2.88671875" style="495" customWidth="1"/>
    <col min="6145" max="6145" width="14.77734375" style="495" customWidth="1"/>
    <col min="6146" max="6147" width="16.6640625" style="495" customWidth="1"/>
    <col min="6148" max="6148" width="42" style="495" customWidth="1"/>
    <col min="6149" max="6149" width="17" style="495" customWidth="1"/>
    <col min="6150" max="6150" width="17.109375" style="495" customWidth="1"/>
    <col min="6151" max="6151" width="2.88671875" style="495" customWidth="1"/>
    <col min="6152" max="6399" width="8.88671875" style="495"/>
    <col min="6400" max="6400" width="2.88671875" style="495" customWidth="1"/>
    <col min="6401" max="6401" width="14.77734375" style="495" customWidth="1"/>
    <col min="6402" max="6403" width="16.6640625" style="495" customWidth="1"/>
    <col min="6404" max="6404" width="42" style="495" customWidth="1"/>
    <col min="6405" max="6405" width="17" style="495" customWidth="1"/>
    <col min="6406" max="6406" width="17.109375" style="495" customWidth="1"/>
    <col min="6407" max="6407" width="2.88671875" style="495" customWidth="1"/>
    <col min="6408" max="6655" width="8.88671875" style="495"/>
    <col min="6656" max="6656" width="2.88671875" style="495" customWidth="1"/>
    <col min="6657" max="6657" width="14.77734375" style="495" customWidth="1"/>
    <col min="6658" max="6659" width="16.6640625" style="495" customWidth="1"/>
    <col min="6660" max="6660" width="42" style="495" customWidth="1"/>
    <col min="6661" max="6661" width="17" style="495" customWidth="1"/>
    <col min="6662" max="6662" width="17.109375" style="495" customWidth="1"/>
    <col min="6663" max="6663" width="2.88671875" style="495" customWidth="1"/>
    <col min="6664" max="6911" width="8.88671875" style="495"/>
    <col min="6912" max="6912" width="2.88671875" style="495" customWidth="1"/>
    <col min="6913" max="6913" width="14.77734375" style="495" customWidth="1"/>
    <col min="6914" max="6915" width="16.6640625" style="495" customWidth="1"/>
    <col min="6916" max="6916" width="42" style="495" customWidth="1"/>
    <col min="6917" max="6917" width="17" style="495" customWidth="1"/>
    <col min="6918" max="6918" width="17.109375" style="495" customWidth="1"/>
    <col min="6919" max="6919" width="2.88671875" style="495" customWidth="1"/>
    <col min="6920" max="7167" width="8.88671875" style="495"/>
    <col min="7168" max="7168" width="2.88671875" style="495" customWidth="1"/>
    <col min="7169" max="7169" width="14.77734375" style="495" customWidth="1"/>
    <col min="7170" max="7171" width="16.6640625" style="495" customWidth="1"/>
    <col min="7172" max="7172" width="42" style="495" customWidth="1"/>
    <col min="7173" max="7173" width="17" style="495" customWidth="1"/>
    <col min="7174" max="7174" width="17.109375" style="495" customWidth="1"/>
    <col min="7175" max="7175" width="2.88671875" style="495" customWidth="1"/>
    <col min="7176" max="7423" width="8.88671875" style="495"/>
    <col min="7424" max="7424" width="2.88671875" style="495" customWidth="1"/>
    <col min="7425" max="7425" width="14.77734375" style="495" customWidth="1"/>
    <col min="7426" max="7427" width="16.6640625" style="495" customWidth="1"/>
    <col min="7428" max="7428" width="42" style="495" customWidth="1"/>
    <col min="7429" max="7429" width="17" style="495" customWidth="1"/>
    <col min="7430" max="7430" width="17.109375" style="495" customWidth="1"/>
    <col min="7431" max="7431" width="2.88671875" style="495" customWidth="1"/>
    <col min="7432" max="7679" width="8.88671875" style="495"/>
    <col min="7680" max="7680" width="2.88671875" style="495" customWidth="1"/>
    <col min="7681" max="7681" width="14.77734375" style="495" customWidth="1"/>
    <col min="7682" max="7683" width="16.6640625" style="495" customWidth="1"/>
    <col min="7684" max="7684" width="42" style="495" customWidth="1"/>
    <col min="7685" max="7685" width="17" style="495" customWidth="1"/>
    <col min="7686" max="7686" width="17.109375" style="495" customWidth="1"/>
    <col min="7687" max="7687" width="2.88671875" style="495" customWidth="1"/>
    <col min="7688" max="7935" width="8.88671875" style="495"/>
    <col min="7936" max="7936" width="2.88671875" style="495" customWidth="1"/>
    <col min="7937" max="7937" width="14.77734375" style="495" customWidth="1"/>
    <col min="7938" max="7939" width="16.6640625" style="495" customWidth="1"/>
    <col min="7940" max="7940" width="42" style="495" customWidth="1"/>
    <col min="7941" max="7941" width="17" style="495" customWidth="1"/>
    <col min="7942" max="7942" width="17.109375" style="495" customWidth="1"/>
    <col min="7943" max="7943" width="2.88671875" style="495" customWidth="1"/>
    <col min="7944" max="8191" width="8.88671875" style="495"/>
    <col min="8192" max="8192" width="2.88671875" style="495" customWidth="1"/>
    <col min="8193" max="8193" width="14.77734375" style="495" customWidth="1"/>
    <col min="8194" max="8195" width="16.6640625" style="495" customWidth="1"/>
    <col min="8196" max="8196" width="42" style="495" customWidth="1"/>
    <col min="8197" max="8197" width="17" style="495" customWidth="1"/>
    <col min="8198" max="8198" width="17.109375" style="495" customWidth="1"/>
    <col min="8199" max="8199" width="2.88671875" style="495" customWidth="1"/>
    <col min="8200" max="8447" width="8.88671875" style="495"/>
    <col min="8448" max="8448" width="2.88671875" style="495" customWidth="1"/>
    <col min="8449" max="8449" width="14.77734375" style="495" customWidth="1"/>
    <col min="8450" max="8451" width="16.6640625" style="495" customWidth="1"/>
    <col min="8452" max="8452" width="42" style="495" customWidth="1"/>
    <col min="8453" max="8453" width="17" style="495" customWidth="1"/>
    <col min="8454" max="8454" width="17.109375" style="495" customWidth="1"/>
    <col min="8455" max="8455" width="2.88671875" style="495" customWidth="1"/>
    <col min="8456" max="8703" width="8.88671875" style="495"/>
    <col min="8704" max="8704" width="2.88671875" style="495" customWidth="1"/>
    <col min="8705" max="8705" width="14.77734375" style="495" customWidth="1"/>
    <col min="8706" max="8707" width="16.6640625" style="495" customWidth="1"/>
    <col min="8708" max="8708" width="42" style="495" customWidth="1"/>
    <col min="8709" max="8709" width="17" style="495" customWidth="1"/>
    <col min="8710" max="8710" width="17.109375" style="495" customWidth="1"/>
    <col min="8711" max="8711" width="2.88671875" style="495" customWidth="1"/>
    <col min="8712" max="8959" width="8.88671875" style="495"/>
    <col min="8960" max="8960" width="2.88671875" style="495" customWidth="1"/>
    <col min="8961" max="8961" width="14.77734375" style="495" customWidth="1"/>
    <col min="8962" max="8963" width="16.6640625" style="495" customWidth="1"/>
    <col min="8964" max="8964" width="42" style="495" customWidth="1"/>
    <col min="8965" max="8965" width="17" style="495" customWidth="1"/>
    <col min="8966" max="8966" width="17.109375" style="495" customWidth="1"/>
    <col min="8967" max="8967" width="2.88671875" style="495" customWidth="1"/>
    <col min="8968" max="9215" width="8.88671875" style="495"/>
    <col min="9216" max="9216" width="2.88671875" style="495" customWidth="1"/>
    <col min="9217" max="9217" width="14.77734375" style="495" customWidth="1"/>
    <col min="9218" max="9219" width="16.6640625" style="495" customWidth="1"/>
    <col min="9220" max="9220" width="42" style="495" customWidth="1"/>
    <col min="9221" max="9221" width="17" style="495" customWidth="1"/>
    <col min="9222" max="9222" width="17.109375" style="495" customWidth="1"/>
    <col min="9223" max="9223" width="2.88671875" style="495" customWidth="1"/>
    <col min="9224" max="9471" width="8.88671875" style="495"/>
    <col min="9472" max="9472" width="2.88671875" style="495" customWidth="1"/>
    <col min="9473" max="9473" width="14.77734375" style="495" customWidth="1"/>
    <col min="9474" max="9475" width="16.6640625" style="495" customWidth="1"/>
    <col min="9476" max="9476" width="42" style="495" customWidth="1"/>
    <col min="9477" max="9477" width="17" style="495" customWidth="1"/>
    <col min="9478" max="9478" width="17.109375" style="495" customWidth="1"/>
    <col min="9479" max="9479" width="2.88671875" style="495" customWidth="1"/>
    <col min="9480" max="9727" width="8.88671875" style="495"/>
    <col min="9728" max="9728" width="2.88671875" style="495" customWidth="1"/>
    <col min="9729" max="9729" width="14.77734375" style="495" customWidth="1"/>
    <col min="9730" max="9731" width="16.6640625" style="495" customWidth="1"/>
    <col min="9732" max="9732" width="42" style="495" customWidth="1"/>
    <col min="9733" max="9733" width="17" style="495" customWidth="1"/>
    <col min="9734" max="9734" width="17.109375" style="495" customWidth="1"/>
    <col min="9735" max="9735" width="2.88671875" style="495" customWidth="1"/>
    <col min="9736" max="9983" width="8.88671875" style="495"/>
    <col min="9984" max="9984" width="2.88671875" style="495" customWidth="1"/>
    <col min="9985" max="9985" width="14.77734375" style="495" customWidth="1"/>
    <col min="9986" max="9987" width="16.6640625" style="495" customWidth="1"/>
    <col min="9988" max="9988" width="42" style="495" customWidth="1"/>
    <col min="9989" max="9989" width="17" style="495" customWidth="1"/>
    <col min="9990" max="9990" width="17.109375" style="495" customWidth="1"/>
    <col min="9991" max="9991" width="2.88671875" style="495" customWidth="1"/>
    <col min="9992" max="10239" width="8.88671875" style="495"/>
    <col min="10240" max="10240" width="2.88671875" style="495" customWidth="1"/>
    <col min="10241" max="10241" width="14.77734375" style="495" customWidth="1"/>
    <col min="10242" max="10243" width="16.6640625" style="495" customWidth="1"/>
    <col min="10244" max="10244" width="42" style="495" customWidth="1"/>
    <col min="10245" max="10245" width="17" style="495" customWidth="1"/>
    <col min="10246" max="10246" width="17.109375" style="495" customWidth="1"/>
    <col min="10247" max="10247" width="2.88671875" style="495" customWidth="1"/>
    <col min="10248" max="10495" width="8.88671875" style="495"/>
    <col min="10496" max="10496" width="2.88671875" style="495" customWidth="1"/>
    <col min="10497" max="10497" width="14.77734375" style="495" customWidth="1"/>
    <col min="10498" max="10499" width="16.6640625" style="495" customWidth="1"/>
    <col min="10500" max="10500" width="42" style="495" customWidth="1"/>
    <col min="10501" max="10501" width="17" style="495" customWidth="1"/>
    <col min="10502" max="10502" width="17.109375" style="495" customWidth="1"/>
    <col min="10503" max="10503" width="2.88671875" style="495" customWidth="1"/>
    <col min="10504" max="10751" width="8.88671875" style="495"/>
    <col min="10752" max="10752" width="2.88671875" style="495" customWidth="1"/>
    <col min="10753" max="10753" width="14.77734375" style="495" customWidth="1"/>
    <col min="10754" max="10755" width="16.6640625" style="495" customWidth="1"/>
    <col min="10756" max="10756" width="42" style="495" customWidth="1"/>
    <col min="10757" max="10757" width="17" style="495" customWidth="1"/>
    <col min="10758" max="10758" width="17.109375" style="495" customWidth="1"/>
    <col min="10759" max="10759" width="2.88671875" style="495" customWidth="1"/>
    <col min="10760" max="11007" width="8.88671875" style="495"/>
    <col min="11008" max="11008" width="2.88671875" style="495" customWidth="1"/>
    <col min="11009" max="11009" width="14.77734375" style="495" customWidth="1"/>
    <col min="11010" max="11011" width="16.6640625" style="495" customWidth="1"/>
    <col min="11012" max="11012" width="42" style="495" customWidth="1"/>
    <col min="11013" max="11013" width="17" style="495" customWidth="1"/>
    <col min="11014" max="11014" width="17.109375" style="495" customWidth="1"/>
    <col min="11015" max="11015" width="2.88671875" style="495" customWidth="1"/>
    <col min="11016" max="11263" width="8.88671875" style="495"/>
    <col min="11264" max="11264" width="2.88671875" style="495" customWidth="1"/>
    <col min="11265" max="11265" width="14.77734375" style="495" customWidth="1"/>
    <col min="11266" max="11267" width="16.6640625" style="495" customWidth="1"/>
    <col min="11268" max="11268" width="42" style="495" customWidth="1"/>
    <col min="11269" max="11269" width="17" style="495" customWidth="1"/>
    <col min="11270" max="11270" width="17.109375" style="495" customWidth="1"/>
    <col min="11271" max="11271" width="2.88671875" style="495" customWidth="1"/>
    <col min="11272" max="11519" width="8.88671875" style="495"/>
    <col min="11520" max="11520" width="2.88671875" style="495" customWidth="1"/>
    <col min="11521" max="11521" width="14.77734375" style="495" customWidth="1"/>
    <col min="11522" max="11523" width="16.6640625" style="495" customWidth="1"/>
    <col min="11524" max="11524" width="42" style="495" customWidth="1"/>
    <col min="11525" max="11525" width="17" style="495" customWidth="1"/>
    <col min="11526" max="11526" width="17.109375" style="495" customWidth="1"/>
    <col min="11527" max="11527" width="2.88671875" style="495" customWidth="1"/>
    <col min="11528" max="11775" width="8.88671875" style="495"/>
    <col min="11776" max="11776" width="2.88671875" style="495" customWidth="1"/>
    <col min="11777" max="11777" width="14.77734375" style="495" customWidth="1"/>
    <col min="11778" max="11779" width="16.6640625" style="495" customWidth="1"/>
    <col min="11780" max="11780" width="42" style="495" customWidth="1"/>
    <col min="11781" max="11781" width="17" style="495" customWidth="1"/>
    <col min="11782" max="11782" width="17.109375" style="495" customWidth="1"/>
    <col min="11783" max="11783" width="2.88671875" style="495" customWidth="1"/>
    <col min="11784" max="12031" width="8.88671875" style="495"/>
    <col min="12032" max="12032" width="2.88671875" style="495" customWidth="1"/>
    <col min="12033" max="12033" width="14.77734375" style="495" customWidth="1"/>
    <col min="12034" max="12035" width="16.6640625" style="495" customWidth="1"/>
    <col min="12036" max="12036" width="42" style="495" customWidth="1"/>
    <col min="12037" max="12037" width="17" style="495" customWidth="1"/>
    <col min="12038" max="12038" width="17.109375" style="495" customWidth="1"/>
    <col min="12039" max="12039" width="2.88671875" style="495" customWidth="1"/>
    <col min="12040" max="12287" width="8.88671875" style="495"/>
    <col min="12288" max="12288" width="2.88671875" style="495" customWidth="1"/>
    <col min="12289" max="12289" width="14.77734375" style="495" customWidth="1"/>
    <col min="12290" max="12291" width="16.6640625" style="495" customWidth="1"/>
    <col min="12292" max="12292" width="42" style="495" customWidth="1"/>
    <col min="12293" max="12293" width="17" style="495" customWidth="1"/>
    <col min="12294" max="12294" width="17.109375" style="495" customWidth="1"/>
    <col min="12295" max="12295" width="2.88671875" style="495" customWidth="1"/>
    <col min="12296" max="12543" width="8.88671875" style="495"/>
    <col min="12544" max="12544" width="2.88671875" style="495" customWidth="1"/>
    <col min="12545" max="12545" width="14.77734375" style="495" customWidth="1"/>
    <col min="12546" max="12547" width="16.6640625" style="495" customWidth="1"/>
    <col min="12548" max="12548" width="42" style="495" customWidth="1"/>
    <col min="12549" max="12549" width="17" style="495" customWidth="1"/>
    <col min="12550" max="12550" width="17.109375" style="495" customWidth="1"/>
    <col min="12551" max="12551" width="2.88671875" style="495" customWidth="1"/>
    <col min="12552" max="12799" width="8.88671875" style="495"/>
    <col min="12800" max="12800" width="2.88671875" style="495" customWidth="1"/>
    <col min="12801" max="12801" width="14.77734375" style="495" customWidth="1"/>
    <col min="12802" max="12803" width="16.6640625" style="495" customWidth="1"/>
    <col min="12804" max="12804" width="42" style="495" customWidth="1"/>
    <col min="12805" max="12805" width="17" style="495" customWidth="1"/>
    <col min="12806" max="12806" width="17.109375" style="495" customWidth="1"/>
    <col min="12807" max="12807" width="2.88671875" style="495" customWidth="1"/>
    <col min="12808" max="13055" width="8.88671875" style="495"/>
    <col min="13056" max="13056" width="2.88671875" style="495" customWidth="1"/>
    <col min="13057" max="13057" width="14.77734375" style="495" customWidth="1"/>
    <col min="13058" max="13059" width="16.6640625" style="495" customWidth="1"/>
    <col min="13060" max="13060" width="42" style="495" customWidth="1"/>
    <col min="13061" max="13061" width="17" style="495" customWidth="1"/>
    <col min="13062" max="13062" width="17.109375" style="495" customWidth="1"/>
    <col min="13063" max="13063" width="2.88671875" style="495" customWidth="1"/>
    <col min="13064" max="13311" width="8.88671875" style="495"/>
    <col min="13312" max="13312" width="2.88671875" style="495" customWidth="1"/>
    <col min="13313" max="13313" width="14.77734375" style="495" customWidth="1"/>
    <col min="13314" max="13315" width="16.6640625" style="495" customWidth="1"/>
    <col min="13316" max="13316" width="42" style="495" customWidth="1"/>
    <col min="13317" max="13317" width="17" style="495" customWidth="1"/>
    <col min="13318" max="13318" width="17.109375" style="495" customWidth="1"/>
    <col min="13319" max="13319" width="2.88671875" style="495" customWidth="1"/>
    <col min="13320" max="13567" width="8.88671875" style="495"/>
    <col min="13568" max="13568" width="2.88671875" style="495" customWidth="1"/>
    <col min="13569" max="13569" width="14.77734375" style="495" customWidth="1"/>
    <col min="13570" max="13571" width="16.6640625" style="495" customWidth="1"/>
    <col min="13572" max="13572" width="42" style="495" customWidth="1"/>
    <col min="13573" max="13573" width="17" style="495" customWidth="1"/>
    <col min="13574" max="13574" width="17.109375" style="495" customWidth="1"/>
    <col min="13575" max="13575" width="2.88671875" style="495" customWidth="1"/>
    <col min="13576" max="13823" width="8.88671875" style="495"/>
    <col min="13824" max="13824" width="2.88671875" style="495" customWidth="1"/>
    <col min="13825" max="13825" width="14.77734375" style="495" customWidth="1"/>
    <col min="13826" max="13827" width="16.6640625" style="495" customWidth="1"/>
    <col min="13828" max="13828" width="42" style="495" customWidth="1"/>
    <col min="13829" max="13829" width="17" style="495" customWidth="1"/>
    <col min="13830" max="13830" width="17.109375" style="495" customWidth="1"/>
    <col min="13831" max="13831" width="2.88671875" style="495" customWidth="1"/>
    <col min="13832" max="14079" width="8.88671875" style="495"/>
    <col min="14080" max="14080" width="2.88671875" style="495" customWidth="1"/>
    <col min="14081" max="14081" width="14.77734375" style="495" customWidth="1"/>
    <col min="14082" max="14083" width="16.6640625" style="495" customWidth="1"/>
    <col min="14084" max="14084" width="42" style="495" customWidth="1"/>
    <col min="14085" max="14085" width="17" style="495" customWidth="1"/>
    <col min="14086" max="14086" width="17.109375" style="495" customWidth="1"/>
    <col min="14087" max="14087" width="2.88671875" style="495" customWidth="1"/>
    <col min="14088" max="14335" width="8.88671875" style="495"/>
    <col min="14336" max="14336" width="2.88671875" style="495" customWidth="1"/>
    <col min="14337" max="14337" width="14.77734375" style="495" customWidth="1"/>
    <col min="14338" max="14339" width="16.6640625" style="495" customWidth="1"/>
    <col min="14340" max="14340" width="42" style="495" customWidth="1"/>
    <col min="14341" max="14341" width="17" style="495" customWidth="1"/>
    <col min="14342" max="14342" width="17.109375" style="495" customWidth="1"/>
    <col min="14343" max="14343" width="2.88671875" style="495" customWidth="1"/>
    <col min="14344" max="14591" width="8.88671875" style="495"/>
    <col min="14592" max="14592" width="2.88671875" style="495" customWidth="1"/>
    <col min="14593" max="14593" width="14.77734375" style="495" customWidth="1"/>
    <col min="14594" max="14595" width="16.6640625" style="495" customWidth="1"/>
    <col min="14596" max="14596" width="42" style="495" customWidth="1"/>
    <col min="14597" max="14597" width="17" style="495" customWidth="1"/>
    <col min="14598" max="14598" width="17.109375" style="495" customWidth="1"/>
    <col min="14599" max="14599" width="2.88671875" style="495" customWidth="1"/>
    <col min="14600" max="14847" width="8.88671875" style="495"/>
    <col min="14848" max="14848" width="2.88671875" style="495" customWidth="1"/>
    <col min="14849" max="14849" width="14.77734375" style="495" customWidth="1"/>
    <col min="14850" max="14851" width="16.6640625" style="495" customWidth="1"/>
    <col min="14852" max="14852" width="42" style="495" customWidth="1"/>
    <col min="14853" max="14853" width="17" style="495" customWidth="1"/>
    <col min="14854" max="14854" width="17.109375" style="495" customWidth="1"/>
    <col min="14855" max="14855" width="2.88671875" style="495" customWidth="1"/>
    <col min="14856" max="15103" width="8.88671875" style="495"/>
    <col min="15104" max="15104" width="2.88671875" style="495" customWidth="1"/>
    <col min="15105" max="15105" width="14.77734375" style="495" customWidth="1"/>
    <col min="15106" max="15107" width="16.6640625" style="495" customWidth="1"/>
    <col min="15108" max="15108" width="42" style="495" customWidth="1"/>
    <col min="15109" max="15109" width="17" style="495" customWidth="1"/>
    <col min="15110" max="15110" width="17.109375" style="495" customWidth="1"/>
    <col min="15111" max="15111" width="2.88671875" style="495" customWidth="1"/>
    <col min="15112" max="15359" width="8.88671875" style="495"/>
    <col min="15360" max="15360" width="2.88671875" style="495" customWidth="1"/>
    <col min="15361" max="15361" width="14.77734375" style="495" customWidth="1"/>
    <col min="15362" max="15363" width="16.6640625" style="495" customWidth="1"/>
    <col min="15364" max="15364" width="42" style="495" customWidth="1"/>
    <col min="15365" max="15365" width="17" style="495" customWidth="1"/>
    <col min="15366" max="15366" width="17.109375" style="495" customWidth="1"/>
    <col min="15367" max="15367" width="2.88671875" style="495" customWidth="1"/>
    <col min="15368" max="15615" width="8.88671875" style="495"/>
    <col min="15616" max="15616" width="2.88671875" style="495" customWidth="1"/>
    <col min="15617" max="15617" width="14.77734375" style="495" customWidth="1"/>
    <col min="15618" max="15619" width="16.6640625" style="495" customWidth="1"/>
    <col min="15620" max="15620" width="42" style="495" customWidth="1"/>
    <col min="15621" max="15621" width="17" style="495" customWidth="1"/>
    <col min="15622" max="15622" width="17.109375" style="495" customWidth="1"/>
    <col min="15623" max="15623" width="2.88671875" style="495" customWidth="1"/>
    <col min="15624" max="15871" width="8.88671875" style="495"/>
    <col min="15872" max="15872" width="2.88671875" style="495" customWidth="1"/>
    <col min="15873" max="15873" width="14.77734375" style="495" customWidth="1"/>
    <col min="15874" max="15875" width="16.6640625" style="495" customWidth="1"/>
    <col min="15876" max="15876" width="42" style="495" customWidth="1"/>
    <col min="15877" max="15877" width="17" style="495" customWidth="1"/>
    <col min="15878" max="15878" width="17.109375" style="495" customWidth="1"/>
    <col min="15879" max="15879" width="2.88671875" style="495" customWidth="1"/>
    <col min="15880" max="16127" width="8.88671875" style="495"/>
    <col min="16128" max="16128" width="2.88671875" style="495" customWidth="1"/>
    <col min="16129" max="16129" width="14.77734375" style="495" customWidth="1"/>
    <col min="16130" max="16131" width="16.6640625" style="495" customWidth="1"/>
    <col min="16132" max="16132" width="42" style="495" customWidth="1"/>
    <col min="16133" max="16133" width="17" style="495" customWidth="1"/>
    <col min="16134" max="16134" width="17.109375" style="495" customWidth="1"/>
    <col min="16135" max="16135" width="2.88671875" style="495" customWidth="1"/>
    <col min="16136" max="16384" width="8.88671875" style="495"/>
  </cols>
  <sheetData>
    <row r="1" spans="1:15" ht="66.75" customHeight="1" x14ac:dyDescent="0.2">
      <c r="B1" s="496"/>
      <c r="C1" s="495"/>
    </row>
    <row r="2" spans="1:15" x14ac:dyDescent="0.2">
      <c r="B2" s="1052" t="s">
        <v>459</v>
      </c>
      <c r="C2" s="1052"/>
      <c r="F2" s="498"/>
      <c r="H2" s="1053" t="s">
        <v>2</v>
      </c>
      <c r="I2" s="1054"/>
      <c r="J2" s="1054"/>
      <c r="K2" s="1054"/>
      <c r="L2" s="1054"/>
      <c r="M2" s="1054"/>
      <c r="N2" s="1054"/>
      <c r="O2" s="1054"/>
    </row>
    <row r="3" spans="1:15" ht="30.75" customHeight="1" x14ac:dyDescent="0.2">
      <c r="B3" s="1055" t="s">
        <v>460</v>
      </c>
      <c r="C3" s="1055"/>
      <c r="D3" s="1056">
        <f>'補助事業概要説明書(別添１)１～２'!$E$6</f>
        <v>0</v>
      </c>
      <c r="E3" s="1056"/>
      <c r="F3" s="1056"/>
      <c r="H3" s="1057" t="s">
        <v>461</v>
      </c>
      <c r="I3" s="1058"/>
      <c r="J3" s="1058"/>
      <c r="K3" s="1058"/>
      <c r="L3" s="1058"/>
      <c r="M3" s="1058"/>
      <c r="N3" s="1058"/>
      <c r="O3" s="1059"/>
    </row>
    <row r="4" spans="1:15" ht="25.5" customHeight="1" x14ac:dyDescent="0.2">
      <c r="B4" s="1048" t="s">
        <v>462</v>
      </c>
      <c r="C4" s="1048"/>
      <c r="D4" s="1048"/>
      <c r="E4" s="499"/>
      <c r="H4" s="1049"/>
      <c r="I4" s="1050"/>
      <c r="J4" s="1050"/>
      <c r="K4" s="1050"/>
      <c r="L4" s="1050"/>
      <c r="M4" s="1050"/>
      <c r="N4" s="1050"/>
      <c r="O4" s="1051"/>
    </row>
    <row r="5" spans="1:15" ht="48.75" customHeight="1" x14ac:dyDescent="0.2">
      <c r="A5" s="500"/>
      <c r="B5" s="501" t="s">
        <v>463</v>
      </c>
      <c r="C5" s="501" t="s">
        <v>464</v>
      </c>
      <c r="D5" s="502" t="s">
        <v>465</v>
      </c>
      <c r="E5" s="501" t="s">
        <v>466</v>
      </c>
      <c r="F5" s="501" t="s">
        <v>467</v>
      </c>
      <c r="H5" s="1057" t="s">
        <v>468</v>
      </c>
      <c r="I5" s="1050"/>
      <c r="J5" s="1050"/>
      <c r="K5" s="1050"/>
      <c r="L5" s="1050"/>
      <c r="M5" s="1050"/>
      <c r="N5" s="1050"/>
      <c r="O5" s="1051"/>
    </row>
    <row r="6" spans="1:15" ht="30" customHeight="1" x14ac:dyDescent="0.2">
      <c r="A6" s="503"/>
      <c r="B6" s="504" t="s">
        <v>469</v>
      </c>
      <c r="C6" s="505" t="s">
        <v>306</v>
      </c>
      <c r="D6" s="506" t="s">
        <v>470</v>
      </c>
      <c r="E6" s="507" t="s">
        <v>513</v>
      </c>
      <c r="F6" s="507" t="s">
        <v>471</v>
      </c>
      <c r="H6" s="1057" t="s">
        <v>472</v>
      </c>
      <c r="I6" s="1058"/>
      <c r="J6" s="1058"/>
      <c r="K6" s="1058"/>
      <c r="L6" s="1058"/>
      <c r="M6" s="1058"/>
      <c r="N6" s="1058"/>
      <c r="O6" s="1059"/>
    </row>
    <row r="7" spans="1:15" ht="30" customHeight="1" x14ac:dyDescent="0.2">
      <c r="A7" s="503"/>
      <c r="B7" s="508">
        <v>1</v>
      </c>
      <c r="C7" s="509" t="s">
        <v>514</v>
      </c>
      <c r="D7" s="510"/>
      <c r="E7" s="511"/>
      <c r="F7" s="511"/>
      <c r="H7" s="1049" t="s">
        <v>473</v>
      </c>
      <c r="I7" s="1050"/>
      <c r="J7" s="1050"/>
      <c r="K7" s="1050"/>
      <c r="L7" s="1050"/>
      <c r="M7" s="1050"/>
      <c r="N7" s="1050"/>
      <c r="O7" s="1051"/>
    </row>
    <row r="8" spans="1:15" ht="30" customHeight="1" x14ac:dyDescent="0.2">
      <c r="A8" s="503"/>
      <c r="B8" s="508">
        <v>2</v>
      </c>
      <c r="C8" s="509" t="s">
        <v>474</v>
      </c>
      <c r="D8" s="510"/>
      <c r="E8" s="511"/>
      <c r="F8" s="511"/>
      <c r="H8" s="1049"/>
      <c r="I8" s="1050"/>
      <c r="J8" s="1050"/>
      <c r="K8" s="1050"/>
      <c r="L8" s="1050"/>
      <c r="M8" s="1050"/>
      <c r="N8" s="1050"/>
      <c r="O8" s="1051"/>
    </row>
    <row r="9" spans="1:15" ht="30" customHeight="1" x14ac:dyDescent="0.2">
      <c r="A9" s="503"/>
      <c r="B9" s="508">
        <v>3</v>
      </c>
      <c r="C9" s="509" t="s">
        <v>306</v>
      </c>
      <c r="D9" s="510"/>
      <c r="E9" s="511"/>
      <c r="F9" s="511"/>
      <c r="H9" s="1049"/>
      <c r="I9" s="1050"/>
      <c r="J9" s="1050"/>
      <c r="K9" s="1050"/>
      <c r="L9" s="1050"/>
      <c r="M9" s="1050"/>
      <c r="N9" s="1050"/>
      <c r="O9" s="1051"/>
    </row>
    <row r="10" spans="1:15" ht="30" customHeight="1" x14ac:dyDescent="0.2">
      <c r="A10" s="503"/>
      <c r="B10" s="508">
        <v>4</v>
      </c>
      <c r="C10" s="509" t="s">
        <v>475</v>
      </c>
      <c r="D10" s="510"/>
      <c r="E10" s="511"/>
      <c r="F10" s="511"/>
      <c r="H10" s="1049"/>
      <c r="I10" s="1050"/>
      <c r="J10" s="1050"/>
      <c r="K10" s="1050"/>
      <c r="L10" s="1050"/>
      <c r="M10" s="1050"/>
      <c r="N10" s="1050"/>
      <c r="O10" s="1051"/>
    </row>
    <row r="11" spans="1:15" ht="30" customHeight="1" x14ac:dyDescent="0.2">
      <c r="A11" s="503"/>
      <c r="B11" s="508">
        <v>5</v>
      </c>
      <c r="C11" s="509" t="s">
        <v>476</v>
      </c>
      <c r="D11" s="510"/>
      <c r="E11" s="511"/>
      <c r="F11" s="511"/>
      <c r="H11" s="1049"/>
      <c r="I11" s="1050"/>
      <c r="J11" s="1050"/>
      <c r="K11" s="1050"/>
      <c r="L11" s="1050"/>
      <c r="M11" s="1050"/>
      <c r="N11" s="1050"/>
      <c r="O11" s="1051"/>
    </row>
    <row r="12" spans="1:15" ht="30" customHeight="1" x14ac:dyDescent="0.2">
      <c r="A12" s="503"/>
      <c r="B12" s="508">
        <v>6</v>
      </c>
      <c r="C12" s="509" t="s">
        <v>477</v>
      </c>
      <c r="D12" s="510"/>
      <c r="E12" s="511"/>
      <c r="F12" s="511"/>
      <c r="H12" s="1060"/>
      <c r="I12" s="1061"/>
      <c r="J12" s="1061"/>
      <c r="K12" s="1061"/>
      <c r="L12" s="1061"/>
      <c r="M12" s="1061"/>
      <c r="N12" s="1061"/>
      <c r="O12" s="1062"/>
    </row>
    <row r="13" spans="1:15" ht="30" customHeight="1" x14ac:dyDescent="0.2">
      <c r="A13" s="503"/>
      <c r="B13" s="508">
        <v>7</v>
      </c>
      <c r="C13" s="509" t="s">
        <v>478</v>
      </c>
      <c r="D13" s="510" t="s">
        <v>479</v>
      </c>
      <c r="E13" s="511"/>
      <c r="F13" s="511"/>
    </row>
    <row r="14" spans="1:15" ht="30" customHeight="1" x14ac:dyDescent="0.2">
      <c r="A14" s="503"/>
      <c r="B14" s="508">
        <v>8</v>
      </c>
      <c r="C14" s="509" t="s">
        <v>480</v>
      </c>
      <c r="D14" s="510" t="s">
        <v>479</v>
      </c>
      <c r="E14" s="511"/>
      <c r="F14" s="511"/>
    </row>
    <row r="15" spans="1:15" ht="30" customHeight="1" x14ac:dyDescent="0.2">
      <c r="A15" s="503"/>
      <c r="B15" s="508">
        <v>9</v>
      </c>
      <c r="C15" s="509" t="s">
        <v>481</v>
      </c>
      <c r="D15" s="510" t="s">
        <v>479</v>
      </c>
      <c r="E15" s="511"/>
      <c r="F15" s="511"/>
    </row>
    <row r="16" spans="1:15" ht="30" customHeight="1" x14ac:dyDescent="0.2">
      <c r="A16" s="503"/>
      <c r="B16" s="508">
        <v>10</v>
      </c>
      <c r="C16" s="509" t="s">
        <v>482</v>
      </c>
      <c r="D16" s="510" t="s">
        <v>479</v>
      </c>
      <c r="E16" s="511"/>
      <c r="F16" s="511"/>
    </row>
    <row r="17" spans="1:6" ht="30" customHeight="1" x14ac:dyDescent="0.2">
      <c r="A17" s="503"/>
      <c r="B17" s="508">
        <v>11</v>
      </c>
      <c r="C17" s="509" t="s">
        <v>483</v>
      </c>
      <c r="D17" s="510" t="s">
        <v>479</v>
      </c>
      <c r="E17" s="511"/>
      <c r="F17" s="511"/>
    </row>
    <row r="18" spans="1:6" ht="30" customHeight="1" x14ac:dyDescent="0.2">
      <c r="A18" s="503"/>
      <c r="B18" s="508">
        <v>12</v>
      </c>
      <c r="C18" s="509"/>
      <c r="D18" s="510"/>
      <c r="E18" s="511"/>
      <c r="F18" s="511"/>
    </row>
    <row r="19" spans="1:6" ht="30" customHeight="1" x14ac:dyDescent="0.2">
      <c r="A19" s="503"/>
      <c r="B19" s="508">
        <v>13</v>
      </c>
      <c r="C19" s="509"/>
      <c r="D19" s="510"/>
      <c r="E19" s="511"/>
      <c r="F19" s="511"/>
    </row>
    <row r="20" spans="1:6" ht="30" customHeight="1" x14ac:dyDescent="0.2">
      <c r="A20" s="503"/>
      <c r="B20" s="508">
        <v>14</v>
      </c>
      <c r="C20" s="509"/>
      <c r="D20" s="510"/>
      <c r="E20" s="511"/>
      <c r="F20" s="511"/>
    </row>
    <row r="21" spans="1:6" ht="30" customHeight="1" x14ac:dyDescent="0.2">
      <c r="A21" s="503"/>
      <c r="B21" s="508">
        <v>15</v>
      </c>
      <c r="C21" s="509"/>
      <c r="D21" s="510"/>
      <c r="E21" s="511"/>
      <c r="F21" s="511"/>
    </row>
    <row r="22" spans="1:6" ht="30" customHeight="1" x14ac:dyDescent="0.2">
      <c r="A22" s="503"/>
      <c r="B22" s="508">
        <v>16</v>
      </c>
      <c r="C22" s="509"/>
      <c r="D22" s="510"/>
      <c r="E22" s="511"/>
      <c r="F22" s="511"/>
    </row>
    <row r="23" spans="1:6" ht="30" customHeight="1" x14ac:dyDescent="0.2">
      <c r="A23" s="503"/>
      <c r="B23" s="508">
        <v>17</v>
      </c>
      <c r="C23" s="509"/>
      <c r="D23" s="510"/>
      <c r="E23" s="511"/>
      <c r="F23" s="511"/>
    </row>
    <row r="24" spans="1:6" ht="30" customHeight="1" x14ac:dyDescent="0.2">
      <c r="A24" s="503"/>
      <c r="B24" s="508">
        <v>18</v>
      </c>
      <c r="C24" s="509"/>
      <c r="D24" s="510"/>
      <c r="E24" s="511"/>
      <c r="F24" s="511"/>
    </row>
    <row r="25" spans="1:6" ht="30" customHeight="1" x14ac:dyDescent="0.2">
      <c r="A25" s="503"/>
      <c r="B25" s="508">
        <v>19</v>
      </c>
      <c r="C25" s="509"/>
      <c r="D25" s="510"/>
      <c r="E25" s="511"/>
      <c r="F25" s="511"/>
    </row>
    <row r="26" spans="1:6" ht="30" customHeight="1" x14ac:dyDescent="0.2">
      <c r="A26" s="503"/>
      <c r="B26" s="508">
        <v>20</v>
      </c>
      <c r="C26" s="509"/>
      <c r="D26" s="510"/>
      <c r="E26" s="511"/>
      <c r="F26" s="511"/>
    </row>
    <row r="27" spans="1:6" ht="30" customHeight="1" x14ac:dyDescent="0.2">
      <c r="A27" s="503"/>
      <c r="B27" s="508">
        <v>21</v>
      </c>
      <c r="C27" s="509"/>
      <c r="D27" s="510"/>
      <c r="E27" s="511"/>
      <c r="F27" s="511"/>
    </row>
    <row r="28" spans="1:6" ht="30" customHeight="1" x14ac:dyDescent="0.2">
      <c r="A28" s="503"/>
      <c r="B28" s="508">
        <v>22</v>
      </c>
      <c r="C28" s="509"/>
      <c r="D28" s="510"/>
      <c r="E28" s="511"/>
      <c r="F28" s="511"/>
    </row>
    <row r="29" spans="1:6" ht="30" customHeight="1" x14ac:dyDescent="0.2">
      <c r="A29" s="503"/>
      <c r="B29" s="508">
        <v>23</v>
      </c>
      <c r="C29" s="509"/>
      <c r="D29" s="510"/>
      <c r="E29" s="511"/>
      <c r="F29" s="511"/>
    </row>
    <row r="30" spans="1:6" ht="30" customHeight="1" x14ac:dyDescent="0.2">
      <c r="A30" s="503"/>
      <c r="B30" s="508">
        <v>24</v>
      </c>
      <c r="C30" s="509"/>
      <c r="D30" s="510"/>
      <c r="E30" s="511"/>
      <c r="F30" s="511"/>
    </row>
    <row r="31" spans="1:6" ht="30" customHeight="1" x14ac:dyDescent="0.2">
      <c r="A31" s="503"/>
      <c r="B31" s="508">
        <v>25</v>
      </c>
      <c r="C31" s="509"/>
      <c r="D31" s="510"/>
      <c r="E31" s="511"/>
      <c r="F31" s="511"/>
    </row>
    <row r="32" spans="1:6" ht="30" customHeight="1" x14ac:dyDescent="0.2">
      <c r="A32" s="503"/>
      <c r="B32" s="508">
        <v>26</v>
      </c>
      <c r="C32" s="509"/>
      <c r="D32" s="510"/>
      <c r="E32" s="511"/>
      <c r="F32" s="511"/>
    </row>
    <row r="33" spans="1:6" ht="30" customHeight="1" x14ac:dyDescent="0.2">
      <c r="A33" s="503"/>
      <c r="B33" s="508">
        <v>27</v>
      </c>
      <c r="C33" s="509"/>
      <c r="D33" s="510"/>
      <c r="E33" s="511"/>
      <c r="F33" s="511"/>
    </row>
    <row r="34" spans="1:6" ht="30" customHeight="1" x14ac:dyDescent="0.2">
      <c r="A34" s="503"/>
      <c r="B34" s="508">
        <v>28</v>
      </c>
      <c r="C34" s="509"/>
      <c r="D34" s="510"/>
      <c r="E34" s="511"/>
      <c r="F34" s="511"/>
    </row>
    <row r="35" spans="1:6" ht="30" customHeight="1" x14ac:dyDescent="0.2">
      <c r="A35" s="503"/>
      <c r="B35" s="508">
        <v>29</v>
      </c>
      <c r="C35" s="509"/>
      <c r="D35" s="510"/>
      <c r="E35" s="511"/>
      <c r="F35" s="511"/>
    </row>
    <row r="36" spans="1:6" ht="30" customHeight="1" x14ac:dyDescent="0.2">
      <c r="A36" s="503"/>
      <c r="B36" s="508">
        <v>30</v>
      </c>
      <c r="C36" s="509"/>
      <c r="D36" s="510"/>
      <c r="E36" s="511"/>
      <c r="F36" s="511"/>
    </row>
  </sheetData>
  <sheetProtection algorithmName="SHA-512" hashValue="oysCDVifuwZMebElCquluspiEukaHq9Wd46IReb1uaBTLU9ufyyq2YMn3jg48sUkGMVza9Audj6CMeF9TBS+/A==" saltValue="hfLY6fBklkZDcP765uOSvA==" spinCount="100000" sheet="1" formatCells="0" formatRows="0" deleteRows="0"/>
  <mergeCells count="15">
    <mergeCell ref="H11:O11"/>
    <mergeCell ref="H12:O12"/>
    <mergeCell ref="H5:O5"/>
    <mergeCell ref="H6:O6"/>
    <mergeCell ref="H7:O7"/>
    <mergeCell ref="H8:O8"/>
    <mergeCell ref="H9:O9"/>
    <mergeCell ref="H10:O10"/>
    <mergeCell ref="B4:D4"/>
    <mergeCell ref="H4:O4"/>
    <mergeCell ref="B2:C2"/>
    <mergeCell ref="H2:O2"/>
    <mergeCell ref="B3:C3"/>
    <mergeCell ref="D3:F3"/>
    <mergeCell ref="H3:O3"/>
  </mergeCells>
  <phoneticPr fontId="1"/>
  <conditionalFormatting sqref="D3">
    <cfRule type="cellIs" dxfId="730" priority="1" operator="equal">
      <formula>0</formula>
    </cfRule>
  </conditionalFormatting>
  <conditionalFormatting sqref="C7:F36">
    <cfRule type="containsBlanks" dxfId="729" priority="2">
      <formula>LEN(TRIM(C7))=0</formula>
    </cfRule>
  </conditionalFormatting>
  <pageMargins left="0.62992125984251968" right="0.19685039370078741" top="0.55118110236220474" bottom="0.59055118110236227" header="0.31496062992125984" footer="0.31496062992125984"/>
  <pageSetup paperSize="9" scale="7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22</vt:i4>
      </vt:variant>
    </vt:vector>
  </HeadingPairs>
  <TitlesOfParts>
    <vt:vector size="35" baseType="lpstr">
      <vt:lpstr>提出資料チェックシート</vt:lpstr>
      <vt:lpstr>様式第１_交付申請書</vt:lpstr>
      <vt:lpstr>様式第１（別紙１・２） </vt:lpstr>
      <vt:lpstr>様式第１（別紙３）</vt:lpstr>
      <vt:lpstr>補助事業概要説明書(別添１)１～２</vt:lpstr>
      <vt:lpstr>補助事業概要説明書(別添１)３</vt:lpstr>
      <vt:lpstr>人件費単価計算書(別添２－１)</vt:lpstr>
      <vt:lpstr>支出計画書(別添２－２)</vt:lpstr>
      <vt:lpstr>単価・内規説明シート（別添２-３）</vt:lpstr>
      <vt:lpstr>専門家一覧(別添３)</vt:lpstr>
      <vt:lpstr>支援対象者(予定)一覧(別添４)</vt:lpstr>
      <vt:lpstr>拠点状況届出書（別添５）</vt:lpstr>
      <vt:lpstr>健保等級単価一覧表</vt:lpstr>
      <vt:lpstr>'拠点状況届出書（別添５）'!Print_Area</vt:lpstr>
      <vt:lpstr>'支援対象者(予定)一覧(別添４)'!Print_Area</vt:lpstr>
      <vt:lpstr>'支出計画書(別添２－２)'!Print_Area</vt:lpstr>
      <vt:lpstr>'人件費単価計算書(別添２－１)'!Print_Area</vt:lpstr>
      <vt:lpstr>'専門家一覧(別添３)'!Print_Area</vt:lpstr>
      <vt:lpstr>'単価・内規説明シート（別添２-３）'!Print_Area</vt:lpstr>
      <vt:lpstr>提出資料チェックシート!Print_Area</vt:lpstr>
      <vt:lpstr>'補助事業概要説明書(別添１)１～２'!Print_Area</vt:lpstr>
      <vt:lpstr>'補助事業概要説明書(別添１)３'!Print_Area</vt:lpstr>
      <vt:lpstr>'様式第１（別紙１・２） '!Print_Area</vt:lpstr>
      <vt:lpstr>'様式第１（別紙３）'!Print_Area</vt:lpstr>
      <vt:lpstr>様式第１_交付申請書!Print_Area</vt:lpstr>
      <vt:lpstr>'支援対象者(予定)一覧(別添４)'!Print_Titles</vt:lpstr>
      <vt:lpstr>'人件費単価計算書(別添２－１)'!Print_Titles</vt:lpstr>
      <vt:lpstr>'専門家一覧(別添３)'!Print_Titles</vt:lpstr>
      <vt:lpstr>'単価・内規説明シート（別添２-３）'!Print_Titles</vt:lpstr>
      <vt:lpstr>拠点</vt:lpstr>
      <vt:lpstr>雇用区分</vt:lpstr>
      <vt:lpstr>支援対象地域</vt:lpstr>
      <vt:lpstr>'支出計画書(別添２－２)'!消費税を補助対象に含める</vt:lpstr>
      <vt:lpstr>職員区分</vt:lpstr>
      <vt:lpstr>担当者名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2022-04-04T09:38:16Z</cp:lastPrinted>
  <dcterms:created xsi:type="dcterms:W3CDTF">2017-03-27T05:16:15Z</dcterms:created>
  <dcterms:modified xsi:type="dcterms:W3CDTF">2022-04-07T07:03:34Z</dcterms:modified>
</cp:coreProperties>
</file>